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defaultThemeVersion="124226"/>
  <bookViews>
    <workbookView xWindow="360" yWindow="60" windowWidth="7500" windowHeight="5780"/>
  </bookViews>
  <sheets>
    <sheet name="Cover" sheetId="50" r:id="rId1"/>
    <sheet name="E1-A. Fund Overview" sheetId="42" r:id="rId2"/>
    <sheet name="E1-B. Portfolio Companies" sheetId="41" r:id="rId3"/>
    <sheet name="E1-C. Financing Descriptions" sheetId="11" r:id="rId4"/>
    <sheet name="E1-D. Covenant Defaults" sheetId="47" r:id="rId5"/>
    <sheet name="E1-E. Valuations" sheetId="49" r:id="rId6"/>
    <sheet name="E1-F. Portfolio Co. Financials" sheetId="30" r:id="rId7"/>
    <sheet name="E1-G. Active Involvement" sheetId="13" r:id="rId8"/>
    <sheet name="E1-H. Portfolio Cash Flows" sheetId="36" r:id="rId9"/>
    <sheet name="E1-I. Fund Cash Flows" sheetId="40" r:id="rId10"/>
    <sheet name="Value Driver Analysis" sheetId="53" state="hidden" r:id="rId11"/>
    <sheet name="Performance Presentation" sheetId="52" state="hidden" r:id="rId12"/>
    <sheet name="Menus" sheetId="46" state="hidden" r:id="rId13"/>
  </sheets>
  <definedNames>
    <definedName name="_xlnm._FilterDatabase" localSheetId="2" hidden="1">'E1-B. Portfolio Companies'!$A$5:$F$15</definedName>
    <definedName name="_xlnm._FilterDatabase" localSheetId="3" hidden="1">'E1-C. Financing Descriptions'!$A$5:$L$15</definedName>
    <definedName name="_xlnm._FilterDatabase" localSheetId="8" hidden="1">'E1-H. Portfolio Cash Flows'!#REF!</definedName>
    <definedName name="_xlnm._FilterDatabase" localSheetId="9" hidden="1">'E1-I. Fund Cash Flows'!#REF!</definedName>
    <definedName name="ActiveTable">'E1-G. Active Involvement'!$A$6:$R$305</definedName>
    <definedName name="ApplicantName">'E1-A. Fund Overview'!$B$3</definedName>
    <definedName name="CashFlowTbl">'E1-H. Portfolio Cash Flows'!$C$11:$KP$110</definedName>
    <definedName name="CoNames">'E1-B. Portfolio Companies'!$A$6:$A$305</definedName>
    <definedName name="CoRealUnreal">'E1-B. Portfolio Companies'!$J$6:$J$305</definedName>
    <definedName name="CoRU">'E1-H. Portfolio Cash Flows'!$C$3:$KP$3</definedName>
    <definedName name="CoTable">'E1-B. Portfolio Companies'!$A$6:$J$305</definedName>
    <definedName name="CPNCP">'E1-C. Financing Descriptions'!$E$6:$E$305</definedName>
    <definedName name="CurrentPay">'E1-H. Portfolio Cash Flows'!$C$136:$KP$136</definedName>
    <definedName name="DCL">'E1-H. Portfolio Cash Flows'!$C$132:$KP$132</definedName>
    <definedName name="DealCoLead">'E1-G. Active Involvement'!$C$6:$C$305</definedName>
    <definedName name="DealLead">'E1-G. Active Involvement'!$B$6:$B$305</definedName>
    <definedName name="DealSource">'E1-G. Active Involvement'!$D$6:$D$305</definedName>
    <definedName name="DEO">'E1-C. Financing Descriptions'!$B$6:$B$305</definedName>
    <definedName name="DEOF2F">'E1-H. Portfolio Cash Flows'!$C$117:$KP$117</definedName>
    <definedName name="DL">'E1-H. Portfolio Cash Flows'!$C$131:$KP$131</definedName>
    <definedName name="DPILP">'E1-I. Fund Cash Flows'!$AF$113</definedName>
    <definedName name="EBITDA">'E1-H. Portfolio Cash Flows'!$C$145:$KP$145</definedName>
    <definedName name="ExitDate">'E1-C. Financing Descriptions'!$K$6:$K$305</definedName>
    <definedName name="F2DIndustry">'E1-H. Portfolio Cash Flows'!$C$141:$KP$141</definedName>
    <definedName name="F2DInvestedCap">'E1-H. Portfolio Cash Flows'!$KU$126</definedName>
    <definedName name="F2DStage">'E1-H. Portfolio Cash Flows'!$C$140:$KP$140</definedName>
    <definedName name="Factor">'E1-I. Fund Cash Flows'!$AS$114</definedName>
    <definedName name="FundName">'E1-A. Fund Overview'!$A$1</definedName>
    <definedName name="FundType">'E1-A. Fund Overview'!$F$12</definedName>
    <definedName name="GainLoss">'E1-H. Portfolio Cash Flows'!$C$129:$KP$129</definedName>
    <definedName name="GrossIRR">'E1-H. Portfolio Cash Flows'!$KU$119</definedName>
    <definedName name="HoldPer">'E1-H. Portfolio Cash Flows'!$C$135:$KP$135</definedName>
    <definedName name="Industry">'E1-B. Portfolio Companies'!$C$6:$C$305</definedName>
    <definedName name="InitialDate">'E1-H. Portfolio Cash Flows'!$C$6:$KP$6</definedName>
    <definedName name="Instrument">'E1-H. Portfolio Cash Flows'!$C$118:$KP$118</definedName>
    <definedName name="InvCost">'E1-C. Financing Descriptions'!$M$4</definedName>
    <definedName name="InvDate">'E1-C. Financing Descriptions'!$J$6:$J$305</definedName>
    <definedName name="InvestedCap">'E1-C. Financing Descriptions'!$M$6:$M$305</definedName>
    <definedName name="InvNames">'E1-C. Financing Descriptions'!$A$6:$A$305</definedName>
    <definedName name="InvSecurity">'E1-C. Financing Descriptions'!$C$6:$C$305</definedName>
    <definedName name="InvTable">'E1-C. Financing Descriptions'!$A$6:$M$305</definedName>
    <definedName name="LevMultiple">'E1-C. Financing Descriptions'!$F$6:$F$305</definedName>
    <definedName name="Location">'E1-H. Portfolio Cash Flows'!$C$142:$KP$142</definedName>
    <definedName name="MFeeEst">'E1-I. Fund Cash Flows'!$AS$112</definedName>
    <definedName name="MFeeMenuNum">'E1-I. Fund Cash Flows'!$AT$113</definedName>
    <definedName name="MOIC">'E1-H. Portfolio Cash Flows'!$KU$120</definedName>
    <definedName name="NetLP">'E1-I. Fund Cash Flows'!$AF$111</definedName>
    <definedName name="NumPortCo">'E1-B. Portfolio Companies'!$B$4</definedName>
    <definedName name="OtherDrawn">'E1-I. Fund Cash Flows'!$R$111</definedName>
    <definedName name="Ownership">'E1-C. Financing Descriptions'!$D$6:$D$305</definedName>
    <definedName name="PaidIn">'E1-I. Fund Cash Flows'!$P$111</definedName>
    <definedName name="Principals">'E1-A. Fund Overview'!$B$6:$B$14</definedName>
    <definedName name="_xlnm.Print_Area" localSheetId="0">Cover!$A$1:$J$38</definedName>
    <definedName name="_xlnm.Print_Area" localSheetId="1">'E1-A. Fund Overview'!$A$1:$L$67</definedName>
    <definedName name="_xlnm.Print_Area" localSheetId="2">'E1-B. Portfolio Companies'!$A$1:$H$18</definedName>
    <definedName name="_xlnm.Print_Area" localSheetId="3">'E1-C. Financing Descriptions'!$A$1:$M$20</definedName>
    <definedName name="_xlnm.Print_Area" localSheetId="4">'E1-D. Covenant Defaults'!$A$1:$H$20</definedName>
    <definedName name="_xlnm.Print_Area" localSheetId="5">'E1-E. Valuations'!$A$1:$C$20</definedName>
    <definedName name="_xlnm.Print_Area" localSheetId="6">'E1-F. Portfolio Co. Financials'!$A$1:$V$17</definedName>
    <definedName name="_xlnm.Print_Area" localSheetId="7">'E1-G. Active Involvement'!$A$1:$R$17</definedName>
    <definedName name="_xlnm.Print_Area" localSheetId="8">'E1-H. Portfolio Cash Flows'!$A$1:$KY$169</definedName>
    <definedName name="_xlnm.Print_Area" localSheetId="9">'E1-I. Fund Cash Flows'!$A$1:$AW$122</definedName>
    <definedName name="_xlnm.Print_Titles" localSheetId="2">'E1-B. Portfolio Companies'!$A:$A</definedName>
    <definedName name="_xlnm.Print_Titles" localSheetId="8">'E1-H. Portfolio Cash Flows'!$A:$B</definedName>
    <definedName name="ProceedsIC">'E1-H. Portfolio Cash Flows'!$KU$121</definedName>
    <definedName name="RealUnreal">'E1-C. Financing Descriptions'!$L$6:$L$305</definedName>
    <definedName name="ResidualIC">'E1-H. Portfolio Cash Flows'!$KU$122</definedName>
    <definedName name="ResidualValue">'E1-H. Portfolio Cash Flows'!$KU$111</definedName>
    <definedName name="ResValue">'E1-H. Portfolio Cash Flows'!$C$127:$KP$127</definedName>
    <definedName name="Rev">'E1-H. Portfolio Cash Flows'!$C$144:$KP$144</definedName>
    <definedName name="RPILP">'E1-I. Fund Cash Flows'!$AF$114</definedName>
    <definedName name="RU">'E1-H. Portfolio Cash Flows'!$C$115:$KP$115</definedName>
    <definedName name="SB">'E1-H. Portfolio Cash Flows'!$C$146:$KP$146</definedName>
    <definedName name="SBADrawn">'E1-I. Fund Cash Flows'!$Q$111</definedName>
    <definedName name="Source">'E1-H. Portfolio Cash Flows'!$C$133:$KP$133</definedName>
    <definedName name="Stage">'E1-B. Portfolio Companies'!$F$6:$F$305</definedName>
    <definedName name="State">'E1-B. Portfolio Companies'!$B$6:$B$305</definedName>
    <definedName name="Tog">'E1-H. Portfolio Cash Flows'!$C$148:$KP$148</definedName>
    <definedName name="TotalComCap">'E1-A. Fund Overview'!$L$6</definedName>
    <definedName name="TotalDebt">'E1-F. Portfolio Co. Financials'!$K$6:$K$305</definedName>
    <definedName name="TotalDrawn">'E1-I. Fund Cash Flows'!$T$111</definedName>
    <definedName name="TotalFinCost">'E1-H. Portfolio Cash Flows'!$C$123:$KP$123</definedName>
    <definedName name="TotalProceeds">'E1-H. Portfolio Cash Flows'!$C$126:$KP$126</definedName>
    <definedName name="TVPILP">'E1-I. Fund Cash Flows'!$AF$112</definedName>
    <definedName name="ULDPI">'E1-I. Fund Cash Flows'!$AJ$113</definedName>
    <definedName name="ULNetIRR">'E1-I. Fund Cash Flows'!$AJ$111</definedName>
    <definedName name="ULRPI">'E1-I. Fund Cash Flows'!$AJ$114</definedName>
    <definedName name="ULTVPI">'E1-I. Fund Cash Flows'!$AJ$112</definedName>
    <definedName name="ValuationDate">'E1-H. Portfolio Cash Flows'!$B$111</definedName>
    <definedName name="VDCoSelect">'Value Driver Analysis'!$C$3</definedName>
  </definedNames>
  <calcPr calcId="145621" calcMode="autoNoTable" concurrentCalc="0"/>
</workbook>
</file>

<file path=xl/calcChain.xml><?xml version="1.0" encoding="utf-8"?>
<calcChain xmlns="http://schemas.openxmlformats.org/spreadsheetml/2006/main">
  <c r="Y111" i="40" l="1"/>
  <c r="AI109" i="40"/>
  <c r="X111" i="40"/>
  <c r="W111" i="40"/>
  <c r="AI10" i="40"/>
  <c r="AI11" i="40"/>
  <c r="AI12" i="40"/>
  <c r="AI13" i="40"/>
  <c r="AI14" i="40"/>
  <c r="AI15" i="40"/>
  <c r="AI16" i="40"/>
  <c r="AI17" i="40"/>
  <c r="AI18" i="40"/>
  <c r="AI19" i="40"/>
  <c r="AI20" i="40"/>
  <c r="AI21" i="40"/>
  <c r="AI22" i="40"/>
  <c r="AI23" i="40"/>
  <c r="AI24" i="40"/>
  <c r="AI25" i="40"/>
  <c r="AI26" i="40"/>
  <c r="AI27" i="40"/>
  <c r="AI28" i="40"/>
  <c r="AI29" i="40"/>
  <c r="AI30" i="40"/>
  <c r="AI31" i="40"/>
  <c r="AI32" i="40"/>
  <c r="AI33" i="40"/>
  <c r="AI34" i="40"/>
  <c r="AI35" i="40"/>
  <c r="AI36" i="40"/>
  <c r="AI37" i="40"/>
  <c r="AI38" i="40"/>
  <c r="AI39" i="40"/>
  <c r="AI40" i="40"/>
  <c r="AI41" i="40"/>
  <c r="AI42" i="40"/>
  <c r="AI43" i="40"/>
  <c r="AI44" i="40"/>
  <c r="AI45" i="40"/>
  <c r="AI46" i="40"/>
  <c r="AI47" i="40"/>
  <c r="AI48" i="40"/>
  <c r="AI49" i="40"/>
  <c r="AI50" i="40"/>
  <c r="AI51" i="40"/>
  <c r="AI52" i="40"/>
  <c r="AI53" i="40"/>
  <c r="AI54" i="40"/>
  <c r="AI55" i="40"/>
  <c r="AI56" i="40"/>
  <c r="AI57" i="40"/>
  <c r="AI58" i="40"/>
  <c r="AI59" i="40"/>
  <c r="AI60" i="40"/>
  <c r="AI61" i="40"/>
  <c r="AI62" i="40"/>
  <c r="AI63" i="40"/>
  <c r="AI64" i="40"/>
  <c r="AI65" i="40"/>
  <c r="AN65" i="40"/>
  <c r="AI66" i="40"/>
  <c r="AI67" i="40"/>
  <c r="AI68" i="40"/>
  <c r="AI69" i="40"/>
  <c r="AI70" i="40"/>
  <c r="AI71" i="40"/>
  <c r="AI72" i="40"/>
  <c r="AI73" i="40"/>
  <c r="AI74" i="40"/>
  <c r="AI75" i="40"/>
  <c r="AI76" i="40"/>
  <c r="AI77" i="40"/>
  <c r="AI78" i="40"/>
  <c r="AI79" i="40"/>
  <c r="AI80" i="40"/>
  <c r="AI81" i="40"/>
  <c r="AI82" i="40"/>
  <c r="AI83" i="40"/>
  <c r="AI84" i="40"/>
  <c r="AI85" i="40"/>
  <c r="AI86" i="40"/>
  <c r="AI87" i="40"/>
  <c r="AI88" i="40"/>
  <c r="AI89" i="40"/>
  <c r="AI90" i="40"/>
  <c r="AI91" i="40"/>
  <c r="AI92" i="40"/>
  <c r="AI93" i="40"/>
  <c r="AI94" i="40"/>
  <c r="AI95" i="40"/>
  <c r="AI96" i="40"/>
  <c r="AI97" i="40"/>
  <c r="AI98" i="40"/>
  <c r="AI99" i="40"/>
  <c r="AI100" i="40"/>
  <c r="AI101" i="40"/>
  <c r="AI102" i="40"/>
  <c r="AI103" i="40"/>
  <c r="AI104" i="40"/>
  <c r="AI105" i="40"/>
  <c r="AI106" i="40"/>
  <c r="AI107" i="40"/>
  <c r="AI108" i="40"/>
  <c r="AI9" i="40"/>
  <c r="AH9" i="40"/>
  <c r="AN9" i="40"/>
  <c r="AN66" i="40"/>
  <c r="AN67" i="40"/>
  <c r="AN68" i="40"/>
  <c r="AN69" i="40"/>
  <c r="AN70" i="40"/>
  <c r="AN71" i="40"/>
  <c r="AN72" i="40"/>
  <c r="AN73" i="40"/>
  <c r="AN74" i="40"/>
  <c r="AN75" i="40"/>
  <c r="AN76" i="40"/>
  <c r="AN77" i="40"/>
  <c r="AN78" i="40"/>
  <c r="AN79" i="40"/>
  <c r="AN80" i="40"/>
  <c r="AN81" i="40"/>
  <c r="AN82" i="40"/>
  <c r="AN83" i="40"/>
  <c r="AN84" i="40"/>
  <c r="AN85" i="40"/>
  <c r="AN86" i="40"/>
  <c r="AN87" i="40"/>
  <c r="AN88" i="40"/>
  <c r="AN89" i="40"/>
  <c r="AN90" i="40"/>
  <c r="AN91" i="40"/>
  <c r="AN92" i="40"/>
  <c r="AN93" i="40"/>
  <c r="AN94" i="40"/>
  <c r="AN95" i="40"/>
  <c r="AN96" i="40"/>
  <c r="AN97" i="40"/>
  <c r="AN98" i="40"/>
  <c r="AN99" i="40"/>
  <c r="AN100" i="40"/>
  <c r="AN101" i="40"/>
  <c r="AN102" i="40"/>
  <c r="AN103" i="40"/>
  <c r="AN104" i="40"/>
  <c r="AN105" i="40"/>
  <c r="AN106" i="40"/>
  <c r="AN107" i="40"/>
  <c r="AN108" i="40"/>
  <c r="AN109" i="40"/>
  <c r="KS142" i="36" a="1"/>
  <c r="AF77" i="40"/>
  <c r="C150" i="36" a="1"/>
  <c r="F150" i="36"/>
  <c r="AW150" i="36"/>
  <c r="AS150" i="36"/>
  <c r="AO150" i="36"/>
  <c r="AK150" i="36"/>
  <c r="AG150" i="36"/>
  <c r="AC150" i="36"/>
  <c r="Y150" i="36"/>
  <c r="U150" i="36"/>
  <c r="Q150" i="36"/>
  <c r="M150" i="36"/>
  <c r="I150" i="36"/>
  <c r="E150" i="36"/>
  <c r="AN150" i="36"/>
  <c r="AB150" i="36"/>
  <c r="T150" i="36"/>
  <c r="P150" i="36"/>
  <c r="L150" i="36"/>
  <c r="H150" i="36"/>
  <c r="D150" i="36"/>
  <c r="AR150" i="36"/>
  <c r="AY150" i="36"/>
  <c r="AQ150" i="36"/>
  <c r="AI150" i="36"/>
  <c r="AE150" i="36"/>
  <c r="AA150" i="36"/>
  <c r="W150" i="36"/>
  <c r="S150" i="36"/>
  <c r="O150" i="36"/>
  <c r="K150" i="36"/>
  <c r="G150" i="36"/>
  <c r="C150" i="36"/>
  <c r="AV150" i="36"/>
  <c r="AJ150" i="36"/>
  <c r="AF150" i="36"/>
  <c r="X150" i="36"/>
  <c r="AU150" i="36"/>
  <c r="AM150" i="36"/>
  <c r="AX150" i="36"/>
  <c r="AT150" i="36"/>
  <c r="AP150" i="36"/>
  <c r="AL150" i="36"/>
  <c r="AH150" i="36"/>
  <c r="AD150" i="36"/>
  <c r="Z150" i="36"/>
  <c r="V150" i="36"/>
  <c r="R150" i="36"/>
  <c r="N150" i="36"/>
  <c r="J150" i="36"/>
  <c r="AZ150" i="36"/>
  <c r="BA150" i="36"/>
  <c r="BB150" i="36"/>
  <c r="BC150" i="36"/>
  <c r="BD150" i="36"/>
  <c r="BE150" i="36"/>
  <c r="BF150" i="36"/>
  <c r="BG150" i="36"/>
  <c r="BH150" i="36"/>
  <c r="BI150" i="36"/>
  <c r="BJ150" i="36"/>
  <c r="BK150" i="36"/>
  <c r="BL150" i="36"/>
  <c r="BM150" i="36"/>
  <c r="BN150" i="36"/>
  <c r="BO150" i="36"/>
  <c r="BP150" i="36"/>
  <c r="BQ150" i="36"/>
  <c r="BR150" i="36"/>
  <c r="BS150" i="36"/>
  <c r="BT150" i="36"/>
  <c r="BU150" i="36"/>
  <c r="BV150" i="36"/>
  <c r="BW150" i="36"/>
  <c r="BX150" i="36"/>
  <c r="BY150" i="36"/>
  <c r="BZ150" i="36"/>
  <c r="CA150" i="36"/>
  <c r="CB150" i="36"/>
  <c r="CC150" i="36"/>
  <c r="CD150" i="36"/>
  <c r="CE150" i="36"/>
  <c r="CF150" i="36"/>
  <c r="CG150" i="36"/>
  <c r="CH150" i="36"/>
  <c r="CI150" i="36"/>
  <c r="CJ150" i="36"/>
  <c r="CK150" i="36"/>
  <c r="CL150" i="36"/>
  <c r="CM150" i="36"/>
  <c r="CN150" i="36"/>
  <c r="CO150" i="36"/>
  <c r="CP150" i="36"/>
  <c r="CQ150" i="36"/>
  <c r="CR150" i="36"/>
  <c r="CS150" i="36"/>
  <c r="CT150" i="36"/>
  <c r="CU150" i="36"/>
  <c r="CV150" i="36"/>
  <c r="CW150" i="36"/>
  <c r="CX150" i="36"/>
  <c r="CY150" i="36"/>
  <c r="CZ150" i="36"/>
  <c r="DA150" i="36"/>
  <c r="DB150" i="36"/>
  <c r="DC150" i="36"/>
  <c r="DD150" i="36"/>
  <c r="DE150" i="36"/>
  <c r="DF150" i="36"/>
  <c r="DG150" i="36"/>
  <c r="DH150" i="36"/>
  <c r="DI150" i="36"/>
  <c r="DJ150" i="36"/>
  <c r="DK150" i="36"/>
  <c r="DL150" i="36"/>
  <c r="DM150" i="36"/>
  <c r="DN150" i="36"/>
  <c r="DO150" i="36"/>
  <c r="DP150" i="36"/>
  <c r="DQ150" i="36"/>
  <c r="DR150" i="36"/>
  <c r="DS150" i="36"/>
  <c r="DT150" i="36"/>
  <c r="DU150" i="36"/>
  <c r="DV150" i="36"/>
  <c r="DW150" i="36"/>
  <c r="DX150" i="36"/>
  <c r="DY150" i="36"/>
  <c r="DZ150" i="36"/>
  <c r="EA150" i="36"/>
  <c r="EB150" i="36"/>
  <c r="EC150" i="36"/>
  <c r="ED150" i="36"/>
  <c r="EE150" i="36"/>
  <c r="EF150" i="36"/>
  <c r="EG150" i="36"/>
  <c r="EH150" i="36"/>
  <c r="EI150" i="36"/>
  <c r="EJ150" i="36"/>
  <c r="EK150" i="36"/>
  <c r="EL150" i="36"/>
  <c r="EM150" i="36"/>
  <c r="EN150" i="36"/>
  <c r="EO150" i="36"/>
  <c r="EP150" i="36"/>
  <c r="EQ150" i="36"/>
  <c r="ER150" i="36"/>
  <c r="ES150" i="36"/>
  <c r="ET150" i="36"/>
  <c r="EU150" i="36"/>
  <c r="EV150" i="36"/>
  <c r="EW150" i="36"/>
  <c r="EX150" i="36"/>
  <c r="EY150" i="36"/>
  <c r="EZ150" i="36"/>
  <c r="FA150" i="36"/>
  <c r="FB150" i="36"/>
  <c r="FC150" i="36"/>
  <c r="FD150" i="36"/>
  <c r="FE150" i="36"/>
  <c r="FF150" i="36"/>
  <c r="FG150" i="36"/>
  <c r="FH150" i="36"/>
  <c r="FI150" i="36"/>
  <c r="FJ150" i="36"/>
  <c r="FK150" i="36"/>
  <c r="FL150" i="36"/>
  <c r="FM150" i="36"/>
  <c r="FN150" i="36"/>
  <c r="FO150" i="36"/>
  <c r="FP150" i="36"/>
  <c r="FQ150" i="36"/>
  <c r="FR150" i="36"/>
  <c r="FS150" i="36"/>
  <c r="FT150" i="36"/>
  <c r="FU150" i="36"/>
  <c r="FV150" i="36"/>
  <c r="FW150" i="36"/>
  <c r="FX150" i="36"/>
  <c r="FY150" i="36"/>
  <c r="FZ150" i="36"/>
  <c r="GA150" i="36"/>
  <c r="GB150" i="36"/>
  <c r="GC150" i="36"/>
  <c r="GD150" i="36"/>
  <c r="GE150" i="36"/>
  <c r="GF150" i="36"/>
  <c r="GG150" i="36"/>
  <c r="GH150" i="36"/>
  <c r="GI150" i="36"/>
  <c r="GJ150" i="36"/>
  <c r="GK150" i="36"/>
  <c r="GL150" i="36"/>
  <c r="GM150" i="36"/>
  <c r="GN150" i="36"/>
  <c r="GO150" i="36"/>
  <c r="GP150" i="36"/>
  <c r="GQ150" i="36"/>
  <c r="GR150" i="36"/>
  <c r="GS150" i="36"/>
  <c r="GT150" i="36"/>
  <c r="GU150" i="36"/>
  <c r="GV150" i="36"/>
  <c r="GW150" i="36"/>
  <c r="GX150" i="36"/>
  <c r="GY150" i="36"/>
  <c r="GZ150" i="36"/>
  <c r="HA150" i="36"/>
  <c r="HB150" i="36"/>
  <c r="HC150" i="36"/>
  <c r="HD150" i="36"/>
  <c r="HE150" i="36"/>
  <c r="HF150" i="36"/>
  <c r="HG150" i="36"/>
  <c r="HH150" i="36"/>
  <c r="HI150" i="36"/>
  <c r="HJ150" i="36"/>
  <c r="HK150" i="36"/>
  <c r="HL150" i="36"/>
  <c r="HM150" i="36"/>
  <c r="HN150" i="36"/>
  <c r="HO150" i="36"/>
  <c r="HP150" i="36"/>
  <c r="HQ150" i="36"/>
  <c r="HR150" i="36"/>
  <c r="HS150" i="36"/>
  <c r="HT150" i="36"/>
  <c r="HU150" i="36"/>
  <c r="HV150" i="36"/>
  <c r="HW150" i="36"/>
  <c r="HX150" i="36"/>
  <c r="HY150" i="36"/>
  <c r="HZ150" i="36"/>
  <c r="IA150" i="36"/>
  <c r="IB150" i="36"/>
  <c r="IC150" i="36"/>
  <c r="ID150" i="36"/>
  <c r="IE150" i="36"/>
  <c r="IF150" i="36"/>
  <c r="IG150" i="36"/>
  <c r="IH150" i="36"/>
  <c r="II150" i="36"/>
  <c r="IJ150" i="36"/>
  <c r="IK150" i="36"/>
  <c r="IL150" i="36"/>
  <c r="IM150" i="36"/>
  <c r="IN150" i="36"/>
  <c r="IO150" i="36"/>
  <c r="IP150" i="36"/>
  <c r="IQ150" i="36"/>
  <c r="IR150" i="36"/>
  <c r="IS150" i="36"/>
  <c r="IT150" i="36"/>
  <c r="IU150" i="36"/>
  <c r="IV150" i="36"/>
  <c r="IW150" i="36"/>
  <c r="IX150" i="36"/>
  <c r="IY150" i="36"/>
  <c r="IZ150" i="36"/>
  <c r="JA150" i="36"/>
  <c r="JB150" i="36"/>
  <c r="JC150" i="36"/>
  <c r="JD150" i="36"/>
  <c r="JE150" i="36"/>
  <c r="JF150" i="36"/>
  <c r="JG150" i="36"/>
  <c r="JH150" i="36"/>
  <c r="JI150" i="36"/>
  <c r="JJ150" i="36"/>
  <c r="JK150" i="36"/>
  <c r="JL150" i="36"/>
  <c r="JM150" i="36"/>
  <c r="JN150" i="36"/>
  <c r="JO150" i="36"/>
  <c r="JP150" i="36"/>
  <c r="JQ150" i="36"/>
  <c r="JR150" i="36"/>
  <c r="JS150" i="36"/>
  <c r="JT150" i="36"/>
  <c r="JU150" i="36"/>
  <c r="JV150" i="36"/>
  <c r="JW150" i="36"/>
  <c r="JX150" i="36"/>
  <c r="JY150" i="36"/>
  <c r="JZ150" i="36"/>
  <c r="KA150" i="36"/>
  <c r="KB150" i="36"/>
  <c r="KC150" i="36"/>
  <c r="KD150" i="36"/>
  <c r="KE150" i="36"/>
  <c r="KF150" i="36"/>
  <c r="KG150" i="36"/>
  <c r="KH150" i="36"/>
  <c r="KI150" i="36"/>
  <c r="KJ150" i="36"/>
  <c r="KK150" i="36"/>
  <c r="KL150" i="36"/>
  <c r="KM150" i="36"/>
  <c r="KN150" i="36"/>
  <c r="KO150" i="36"/>
  <c r="KP150" i="36"/>
  <c r="AH10" i="40"/>
  <c r="AN10" i="40"/>
  <c r="AH11" i="40"/>
  <c r="AN11" i="40"/>
  <c r="AH12" i="40"/>
  <c r="AN12" i="40"/>
  <c r="AH13" i="40"/>
  <c r="AN13" i="40"/>
  <c r="AH14" i="40"/>
  <c r="AN14" i="40"/>
  <c r="AH15" i="40"/>
  <c r="AN15" i="40"/>
  <c r="AH16" i="40"/>
  <c r="AN16" i="40"/>
  <c r="AH17" i="40"/>
  <c r="AN17" i="40"/>
  <c r="AH18" i="40"/>
  <c r="AN18" i="40"/>
  <c r="AH19" i="40"/>
  <c r="AN19" i="40"/>
  <c r="AH20" i="40"/>
  <c r="AN20" i="40"/>
  <c r="AH21" i="40"/>
  <c r="AN21" i="40"/>
  <c r="AH22" i="40"/>
  <c r="AN22" i="40"/>
  <c r="AH23" i="40"/>
  <c r="AN23" i="40"/>
  <c r="AH24" i="40"/>
  <c r="AN24" i="40"/>
  <c r="AH25" i="40"/>
  <c r="AN25" i="40"/>
  <c r="AH26" i="40"/>
  <c r="AN26" i="40"/>
  <c r="AH27" i="40"/>
  <c r="AN27" i="40"/>
  <c r="AH28" i="40"/>
  <c r="AN28" i="40"/>
  <c r="AH29" i="40"/>
  <c r="AN29" i="40"/>
  <c r="AH30" i="40"/>
  <c r="AN30" i="40"/>
  <c r="AH31" i="40"/>
  <c r="AN31" i="40"/>
  <c r="AH32" i="40"/>
  <c r="AN32" i="40"/>
  <c r="AH33" i="40"/>
  <c r="AN33" i="40"/>
  <c r="AH34" i="40"/>
  <c r="AN34" i="40"/>
  <c r="AH35" i="40"/>
  <c r="AN35" i="40"/>
  <c r="AH36" i="40"/>
  <c r="AN36" i="40"/>
  <c r="AH37" i="40"/>
  <c r="AN37" i="40"/>
  <c r="AH38" i="40"/>
  <c r="AN38" i="40"/>
  <c r="AH39" i="40"/>
  <c r="AN39" i="40"/>
  <c r="AH40" i="40"/>
  <c r="AN40" i="40"/>
  <c r="AH41" i="40"/>
  <c r="AN41" i="40"/>
  <c r="AH42" i="40"/>
  <c r="AN42" i="40"/>
  <c r="AH43" i="40"/>
  <c r="AN43" i="40"/>
  <c r="AH44" i="40"/>
  <c r="AN44" i="40"/>
  <c r="AH45" i="40"/>
  <c r="AN45" i="40"/>
  <c r="AH46" i="40"/>
  <c r="AN46" i="40"/>
  <c r="AH47" i="40"/>
  <c r="AN47" i="40"/>
  <c r="AH48" i="40"/>
  <c r="AN48" i="40"/>
  <c r="AH49" i="40"/>
  <c r="AN49" i="40"/>
  <c r="AH50" i="40"/>
  <c r="AN50" i="40"/>
  <c r="AH51" i="40"/>
  <c r="AN51" i="40"/>
  <c r="AH52" i="40"/>
  <c r="AN52" i="40"/>
  <c r="AH53" i="40"/>
  <c r="AN53" i="40"/>
  <c r="AH54" i="40"/>
  <c r="AN54" i="40"/>
  <c r="AH55" i="40"/>
  <c r="AN55" i="40"/>
  <c r="AH56" i="40"/>
  <c r="AN56" i="40"/>
  <c r="AH57" i="40"/>
  <c r="AN57" i="40"/>
  <c r="AH58" i="40"/>
  <c r="AN58" i="40"/>
  <c r="AH59" i="40"/>
  <c r="AN59" i="40"/>
  <c r="AH60" i="40"/>
  <c r="AN60" i="40"/>
  <c r="AH61" i="40"/>
  <c r="AN61" i="40"/>
  <c r="AH62" i="40"/>
  <c r="AN62" i="40"/>
  <c r="AH63" i="40"/>
  <c r="AN63" i="40"/>
  <c r="AH64" i="40"/>
  <c r="AN64" i="40"/>
  <c r="AH65" i="40"/>
  <c r="AH66" i="40"/>
  <c r="AH67" i="40"/>
  <c r="AH68" i="40"/>
  <c r="AH69" i="40"/>
  <c r="AH70" i="40"/>
  <c r="AH71" i="40"/>
  <c r="AH72" i="40"/>
  <c r="AH73" i="40"/>
  <c r="AH74" i="40"/>
  <c r="AH75" i="40"/>
  <c r="AH76" i="40"/>
  <c r="AH77" i="40"/>
  <c r="AH78" i="40"/>
  <c r="AH79" i="40"/>
  <c r="AH80" i="40"/>
  <c r="AH81" i="40"/>
  <c r="AH82" i="40"/>
  <c r="AH83" i="40"/>
  <c r="AH84" i="40"/>
  <c r="AH85" i="40"/>
  <c r="AH86" i="40"/>
  <c r="AH87" i="40"/>
  <c r="AH88" i="40"/>
  <c r="AH89" i="40"/>
  <c r="AH90" i="40"/>
  <c r="AH91" i="40"/>
  <c r="AH92" i="40"/>
  <c r="AH93" i="40"/>
  <c r="AH94" i="40"/>
  <c r="AH95" i="40"/>
  <c r="AH96" i="40"/>
  <c r="AH97" i="40"/>
  <c r="AH98" i="40"/>
  <c r="AH99" i="40"/>
  <c r="AH100" i="40"/>
  <c r="AH101" i="40"/>
  <c r="AH102" i="40"/>
  <c r="AH103" i="40"/>
  <c r="AH104" i="40"/>
  <c r="AH105" i="40"/>
  <c r="AH106" i="40"/>
  <c r="AH107" i="40"/>
  <c r="AH108" i="40"/>
  <c r="AG10" i="40"/>
  <c r="AG11" i="40"/>
  <c r="AG12" i="40"/>
  <c r="AG13" i="40"/>
  <c r="AG14" i="40"/>
  <c r="AG15" i="40"/>
  <c r="AG16" i="40"/>
  <c r="AG17" i="40"/>
  <c r="AG18" i="40"/>
  <c r="AG19" i="40"/>
  <c r="AG20" i="40"/>
  <c r="AG21" i="40"/>
  <c r="AG22" i="40"/>
  <c r="AG23" i="40"/>
  <c r="AG24" i="40"/>
  <c r="AG25" i="40"/>
  <c r="AG26" i="40"/>
  <c r="AG27" i="40"/>
  <c r="AG28" i="40"/>
  <c r="AG29" i="40"/>
  <c r="AG30" i="40"/>
  <c r="AG31" i="40"/>
  <c r="AG32" i="40"/>
  <c r="AG33" i="40"/>
  <c r="AG34" i="40"/>
  <c r="AG35" i="40"/>
  <c r="AG36" i="40"/>
  <c r="AG37" i="40"/>
  <c r="AG38" i="40"/>
  <c r="AG39" i="40"/>
  <c r="AG40" i="40"/>
  <c r="AG41" i="40"/>
  <c r="AG42" i="40"/>
  <c r="AG43" i="40"/>
  <c r="AG44" i="40"/>
  <c r="AG45" i="40"/>
  <c r="AG46" i="40"/>
  <c r="AG47" i="40"/>
  <c r="AG48" i="40"/>
  <c r="AG49" i="40"/>
  <c r="AG50" i="40"/>
  <c r="AG51" i="40"/>
  <c r="AG52" i="40"/>
  <c r="AG53" i="40"/>
  <c r="AG54" i="40"/>
  <c r="AG55" i="40"/>
  <c r="AG56" i="40"/>
  <c r="AG57" i="40"/>
  <c r="AG58" i="40"/>
  <c r="AG59" i="40"/>
  <c r="AG60" i="40"/>
  <c r="AG61" i="40"/>
  <c r="AG62" i="40"/>
  <c r="AG63" i="40"/>
  <c r="AG64" i="40"/>
  <c r="AG65" i="40"/>
  <c r="AG66" i="40"/>
  <c r="AG67" i="40"/>
  <c r="AG68" i="40"/>
  <c r="AG69" i="40"/>
  <c r="AG70" i="40"/>
  <c r="AG71" i="40"/>
  <c r="AG72" i="40"/>
  <c r="AG73" i="40"/>
  <c r="AG74" i="40"/>
  <c r="AG75" i="40"/>
  <c r="AG76" i="40"/>
  <c r="AG77" i="40"/>
  <c r="AJ77" i="40"/>
  <c r="AG78" i="40"/>
  <c r="AG79" i="40"/>
  <c r="AG80" i="40"/>
  <c r="AG81" i="40"/>
  <c r="AG82" i="40"/>
  <c r="AG83" i="40"/>
  <c r="AG84" i="40"/>
  <c r="AG85" i="40"/>
  <c r="AG86" i="40"/>
  <c r="AG87" i="40"/>
  <c r="AG88" i="40"/>
  <c r="AG89" i="40"/>
  <c r="AG90" i="40"/>
  <c r="AG91" i="40"/>
  <c r="AG92" i="40"/>
  <c r="AG93" i="40"/>
  <c r="AG94" i="40"/>
  <c r="AG95" i="40"/>
  <c r="AG96" i="40"/>
  <c r="AG97" i="40"/>
  <c r="AG98" i="40"/>
  <c r="AG99" i="40"/>
  <c r="AG100" i="40"/>
  <c r="AG101" i="40"/>
  <c r="AG102" i="40"/>
  <c r="AG103" i="40"/>
  <c r="AG104" i="40"/>
  <c r="AG105" i="40"/>
  <c r="AG106" i="40"/>
  <c r="AG107" i="40"/>
  <c r="AG108" i="40"/>
  <c r="AG9" i="40"/>
  <c r="AM9" i="40"/>
  <c r="AM65" i="40"/>
  <c r="C123" i="36" a="1"/>
  <c r="F123" i="36"/>
  <c r="KJ123" i="36"/>
  <c r="KB123" i="36"/>
  <c r="JT123" i="36"/>
  <c r="JL123" i="36"/>
  <c r="JD123" i="36"/>
  <c r="IV123" i="36"/>
  <c r="IN123" i="36"/>
  <c r="IF123" i="36"/>
  <c r="HX123" i="36"/>
  <c r="HP123" i="36"/>
  <c r="HH123" i="36"/>
  <c r="GZ123" i="36"/>
  <c r="GR123" i="36"/>
  <c r="GJ123" i="36"/>
  <c r="GB123" i="36"/>
  <c r="FT123" i="36"/>
  <c r="FL123" i="36"/>
  <c r="FD123" i="36"/>
  <c r="EV123" i="36"/>
  <c r="EN123" i="36"/>
  <c r="EF123" i="36"/>
  <c r="DX123" i="36"/>
  <c r="DP123" i="36"/>
  <c r="DH123" i="36"/>
  <c r="CZ123" i="36"/>
  <c r="CR123" i="36"/>
  <c r="CJ123" i="36"/>
  <c r="CB123" i="36"/>
  <c r="BT123" i="36"/>
  <c r="BL123" i="36"/>
  <c r="BD123" i="36"/>
  <c r="AV123" i="36"/>
  <c r="AJ123" i="36"/>
  <c r="T123" i="36"/>
  <c r="D123" i="36"/>
  <c r="KI123" i="36"/>
  <c r="KA123" i="36"/>
  <c r="JS123" i="36"/>
  <c r="JK123" i="36"/>
  <c r="JC123" i="36"/>
  <c r="IU123" i="36"/>
  <c r="IM123" i="36"/>
  <c r="IE123" i="36"/>
  <c r="HW123" i="36"/>
  <c r="HO123" i="36"/>
  <c r="HG123" i="36"/>
  <c r="GY123" i="36"/>
  <c r="GQ123" i="36"/>
  <c r="GI123" i="36"/>
  <c r="GA123" i="36"/>
  <c r="FS123" i="36"/>
  <c r="FK123" i="36"/>
  <c r="FC123" i="36"/>
  <c r="EU123" i="36"/>
  <c r="EM123" i="36"/>
  <c r="EE123" i="36"/>
  <c r="DW123" i="36"/>
  <c r="DO123" i="36"/>
  <c r="DG123" i="36"/>
  <c r="CY123" i="36"/>
  <c r="CQ123" i="36"/>
  <c r="CI123" i="36"/>
  <c r="CA123" i="36"/>
  <c r="BS123" i="36"/>
  <c r="BK123" i="36"/>
  <c r="BC123" i="36"/>
  <c r="AU123" i="36"/>
  <c r="AF123" i="36"/>
  <c r="P123" i="36"/>
  <c r="JH123" i="36"/>
  <c r="EB123" i="36"/>
  <c r="L123" i="36"/>
  <c r="KN123" i="36"/>
  <c r="KF123" i="36"/>
  <c r="JX123" i="36"/>
  <c r="JP123" i="36"/>
  <c r="IZ123" i="36"/>
  <c r="IR123" i="36"/>
  <c r="IJ123" i="36"/>
  <c r="IB123" i="36"/>
  <c r="HT123" i="36"/>
  <c r="HL123" i="36"/>
  <c r="HD123" i="36"/>
  <c r="GV123" i="36"/>
  <c r="GN123" i="36"/>
  <c r="GF123" i="36"/>
  <c r="FX123" i="36"/>
  <c r="FP123" i="36"/>
  <c r="FH123" i="36"/>
  <c r="EZ123" i="36"/>
  <c r="ER123" i="36"/>
  <c r="EJ123" i="36"/>
  <c r="DT123" i="36"/>
  <c r="DL123" i="36"/>
  <c r="DD123" i="36"/>
  <c r="CV123" i="36"/>
  <c r="CN123" i="36"/>
  <c r="CF123" i="36"/>
  <c r="BX123" i="36"/>
  <c r="BP123" i="36"/>
  <c r="BH123" i="36"/>
  <c r="AZ123" i="36"/>
  <c r="AR123" i="36"/>
  <c r="AB123" i="36"/>
  <c r="KM123" i="36"/>
  <c r="KE123" i="36"/>
  <c r="JW123" i="36"/>
  <c r="JO123" i="36"/>
  <c r="JG123" i="36"/>
  <c r="IY123" i="36"/>
  <c r="IQ123" i="36"/>
  <c r="II123" i="36"/>
  <c r="IA123" i="36"/>
  <c r="HS123" i="36"/>
  <c r="HK123" i="36"/>
  <c r="HC123" i="36"/>
  <c r="GU123" i="36"/>
  <c r="GM123" i="36"/>
  <c r="GE123" i="36"/>
  <c r="FW123" i="36"/>
  <c r="FO123" i="36"/>
  <c r="FG123" i="36"/>
  <c r="EY123" i="36"/>
  <c r="EQ123" i="36"/>
  <c r="EI123" i="36"/>
  <c r="EA123" i="36"/>
  <c r="DS123" i="36"/>
  <c r="DK123" i="36"/>
  <c r="DC123" i="36"/>
  <c r="CU123" i="36"/>
  <c r="CM123" i="36"/>
  <c r="CE123" i="36"/>
  <c r="BW123" i="36"/>
  <c r="BO123" i="36"/>
  <c r="BG123" i="36"/>
  <c r="AY123" i="36"/>
  <c r="AN123" i="36"/>
  <c r="X123" i="36"/>
  <c r="H123" i="36"/>
  <c r="KO123" i="36"/>
  <c r="KK123" i="36"/>
  <c r="KG123" i="36"/>
  <c r="KC123" i="36"/>
  <c r="JY123" i="36"/>
  <c r="JU123" i="36"/>
  <c r="JQ123" i="36"/>
  <c r="JM123" i="36"/>
  <c r="JI123" i="36"/>
  <c r="JE123" i="36"/>
  <c r="JA123" i="36"/>
  <c r="IW123" i="36"/>
  <c r="IS123" i="36"/>
  <c r="IO123" i="36"/>
  <c r="IK123" i="36"/>
  <c r="IG123" i="36"/>
  <c r="IC123" i="36"/>
  <c r="HY123" i="36"/>
  <c r="HU123" i="36"/>
  <c r="HQ123" i="36"/>
  <c r="HM123" i="36"/>
  <c r="HI123" i="36"/>
  <c r="HE123" i="36"/>
  <c r="HA123" i="36"/>
  <c r="GW123" i="36"/>
  <c r="GS123" i="36"/>
  <c r="GO123" i="36"/>
  <c r="GK123" i="36"/>
  <c r="GG123" i="36"/>
  <c r="GC123" i="36"/>
  <c r="FY123" i="36"/>
  <c r="FU123" i="36"/>
  <c r="FQ123" i="36"/>
  <c r="FM123" i="36"/>
  <c r="FI123" i="36"/>
  <c r="FE123" i="36"/>
  <c r="FA123" i="36"/>
  <c r="EW123" i="36"/>
  <c r="ES123" i="36"/>
  <c r="EO123" i="36"/>
  <c r="EK123" i="36"/>
  <c r="EG123" i="36"/>
  <c r="EC123" i="36"/>
  <c r="DY123" i="36"/>
  <c r="DU123" i="36"/>
  <c r="DQ123" i="36"/>
  <c r="DM123" i="36"/>
  <c r="DI123" i="36"/>
  <c r="DE123" i="36"/>
  <c r="DA123" i="36"/>
  <c r="CW123" i="36"/>
  <c r="CS123" i="36"/>
  <c r="CO123" i="36"/>
  <c r="CK123" i="36"/>
  <c r="CG123" i="36"/>
  <c r="CC123" i="36"/>
  <c r="BY123" i="36"/>
  <c r="BU123" i="36"/>
  <c r="BQ123" i="36"/>
  <c r="BM123" i="36"/>
  <c r="BI123" i="36"/>
  <c r="BE123" i="36"/>
  <c r="BA123" i="36"/>
  <c r="AW123" i="36"/>
  <c r="AS123" i="36"/>
  <c r="AO123" i="36"/>
  <c r="AK123" i="36"/>
  <c r="AG123" i="36"/>
  <c r="AC123" i="36"/>
  <c r="Y123" i="36"/>
  <c r="U123" i="36"/>
  <c r="Q123" i="36"/>
  <c r="M123" i="36"/>
  <c r="I123" i="36"/>
  <c r="E123" i="36"/>
  <c r="AE123" i="36"/>
  <c r="AQ123" i="36"/>
  <c r="AM123" i="36"/>
  <c r="AI123" i="36"/>
  <c r="AA123" i="36"/>
  <c r="W123" i="36"/>
  <c r="S123" i="36"/>
  <c r="O123" i="36"/>
  <c r="K123" i="36"/>
  <c r="G123" i="36"/>
  <c r="C123" i="36"/>
  <c r="KP123" i="36"/>
  <c r="KL123" i="36"/>
  <c r="KH123" i="36"/>
  <c r="KD123" i="36"/>
  <c r="JZ123" i="36"/>
  <c r="JV123" i="36"/>
  <c r="JR123" i="36"/>
  <c r="JN123" i="36"/>
  <c r="JJ123" i="36"/>
  <c r="JF123" i="36"/>
  <c r="JB123" i="36"/>
  <c r="IX123" i="36"/>
  <c r="IT123" i="36"/>
  <c r="IP123" i="36"/>
  <c r="IL123" i="36"/>
  <c r="IH123" i="36"/>
  <c r="ID123" i="36"/>
  <c r="HZ123" i="36"/>
  <c r="HV123" i="36"/>
  <c r="HR123" i="36"/>
  <c r="HN123" i="36"/>
  <c r="HJ123" i="36"/>
  <c r="HF123" i="36"/>
  <c r="HB123" i="36"/>
  <c r="GX123" i="36"/>
  <c r="GT123" i="36"/>
  <c r="GP123" i="36"/>
  <c r="GL123" i="36"/>
  <c r="GH123" i="36"/>
  <c r="GD123" i="36"/>
  <c r="FZ123" i="36"/>
  <c r="FV123" i="36"/>
  <c r="FR123" i="36"/>
  <c r="FN123" i="36"/>
  <c r="FJ123" i="36"/>
  <c r="FF123" i="36"/>
  <c r="FB123" i="36"/>
  <c r="EX123" i="36"/>
  <c r="ET123" i="36"/>
  <c r="EP123" i="36"/>
  <c r="EL123" i="36"/>
  <c r="EH123" i="36"/>
  <c r="ED123" i="36"/>
  <c r="DZ123" i="36"/>
  <c r="DV123" i="36"/>
  <c r="DR123" i="36"/>
  <c r="DN123" i="36"/>
  <c r="DJ123" i="36"/>
  <c r="DF123" i="36"/>
  <c r="DB123" i="36"/>
  <c r="CX123" i="36"/>
  <c r="CT123" i="36"/>
  <c r="CP123" i="36"/>
  <c r="CL123" i="36"/>
  <c r="CH123" i="36"/>
  <c r="CD123" i="36"/>
  <c r="BZ123" i="36"/>
  <c r="BV123" i="36"/>
  <c r="BR123" i="36"/>
  <c r="BN123" i="36"/>
  <c r="BJ123" i="36"/>
  <c r="BF123" i="36"/>
  <c r="BB123" i="36"/>
  <c r="AX123" i="36"/>
  <c r="AT123" i="36"/>
  <c r="AP123" i="36"/>
  <c r="AL123" i="36"/>
  <c r="AH123" i="36"/>
  <c r="AD123" i="36"/>
  <c r="Z123" i="36"/>
  <c r="V123" i="36"/>
  <c r="R123" i="36"/>
  <c r="N123" i="36"/>
  <c r="J123" i="36"/>
  <c r="V7" i="30"/>
  <c r="V8" i="30"/>
  <c r="V9" i="30"/>
  <c r="V10" i="30"/>
  <c r="V11" i="30"/>
  <c r="V12" i="30"/>
  <c r="V13" i="30"/>
  <c r="V14" i="30"/>
  <c r="V15" i="30"/>
  <c r="V16" i="30"/>
  <c r="V17" i="30"/>
  <c r="V18" i="30"/>
  <c r="V19" i="30"/>
  <c r="V20" i="30"/>
  <c r="V21" i="30"/>
  <c r="V22" i="30"/>
  <c r="V23" i="30"/>
  <c r="V24" i="30"/>
  <c r="V25" i="30"/>
  <c r="V26" i="30"/>
  <c r="V27" i="30"/>
  <c r="V28" i="30"/>
  <c r="V29" i="30"/>
  <c r="V30" i="30"/>
  <c r="V31" i="30"/>
  <c r="V32" i="30"/>
  <c r="V33" i="30"/>
  <c r="V34" i="30"/>
  <c r="V35" i="30"/>
  <c r="V36" i="30"/>
  <c r="V37" i="30"/>
  <c r="V38" i="30"/>
  <c r="V39" i="30"/>
  <c r="V40" i="30"/>
  <c r="V41" i="30"/>
  <c r="V42" i="30"/>
  <c r="V43" i="30"/>
  <c r="V44" i="30"/>
  <c r="V45" i="30"/>
  <c r="V46" i="30"/>
  <c r="V47" i="30"/>
  <c r="V48" i="30"/>
  <c r="V49" i="30"/>
  <c r="V50" i="30"/>
  <c r="V51" i="30"/>
  <c r="V52" i="30"/>
  <c r="V53" i="30"/>
  <c r="V54" i="30"/>
  <c r="V55" i="30"/>
  <c r="V56" i="30"/>
  <c r="V57" i="30"/>
  <c r="V58" i="30"/>
  <c r="V59" i="30"/>
  <c r="V60" i="30"/>
  <c r="V61" i="30"/>
  <c r="V62" i="30"/>
  <c r="V63" i="30"/>
  <c r="V64" i="30"/>
  <c r="V65" i="30"/>
  <c r="V66" i="30"/>
  <c r="V67" i="30"/>
  <c r="V68" i="30"/>
  <c r="V69" i="30"/>
  <c r="V70" i="30"/>
  <c r="V71" i="30"/>
  <c r="V72" i="30"/>
  <c r="V73" i="30"/>
  <c r="V74" i="30"/>
  <c r="V75" i="30"/>
  <c r="V76" i="30"/>
  <c r="V77" i="30"/>
  <c r="V78" i="30"/>
  <c r="V79" i="30"/>
  <c r="V80" i="30"/>
  <c r="V81" i="30"/>
  <c r="V82" i="30"/>
  <c r="V83" i="30"/>
  <c r="V84" i="30"/>
  <c r="V85" i="30"/>
  <c r="V86" i="30"/>
  <c r="V87" i="30"/>
  <c r="V88" i="30"/>
  <c r="V89" i="30"/>
  <c r="V90" i="30"/>
  <c r="V91" i="30"/>
  <c r="V92" i="30"/>
  <c r="V93" i="30"/>
  <c r="V94" i="30"/>
  <c r="V95" i="30"/>
  <c r="V96" i="30"/>
  <c r="V97" i="30"/>
  <c r="V98" i="30"/>
  <c r="V99" i="30"/>
  <c r="V100" i="30"/>
  <c r="V101" i="30"/>
  <c r="V102" i="30"/>
  <c r="V103" i="30"/>
  <c r="V104" i="30"/>
  <c r="V105" i="30"/>
  <c r="V106" i="30"/>
  <c r="V107" i="30"/>
  <c r="V108" i="30"/>
  <c r="V109" i="30"/>
  <c r="V110" i="30"/>
  <c r="V111" i="30"/>
  <c r="V112" i="30"/>
  <c r="V113" i="30"/>
  <c r="V114" i="30"/>
  <c r="V115" i="30"/>
  <c r="V116" i="30"/>
  <c r="V117" i="30"/>
  <c r="V118" i="30"/>
  <c r="V119" i="30"/>
  <c r="V120" i="30"/>
  <c r="V121" i="30"/>
  <c r="V122" i="30"/>
  <c r="V123" i="30"/>
  <c r="V124" i="30"/>
  <c r="V125" i="30"/>
  <c r="V126" i="30"/>
  <c r="V127" i="30"/>
  <c r="V128" i="30"/>
  <c r="V129" i="30"/>
  <c r="V130" i="30"/>
  <c r="V131" i="30"/>
  <c r="V132" i="30"/>
  <c r="V133" i="30"/>
  <c r="V134" i="30"/>
  <c r="V135" i="30"/>
  <c r="V136" i="30"/>
  <c r="V137" i="30"/>
  <c r="V138" i="30"/>
  <c r="V139" i="30"/>
  <c r="V140" i="30"/>
  <c r="V141" i="30"/>
  <c r="V142" i="30"/>
  <c r="V143" i="30"/>
  <c r="V144" i="30"/>
  <c r="V145" i="30"/>
  <c r="V146" i="30"/>
  <c r="V147" i="30"/>
  <c r="V148" i="30"/>
  <c r="V149" i="30"/>
  <c r="V150" i="30"/>
  <c r="V151" i="30"/>
  <c r="V152" i="30"/>
  <c r="V153" i="30"/>
  <c r="V154" i="30"/>
  <c r="V155" i="30"/>
  <c r="V156" i="30"/>
  <c r="V157" i="30"/>
  <c r="V158" i="30"/>
  <c r="V159" i="30"/>
  <c r="V160" i="30"/>
  <c r="V161" i="30"/>
  <c r="V162" i="30"/>
  <c r="V163" i="30"/>
  <c r="V164" i="30"/>
  <c r="V165" i="30"/>
  <c r="V166" i="30"/>
  <c r="V167" i="30"/>
  <c r="V168" i="30"/>
  <c r="V169" i="30"/>
  <c r="V170" i="30"/>
  <c r="V171" i="30"/>
  <c r="V172" i="30"/>
  <c r="V173" i="30"/>
  <c r="V174" i="30"/>
  <c r="V175" i="30"/>
  <c r="V176" i="30"/>
  <c r="V177" i="30"/>
  <c r="V178" i="30"/>
  <c r="V179" i="30"/>
  <c r="V180" i="30"/>
  <c r="V181" i="30"/>
  <c r="V182" i="30"/>
  <c r="V183" i="30"/>
  <c r="V184" i="30"/>
  <c r="V185" i="30"/>
  <c r="V186" i="30"/>
  <c r="V187" i="30"/>
  <c r="V188" i="30"/>
  <c r="V189" i="30"/>
  <c r="V190" i="30"/>
  <c r="V191" i="30"/>
  <c r="V192" i="30"/>
  <c r="V193" i="30"/>
  <c r="V194" i="30"/>
  <c r="V195" i="30"/>
  <c r="V196" i="30"/>
  <c r="V197" i="30"/>
  <c r="V198" i="30"/>
  <c r="V199" i="30"/>
  <c r="V200" i="30"/>
  <c r="V201" i="30"/>
  <c r="V202" i="30"/>
  <c r="V203" i="30"/>
  <c r="V204" i="30"/>
  <c r="V205" i="30"/>
  <c r="V206" i="30"/>
  <c r="V207" i="30"/>
  <c r="V208" i="30"/>
  <c r="V209" i="30"/>
  <c r="V210" i="30"/>
  <c r="V211" i="30"/>
  <c r="V212" i="30"/>
  <c r="V213" i="30"/>
  <c r="V214" i="30"/>
  <c r="V215" i="30"/>
  <c r="V216" i="30"/>
  <c r="V217" i="30"/>
  <c r="V218" i="30"/>
  <c r="V219" i="30"/>
  <c r="V220" i="30"/>
  <c r="V221" i="30"/>
  <c r="V222" i="30"/>
  <c r="V223" i="30"/>
  <c r="V224" i="30"/>
  <c r="V225" i="30"/>
  <c r="V226" i="30"/>
  <c r="V227" i="30"/>
  <c r="V228" i="30"/>
  <c r="V229" i="30"/>
  <c r="V230" i="30"/>
  <c r="V231" i="30"/>
  <c r="V232" i="30"/>
  <c r="V233" i="30"/>
  <c r="V234" i="30"/>
  <c r="V235" i="30"/>
  <c r="V236" i="30"/>
  <c r="V237" i="30"/>
  <c r="V238" i="30"/>
  <c r="V239" i="30"/>
  <c r="V240" i="30"/>
  <c r="V241" i="30"/>
  <c r="V242" i="30"/>
  <c r="V243" i="30"/>
  <c r="V244" i="30"/>
  <c r="V245" i="30"/>
  <c r="V246" i="30"/>
  <c r="V247" i="30"/>
  <c r="V248" i="30"/>
  <c r="V249" i="30"/>
  <c r="V250" i="30"/>
  <c r="V251" i="30"/>
  <c r="V252" i="30"/>
  <c r="V253" i="30"/>
  <c r="V254" i="30"/>
  <c r="V255" i="30"/>
  <c r="V256" i="30"/>
  <c r="V257" i="30"/>
  <c r="V258" i="30"/>
  <c r="V259" i="30"/>
  <c r="V260" i="30"/>
  <c r="V261" i="30"/>
  <c r="V262" i="30"/>
  <c r="V263" i="30"/>
  <c r="V264" i="30"/>
  <c r="V265" i="30"/>
  <c r="V266" i="30"/>
  <c r="V267" i="30"/>
  <c r="V268" i="30"/>
  <c r="V269" i="30"/>
  <c r="V270" i="30"/>
  <c r="V271" i="30"/>
  <c r="V272" i="30"/>
  <c r="V273" i="30"/>
  <c r="V274" i="30"/>
  <c r="V275" i="30"/>
  <c r="V276" i="30"/>
  <c r="V277" i="30"/>
  <c r="V278" i="30"/>
  <c r="V279" i="30"/>
  <c r="V280" i="30"/>
  <c r="V281" i="30"/>
  <c r="V282" i="30"/>
  <c r="V283" i="30"/>
  <c r="V284" i="30"/>
  <c r="V285" i="30"/>
  <c r="V286" i="30"/>
  <c r="V287" i="30"/>
  <c r="V288" i="30"/>
  <c r="V289" i="30"/>
  <c r="V290" i="30"/>
  <c r="V291" i="30"/>
  <c r="V292" i="30"/>
  <c r="V293" i="30"/>
  <c r="V294" i="30"/>
  <c r="V295" i="30"/>
  <c r="V296" i="30"/>
  <c r="V297" i="30"/>
  <c r="V298" i="30"/>
  <c r="V299" i="30"/>
  <c r="V300" i="30"/>
  <c r="V301" i="30"/>
  <c r="V302" i="30"/>
  <c r="V303" i="30"/>
  <c r="V304" i="30"/>
  <c r="V305" i="30"/>
  <c r="V6" i="30"/>
  <c r="U7" i="30"/>
  <c r="U8" i="30"/>
  <c r="U9" i="30"/>
  <c r="U10" i="30"/>
  <c r="U11" i="30"/>
  <c r="U12" i="30"/>
  <c r="U13" i="30"/>
  <c r="U14" i="30"/>
  <c r="U15" i="30"/>
  <c r="U16" i="30"/>
  <c r="U17" i="30"/>
  <c r="U18" i="30"/>
  <c r="U19" i="30"/>
  <c r="U20" i="30"/>
  <c r="U21" i="30"/>
  <c r="U22" i="30"/>
  <c r="U23" i="30"/>
  <c r="U24" i="30"/>
  <c r="U25" i="30"/>
  <c r="U26" i="30"/>
  <c r="U27" i="30"/>
  <c r="U28" i="30"/>
  <c r="U29" i="30"/>
  <c r="U30" i="30"/>
  <c r="U31" i="30"/>
  <c r="U32" i="30"/>
  <c r="U33" i="30"/>
  <c r="U34" i="30"/>
  <c r="U35" i="30"/>
  <c r="U36" i="30"/>
  <c r="U37" i="30"/>
  <c r="U38" i="30"/>
  <c r="U39" i="30"/>
  <c r="U40" i="30"/>
  <c r="U41" i="30"/>
  <c r="U42" i="30"/>
  <c r="U43" i="30"/>
  <c r="U44" i="30"/>
  <c r="U45" i="30"/>
  <c r="U46" i="30"/>
  <c r="U47" i="30"/>
  <c r="U48" i="30"/>
  <c r="U49" i="30"/>
  <c r="U50" i="30"/>
  <c r="U51" i="30"/>
  <c r="U52" i="30"/>
  <c r="U53" i="30"/>
  <c r="U54" i="30"/>
  <c r="U55" i="30"/>
  <c r="U56" i="30"/>
  <c r="U57" i="30"/>
  <c r="U58" i="30"/>
  <c r="U59" i="30"/>
  <c r="U60" i="30"/>
  <c r="U61" i="30"/>
  <c r="U62" i="30"/>
  <c r="U63" i="30"/>
  <c r="U64" i="30"/>
  <c r="U65" i="30"/>
  <c r="U66" i="30"/>
  <c r="U67" i="30"/>
  <c r="U68" i="30"/>
  <c r="U69" i="30"/>
  <c r="U70" i="30"/>
  <c r="U71" i="30"/>
  <c r="U72" i="30"/>
  <c r="U73" i="30"/>
  <c r="U74" i="30"/>
  <c r="U75" i="30"/>
  <c r="U76" i="30"/>
  <c r="U77" i="30"/>
  <c r="U78" i="30"/>
  <c r="U79" i="30"/>
  <c r="U80" i="30"/>
  <c r="U81" i="30"/>
  <c r="U82" i="30"/>
  <c r="U83" i="30"/>
  <c r="U84" i="30"/>
  <c r="U85" i="30"/>
  <c r="U86" i="30"/>
  <c r="U87" i="30"/>
  <c r="U88" i="30"/>
  <c r="U89" i="30"/>
  <c r="U90" i="30"/>
  <c r="U91" i="30"/>
  <c r="U92" i="30"/>
  <c r="U93" i="30"/>
  <c r="U94" i="30"/>
  <c r="U95" i="30"/>
  <c r="U96" i="30"/>
  <c r="U97" i="30"/>
  <c r="U98" i="30"/>
  <c r="U99" i="30"/>
  <c r="U100" i="30"/>
  <c r="U101" i="30"/>
  <c r="U102" i="30"/>
  <c r="U103" i="30"/>
  <c r="U104" i="30"/>
  <c r="U105" i="30"/>
  <c r="U106" i="30"/>
  <c r="U107" i="30"/>
  <c r="U108" i="30"/>
  <c r="U109" i="30"/>
  <c r="U110" i="30"/>
  <c r="U111" i="30"/>
  <c r="U112" i="30"/>
  <c r="U113" i="30"/>
  <c r="U114" i="30"/>
  <c r="U115" i="30"/>
  <c r="U116" i="30"/>
  <c r="U117" i="30"/>
  <c r="U118" i="30"/>
  <c r="U119" i="30"/>
  <c r="U120" i="30"/>
  <c r="U121" i="30"/>
  <c r="U122" i="30"/>
  <c r="U123" i="30"/>
  <c r="U124" i="30"/>
  <c r="U125" i="30"/>
  <c r="U126" i="30"/>
  <c r="U127" i="30"/>
  <c r="U128" i="30"/>
  <c r="U129" i="30"/>
  <c r="U130" i="30"/>
  <c r="U131" i="30"/>
  <c r="U132" i="30"/>
  <c r="U133" i="30"/>
  <c r="U134" i="30"/>
  <c r="U135" i="30"/>
  <c r="U136" i="30"/>
  <c r="U137" i="30"/>
  <c r="U138" i="30"/>
  <c r="U139" i="30"/>
  <c r="U140" i="30"/>
  <c r="U141" i="30"/>
  <c r="U142" i="30"/>
  <c r="U143" i="30"/>
  <c r="U144" i="30"/>
  <c r="U145" i="30"/>
  <c r="U146" i="30"/>
  <c r="U147" i="30"/>
  <c r="U148" i="30"/>
  <c r="U149" i="30"/>
  <c r="U150" i="30"/>
  <c r="U151" i="30"/>
  <c r="U152" i="30"/>
  <c r="U153" i="30"/>
  <c r="U154" i="30"/>
  <c r="U155" i="30"/>
  <c r="U156" i="30"/>
  <c r="U157" i="30"/>
  <c r="U158" i="30"/>
  <c r="U159" i="30"/>
  <c r="U160" i="30"/>
  <c r="U161" i="30"/>
  <c r="U162" i="30"/>
  <c r="U163" i="30"/>
  <c r="U164" i="30"/>
  <c r="U165" i="30"/>
  <c r="U166" i="30"/>
  <c r="U167" i="30"/>
  <c r="U168" i="30"/>
  <c r="U169" i="30"/>
  <c r="U170" i="30"/>
  <c r="U171" i="30"/>
  <c r="U172" i="30"/>
  <c r="U173" i="30"/>
  <c r="U174" i="30"/>
  <c r="U175" i="30"/>
  <c r="U176" i="30"/>
  <c r="U177" i="30"/>
  <c r="U178" i="30"/>
  <c r="U179" i="30"/>
  <c r="U180" i="30"/>
  <c r="U181" i="30"/>
  <c r="U182" i="30"/>
  <c r="U183" i="30"/>
  <c r="U184" i="30"/>
  <c r="U185" i="30"/>
  <c r="U186" i="30"/>
  <c r="U187" i="30"/>
  <c r="U188" i="30"/>
  <c r="U189" i="30"/>
  <c r="U190" i="30"/>
  <c r="U191" i="30"/>
  <c r="U192" i="30"/>
  <c r="U193" i="30"/>
  <c r="U194" i="30"/>
  <c r="U195" i="30"/>
  <c r="U196" i="30"/>
  <c r="U197" i="30"/>
  <c r="U198" i="30"/>
  <c r="U199" i="30"/>
  <c r="U200" i="30"/>
  <c r="U201" i="30"/>
  <c r="U202" i="30"/>
  <c r="U203" i="30"/>
  <c r="U204" i="30"/>
  <c r="U205" i="30"/>
  <c r="U206" i="30"/>
  <c r="U207" i="30"/>
  <c r="U208" i="30"/>
  <c r="U209" i="30"/>
  <c r="U210" i="30"/>
  <c r="U211" i="30"/>
  <c r="U212" i="30"/>
  <c r="U213" i="30"/>
  <c r="U214" i="30"/>
  <c r="U215" i="30"/>
  <c r="U216" i="30"/>
  <c r="U217" i="30"/>
  <c r="U218" i="30"/>
  <c r="U219" i="30"/>
  <c r="U220" i="30"/>
  <c r="U221" i="30"/>
  <c r="U222" i="30"/>
  <c r="U223" i="30"/>
  <c r="U224" i="30"/>
  <c r="U225" i="30"/>
  <c r="U226" i="30"/>
  <c r="U227" i="30"/>
  <c r="U228" i="30"/>
  <c r="U229" i="30"/>
  <c r="U230" i="30"/>
  <c r="U231" i="30"/>
  <c r="U232" i="30"/>
  <c r="U233" i="30"/>
  <c r="U234" i="30"/>
  <c r="U235" i="30"/>
  <c r="U236" i="30"/>
  <c r="U237" i="30"/>
  <c r="U238" i="30"/>
  <c r="U239" i="30"/>
  <c r="U240" i="30"/>
  <c r="U241" i="30"/>
  <c r="U242" i="30"/>
  <c r="U243" i="30"/>
  <c r="U244" i="30"/>
  <c r="U245" i="30"/>
  <c r="U246" i="30"/>
  <c r="U247" i="30"/>
  <c r="U248" i="30"/>
  <c r="U249" i="30"/>
  <c r="U250" i="30"/>
  <c r="U251" i="30"/>
  <c r="U252" i="30"/>
  <c r="U253" i="30"/>
  <c r="U254" i="30"/>
  <c r="U255" i="30"/>
  <c r="U256" i="30"/>
  <c r="U257" i="30"/>
  <c r="U258" i="30"/>
  <c r="U259" i="30"/>
  <c r="U260" i="30"/>
  <c r="U261" i="30"/>
  <c r="U262" i="30"/>
  <c r="U263" i="30"/>
  <c r="U264" i="30"/>
  <c r="U265" i="30"/>
  <c r="U266" i="30"/>
  <c r="U267" i="30"/>
  <c r="U268" i="30"/>
  <c r="U269" i="30"/>
  <c r="U270" i="30"/>
  <c r="U271" i="30"/>
  <c r="U272" i="30"/>
  <c r="U273" i="30"/>
  <c r="U274" i="30"/>
  <c r="U275" i="30"/>
  <c r="U276" i="30"/>
  <c r="U277" i="30"/>
  <c r="U278" i="30"/>
  <c r="U279" i="30"/>
  <c r="U280" i="30"/>
  <c r="U281" i="30"/>
  <c r="U282" i="30"/>
  <c r="U283" i="30"/>
  <c r="U284" i="30"/>
  <c r="U285" i="30"/>
  <c r="U286" i="30"/>
  <c r="U287" i="30"/>
  <c r="U288" i="30"/>
  <c r="U289" i="30"/>
  <c r="U290" i="30"/>
  <c r="U291" i="30"/>
  <c r="U292" i="30"/>
  <c r="U293" i="30"/>
  <c r="U294" i="30"/>
  <c r="U295" i="30"/>
  <c r="U296" i="30"/>
  <c r="U297" i="30"/>
  <c r="U298" i="30"/>
  <c r="U299" i="30"/>
  <c r="U300" i="30"/>
  <c r="U301" i="30"/>
  <c r="U302" i="30"/>
  <c r="U303" i="30"/>
  <c r="U304" i="30"/>
  <c r="U305" i="30"/>
  <c r="U6" i="30"/>
  <c r="J6" i="41"/>
  <c r="J7" i="41"/>
  <c r="J8" i="41"/>
  <c r="J9" i="41"/>
  <c r="J10" i="41"/>
  <c r="J11" i="41"/>
  <c r="J12" i="41"/>
  <c r="J13" i="41"/>
  <c r="J14" i="41"/>
  <c r="J15" i="41"/>
  <c r="Z305" i="53"/>
  <c r="Y305" i="53"/>
  <c r="X305" i="53"/>
  <c r="W305" i="53"/>
  <c r="V305" i="53"/>
  <c r="Z304" i="53"/>
  <c r="Y304" i="53"/>
  <c r="X304" i="53"/>
  <c r="W304" i="53"/>
  <c r="V304" i="53"/>
  <c r="Z303" i="53"/>
  <c r="Y303" i="53"/>
  <c r="X303" i="53"/>
  <c r="W303" i="53"/>
  <c r="V303" i="53"/>
  <c r="Z302" i="53"/>
  <c r="Y302" i="53"/>
  <c r="X302" i="53"/>
  <c r="W302" i="53"/>
  <c r="V302" i="53"/>
  <c r="AC302" i="53"/>
  <c r="Z301" i="53"/>
  <c r="Y301" i="53"/>
  <c r="X301" i="53"/>
  <c r="W301" i="53"/>
  <c r="V301" i="53"/>
  <c r="Z300" i="53"/>
  <c r="Y300" i="53"/>
  <c r="X300" i="53"/>
  <c r="W300" i="53"/>
  <c r="V300" i="53"/>
  <c r="Z299" i="53"/>
  <c r="Y299" i="53"/>
  <c r="X299" i="53"/>
  <c r="W299" i="53"/>
  <c r="V299" i="53"/>
  <c r="AC299" i="53"/>
  <c r="Z298" i="53"/>
  <c r="Y298" i="53"/>
  <c r="X298" i="53"/>
  <c r="W298" i="53"/>
  <c r="V298" i="53"/>
  <c r="Z297" i="53"/>
  <c r="Y297" i="53"/>
  <c r="X297" i="53"/>
  <c r="W297" i="53"/>
  <c r="V297" i="53"/>
  <c r="Z296" i="53"/>
  <c r="Y296" i="53"/>
  <c r="X296" i="53"/>
  <c r="W296" i="53"/>
  <c r="V296" i="53"/>
  <c r="Z295" i="53"/>
  <c r="Y295" i="53"/>
  <c r="X295" i="53"/>
  <c r="W295" i="53"/>
  <c r="V295" i="53"/>
  <c r="AC295" i="53"/>
  <c r="Z294" i="53"/>
  <c r="Y294" i="53"/>
  <c r="X294" i="53"/>
  <c r="W294" i="53"/>
  <c r="V294" i="53"/>
  <c r="AC294" i="53"/>
  <c r="Z293" i="53"/>
  <c r="Y293" i="53"/>
  <c r="X293" i="53"/>
  <c r="W293" i="53"/>
  <c r="V293" i="53"/>
  <c r="Z292" i="53"/>
  <c r="Y292" i="53"/>
  <c r="X292" i="53"/>
  <c r="W292" i="53"/>
  <c r="V292" i="53"/>
  <c r="Z291" i="53"/>
  <c r="Y291" i="53"/>
  <c r="X291" i="53"/>
  <c r="W291" i="53"/>
  <c r="V291" i="53"/>
  <c r="AC291" i="53"/>
  <c r="Z290" i="53"/>
  <c r="Y290" i="53"/>
  <c r="X290" i="53"/>
  <c r="W290" i="53"/>
  <c r="V290" i="53"/>
  <c r="AC290" i="53"/>
  <c r="Z289" i="53"/>
  <c r="Y289" i="53"/>
  <c r="X289" i="53"/>
  <c r="W289" i="53"/>
  <c r="V289" i="53"/>
  <c r="Z288" i="53"/>
  <c r="Y288" i="53"/>
  <c r="X288" i="53"/>
  <c r="W288" i="53"/>
  <c r="V288" i="53"/>
  <c r="Z287" i="53"/>
  <c r="Y287" i="53"/>
  <c r="X287" i="53"/>
  <c r="W287" i="53"/>
  <c r="V287" i="53"/>
  <c r="Z286" i="53"/>
  <c r="Y286" i="53"/>
  <c r="X286" i="53"/>
  <c r="W286" i="53"/>
  <c r="V286" i="53"/>
  <c r="AC286" i="53"/>
  <c r="Z285" i="53"/>
  <c r="Y285" i="53"/>
  <c r="X285" i="53"/>
  <c r="W285" i="53"/>
  <c r="V285" i="53"/>
  <c r="Z284" i="53"/>
  <c r="Y284" i="53"/>
  <c r="X284" i="53"/>
  <c r="W284" i="53"/>
  <c r="V284" i="53"/>
  <c r="Z283" i="53"/>
  <c r="Y283" i="53"/>
  <c r="X283" i="53"/>
  <c r="W283" i="53"/>
  <c r="V283" i="53"/>
  <c r="AC283" i="53"/>
  <c r="Z282" i="53"/>
  <c r="Y282" i="53"/>
  <c r="X282" i="53"/>
  <c r="W282" i="53"/>
  <c r="V282" i="53"/>
  <c r="AC282" i="53"/>
  <c r="Z281" i="53"/>
  <c r="Y281" i="53"/>
  <c r="X281" i="53"/>
  <c r="W281" i="53"/>
  <c r="V281" i="53"/>
  <c r="Z280" i="53"/>
  <c r="Y280" i="53"/>
  <c r="X280" i="53"/>
  <c r="W280" i="53"/>
  <c r="V280" i="53"/>
  <c r="Z279" i="53"/>
  <c r="Y279" i="53"/>
  <c r="X279" i="53"/>
  <c r="W279" i="53"/>
  <c r="V279" i="53"/>
  <c r="AC279" i="53"/>
  <c r="Z278" i="53"/>
  <c r="Y278" i="53"/>
  <c r="X278" i="53"/>
  <c r="W278" i="53"/>
  <c r="V278" i="53"/>
  <c r="AC278" i="53"/>
  <c r="Z277" i="53"/>
  <c r="Y277" i="53"/>
  <c r="X277" i="53"/>
  <c r="W277" i="53"/>
  <c r="V277" i="53"/>
  <c r="Z276" i="53"/>
  <c r="Y276" i="53"/>
  <c r="X276" i="53"/>
  <c r="W276" i="53"/>
  <c r="V276" i="53"/>
  <c r="Z275" i="53"/>
  <c r="Y275" i="53"/>
  <c r="X275" i="53"/>
  <c r="W275" i="53"/>
  <c r="V275" i="53"/>
  <c r="AC275" i="53"/>
  <c r="Z274" i="53"/>
  <c r="Y274" i="53"/>
  <c r="X274" i="53"/>
  <c r="W274" i="53"/>
  <c r="V274" i="53"/>
  <c r="AC274" i="53"/>
  <c r="Z273" i="53"/>
  <c r="Y273" i="53"/>
  <c r="X273" i="53"/>
  <c r="W273" i="53"/>
  <c r="V273" i="53"/>
  <c r="Z272" i="53"/>
  <c r="Y272" i="53"/>
  <c r="X272" i="53"/>
  <c r="W272" i="53"/>
  <c r="V272" i="53"/>
  <c r="Z271" i="53"/>
  <c r="Y271" i="53"/>
  <c r="X271" i="53"/>
  <c r="W271" i="53"/>
  <c r="V271" i="53"/>
  <c r="Z270" i="53"/>
  <c r="Y270" i="53"/>
  <c r="X270" i="53"/>
  <c r="W270" i="53"/>
  <c r="V270" i="53"/>
  <c r="AC270" i="53"/>
  <c r="Z269" i="53"/>
  <c r="Y269" i="53"/>
  <c r="X269" i="53"/>
  <c r="W269" i="53"/>
  <c r="V269" i="53"/>
  <c r="Z268" i="53"/>
  <c r="Y268" i="53"/>
  <c r="X268" i="53"/>
  <c r="W268" i="53"/>
  <c r="V268" i="53"/>
  <c r="Z267" i="53"/>
  <c r="Y267" i="53"/>
  <c r="X267" i="53"/>
  <c r="W267" i="53"/>
  <c r="V267" i="53"/>
  <c r="AC267" i="53"/>
  <c r="Z266" i="53"/>
  <c r="Y266" i="53"/>
  <c r="X266" i="53"/>
  <c r="W266" i="53"/>
  <c r="V266" i="53"/>
  <c r="AC266" i="53"/>
  <c r="Z265" i="53"/>
  <c r="Y265" i="53"/>
  <c r="X265" i="53"/>
  <c r="W265" i="53"/>
  <c r="V265" i="53"/>
  <c r="Z264" i="53"/>
  <c r="Y264" i="53"/>
  <c r="X264" i="53"/>
  <c r="W264" i="53"/>
  <c r="V264" i="53"/>
  <c r="AC264" i="53"/>
  <c r="Z263" i="53"/>
  <c r="Y263" i="53"/>
  <c r="X263" i="53"/>
  <c r="W263" i="53"/>
  <c r="V263" i="53"/>
  <c r="AC263" i="53"/>
  <c r="Z262" i="53"/>
  <c r="Y262" i="53"/>
  <c r="X262" i="53"/>
  <c r="W262" i="53"/>
  <c r="V262" i="53"/>
  <c r="Z261" i="53"/>
  <c r="Y261" i="53"/>
  <c r="X261" i="53"/>
  <c r="W261" i="53"/>
  <c r="V261" i="53"/>
  <c r="Z260" i="53"/>
  <c r="Y260" i="53"/>
  <c r="X260" i="53"/>
  <c r="W260" i="53"/>
  <c r="V260" i="53"/>
  <c r="Z259" i="53"/>
  <c r="Y259" i="53"/>
  <c r="X259" i="53"/>
  <c r="W259" i="53"/>
  <c r="V259" i="53"/>
  <c r="AC259" i="53"/>
  <c r="Z258" i="53"/>
  <c r="Y258" i="53"/>
  <c r="X258" i="53"/>
  <c r="W258" i="53"/>
  <c r="V258" i="53"/>
  <c r="AC258" i="53"/>
  <c r="Z257" i="53"/>
  <c r="Y257" i="53"/>
  <c r="X257" i="53"/>
  <c r="W257" i="53"/>
  <c r="V257" i="53"/>
  <c r="AC257" i="53"/>
  <c r="Z256" i="53"/>
  <c r="Y256" i="53"/>
  <c r="X256" i="53"/>
  <c r="W256" i="53"/>
  <c r="V256" i="53"/>
  <c r="Z255" i="53"/>
  <c r="Y255" i="53"/>
  <c r="X255" i="53"/>
  <c r="W255" i="53"/>
  <c r="V255" i="53"/>
  <c r="AC255" i="53"/>
  <c r="Z254" i="53"/>
  <c r="Y254" i="53"/>
  <c r="X254" i="53"/>
  <c r="W254" i="53"/>
  <c r="V254" i="53"/>
  <c r="Z253" i="53"/>
  <c r="Y253" i="53"/>
  <c r="X253" i="53"/>
  <c r="W253" i="53"/>
  <c r="V253" i="53"/>
  <c r="AC253" i="53"/>
  <c r="Z252" i="53"/>
  <c r="Y252" i="53"/>
  <c r="X252" i="53"/>
  <c r="W252" i="53"/>
  <c r="V252" i="53"/>
  <c r="AC252" i="53"/>
  <c r="Z251" i="53"/>
  <c r="Y251" i="53"/>
  <c r="X251" i="53"/>
  <c r="W251" i="53"/>
  <c r="V251" i="53"/>
  <c r="AC251" i="53"/>
  <c r="Z250" i="53"/>
  <c r="Y250" i="53"/>
  <c r="X250" i="53"/>
  <c r="W250" i="53"/>
  <c r="V250" i="53"/>
  <c r="Z249" i="53"/>
  <c r="Y249" i="53"/>
  <c r="X249" i="53"/>
  <c r="W249" i="53"/>
  <c r="V249" i="53"/>
  <c r="AC249" i="53"/>
  <c r="Z248" i="53"/>
  <c r="Y248" i="53"/>
  <c r="X248" i="53"/>
  <c r="W248" i="53"/>
  <c r="V248" i="53"/>
  <c r="Z247" i="53"/>
  <c r="Y247" i="53"/>
  <c r="X247" i="53"/>
  <c r="W247" i="53"/>
  <c r="V247" i="53"/>
  <c r="Z246" i="53"/>
  <c r="Y246" i="53"/>
  <c r="X246" i="53"/>
  <c r="W246" i="53"/>
  <c r="V246" i="53"/>
  <c r="Z245" i="53"/>
  <c r="Y245" i="53"/>
  <c r="X245" i="53"/>
  <c r="W245" i="53"/>
  <c r="V245" i="53"/>
  <c r="AC245" i="53"/>
  <c r="Z244" i="53"/>
  <c r="Y244" i="53"/>
  <c r="X244" i="53"/>
  <c r="W244" i="53"/>
  <c r="V244" i="53"/>
  <c r="AC244" i="53"/>
  <c r="Z243" i="53"/>
  <c r="Y243" i="53"/>
  <c r="X243" i="53"/>
  <c r="W243" i="53"/>
  <c r="V243" i="53"/>
  <c r="Z242" i="53"/>
  <c r="Y242" i="53"/>
  <c r="X242" i="53"/>
  <c r="W242" i="53"/>
  <c r="V242" i="53"/>
  <c r="Z241" i="53"/>
  <c r="Y241" i="53"/>
  <c r="X241" i="53"/>
  <c r="W241" i="53"/>
  <c r="V241" i="53"/>
  <c r="AC241" i="53"/>
  <c r="Z240" i="53"/>
  <c r="Y240" i="53"/>
  <c r="X240" i="53"/>
  <c r="W240" i="53"/>
  <c r="V240" i="53"/>
  <c r="AC240" i="53"/>
  <c r="Z239" i="53"/>
  <c r="Y239" i="53"/>
  <c r="X239" i="53"/>
  <c r="W239" i="53"/>
  <c r="V239" i="53"/>
  <c r="Z238" i="53"/>
  <c r="Y238" i="53"/>
  <c r="X238" i="53"/>
  <c r="W238" i="53"/>
  <c r="V238" i="53"/>
  <c r="Z237" i="53"/>
  <c r="Y237" i="53"/>
  <c r="X237" i="53"/>
  <c r="W237" i="53"/>
  <c r="V237" i="53"/>
  <c r="Z236" i="53"/>
  <c r="Y236" i="53"/>
  <c r="X236" i="53"/>
  <c r="W236" i="53"/>
  <c r="V236" i="53"/>
  <c r="AC236" i="53"/>
  <c r="Z235" i="53"/>
  <c r="Y235" i="53"/>
  <c r="X235" i="53"/>
  <c r="W235" i="53"/>
  <c r="V235" i="53"/>
  <c r="Z234" i="53"/>
  <c r="Y234" i="53"/>
  <c r="X234" i="53"/>
  <c r="W234" i="53"/>
  <c r="V234" i="53"/>
  <c r="Z233" i="53"/>
  <c r="Y233" i="53"/>
  <c r="X233" i="53"/>
  <c r="W233" i="53"/>
  <c r="V233" i="53"/>
  <c r="AC233" i="53"/>
  <c r="Z232" i="53"/>
  <c r="Y232" i="53"/>
  <c r="X232" i="53"/>
  <c r="W232" i="53"/>
  <c r="V232" i="53"/>
  <c r="AC232" i="53"/>
  <c r="Z231" i="53"/>
  <c r="Y231" i="53"/>
  <c r="X231" i="53"/>
  <c r="W231" i="53"/>
  <c r="V231" i="53"/>
  <c r="Z230" i="53"/>
  <c r="Y230" i="53"/>
  <c r="X230" i="53"/>
  <c r="W230" i="53"/>
  <c r="V230" i="53"/>
  <c r="Z229" i="53"/>
  <c r="Y229" i="53"/>
  <c r="X229" i="53"/>
  <c r="W229" i="53"/>
  <c r="V229" i="53"/>
  <c r="AC229" i="53"/>
  <c r="Z228" i="53"/>
  <c r="Y228" i="53"/>
  <c r="X228" i="53"/>
  <c r="W228" i="53"/>
  <c r="V228" i="53"/>
  <c r="AC228" i="53"/>
  <c r="Z227" i="53"/>
  <c r="Y227" i="53"/>
  <c r="X227" i="53"/>
  <c r="W227" i="53"/>
  <c r="V227" i="53"/>
  <c r="Z226" i="53"/>
  <c r="Y226" i="53"/>
  <c r="X226" i="53"/>
  <c r="W226" i="53"/>
  <c r="V226" i="53"/>
  <c r="Z225" i="53"/>
  <c r="Y225" i="53"/>
  <c r="X225" i="53"/>
  <c r="W225" i="53"/>
  <c r="V225" i="53"/>
  <c r="AC225" i="53"/>
  <c r="Z224" i="53"/>
  <c r="Y224" i="53"/>
  <c r="X224" i="53"/>
  <c r="W224" i="53"/>
  <c r="V224" i="53"/>
  <c r="AC224" i="53"/>
  <c r="Z223" i="53"/>
  <c r="Y223" i="53"/>
  <c r="X223" i="53"/>
  <c r="W223" i="53"/>
  <c r="V223" i="53"/>
  <c r="Z222" i="53"/>
  <c r="Y222" i="53"/>
  <c r="X222" i="53"/>
  <c r="W222" i="53"/>
  <c r="V222" i="53"/>
  <c r="Z221" i="53"/>
  <c r="Y221" i="53"/>
  <c r="X221" i="53"/>
  <c r="W221" i="53"/>
  <c r="V221" i="53"/>
  <c r="Z220" i="53"/>
  <c r="Y220" i="53"/>
  <c r="X220" i="53"/>
  <c r="W220" i="53"/>
  <c r="V220" i="53"/>
  <c r="AC220" i="53"/>
  <c r="Z219" i="53"/>
  <c r="Y219" i="53"/>
  <c r="X219" i="53"/>
  <c r="W219" i="53"/>
  <c r="V219" i="53"/>
  <c r="Z218" i="53"/>
  <c r="Y218" i="53"/>
  <c r="X218" i="53"/>
  <c r="W218" i="53"/>
  <c r="V218" i="53"/>
  <c r="Z217" i="53"/>
  <c r="Y217" i="53"/>
  <c r="X217" i="53"/>
  <c r="W217" i="53"/>
  <c r="V217" i="53"/>
  <c r="Z216" i="53"/>
  <c r="Y216" i="53"/>
  <c r="X216" i="53"/>
  <c r="W216" i="53"/>
  <c r="V216" i="53"/>
  <c r="AC216" i="53"/>
  <c r="Z215" i="53"/>
  <c r="Y215" i="53"/>
  <c r="X215" i="53"/>
  <c r="W215" i="53"/>
  <c r="V215" i="53"/>
  <c r="Z214" i="53"/>
  <c r="Y214" i="53"/>
  <c r="X214" i="53"/>
  <c r="W214" i="53"/>
  <c r="V214" i="53"/>
  <c r="Z213" i="53"/>
  <c r="Y213" i="53"/>
  <c r="X213" i="53"/>
  <c r="W213" i="53"/>
  <c r="V213" i="53"/>
  <c r="AC213" i="53"/>
  <c r="Z212" i="53"/>
  <c r="Y212" i="53"/>
  <c r="X212" i="53"/>
  <c r="W212" i="53"/>
  <c r="V212" i="53"/>
  <c r="AC212" i="53"/>
  <c r="Z211" i="53"/>
  <c r="Y211" i="53"/>
  <c r="X211" i="53"/>
  <c r="W211" i="53"/>
  <c r="V211" i="53"/>
  <c r="Z210" i="53"/>
  <c r="Y210" i="53"/>
  <c r="X210" i="53"/>
  <c r="W210" i="53"/>
  <c r="V210" i="53"/>
  <c r="Z209" i="53"/>
  <c r="Y209" i="53"/>
  <c r="X209" i="53"/>
  <c r="W209" i="53"/>
  <c r="V209" i="53"/>
  <c r="AC209" i="53"/>
  <c r="Z208" i="53"/>
  <c r="Y208" i="53"/>
  <c r="X208" i="53"/>
  <c r="W208" i="53"/>
  <c r="V208" i="53"/>
  <c r="AC208" i="53"/>
  <c r="Z207" i="53"/>
  <c r="Y207" i="53"/>
  <c r="X207" i="53"/>
  <c r="W207" i="53"/>
  <c r="V207" i="53"/>
  <c r="AC207" i="53"/>
  <c r="Z206" i="53"/>
  <c r="Y206" i="53"/>
  <c r="X206" i="53"/>
  <c r="W206" i="53"/>
  <c r="V206" i="53"/>
  <c r="Z205" i="53"/>
  <c r="Y205" i="53"/>
  <c r="X205" i="53"/>
  <c r="W205" i="53"/>
  <c r="V205" i="53"/>
  <c r="AC205" i="53"/>
  <c r="Z204" i="53"/>
  <c r="Y204" i="53"/>
  <c r="X204" i="53"/>
  <c r="W204" i="53"/>
  <c r="V204" i="53"/>
  <c r="AC204" i="53"/>
  <c r="Z203" i="53"/>
  <c r="Y203" i="53"/>
  <c r="X203" i="53"/>
  <c r="W203" i="53"/>
  <c r="V203" i="53"/>
  <c r="AC203" i="53"/>
  <c r="Z202" i="53"/>
  <c r="Y202" i="53"/>
  <c r="X202" i="53"/>
  <c r="W202" i="53"/>
  <c r="V202" i="53"/>
  <c r="Z201" i="53"/>
  <c r="Y201" i="53"/>
  <c r="X201" i="53"/>
  <c r="W201" i="53"/>
  <c r="V201" i="53"/>
  <c r="AC201" i="53"/>
  <c r="Z200" i="53"/>
  <c r="Y200" i="53"/>
  <c r="X200" i="53"/>
  <c r="W200" i="53"/>
  <c r="V200" i="53"/>
  <c r="Z199" i="53"/>
  <c r="Y199" i="53"/>
  <c r="X199" i="53"/>
  <c r="W199" i="53"/>
  <c r="V199" i="53"/>
  <c r="AC199" i="53"/>
  <c r="Z198" i="53"/>
  <c r="Y198" i="53"/>
  <c r="X198" i="53"/>
  <c r="W198" i="53"/>
  <c r="V198" i="53"/>
  <c r="AC198" i="53"/>
  <c r="Z197" i="53"/>
  <c r="Y197" i="53"/>
  <c r="X197" i="53"/>
  <c r="W197" i="53"/>
  <c r="V197" i="53"/>
  <c r="AC197" i="53"/>
  <c r="Z196" i="53"/>
  <c r="Y196" i="53"/>
  <c r="X196" i="53"/>
  <c r="W196" i="53"/>
  <c r="V196" i="53"/>
  <c r="AC196" i="53"/>
  <c r="Z195" i="53"/>
  <c r="Y195" i="53"/>
  <c r="X195" i="53"/>
  <c r="W195" i="53"/>
  <c r="V195" i="53"/>
  <c r="AC195" i="53"/>
  <c r="Z194" i="53"/>
  <c r="Y194" i="53"/>
  <c r="X194" i="53"/>
  <c r="W194" i="53"/>
  <c r="V194" i="53"/>
  <c r="Z193" i="53"/>
  <c r="Y193" i="53"/>
  <c r="X193" i="53"/>
  <c r="W193" i="53"/>
  <c r="V193" i="53"/>
  <c r="AC193" i="53"/>
  <c r="Z192" i="53"/>
  <c r="Y192" i="53"/>
  <c r="X192" i="53"/>
  <c r="W192" i="53"/>
  <c r="V192" i="53"/>
  <c r="Z191" i="53"/>
  <c r="Y191" i="53"/>
  <c r="X191" i="53"/>
  <c r="W191" i="53"/>
  <c r="V191" i="53"/>
  <c r="AC191" i="53"/>
  <c r="Z190" i="53"/>
  <c r="Y190" i="53"/>
  <c r="X190" i="53"/>
  <c r="W190" i="53"/>
  <c r="V190" i="53"/>
  <c r="AC190" i="53"/>
  <c r="Z189" i="53"/>
  <c r="Y189" i="53"/>
  <c r="X189" i="53"/>
  <c r="W189" i="53"/>
  <c r="V189" i="53"/>
  <c r="Z188" i="53"/>
  <c r="Y188" i="53"/>
  <c r="X188" i="53"/>
  <c r="W188" i="53"/>
  <c r="V188" i="53"/>
  <c r="AC188" i="53"/>
  <c r="Z187" i="53"/>
  <c r="Y187" i="53"/>
  <c r="X187" i="53"/>
  <c r="W187" i="53"/>
  <c r="V187" i="53"/>
  <c r="AC187" i="53"/>
  <c r="Z186" i="53"/>
  <c r="Y186" i="53"/>
  <c r="X186" i="53"/>
  <c r="W186" i="53"/>
  <c r="V186" i="53"/>
  <c r="Z185" i="53"/>
  <c r="Y185" i="53"/>
  <c r="X185" i="53"/>
  <c r="W185" i="53"/>
  <c r="V185" i="53"/>
  <c r="Z184" i="53"/>
  <c r="Y184" i="53"/>
  <c r="X184" i="53"/>
  <c r="W184" i="53"/>
  <c r="V184" i="53"/>
  <c r="AC184" i="53"/>
  <c r="Z183" i="53"/>
  <c r="Y183" i="53"/>
  <c r="X183" i="53"/>
  <c r="W183" i="53"/>
  <c r="V183" i="53"/>
  <c r="AC183" i="53"/>
  <c r="Z182" i="53"/>
  <c r="Y182" i="53"/>
  <c r="X182" i="53"/>
  <c r="W182" i="53"/>
  <c r="V182" i="53"/>
  <c r="Z181" i="53"/>
  <c r="Y181" i="53"/>
  <c r="X181" i="53"/>
  <c r="W181" i="53"/>
  <c r="V181" i="53"/>
  <c r="Z180" i="53"/>
  <c r="Y180" i="53"/>
  <c r="X180" i="53"/>
  <c r="W180" i="53"/>
  <c r="V180" i="53"/>
  <c r="AC180" i="53"/>
  <c r="Z179" i="53"/>
  <c r="Y179" i="53"/>
  <c r="X179" i="53"/>
  <c r="W179" i="53"/>
  <c r="V179" i="53"/>
  <c r="AC179" i="53"/>
  <c r="Z178" i="53"/>
  <c r="Y178" i="53"/>
  <c r="X178" i="53"/>
  <c r="W178" i="53"/>
  <c r="V178" i="53"/>
  <c r="Z177" i="53"/>
  <c r="Y177" i="53"/>
  <c r="X177" i="53"/>
  <c r="W177" i="53"/>
  <c r="V177" i="53"/>
  <c r="Z176" i="53"/>
  <c r="Y176" i="53"/>
  <c r="X176" i="53"/>
  <c r="W176" i="53"/>
  <c r="V176" i="53"/>
  <c r="AC176" i="53"/>
  <c r="Z175" i="53"/>
  <c r="Y175" i="53"/>
  <c r="X175" i="53"/>
  <c r="W175" i="53"/>
  <c r="V175" i="53"/>
  <c r="AC175" i="53"/>
  <c r="Z174" i="53"/>
  <c r="Y174" i="53"/>
  <c r="X174" i="53"/>
  <c r="W174" i="53"/>
  <c r="V174" i="53"/>
  <c r="Z173" i="53"/>
  <c r="Y173" i="53"/>
  <c r="X173" i="53"/>
  <c r="W173" i="53"/>
  <c r="V173" i="53"/>
  <c r="Z172" i="53"/>
  <c r="Y172" i="53"/>
  <c r="X172" i="53"/>
  <c r="W172" i="53"/>
  <c r="V172" i="53"/>
  <c r="AC172" i="53"/>
  <c r="Z171" i="53"/>
  <c r="Y171" i="53"/>
  <c r="X171" i="53"/>
  <c r="W171" i="53"/>
  <c r="V171" i="53"/>
  <c r="AC171" i="53"/>
  <c r="Z170" i="53"/>
  <c r="Y170" i="53"/>
  <c r="X170" i="53"/>
  <c r="W170" i="53"/>
  <c r="V170" i="53"/>
  <c r="Z169" i="53"/>
  <c r="Y169" i="53"/>
  <c r="X169" i="53"/>
  <c r="W169" i="53"/>
  <c r="V169" i="53"/>
  <c r="Z168" i="53"/>
  <c r="Y168" i="53"/>
  <c r="X168" i="53"/>
  <c r="W168" i="53"/>
  <c r="V168" i="53"/>
  <c r="AC168" i="53"/>
  <c r="Z167" i="53"/>
  <c r="Y167" i="53"/>
  <c r="X167" i="53"/>
  <c r="W167" i="53"/>
  <c r="V167" i="53"/>
  <c r="AC167" i="53"/>
  <c r="Z166" i="53"/>
  <c r="Y166" i="53"/>
  <c r="X166" i="53"/>
  <c r="W166" i="53"/>
  <c r="V166" i="53"/>
  <c r="Z165" i="53"/>
  <c r="Y165" i="53"/>
  <c r="X165" i="53"/>
  <c r="W165" i="53"/>
  <c r="V165" i="53"/>
  <c r="Z164" i="53"/>
  <c r="Y164" i="53"/>
  <c r="X164" i="53"/>
  <c r="W164" i="53"/>
  <c r="V164" i="53"/>
  <c r="AC164" i="53"/>
  <c r="Z163" i="53"/>
  <c r="Y163" i="53"/>
  <c r="X163" i="53"/>
  <c r="W163" i="53"/>
  <c r="V163" i="53"/>
  <c r="AC163" i="53"/>
  <c r="Z162" i="53"/>
  <c r="Y162" i="53"/>
  <c r="X162" i="53"/>
  <c r="W162" i="53"/>
  <c r="V162" i="53"/>
  <c r="Z161" i="53"/>
  <c r="Y161" i="53"/>
  <c r="X161" i="53"/>
  <c r="W161" i="53"/>
  <c r="V161" i="53"/>
  <c r="Z160" i="53"/>
  <c r="Y160" i="53"/>
  <c r="X160" i="53"/>
  <c r="W160" i="53"/>
  <c r="V160" i="53"/>
  <c r="AC160" i="53"/>
  <c r="Z159" i="53"/>
  <c r="Y159" i="53"/>
  <c r="X159" i="53"/>
  <c r="W159" i="53"/>
  <c r="V159" i="53"/>
  <c r="AC159" i="53"/>
  <c r="Z158" i="53"/>
  <c r="Y158" i="53"/>
  <c r="X158" i="53"/>
  <c r="W158" i="53"/>
  <c r="V158" i="53"/>
  <c r="Z157" i="53"/>
  <c r="Y157" i="53"/>
  <c r="X157" i="53"/>
  <c r="W157" i="53"/>
  <c r="V157" i="53"/>
  <c r="Z156" i="53"/>
  <c r="Y156" i="53"/>
  <c r="X156" i="53"/>
  <c r="W156" i="53"/>
  <c r="V156" i="53"/>
  <c r="AC156" i="53"/>
  <c r="Z155" i="53"/>
  <c r="Y155" i="53"/>
  <c r="X155" i="53"/>
  <c r="W155" i="53"/>
  <c r="V155" i="53"/>
  <c r="AC155" i="53"/>
  <c r="Z154" i="53"/>
  <c r="Y154" i="53"/>
  <c r="X154" i="53"/>
  <c r="W154" i="53"/>
  <c r="V154" i="53"/>
  <c r="Z153" i="53"/>
  <c r="Y153" i="53"/>
  <c r="X153" i="53"/>
  <c r="W153" i="53"/>
  <c r="V153" i="53"/>
  <c r="Z152" i="53"/>
  <c r="Y152" i="53"/>
  <c r="X152" i="53"/>
  <c r="W152" i="53"/>
  <c r="V152" i="53"/>
  <c r="AC152" i="53"/>
  <c r="Z151" i="53"/>
  <c r="Y151" i="53"/>
  <c r="X151" i="53"/>
  <c r="W151" i="53"/>
  <c r="V151" i="53"/>
  <c r="AC151" i="53"/>
  <c r="Z150" i="53"/>
  <c r="Y150" i="53"/>
  <c r="X150" i="53"/>
  <c r="W150" i="53"/>
  <c r="V150" i="53"/>
  <c r="Z149" i="53"/>
  <c r="Y149" i="53"/>
  <c r="X149" i="53"/>
  <c r="W149" i="53"/>
  <c r="V149" i="53"/>
  <c r="Z148" i="53"/>
  <c r="Y148" i="53"/>
  <c r="X148" i="53"/>
  <c r="W148" i="53"/>
  <c r="V148" i="53"/>
  <c r="AC148" i="53"/>
  <c r="Z147" i="53"/>
  <c r="Y147" i="53"/>
  <c r="X147" i="53"/>
  <c r="W147" i="53"/>
  <c r="V147" i="53"/>
  <c r="AC147" i="53"/>
  <c r="Z146" i="53"/>
  <c r="Y146" i="53"/>
  <c r="X146" i="53"/>
  <c r="W146" i="53"/>
  <c r="V146" i="53"/>
  <c r="Z145" i="53"/>
  <c r="Y145" i="53"/>
  <c r="X145" i="53"/>
  <c r="W145" i="53"/>
  <c r="V145" i="53"/>
  <c r="Z144" i="53"/>
  <c r="Y144" i="53"/>
  <c r="X144" i="53"/>
  <c r="W144" i="53"/>
  <c r="V144" i="53"/>
  <c r="AC144" i="53"/>
  <c r="Z143" i="53"/>
  <c r="Y143" i="53"/>
  <c r="X143" i="53"/>
  <c r="W143" i="53"/>
  <c r="V143" i="53"/>
  <c r="AC143" i="53"/>
  <c r="Z142" i="53"/>
  <c r="Y142" i="53"/>
  <c r="X142" i="53"/>
  <c r="W142" i="53"/>
  <c r="V142" i="53"/>
  <c r="Z141" i="53"/>
  <c r="Y141" i="53"/>
  <c r="X141" i="53"/>
  <c r="W141" i="53"/>
  <c r="V141" i="53"/>
  <c r="Z140" i="53"/>
  <c r="Y140" i="53"/>
  <c r="X140" i="53"/>
  <c r="W140" i="53"/>
  <c r="V140" i="53"/>
  <c r="AC140" i="53"/>
  <c r="Z139" i="53"/>
  <c r="Y139" i="53"/>
  <c r="X139" i="53"/>
  <c r="W139" i="53"/>
  <c r="V139" i="53"/>
  <c r="AC139" i="53"/>
  <c r="Z138" i="53"/>
  <c r="Y138" i="53"/>
  <c r="X138" i="53"/>
  <c r="W138" i="53"/>
  <c r="V138" i="53"/>
  <c r="AC138" i="53"/>
  <c r="Z137" i="53"/>
  <c r="Y137" i="53"/>
  <c r="X137" i="53"/>
  <c r="W137" i="53"/>
  <c r="V137" i="53"/>
  <c r="Z136" i="53"/>
  <c r="Y136" i="53"/>
  <c r="X136" i="53"/>
  <c r="W136" i="53"/>
  <c r="V136" i="53"/>
  <c r="AC136" i="53"/>
  <c r="Z135" i="53"/>
  <c r="Y135" i="53"/>
  <c r="X135" i="53"/>
  <c r="W135" i="53"/>
  <c r="V135" i="53"/>
  <c r="AC135" i="53"/>
  <c r="Z134" i="53"/>
  <c r="Y134" i="53"/>
  <c r="X134" i="53"/>
  <c r="W134" i="53"/>
  <c r="V134" i="53"/>
  <c r="Z133" i="53"/>
  <c r="Y133" i="53"/>
  <c r="X133" i="53"/>
  <c r="W133" i="53"/>
  <c r="V133" i="53"/>
  <c r="Z132" i="53"/>
  <c r="Y132" i="53"/>
  <c r="X132" i="53"/>
  <c r="W132" i="53"/>
  <c r="V132" i="53"/>
  <c r="AC132" i="53"/>
  <c r="Z131" i="53"/>
  <c r="Y131" i="53"/>
  <c r="X131" i="53"/>
  <c r="W131" i="53"/>
  <c r="V131" i="53"/>
  <c r="AC131" i="53"/>
  <c r="Z130" i="53"/>
  <c r="Y130" i="53"/>
  <c r="X130" i="53"/>
  <c r="W130" i="53"/>
  <c r="V130" i="53"/>
  <c r="AC130" i="53"/>
  <c r="Z129" i="53"/>
  <c r="Y129" i="53"/>
  <c r="X129" i="53"/>
  <c r="W129" i="53"/>
  <c r="V129" i="53"/>
  <c r="AC129" i="53"/>
  <c r="Z128" i="53"/>
  <c r="Y128" i="53"/>
  <c r="X128" i="53"/>
  <c r="W128" i="53"/>
  <c r="V128" i="53"/>
  <c r="AC128" i="53"/>
  <c r="Z127" i="53"/>
  <c r="Y127" i="53"/>
  <c r="X127" i="53"/>
  <c r="W127" i="53"/>
  <c r="V127" i="53"/>
  <c r="Z126" i="53"/>
  <c r="Y126" i="53"/>
  <c r="X126" i="53"/>
  <c r="W126" i="53"/>
  <c r="V126" i="53"/>
  <c r="AC126" i="53"/>
  <c r="Z125" i="53"/>
  <c r="Y125" i="53"/>
  <c r="X125" i="53"/>
  <c r="W125" i="53"/>
  <c r="V125" i="53"/>
  <c r="AC125" i="53"/>
  <c r="Z124" i="53"/>
  <c r="Y124" i="53"/>
  <c r="X124" i="53"/>
  <c r="W124" i="53"/>
  <c r="V124" i="53"/>
  <c r="AC124" i="53"/>
  <c r="Z123" i="53"/>
  <c r="Y123" i="53"/>
  <c r="X123" i="53"/>
  <c r="W123" i="53"/>
  <c r="V123" i="53"/>
  <c r="AC123" i="53"/>
  <c r="Z122" i="53"/>
  <c r="Y122" i="53"/>
  <c r="X122" i="53"/>
  <c r="W122" i="53"/>
  <c r="V122" i="53"/>
  <c r="AC122" i="53"/>
  <c r="Z121" i="53"/>
  <c r="Y121" i="53"/>
  <c r="X121" i="53"/>
  <c r="W121" i="53"/>
  <c r="V121" i="53"/>
  <c r="Z120" i="53"/>
  <c r="Y120" i="53"/>
  <c r="X120" i="53"/>
  <c r="W120" i="53"/>
  <c r="V120" i="53"/>
  <c r="AC120" i="53"/>
  <c r="Z119" i="53"/>
  <c r="Y119" i="53"/>
  <c r="X119" i="53"/>
  <c r="W119" i="53"/>
  <c r="V119" i="53"/>
  <c r="Z118" i="53"/>
  <c r="Y118" i="53"/>
  <c r="X118" i="53"/>
  <c r="W118" i="53"/>
  <c r="V118" i="53"/>
  <c r="AC118" i="53"/>
  <c r="Z117" i="53"/>
  <c r="Y117" i="53"/>
  <c r="X117" i="53"/>
  <c r="W117" i="53"/>
  <c r="V117" i="53"/>
  <c r="AC117" i="53"/>
  <c r="Z116" i="53"/>
  <c r="Y116" i="53"/>
  <c r="X116" i="53"/>
  <c r="W116" i="53"/>
  <c r="V116" i="53"/>
  <c r="AC116" i="53"/>
  <c r="Z115" i="53"/>
  <c r="Y115" i="53"/>
  <c r="X115" i="53"/>
  <c r="W115" i="53"/>
  <c r="V115" i="53"/>
  <c r="AC115" i="53"/>
  <c r="Z114" i="53"/>
  <c r="Y114" i="53"/>
  <c r="X114" i="53"/>
  <c r="W114" i="53"/>
  <c r="V114" i="53"/>
  <c r="AC114" i="53"/>
  <c r="Z113" i="53"/>
  <c r="Y113" i="53"/>
  <c r="X113" i="53"/>
  <c r="W113" i="53"/>
  <c r="V113" i="53"/>
  <c r="Z112" i="53"/>
  <c r="Y112" i="53"/>
  <c r="X112" i="53"/>
  <c r="W112" i="53"/>
  <c r="V112" i="53"/>
  <c r="AC112" i="53"/>
  <c r="Z111" i="53"/>
  <c r="Y111" i="53"/>
  <c r="X111" i="53"/>
  <c r="W111" i="53"/>
  <c r="V111" i="53"/>
  <c r="Z110" i="53"/>
  <c r="Y110" i="53"/>
  <c r="X110" i="53"/>
  <c r="W110" i="53"/>
  <c r="V110" i="53"/>
  <c r="AC110" i="53"/>
  <c r="Z109" i="53"/>
  <c r="Y109" i="53"/>
  <c r="X109" i="53"/>
  <c r="W109" i="53"/>
  <c r="V109" i="53"/>
  <c r="AC109" i="53"/>
  <c r="Z108" i="53"/>
  <c r="Y108" i="53"/>
  <c r="X108" i="53"/>
  <c r="W108" i="53"/>
  <c r="V108" i="53"/>
  <c r="AC108" i="53"/>
  <c r="Z107" i="53"/>
  <c r="Y107" i="53"/>
  <c r="X107" i="53"/>
  <c r="W107" i="53"/>
  <c r="V107" i="53"/>
  <c r="AC107" i="53"/>
  <c r="Z106" i="53"/>
  <c r="Y106" i="53"/>
  <c r="X106" i="53"/>
  <c r="W106" i="53"/>
  <c r="V106" i="53"/>
  <c r="AC106" i="53"/>
  <c r="Z105" i="53"/>
  <c r="Y105" i="53"/>
  <c r="X105" i="53"/>
  <c r="W105" i="53"/>
  <c r="V105" i="53"/>
  <c r="AC105" i="53"/>
  <c r="Z104" i="53"/>
  <c r="Y104" i="53"/>
  <c r="X104" i="53"/>
  <c r="W104" i="53"/>
  <c r="V104" i="53"/>
  <c r="AC104" i="53"/>
  <c r="Z103" i="53"/>
  <c r="Y103" i="53"/>
  <c r="X103" i="53"/>
  <c r="W103" i="53"/>
  <c r="V103" i="53"/>
  <c r="Z102" i="53"/>
  <c r="Y102" i="53"/>
  <c r="X102" i="53"/>
  <c r="W102" i="53"/>
  <c r="V102" i="53"/>
  <c r="AC102" i="53"/>
  <c r="Z101" i="53"/>
  <c r="Y101" i="53"/>
  <c r="X101" i="53"/>
  <c r="W101" i="53"/>
  <c r="V101" i="53"/>
  <c r="AC101" i="53"/>
  <c r="Z100" i="53"/>
  <c r="Y100" i="53"/>
  <c r="X100" i="53"/>
  <c r="W100" i="53"/>
  <c r="V100" i="53"/>
  <c r="AC100" i="53"/>
  <c r="Z99" i="53"/>
  <c r="Y99" i="53"/>
  <c r="X99" i="53"/>
  <c r="W99" i="53"/>
  <c r="V99" i="53"/>
  <c r="Z98" i="53"/>
  <c r="Y98" i="53"/>
  <c r="X98" i="53"/>
  <c r="W98" i="53"/>
  <c r="V98" i="53"/>
  <c r="AC98" i="53"/>
  <c r="Z97" i="53"/>
  <c r="Y97" i="53"/>
  <c r="X97" i="53"/>
  <c r="W97" i="53"/>
  <c r="V97" i="53"/>
  <c r="AC97" i="53"/>
  <c r="Z96" i="53"/>
  <c r="Y96" i="53"/>
  <c r="X96" i="53"/>
  <c r="W96" i="53"/>
  <c r="V96" i="53"/>
  <c r="AC96" i="53"/>
  <c r="Z95" i="53"/>
  <c r="Y95" i="53"/>
  <c r="X95" i="53"/>
  <c r="W95" i="53"/>
  <c r="V95" i="53"/>
  <c r="Z94" i="53"/>
  <c r="Y94" i="53"/>
  <c r="X94" i="53"/>
  <c r="W94" i="53"/>
  <c r="V94" i="53"/>
  <c r="Z93" i="53"/>
  <c r="Y93" i="53"/>
  <c r="X93" i="53"/>
  <c r="W93" i="53"/>
  <c r="V93" i="53"/>
  <c r="AC93" i="53"/>
  <c r="Z92" i="53"/>
  <c r="Y92" i="53"/>
  <c r="X92" i="53"/>
  <c r="W92" i="53"/>
  <c r="V92" i="53"/>
  <c r="AC92" i="53"/>
  <c r="Z91" i="53"/>
  <c r="Y91" i="53"/>
  <c r="X91" i="53"/>
  <c r="W91" i="53"/>
  <c r="V91" i="53"/>
  <c r="Z90" i="53"/>
  <c r="Y90" i="53"/>
  <c r="X90" i="53"/>
  <c r="W90" i="53"/>
  <c r="V90" i="53"/>
  <c r="Z89" i="53"/>
  <c r="Y89" i="53"/>
  <c r="X89" i="53"/>
  <c r="W89" i="53"/>
  <c r="V89" i="53"/>
  <c r="AC89" i="53"/>
  <c r="Z88" i="53"/>
  <c r="Y88" i="53"/>
  <c r="X88" i="53"/>
  <c r="W88" i="53"/>
  <c r="V88" i="53"/>
  <c r="Z87" i="53"/>
  <c r="Y87" i="53"/>
  <c r="X87" i="53"/>
  <c r="W87" i="53"/>
  <c r="V87" i="53"/>
  <c r="Z86" i="53"/>
  <c r="Y86" i="53"/>
  <c r="X86" i="53"/>
  <c r="W86" i="53"/>
  <c r="V86" i="53"/>
  <c r="AC86" i="53"/>
  <c r="Z85" i="53"/>
  <c r="Y85" i="53"/>
  <c r="X85" i="53"/>
  <c r="W85" i="53"/>
  <c r="V85" i="53"/>
  <c r="AC85" i="53"/>
  <c r="Z84" i="53"/>
  <c r="Y84" i="53"/>
  <c r="X84" i="53"/>
  <c r="W84" i="53"/>
  <c r="V84" i="53"/>
  <c r="Z83" i="53"/>
  <c r="Y83" i="53"/>
  <c r="X83" i="53"/>
  <c r="W83" i="53"/>
  <c r="V83" i="53"/>
  <c r="Z82" i="53"/>
  <c r="Y82" i="53"/>
  <c r="X82" i="53"/>
  <c r="W82" i="53"/>
  <c r="V82" i="53"/>
  <c r="AC82" i="53"/>
  <c r="Z81" i="53"/>
  <c r="Y81" i="53"/>
  <c r="X81" i="53"/>
  <c r="W81" i="53"/>
  <c r="V81" i="53"/>
  <c r="AC81" i="53"/>
  <c r="Z80" i="53"/>
  <c r="Y80" i="53"/>
  <c r="X80" i="53"/>
  <c r="W80" i="53"/>
  <c r="V80" i="53"/>
  <c r="Z79" i="53"/>
  <c r="Y79" i="53"/>
  <c r="X79" i="53"/>
  <c r="W79" i="53"/>
  <c r="V79" i="53"/>
  <c r="Z78" i="53"/>
  <c r="Y78" i="53"/>
  <c r="X78" i="53"/>
  <c r="W78" i="53"/>
  <c r="V78" i="53"/>
  <c r="AC78" i="53"/>
  <c r="Z77" i="53"/>
  <c r="Y77" i="53"/>
  <c r="X77" i="53"/>
  <c r="W77" i="53"/>
  <c r="V77" i="53"/>
  <c r="AC77" i="53"/>
  <c r="Z76" i="53"/>
  <c r="Y76" i="53"/>
  <c r="X76" i="53"/>
  <c r="W76" i="53"/>
  <c r="V76" i="53"/>
  <c r="Z75" i="53"/>
  <c r="Y75" i="53"/>
  <c r="X75" i="53"/>
  <c r="W75" i="53"/>
  <c r="V75" i="53"/>
  <c r="Z74" i="53"/>
  <c r="Y74" i="53"/>
  <c r="X74" i="53"/>
  <c r="W74" i="53"/>
  <c r="V74" i="53"/>
  <c r="AC74" i="53"/>
  <c r="Z73" i="53"/>
  <c r="Y73" i="53"/>
  <c r="X73" i="53"/>
  <c r="W73" i="53"/>
  <c r="V73" i="53"/>
  <c r="AC73" i="53"/>
  <c r="Z72" i="53"/>
  <c r="Y72" i="53"/>
  <c r="X72" i="53"/>
  <c r="W72" i="53"/>
  <c r="V72" i="53"/>
  <c r="AC72" i="53"/>
  <c r="Z71" i="53"/>
  <c r="Y71" i="53"/>
  <c r="X71" i="53"/>
  <c r="W71" i="53"/>
  <c r="V71" i="53"/>
  <c r="Z70" i="53"/>
  <c r="Y70" i="53"/>
  <c r="X70" i="53"/>
  <c r="W70" i="53"/>
  <c r="V70" i="53"/>
  <c r="Z69" i="53"/>
  <c r="Y69" i="53"/>
  <c r="X69" i="53"/>
  <c r="W69" i="53"/>
  <c r="V69" i="53"/>
  <c r="AC69" i="53"/>
  <c r="Z68" i="53"/>
  <c r="Y68" i="53"/>
  <c r="X68" i="53"/>
  <c r="W68" i="53"/>
  <c r="V68" i="53"/>
  <c r="AC68" i="53"/>
  <c r="Z67" i="53"/>
  <c r="Y67" i="53"/>
  <c r="X67" i="53"/>
  <c r="W67" i="53"/>
  <c r="V67" i="53"/>
  <c r="AC67" i="53"/>
  <c r="Z66" i="53"/>
  <c r="Y66" i="53"/>
  <c r="X66" i="53"/>
  <c r="W66" i="53"/>
  <c r="V66" i="53"/>
  <c r="AC66" i="53"/>
  <c r="Z65" i="53"/>
  <c r="Y65" i="53"/>
  <c r="X65" i="53"/>
  <c r="W65" i="53"/>
  <c r="V65" i="53"/>
  <c r="Z64" i="53"/>
  <c r="Y64" i="53"/>
  <c r="X64" i="53"/>
  <c r="W64" i="53"/>
  <c r="V64" i="53"/>
  <c r="Z63" i="53"/>
  <c r="Y63" i="53"/>
  <c r="X63" i="53"/>
  <c r="W63" i="53"/>
  <c r="V63" i="53"/>
  <c r="AC63" i="53"/>
  <c r="Z62" i="53"/>
  <c r="Y62" i="53"/>
  <c r="X62" i="53"/>
  <c r="W62" i="53"/>
  <c r="V62" i="53"/>
  <c r="Z61" i="53"/>
  <c r="Y61" i="53"/>
  <c r="X61" i="53"/>
  <c r="W61" i="53"/>
  <c r="V61" i="53"/>
  <c r="AC61" i="53"/>
  <c r="Z60" i="53"/>
  <c r="Y60" i="53"/>
  <c r="X60" i="53"/>
  <c r="W60" i="53"/>
  <c r="V60" i="53"/>
  <c r="AC60" i="53"/>
  <c r="Z59" i="53"/>
  <c r="Y59" i="53"/>
  <c r="X59" i="53"/>
  <c r="W59" i="53"/>
  <c r="V59" i="53"/>
  <c r="AC59" i="53"/>
  <c r="Z58" i="53"/>
  <c r="Y58" i="53"/>
  <c r="X58" i="53"/>
  <c r="W58" i="53"/>
  <c r="V58" i="53"/>
  <c r="AC58" i="53"/>
  <c r="Z57" i="53"/>
  <c r="Y57" i="53"/>
  <c r="X57" i="53"/>
  <c r="W57" i="53"/>
  <c r="V57" i="53"/>
  <c r="AC57" i="53"/>
  <c r="Z56" i="53"/>
  <c r="Y56" i="53"/>
  <c r="X56" i="53"/>
  <c r="W56" i="53"/>
  <c r="V56" i="53"/>
  <c r="Z55" i="53"/>
  <c r="Y55" i="53"/>
  <c r="X55" i="53"/>
  <c r="W55" i="53"/>
  <c r="V55" i="53"/>
  <c r="AC55" i="53"/>
  <c r="Z54" i="53"/>
  <c r="Y54" i="53"/>
  <c r="X54" i="53"/>
  <c r="W54" i="53"/>
  <c r="V54" i="53"/>
  <c r="Z53" i="53"/>
  <c r="Y53" i="53"/>
  <c r="X53" i="53"/>
  <c r="W53" i="53"/>
  <c r="V53" i="53"/>
  <c r="AC53" i="53"/>
  <c r="Z52" i="53"/>
  <c r="Y52" i="53"/>
  <c r="X52" i="53"/>
  <c r="W52" i="53"/>
  <c r="V52" i="53"/>
  <c r="AC52" i="53"/>
  <c r="Z51" i="53"/>
  <c r="Y51" i="53"/>
  <c r="X51" i="53"/>
  <c r="W51" i="53"/>
  <c r="V51" i="53"/>
  <c r="AC51" i="53"/>
  <c r="Z50" i="53"/>
  <c r="Y50" i="53"/>
  <c r="X50" i="53"/>
  <c r="W50" i="53"/>
  <c r="V50" i="53"/>
  <c r="AC50" i="53"/>
  <c r="Z49" i="53"/>
  <c r="Y49" i="53"/>
  <c r="X49" i="53"/>
  <c r="W49" i="53"/>
  <c r="V49" i="53"/>
  <c r="AC49" i="53"/>
  <c r="Z48" i="53"/>
  <c r="Y48" i="53"/>
  <c r="X48" i="53"/>
  <c r="W48" i="53"/>
  <c r="V48" i="53"/>
  <c r="Z47" i="53"/>
  <c r="Y47" i="53"/>
  <c r="X47" i="53"/>
  <c r="W47" i="53"/>
  <c r="V47" i="53"/>
  <c r="Z46" i="53"/>
  <c r="Y46" i="53"/>
  <c r="X46" i="53"/>
  <c r="W46" i="53"/>
  <c r="V46" i="53"/>
  <c r="AC46" i="53"/>
  <c r="Z45" i="53"/>
  <c r="Y45" i="53"/>
  <c r="X45" i="53"/>
  <c r="W45" i="53"/>
  <c r="V45" i="53"/>
  <c r="AC45" i="53"/>
  <c r="Z44" i="53"/>
  <c r="Y44" i="53"/>
  <c r="X44" i="53"/>
  <c r="W44" i="53"/>
  <c r="V44" i="53"/>
  <c r="Z43" i="53"/>
  <c r="Y43" i="53"/>
  <c r="X43" i="53"/>
  <c r="W43" i="53"/>
  <c r="V43" i="53"/>
  <c r="AC43" i="53"/>
  <c r="Z42" i="53"/>
  <c r="Y42" i="53"/>
  <c r="X42" i="53"/>
  <c r="W42" i="53"/>
  <c r="V42" i="53"/>
  <c r="AC42" i="53"/>
  <c r="Z41" i="53"/>
  <c r="Y41" i="53"/>
  <c r="X41" i="53"/>
  <c r="W41" i="53"/>
  <c r="V41" i="53"/>
  <c r="AC41" i="53"/>
  <c r="Z40" i="53"/>
  <c r="Y40" i="53"/>
  <c r="X40" i="53"/>
  <c r="W40" i="53"/>
  <c r="V40" i="53"/>
  <c r="Z39" i="53"/>
  <c r="Y39" i="53"/>
  <c r="X39" i="53"/>
  <c r="W39" i="53"/>
  <c r="V39" i="53"/>
  <c r="AC39" i="53"/>
  <c r="Z38" i="53"/>
  <c r="Y38" i="53"/>
  <c r="X38" i="53"/>
  <c r="W38" i="53"/>
  <c r="V38" i="53"/>
  <c r="AC38" i="53"/>
  <c r="Z37" i="53"/>
  <c r="Y37" i="53"/>
  <c r="X37" i="53"/>
  <c r="W37" i="53"/>
  <c r="V37" i="53"/>
  <c r="AC37" i="53"/>
  <c r="Z36" i="53"/>
  <c r="Y36" i="53"/>
  <c r="X36" i="53"/>
  <c r="W36" i="53"/>
  <c r="V36" i="53"/>
  <c r="Z35" i="53"/>
  <c r="Y35" i="53"/>
  <c r="X35" i="53"/>
  <c r="W35" i="53"/>
  <c r="V35" i="53"/>
  <c r="Z34" i="53"/>
  <c r="Y34" i="53"/>
  <c r="X34" i="53"/>
  <c r="W34" i="53"/>
  <c r="V34" i="53"/>
  <c r="AC34" i="53"/>
  <c r="Z33" i="53"/>
  <c r="Y33" i="53"/>
  <c r="X33" i="53"/>
  <c r="W33" i="53"/>
  <c r="V33" i="53"/>
  <c r="AC33" i="53"/>
  <c r="Z32" i="53"/>
  <c r="Y32" i="53"/>
  <c r="X32" i="53"/>
  <c r="W32" i="53"/>
  <c r="V32" i="53"/>
  <c r="Z31" i="53"/>
  <c r="Y31" i="53"/>
  <c r="X31" i="53"/>
  <c r="W31" i="53"/>
  <c r="V31" i="53"/>
  <c r="Z30" i="53"/>
  <c r="Y30" i="53"/>
  <c r="X30" i="53"/>
  <c r="W30" i="53"/>
  <c r="V30" i="53"/>
  <c r="AC30" i="53"/>
  <c r="Z29" i="53"/>
  <c r="Y29" i="53"/>
  <c r="X29" i="53"/>
  <c r="W29" i="53"/>
  <c r="V29" i="53"/>
  <c r="Z28" i="53"/>
  <c r="Y28" i="53"/>
  <c r="X28" i="53"/>
  <c r="W28" i="53"/>
  <c r="V28" i="53"/>
  <c r="Z27" i="53"/>
  <c r="Y27" i="53"/>
  <c r="X27" i="53"/>
  <c r="W27" i="53"/>
  <c r="V27" i="53"/>
  <c r="AC27" i="53"/>
  <c r="Z26" i="53"/>
  <c r="Y26" i="53"/>
  <c r="X26" i="53"/>
  <c r="W26" i="53"/>
  <c r="V26" i="53"/>
  <c r="AC26" i="53"/>
  <c r="Z25" i="53"/>
  <c r="Y25" i="53"/>
  <c r="X25" i="53"/>
  <c r="W25" i="53"/>
  <c r="V25" i="53"/>
  <c r="Z24" i="53"/>
  <c r="Y24" i="53"/>
  <c r="X24" i="53"/>
  <c r="W24" i="53"/>
  <c r="V24" i="53"/>
  <c r="Z23" i="53"/>
  <c r="Y23" i="53"/>
  <c r="X23" i="53"/>
  <c r="W23" i="53"/>
  <c r="V23" i="53"/>
  <c r="AC23" i="53"/>
  <c r="Z22" i="53"/>
  <c r="Y22" i="53"/>
  <c r="X22" i="53"/>
  <c r="W22" i="53"/>
  <c r="V22" i="53"/>
  <c r="AC22" i="53"/>
  <c r="Z21" i="53"/>
  <c r="Y21" i="53"/>
  <c r="X21" i="53"/>
  <c r="W21" i="53"/>
  <c r="V21" i="53"/>
  <c r="Z20" i="53"/>
  <c r="Y20" i="53"/>
  <c r="X20" i="53"/>
  <c r="W20" i="53"/>
  <c r="V20" i="53"/>
  <c r="Z19" i="53"/>
  <c r="Y19" i="53"/>
  <c r="X19" i="53"/>
  <c r="W19" i="53"/>
  <c r="V19" i="53"/>
  <c r="AC19" i="53"/>
  <c r="Z18" i="53"/>
  <c r="Y18" i="53"/>
  <c r="X18" i="53"/>
  <c r="W18" i="53"/>
  <c r="V18" i="53"/>
  <c r="AC18" i="53"/>
  <c r="Z17" i="53"/>
  <c r="Y17" i="53"/>
  <c r="X17" i="53"/>
  <c r="W17" i="53"/>
  <c r="V17" i="53"/>
  <c r="AC17" i="53"/>
  <c r="Z16" i="53"/>
  <c r="Y16" i="53"/>
  <c r="X16" i="53"/>
  <c r="W16" i="53"/>
  <c r="V16" i="53"/>
  <c r="Z15" i="53"/>
  <c r="Y15" i="53"/>
  <c r="X15" i="53"/>
  <c r="W15" i="53"/>
  <c r="V15" i="53"/>
  <c r="AC15" i="53"/>
  <c r="Z14" i="53"/>
  <c r="Y14" i="53"/>
  <c r="X14" i="53"/>
  <c r="W14" i="53"/>
  <c r="V14" i="53"/>
  <c r="AC14" i="53"/>
  <c r="Z13" i="53"/>
  <c r="Y13" i="53"/>
  <c r="X13" i="53"/>
  <c r="W13" i="53"/>
  <c r="V13" i="53"/>
  <c r="Z12" i="53"/>
  <c r="Y12" i="53"/>
  <c r="X12" i="53"/>
  <c r="W12" i="53"/>
  <c r="V12" i="53"/>
  <c r="Z11" i="53"/>
  <c r="Y11" i="53"/>
  <c r="X11" i="53"/>
  <c r="W11" i="53"/>
  <c r="V11" i="53"/>
  <c r="Z10" i="53"/>
  <c r="Y10" i="53"/>
  <c r="X10" i="53"/>
  <c r="W10" i="53"/>
  <c r="V10" i="53"/>
  <c r="Z9" i="53"/>
  <c r="Y9" i="53"/>
  <c r="X9" i="53"/>
  <c r="W9" i="53"/>
  <c r="V9" i="53"/>
  <c r="Z8" i="53"/>
  <c r="Y8" i="53"/>
  <c r="X8" i="53"/>
  <c r="W8" i="53"/>
  <c r="V8" i="53"/>
  <c r="AC8" i="53"/>
  <c r="O7" i="53"/>
  <c r="N7" i="53"/>
  <c r="N8" i="53"/>
  <c r="N9" i="53"/>
  <c r="N10" i="53"/>
  <c r="N11" i="53"/>
  <c r="Z7" i="53"/>
  <c r="Y7" i="53"/>
  <c r="X7" i="53"/>
  <c r="W7" i="53"/>
  <c r="V7" i="53"/>
  <c r="AC7" i="53"/>
  <c r="O6" i="53"/>
  <c r="M6" i="53"/>
  <c r="Z6" i="53"/>
  <c r="Y6" i="53"/>
  <c r="X6" i="53"/>
  <c r="W6" i="53"/>
  <c r="V6" i="53"/>
  <c r="AD299" i="53"/>
  <c r="AE304" i="53"/>
  <c r="AD137" i="53"/>
  <c r="AD213" i="53"/>
  <c r="AG13" i="53"/>
  <c r="AD35" i="53"/>
  <c r="AD47" i="53"/>
  <c r="AF83" i="53"/>
  <c r="AD94" i="53"/>
  <c r="AD12" i="53"/>
  <c r="AD190" i="53"/>
  <c r="AE193" i="53"/>
  <c r="AD198" i="53"/>
  <c r="AE201" i="53"/>
  <c r="AE205" i="53"/>
  <c r="AD206" i="53"/>
  <c r="AE289" i="53"/>
  <c r="AD30" i="53"/>
  <c r="AD41" i="53"/>
  <c r="AD45" i="53"/>
  <c r="AD53" i="53"/>
  <c r="AD140" i="53"/>
  <c r="AD148" i="53"/>
  <c r="AD209" i="53"/>
  <c r="AD215" i="53"/>
  <c r="AD256" i="53"/>
  <c r="AD283" i="53"/>
  <c r="AD217" i="53"/>
  <c r="AE277" i="53"/>
  <c r="AE284" i="53"/>
  <c r="AE70" i="53"/>
  <c r="AD180" i="53"/>
  <c r="AE55" i="53"/>
  <c r="AD127" i="53"/>
  <c r="AF149" i="53"/>
  <c r="AF151" i="53"/>
  <c r="AF152" i="53"/>
  <c r="AD241" i="53"/>
  <c r="AD252" i="53"/>
  <c r="AD255" i="53"/>
  <c r="AE7" i="53"/>
  <c r="AD10" i="53"/>
  <c r="AE18" i="53"/>
  <c r="AD19" i="53"/>
  <c r="AE59" i="53"/>
  <c r="AE66" i="53"/>
  <c r="AE73" i="53"/>
  <c r="AF75" i="53"/>
  <c r="AD107" i="53"/>
  <c r="AF108" i="53"/>
  <c r="AD156" i="53"/>
  <c r="AA160" i="53"/>
  <c r="AF165" i="53"/>
  <c r="AF167" i="53"/>
  <c r="AF168" i="53"/>
  <c r="AD211" i="53"/>
  <c r="AE222" i="53"/>
  <c r="AG224" i="53"/>
  <c r="AD233" i="53"/>
  <c r="AD237" i="53"/>
  <c r="AD240" i="53"/>
  <c r="AE249" i="53"/>
  <c r="AD253" i="53"/>
  <c r="AD302" i="53"/>
  <c r="AG208" i="53"/>
  <c r="AE227" i="53"/>
  <c r="AE234" i="53"/>
  <c r="AD287" i="53"/>
  <c r="AD20" i="53"/>
  <c r="AD50" i="53"/>
  <c r="AE53" i="53"/>
  <c r="AD61" i="53"/>
  <c r="AD69" i="53"/>
  <c r="AD108" i="53"/>
  <c r="AE111" i="53"/>
  <c r="AD112" i="53"/>
  <c r="AF113" i="53"/>
  <c r="AD115" i="53"/>
  <c r="AE117" i="53"/>
  <c r="AD122" i="53"/>
  <c r="AD125" i="53"/>
  <c r="AE133" i="53"/>
  <c r="AG148" i="53"/>
  <c r="AD168" i="53"/>
  <c r="AD184" i="53"/>
  <c r="AE198" i="53"/>
  <c r="AD7" i="53"/>
  <c r="AD6" i="53"/>
  <c r="AD25" i="53"/>
  <c r="AD28" i="53"/>
  <c r="AE34" i="53"/>
  <c r="AD83" i="53"/>
  <c r="AD109" i="53"/>
  <c r="AD132" i="53"/>
  <c r="AE138" i="53"/>
  <c r="AD152" i="53"/>
  <c r="AD172" i="53"/>
  <c r="AA176" i="53"/>
  <c r="AD188" i="53"/>
  <c r="AD208" i="53"/>
  <c r="AD259" i="53"/>
  <c r="AE262" i="53"/>
  <c r="AG263" i="53"/>
  <c r="AF270" i="53"/>
  <c r="AF271" i="53"/>
  <c r="AF281" i="53"/>
  <c r="AD291" i="53"/>
  <c r="AA295" i="53"/>
  <c r="AA11" i="53"/>
  <c r="AF21" i="53"/>
  <c r="AG21" i="53"/>
  <c r="AF31" i="53"/>
  <c r="AE44" i="53"/>
  <c r="AE57" i="53"/>
  <c r="AE68" i="53"/>
  <c r="AE87" i="53"/>
  <c r="AE91" i="53"/>
  <c r="AF103" i="53"/>
  <c r="AF109" i="53"/>
  <c r="AE135" i="53"/>
  <c r="AF141" i="53"/>
  <c r="AG164" i="53"/>
  <c r="AF181" i="53"/>
  <c r="AF183" i="53"/>
  <c r="AF184" i="53"/>
  <c r="AF220" i="53"/>
  <c r="AF221" i="53"/>
  <c r="AF231" i="53"/>
  <c r="AE239" i="53"/>
  <c r="AG245" i="53"/>
  <c r="AE256" i="53"/>
  <c r="AG258" i="53"/>
  <c r="AF300" i="53"/>
  <c r="AF303" i="53"/>
  <c r="AG8" i="53"/>
  <c r="AD11" i="53"/>
  <c r="AE14" i="53"/>
  <c r="AD15" i="53"/>
  <c r="AD24" i="53"/>
  <c r="AG27" i="53"/>
  <c r="AE28" i="53"/>
  <c r="AG28" i="53"/>
  <c r="AD31" i="53"/>
  <c r="AE43" i="53"/>
  <c r="AE47" i="53"/>
  <c r="AA48" i="53"/>
  <c r="AE58" i="53"/>
  <c r="AA95" i="53"/>
  <c r="AG140" i="53"/>
  <c r="AD144" i="53"/>
  <c r="AG180" i="53"/>
  <c r="AD197" i="53"/>
  <c r="AA202" i="53"/>
  <c r="AF203" i="53"/>
  <c r="AD205" i="53"/>
  <c r="AF206" i="53"/>
  <c r="AE214" i="53"/>
  <c r="AD249" i="53"/>
  <c r="AF250" i="53"/>
  <c r="AE272" i="53"/>
  <c r="AG274" i="53"/>
  <c r="AE299" i="53"/>
  <c r="AE109" i="53"/>
  <c r="AD16" i="53"/>
  <c r="AG17" i="53"/>
  <c r="AE22" i="53"/>
  <c r="AF24" i="53"/>
  <c r="AD29" i="53"/>
  <c r="AA32" i="53"/>
  <c r="AE38" i="53"/>
  <c r="AF40" i="53"/>
  <c r="AF65" i="53"/>
  <c r="AC65" i="53"/>
  <c r="AD164" i="53"/>
  <c r="AD267" i="53"/>
  <c r="AE50" i="53"/>
  <c r="AD66" i="53"/>
  <c r="AE69" i="53"/>
  <c r="AD72" i="53"/>
  <c r="AF79" i="53"/>
  <c r="AD84" i="53"/>
  <c r="AE90" i="53"/>
  <c r="AE97" i="53"/>
  <c r="AF99" i="53"/>
  <c r="AD104" i="53"/>
  <c r="AD113" i="53"/>
  <c r="AF128" i="53"/>
  <c r="AE132" i="53"/>
  <c r="AF133" i="53"/>
  <c r="AD135" i="53"/>
  <c r="AD146" i="53"/>
  <c r="AE158" i="53"/>
  <c r="AE169" i="53"/>
  <c r="AG171" i="53"/>
  <c r="AF178" i="53"/>
  <c r="AE196" i="53"/>
  <c r="AE206" i="53"/>
  <c r="AE209" i="53"/>
  <c r="AE218" i="53"/>
  <c r="AD221" i="53"/>
  <c r="AG233" i="53"/>
  <c r="AF234" i="53"/>
  <c r="AD236" i="53"/>
  <c r="AF237" i="53"/>
  <c r="AE243" i="53"/>
  <c r="AE273" i="53"/>
  <c r="AD275" i="53"/>
  <c r="AA279" i="53"/>
  <c r="AE288" i="53"/>
  <c r="AG290" i="53"/>
  <c r="AF297" i="53"/>
  <c r="AF298" i="53"/>
  <c r="AE300" i="53"/>
  <c r="AD303" i="53"/>
  <c r="AD46" i="53"/>
  <c r="AF47" i="53"/>
  <c r="AE52" i="53"/>
  <c r="AE54" i="53"/>
  <c r="AF56" i="53"/>
  <c r="AD58" i="53"/>
  <c r="AE61" i="53"/>
  <c r="AA62" i="53"/>
  <c r="AF63" i="53"/>
  <c r="AE64" i="53"/>
  <c r="AG65" i="53"/>
  <c r="AD76" i="53"/>
  <c r="AD79" i="53"/>
  <c r="AF81" i="53"/>
  <c r="AE83" i="53"/>
  <c r="AF87" i="53"/>
  <c r="AD93" i="53"/>
  <c r="AF94" i="53"/>
  <c r="AE103" i="53"/>
  <c r="AD106" i="53"/>
  <c r="AE113" i="53"/>
  <c r="AD117" i="53"/>
  <c r="AD120" i="53"/>
  <c r="AE125" i="53"/>
  <c r="AE130" i="53"/>
  <c r="AD133" i="53"/>
  <c r="AD136" i="53"/>
  <c r="AE141" i="53"/>
  <c r="AD142" i="53"/>
  <c r="AE153" i="53"/>
  <c r="AG155" i="53"/>
  <c r="AF162" i="53"/>
  <c r="AE174" i="53"/>
  <c r="AE185" i="53"/>
  <c r="AG187" i="53"/>
  <c r="AA191" i="53"/>
  <c r="AF192" i="53"/>
  <c r="AA195" i="53"/>
  <c r="AE203" i="53"/>
  <c r="AD204" i="53"/>
  <c r="AF205" i="53"/>
  <c r="AE208" i="53"/>
  <c r="AG213" i="53"/>
  <c r="AF214" i="53"/>
  <c r="AF216" i="53"/>
  <c r="AF217" i="53"/>
  <c r="AE223" i="53"/>
  <c r="AE238" i="53"/>
  <c r="AG240" i="53"/>
  <c r="AF247" i="53"/>
  <c r="AF248" i="53"/>
  <c r="AE250" i="53"/>
  <c r="AE252" i="53"/>
  <c r="AF256" i="53"/>
  <c r="AD265" i="53"/>
  <c r="AD271" i="53"/>
  <c r="AG283" i="53"/>
  <c r="AF284" i="53"/>
  <c r="AF286" i="53"/>
  <c r="AF287" i="53"/>
  <c r="AE293" i="53"/>
  <c r="AA305" i="53"/>
  <c r="AF7" i="53"/>
  <c r="AF9" i="53"/>
  <c r="AA6" i="53"/>
  <c r="AD9" i="53"/>
  <c r="AE10" i="53"/>
  <c r="AE11" i="53"/>
  <c r="AD13" i="53"/>
  <c r="AG15" i="53"/>
  <c r="AD17" i="53"/>
  <c r="AD21" i="53"/>
  <c r="AG23" i="53"/>
  <c r="AA24" i="53"/>
  <c r="AF27" i="53"/>
  <c r="AF11" i="53"/>
  <c r="AA12" i="53"/>
  <c r="AG12" i="53"/>
  <c r="AD14" i="53"/>
  <c r="AF15" i="53"/>
  <c r="AE16" i="53"/>
  <c r="AG16" i="53"/>
  <c r="AD18" i="53"/>
  <c r="AF19" i="53"/>
  <c r="AE20" i="53"/>
  <c r="AG20" i="53"/>
  <c r="AD22" i="53"/>
  <c r="AF23" i="53"/>
  <c r="AE26" i="53"/>
  <c r="AD27" i="53"/>
  <c r="AF29" i="53"/>
  <c r="AG29" i="53"/>
  <c r="AC31" i="53"/>
  <c r="AF32" i="53"/>
  <c r="AD33" i="53"/>
  <c r="AE35" i="53"/>
  <c r="AE36" i="53"/>
  <c r="AG36" i="53"/>
  <c r="AD38" i="53"/>
  <c r="AF39" i="53"/>
  <c r="AA40" i="53"/>
  <c r="AD40" i="53"/>
  <c r="AE42" i="53"/>
  <c r="AD43" i="53"/>
  <c r="AG45" i="53"/>
  <c r="AC47" i="53"/>
  <c r="AF48" i="53"/>
  <c r="AD49" i="53"/>
  <c r="AG50" i="53"/>
  <c r="AE56" i="53"/>
  <c r="AF59" i="53"/>
  <c r="AE60" i="53"/>
  <c r="AG61" i="53"/>
  <c r="AE62" i="53"/>
  <c r="AA63" i="53"/>
  <c r="AF64" i="53"/>
  <c r="AG64" i="53"/>
  <c r="AG66" i="53"/>
  <c r="AF73" i="53"/>
  <c r="AA75" i="53"/>
  <c r="AD75" i="53"/>
  <c r="AF78" i="53"/>
  <c r="AE81" i="53"/>
  <c r="AF85" i="53"/>
  <c r="AF86" i="53"/>
  <c r="AA87" i="53"/>
  <c r="AD87" i="53"/>
  <c r="AE89" i="53"/>
  <c r="AD90" i="53"/>
  <c r="AC90" i="53"/>
  <c r="AD98" i="53"/>
  <c r="AD100" i="53"/>
  <c r="AF107" i="53"/>
  <c r="AG109" i="53"/>
  <c r="AD114" i="53"/>
  <c r="AE127" i="53"/>
  <c r="AE129" i="53"/>
  <c r="AE137" i="53"/>
  <c r="AA15" i="53"/>
  <c r="AA19" i="53"/>
  <c r="AD23" i="53"/>
  <c r="AF25" i="53"/>
  <c r="AG25" i="53"/>
  <c r="AF28" i="53"/>
  <c r="AG31" i="53"/>
  <c r="AE32" i="53"/>
  <c r="AG32" i="53"/>
  <c r="AG34" i="53"/>
  <c r="AF35" i="53"/>
  <c r="AA36" i="53"/>
  <c r="AD36" i="53"/>
  <c r="AD39" i="53"/>
  <c r="AG41" i="53"/>
  <c r="AF44" i="53"/>
  <c r="AE48" i="53"/>
  <c r="AG48" i="53"/>
  <c r="AF51" i="53"/>
  <c r="AG53" i="53"/>
  <c r="AA55" i="53"/>
  <c r="AG57" i="53"/>
  <c r="AF67" i="53"/>
  <c r="AG69" i="53"/>
  <c r="AA71" i="53"/>
  <c r="AD74" i="53"/>
  <c r="AD78" i="53"/>
  <c r="AG91" i="53"/>
  <c r="AD95" i="53"/>
  <c r="AD121" i="53"/>
  <c r="AC121" i="53"/>
  <c r="AG121" i="53"/>
  <c r="AF6" i="53"/>
  <c r="AG9" i="53"/>
  <c r="AC11" i="53"/>
  <c r="AD32" i="53"/>
  <c r="AG37" i="53"/>
  <c r="AG44" i="53"/>
  <c r="AD48" i="53"/>
  <c r="AG56" i="53"/>
  <c r="AF57" i="53"/>
  <c r="AG60" i="53"/>
  <c r="AG62" i="53"/>
  <c r="AE76" i="53"/>
  <c r="AE84" i="53"/>
  <c r="AA91" i="53"/>
  <c r="AD91" i="53"/>
  <c r="AE93" i="53"/>
  <c r="AG96" i="53"/>
  <c r="AD105" i="53"/>
  <c r="AF119" i="53"/>
  <c r="AE119" i="53"/>
  <c r="AG124" i="53"/>
  <c r="AD124" i="53"/>
  <c r="AC134" i="53"/>
  <c r="AE134" i="53"/>
  <c r="AE8" i="53"/>
  <c r="AF10" i="53"/>
  <c r="AA13" i="53"/>
  <c r="AG6" i="53"/>
  <c r="AA7" i="53"/>
  <c r="AG10" i="53"/>
  <c r="AF12" i="53"/>
  <c r="AF16" i="53"/>
  <c r="AE19" i="53"/>
  <c r="AF20" i="53"/>
  <c r="AG24" i="53"/>
  <c r="AD26" i="53"/>
  <c r="AA28" i="53"/>
  <c r="AE30" i="53"/>
  <c r="AG33" i="53"/>
  <c r="AC35" i="53"/>
  <c r="AF36" i="53"/>
  <c r="AD37" i="53"/>
  <c r="AE39" i="53"/>
  <c r="AE40" i="53"/>
  <c r="AG40" i="53"/>
  <c r="AD42" i="53"/>
  <c r="AF43" i="53"/>
  <c r="AA44" i="53"/>
  <c r="AD44" i="53"/>
  <c r="AE46" i="53"/>
  <c r="AE51" i="53"/>
  <c r="AG52" i="53"/>
  <c r="AA54" i="53"/>
  <c r="AG54" i="53"/>
  <c r="AF55" i="53"/>
  <c r="AC56" i="53"/>
  <c r="AG58" i="53"/>
  <c r="AE65" i="53"/>
  <c r="AE67" i="53"/>
  <c r="AG68" i="53"/>
  <c r="AA70" i="53"/>
  <c r="AG70" i="53"/>
  <c r="AF71" i="53"/>
  <c r="AE72" i="53"/>
  <c r="AE74" i="53"/>
  <c r="AE75" i="53"/>
  <c r="AE78" i="53"/>
  <c r="AE79" i="53"/>
  <c r="AG79" i="53"/>
  <c r="AE82" i="53"/>
  <c r="AE86" i="53"/>
  <c r="AG87" i="53"/>
  <c r="AF90" i="53"/>
  <c r="AG92" i="53"/>
  <c r="AC94" i="53"/>
  <c r="AG100" i="53"/>
  <c r="AE102" i="53"/>
  <c r="AG103" i="53"/>
  <c r="AD116" i="53"/>
  <c r="AE121" i="53"/>
  <c r="AD82" i="53"/>
  <c r="AD86" i="53"/>
  <c r="AE88" i="53"/>
  <c r="AF91" i="53"/>
  <c r="AD92" i="53"/>
  <c r="AE94" i="53"/>
  <c r="AE95" i="53"/>
  <c r="AG95" i="53"/>
  <c r="AD97" i="53"/>
  <c r="AF98" i="53"/>
  <c r="AA99" i="53"/>
  <c r="AD99" i="53"/>
  <c r="AE101" i="53"/>
  <c r="AD102" i="53"/>
  <c r="AG104" i="53"/>
  <c r="AG108" i="53"/>
  <c r="AD111" i="53"/>
  <c r="AF112" i="53"/>
  <c r="AC113" i="53"/>
  <c r="AF115" i="53"/>
  <c r="AF117" i="53"/>
  <c r="AD123" i="53"/>
  <c r="AF124" i="53"/>
  <c r="AG125" i="53"/>
  <c r="AD128" i="53"/>
  <c r="AF129" i="53"/>
  <c r="AE131" i="53"/>
  <c r="AE136" i="53"/>
  <c r="AF137" i="53"/>
  <c r="AE139" i="53"/>
  <c r="AE143" i="53"/>
  <c r="AE146" i="53"/>
  <c r="AG146" i="53"/>
  <c r="AE150" i="53"/>
  <c r="AG150" i="53"/>
  <c r="AA152" i="53"/>
  <c r="AF154" i="53"/>
  <c r="AG156" i="53"/>
  <c r="AF157" i="53"/>
  <c r="AF159" i="53"/>
  <c r="AF160" i="53"/>
  <c r="AE161" i="53"/>
  <c r="AG161" i="53"/>
  <c r="AG163" i="53"/>
  <c r="AE166" i="53"/>
  <c r="AG166" i="53"/>
  <c r="AA168" i="53"/>
  <c r="AF170" i="53"/>
  <c r="AG172" i="53"/>
  <c r="AF173" i="53"/>
  <c r="AF175" i="53"/>
  <c r="AF176" i="53"/>
  <c r="AE177" i="53"/>
  <c r="AG177" i="53"/>
  <c r="AG179" i="53"/>
  <c r="AE182" i="53"/>
  <c r="AG182" i="53"/>
  <c r="AA184" i="53"/>
  <c r="AF186" i="53"/>
  <c r="AG188" i="53"/>
  <c r="AE190" i="53"/>
  <c r="AG193" i="53"/>
  <c r="AA194" i="53"/>
  <c r="AG194" i="53"/>
  <c r="AF195" i="53"/>
  <c r="AD196" i="53"/>
  <c r="AG198" i="53"/>
  <c r="AA205" i="53"/>
  <c r="AE210" i="53"/>
  <c r="AG227" i="53"/>
  <c r="AF116" i="53"/>
  <c r="AG117" i="53"/>
  <c r="AF121" i="53"/>
  <c r="AF127" i="53"/>
  <c r="AD129" i="53"/>
  <c r="AG129" i="53"/>
  <c r="AA132" i="53"/>
  <c r="AF136" i="53"/>
  <c r="AF146" i="53"/>
  <c r="AA148" i="53"/>
  <c r="AF150" i="53"/>
  <c r="AG152" i="53"/>
  <c r="AF153" i="53"/>
  <c r="AF155" i="53"/>
  <c r="AF156" i="53"/>
  <c r="AE157" i="53"/>
  <c r="AG157" i="53"/>
  <c r="AG159" i="53"/>
  <c r="AE162" i="53"/>
  <c r="AG162" i="53"/>
  <c r="AA164" i="53"/>
  <c r="AF166" i="53"/>
  <c r="AG168" i="53"/>
  <c r="AF169" i="53"/>
  <c r="AF171" i="53"/>
  <c r="AF172" i="53"/>
  <c r="AE173" i="53"/>
  <c r="AG173" i="53"/>
  <c r="AG175" i="53"/>
  <c r="AE178" i="53"/>
  <c r="AG178" i="53"/>
  <c r="AA180" i="53"/>
  <c r="AF182" i="53"/>
  <c r="AG184" i="53"/>
  <c r="AF185" i="53"/>
  <c r="AF187" i="53"/>
  <c r="AF188" i="53"/>
  <c r="AF189" i="53"/>
  <c r="AG201" i="53"/>
  <c r="AF204" i="53"/>
  <c r="AF208" i="53"/>
  <c r="AF210" i="53"/>
  <c r="AG153" i="53"/>
  <c r="AG158" i="53"/>
  <c r="AG169" i="53"/>
  <c r="AG174" i="53"/>
  <c r="AG185" i="53"/>
  <c r="AG190" i="53"/>
  <c r="AG192" i="53"/>
  <c r="AD195" i="53"/>
  <c r="AG202" i="53"/>
  <c r="AG205" i="53"/>
  <c r="AG222" i="53"/>
  <c r="AF95" i="53"/>
  <c r="AD96" i="53"/>
  <c r="AE98" i="53"/>
  <c r="AE99" i="53"/>
  <c r="AG99" i="53"/>
  <c r="AD101" i="53"/>
  <c r="AF102" i="53"/>
  <c r="AA103" i="53"/>
  <c r="AD103" i="53"/>
  <c r="AE105" i="53"/>
  <c r="AF111" i="53"/>
  <c r="AG113" i="53"/>
  <c r="AG116" i="53"/>
  <c r="AD119" i="53"/>
  <c r="AF120" i="53"/>
  <c r="AF123" i="53"/>
  <c r="AF125" i="53"/>
  <c r="AD131" i="53"/>
  <c r="AF132" i="53"/>
  <c r="AA136" i="53"/>
  <c r="AF140" i="53"/>
  <c r="AF144" i="53"/>
  <c r="AF147" i="53"/>
  <c r="AF148" i="53"/>
  <c r="AE149" i="53"/>
  <c r="AG149" i="53"/>
  <c r="AG151" i="53"/>
  <c r="AE154" i="53"/>
  <c r="AG154" i="53"/>
  <c r="AA156" i="53"/>
  <c r="AF158" i="53"/>
  <c r="AG160" i="53"/>
  <c r="AD160" i="53"/>
  <c r="AF161" i="53"/>
  <c r="AF163" i="53"/>
  <c r="AF164" i="53"/>
  <c r="AE165" i="53"/>
  <c r="AG165" i="53"/>
  <c r="AG167" i="53"/>
  <c r="AE170" i="53"/>
  <c r="AG170" i="53"/>
  <c r="AA172" i="53"/>
  <c r="AF174" i="53"/>
  <c r="AG176" i="53"/>
  <c r="AD176" i="53"/>
  <c r="AF177" i="53"/>
  <c r="AF179" i="53"/>
  <c r="AF180" i="53"/>
  <c r="AE181" i="53"/>
  <c r="AG181" i="53"/>
  <c r="AG183" i="53"/>
  <c r="AE186" i="53"/>
  <c r="AG186" i="53"/>
  <c r="AA188" i="53"/>
  <c r="AE195" i="53"/>
  <c r="AF196" i="53"/>
  <c r="AE197" i="53"/>
  <c r="AF197" i="53"/>
  <c r="AA199" i="53"/>
  <c r="AF200" i="53"/>
  <c r="AG200" i="53"/>
  <c r="AD225" i="53"/>
  <c r="AA229" i="53"/>
  <c r="AD229" i="53"/>
  <c r="AG197" i="53"/>
  <c r="AA203" i="53"/>
  <c r="AD203" i="53"/>
  <c r="AE204" i="53"/>
  <c r="AE212" i="53"/>
  <c r="AE215" i="53"/>
  <c r="AG215" i="53"/>
  <c r="AC217" i="53"/>
  <c r="AE219" i="53"/>
  <c r="AG219" i="53"/>
  <c r="AA221" i="53"/>
  <c r="AC221" i="53"/>
  <c r="AF223" i="53"/>
  <c r="AG225" i="53"/>
  <c r="AF226" i="53"/>
  <c r="AF228" i="53"/>
  <c r="AF229" i="53"/>
  <c r="AE230" i="53"/>
  <c r="AG230" i="53"/>
  <c r="AG232" i="53"/>
  <c r="AE235" i="53"/>
  <c r="AG235" i="53"/>
  <c r="AA237" i="53"/>
  <c r="AC237" i="53"/>
  <c r="AF239" i="53"/>
  <c r="AF240" i="53"/>
  <c r="AG241" i="53"/>
  <c r="AF242" i="53"/>
  <c r="AD244" i="53"/>
  <c r="AF245" i="53"/>
  <c r="AE246" i="53"/>
  <c r="AG246" i="53"/>
  <c r="AG248" i="53"/>
  <c r="AF252" i="53"/>
  <c r="AD254" i="53"/>
  <c r="AC256" i="53"/>
  <c r="AD258" i="53"/>
  <c r="AG262" i="53"/>
  <c r="AE266" i="53"/>
  <c r="AE269" i="53"/>
  <c r="AG269" i="53"/>
  <c r="AA271" i="53"/>
  <c r="AC271" i="53"/>
  <c r="AF273" i="53"/>
  <c r="AG275" i="53"/>
  <c r="AF276" i="53"/>
  <c r="AF278" i="53"/>
  <c r="AF279" i="53"/>
  <c r="AE280" i="53"/>
  <c r="AG280" i="53"/>
  <c r="AG282" i="53"/>
  <c r="AE285" i="53"/>
  <c r="AG285" i="53"/>
  <c r="AA287" i="53"/>
  <c r="AC287" i="53"/>
  <c r="AF289" i="53"/>
  <c r="AG291" i="53"/>
  <c r="AF292" i="53"/>
  <c r="AF294" i="53"/>
  <c r="AF295" i="53"/>
  <c r="AE296" i="53"/>
  <c r="AG296" i="53"/>
  <c r="AG298" i="53"/>
  <c r="AE301" i="53"/>
  <c r="AG301" i="53"/>
  <c r="AG303" i="53"/>
  <c r="AC303" i="53"/>
  <c r="AD305" i="53"/>
  <c r="AE211" i="53"/>
  <c r="AG211" i="53"/>
  <c r="AA213" i="53"/>
  <c r="AG217" i="53"/>
  <c r="AF218" i="53"/>
  <c r="AF219" i="53"/>
  <c r="AG221" i="53"/>
  <c r="AF222" i="53"/>
  <c r="AF224" i="53"/>
  <c r="AF225" i="53"/>
  <c r="AE226" i="53"/>
  <c r="AG226" i="53"/>
  <c r="AG228" i="53"/>
  <c r="AE231" i="53"/>
  <c r="AG231" i="53"/>
  <c r="AA233" i="53"/>
  <c r="AF235" i="53"/>
  <c r="AF236" i="53"/>
  <c r="AG237" i="53"/>
  <c r="AF238" i="53"/>
  <c r="AF241" i="53"/>
  <c r="AE242" i="53"/>
  <c r="AG242" i="53"/>
  <c r="AG244" i="53"/>
  <c r="AE247" i="53"/>
  <c r="AG247" i="53"/>
  <c r="AG249" i="53"/>
  <c r="AG251" i="53"/>
  <c r="AG252" i="53"/>
  <c r="AG255" i="53"/>
  <c r="AE258" i="53"/>
  <c r="AF259" i="53"/>
  <c r="AG260" i="53"/>
  <c r="AF261" i="53"/>
  <c r="AE264" i="53"/>
  <c r="AF269" i="53"/>
  <c r="AG271" i="53"/>
  <c r="AF272" i="53"/>
  <c r="AF274" i="53"/>
  <c r="AF275" i="53"/>
  <c r="AE276" i="53"/>
  <c r="AG276" i="53"/>
  <c r="AG278" i="53"/>
  <c r="AE281" i="53"/>
  <c r="AG281" i="53"/>
  <c r="AA283" i="53"/>
  <c r="AF285" i="53"/>
  <c r="AG287" i="53"/>
  <c r="AF288" i="53"/>
  <c r="AF290" i="53"/>
  <c r="AF291" i="53"/>
  <c r="AE292" i="53"/>
  <c r="AG292" i="53"/>
  <c r="AG294" i="53"/>
  <c r="AE297" i="53"/>
  <c r="AG297" i="53"/>
  <c r="AG299" i="53"/>
  <c r="AF301" i="53"/>
  <c r="AF302" i="53"/>
  <c r="AE303" i="53"/>
  <c r="AF304" i="53"/>
  <c r="AG238" i="53"/>
  <c r="AG243" i="53"/>
  <c r="AG272" i="53"/>
  <c r="AG277" i="53"/>
  <c r="AG288" i="53"/>
  <c r="AG293" i="53"/>
  <c r="AG304" i="53"/>
  <c r="AF305" i="53"/>
  <c r="AF212" i="53"/>
  <c r="AF213" i="53"/>
  <c r="AE216" i="53"/>
  <c r="AG220" i="53"/>
  <c r="AG223" i="53"/>
  <c r="AA225" i="53"/>
  <c r="AF227" i="53"/>
  <c r="AG229" i="53"/>
  <c r="AF230" i="53"/>
  <c r="AF232" i="53"/>
  <c r="AF233" i="53"/>
  <c r="AG234" i="53"/>
  <c r="AG236" i="53"/>
  <c r="AG239" i="53"/>
  <c r="AA241" i="53"/>
  <c r="AF243" i="53"/>
  <c r="AF244" i="53"/>
  <c r="AE245" i="53"/>
  <c r="AD245" i="53"/>
  <c r="AF246" i="53"/>
  <c r="AD248" i="53"/>
  <c r="AC248" i="53"/>
  <c r="AF249" i="53"/>
  <c r="AG250" i="53"/>
  <c r="AF251" i="53"/>
  <c r="AF254" i="53"/>
  <c r="AF255" i="53"/>
  <c r="AG256" i="53"/>
  <c r="AE260" i="53"/>
  <c r="AA261" i="53"/>
  <c r="AD261" i="53"/>
  <c r="AE263" i="53"/>
  <c r="AG264" i="53"/>
  <c r="AF267" i="53"/>
  <c r="AG270" i="53"/>
  <c r="AG273" i="53"/>
  <c r="AA275" i="53"/>
  <c r="AF277" i="53"/>
  <c r="AG279" i="53"/>
  <c r="AD279" i="53"/>
  <c r="AF280" i="53"/>
  <c r="AF282" i="53"/>
  <c r="AF283" i="53"/>
  <c r="AG284" i="53"/>
  <c r="AG286" i="53"/>
  <c r="AG289" i="53"/>
  <c r="AA291" i="53"/>
  <c r="AF293" i="53"/>
  <c r="AG295" i="53"/>
  <c r="AD295" i="53"/>
  <c r="AF296" i="53"/>
  <c r="AD298" i="53"/>
  <c r="AC298" i="53"/>
  <c r="AF299" i="53"/>
  <c r="AG300" i="53"/>
  <c r="AG302" i="53"/>
  <c r="AG305" i="53"/>
  <c r="AG7" i="53"/>
  <c r="AE13" i="53"/>
  <c r="AA14" i="53"/>
  <c r="AG19" i="53"/>
  <c r="AF13" i="53"/>
  <c r="AD8" i="53"/>
  <c r="AC9" i="53"/>
  <c r="AA10" i="53"/>
  <c r="AC13" i="53"/>
  <c r="AE15" i="53"/>
  <c r="AA16" i="53"/>
  <c r="AA20" i="53"/>
  <c r="AC21" i="53"/>
  <c r="AE23" i="53"/>
  <c r="AC25" i="53"/>
  <c r="AE27" i="53"/>
  <c r="AC29" i="53"/>
  <c r="AE31" i="53"/>
  <c r="AD34" i="53"/>
  <c r="AC6" i="53"/>
  <c r="AC10" i="53"/>
  <c r="AC12" i="53"/>
  <c r="AC16" i="53"/>
  <c r="AC20" i="53"/>
  <c r="AA23" i="53"/>
  <c r="AC24" i="53"/>
  <c r="AA27" i="53"/>
  <c r="AC28" i="53"/>
  <c r="AA31" i="53"/>
  <c r="AC32" i="53"/>
  <c r="AA35" i="53"/>
  <c r="AC36" i="53"/>
  <c r="AA39" i="53"/>
  <c r="AC40" i="53"/>
  <c r="AA43" i="53"/>
  <c r="AC44" i="53"/>
  <c r="AA47" i="53"/>
  <c r="AC48" i="53"/>
  <c r="AG51" i="53"/>
  <c r="AA53" i="53"/>
  <c r="AF54" i="53"/>
  <c r="AD55" i="53"/>
  <c r="AD56" i="53"/>
  <c r="AA56" i="53"/>
  <c r="AD57" i="53"/>
  <c r="AG59" i="53"/>
  <c r="AA61" i="53"/>
  <c r="AF62" i="53"/>
  <c r="AD63" i="53"/>
  <c r="AD64" i="53"/>
  <c r="AA64" i="53"/>
  <c r="AD65" i="53"/>
  <c r="AG67" i="53"/>
  <c r="AA69" i="53"/>
  <c r="AF70" i="53"/>
  <c r="AD71" i="53"/>
  <c r="AF74" i="53"/>
  <c r="AG75" i="53"/>
  <c r="AA79" i="53"/>
  <c r="AD81" i="53"/>
  <c r="AG81" i="53"/>
  <c r="AA81" i="53"/>
  <c r="AC84" i="53"/>
  <c r="AF84" i="53"/>
  <c r="AA84" i="53"/>
  <c r="AG84" i="53"/>
  <c r="AE85" i="53"/>
  <c r="AG86" i="53"/>
  <c r="AD88" i="53"/>
  <c r="AG11" i="53"/>
  <c r="AA18" i="53"/>
  <c r="AA26" i="53"/>
  <c r="AF26" i="53"/>
  <c r="AE29" i="53"/>
  <c r="AA30" i="53"/>
  <c r="AF30" i="53"/>
  <c r="AE33" i="53"/>
  <c r="AA34" i="53"/>
  <c r="AF34" i="53"/>
  <c r="AG35" i="53"/>
  <c r="AE37" i="53"/>
  <c r="AA38" i="53"/>
  <c r="AF38" i="53"/>
  <c r="AG39" i="53"/>
  <c r="AE41" i="53"/>
  <c r="AA42" i="53"/>
  <c r="AF42" i="53"/>
  <c r="AG43" i="53"/>
  <c r="AE45" i="53"/>
  <c r="AA46" i="53"/>
  <c r="AF46" i="53"/>
  <c r="AG47" i="53"/>
  <c r="AF49" i="53"/>
  <c r="AA51" i="53"/>
  <c r="AF52" i="53"/>
  <c r="AA59" i="53"/>
  <c r="AF60" i="53"/>
  <c r="AE63" i="53"/>
  <c r="AC64" i="53"/>
  <c r="AA67" i="53"/>
  <c r="AF68" i="53"/>
  <c r="AD77" i="53"/>
  <c r="AG77" i="53"/>
  <c r="AA77" i="53"/>
  <c r="AC80" i="53"/>
  <c r="AF80" i="53"/>
  <c r="AA80" i="53"/>
  <c r="AG80" i="53"/>
  <c r="AG82" i="53"/>
  <c r="AF8" i="53"/>
  <c r="AF14" i="53"/>
  <c r="AE17" i="53"/>
  <c r="AF18" i="53"/>
  <c r="AE21" i="53"/>
  <c r="AA22" i="53"/>
  <c r="AF22" i="53"/>
  <c r="AE25" i="53"/>
  <c r="AA17" i="53"/>
  <c r="AF17" i="53"/>
  <c r="AG18" i="53"/>
  <c r="AA21" i="53"/>
  <c r="AG22" i="53"/>
  <c r="AE24" i="53"/>
  <c r="AA25" i="53"/>
  <c r="AG26" i="53"/>
  <c r="AA29" i="53"/>
  <c r="AG30" i="53"/>
  <c r="AA33" i="53"/>
  <c r="AF33" i="53"/>
  <c r="AA37" i="53"/>
  <c r="AF37" i="53"/>
  <c r="AG38" i="53"/>
  <c r="AA41" i="53"/>
  <c r="AF41" i="53"/>
  <c r="AG42" i="53"/>
  <c r="AA45" i="53"/>
  <c r="AF45" i="53"/>
  <c r="AG46" i="53"/>
  <c r="AA49" i="53"/>
  <c r="AG49" i="53"/>
  <c r="AF50" i="53"/>
  <c r="AD51" i="53"/>
  <c r="AD52" i="53"/>
  <c r="AA52" i="53"/>
  <c r="AC54" i="53"/>
  <c r="AG55" i="53"/>
  <c r="AA57" i="53"/>
  <c r="AF58" i="53"/>
  <c r="AD59" i="53"/>
  <c r="AD60" i="53"/>
  <c r="AA60" i="53"/>
  <c r="AC62" i="53"/>
  <c r="AG63" i="53"/>
  <c r="AA65" i="53"/>
  <c r="AF66" i="53"/>
  <c r="AD67" i="53"/>
  <c r="AD68" i="53"/>
  <c r="AA68" i="53"/>
  <c r="AC70" i="53"/>
  <c r="AE71" i="53"/>
  <c r="AC71" i="53"/>
  <c r="AG71" i="53"/>
  <c r="AF72" i="53"/>
  <c r="AA72" i="53"/>
  <c r="AG72" i="53"/>
  <c r="AD73" i="53"/>
  <c r="AG73" i="53"/>
  <c r="AA73" i="53"/>
  <c r="AC76" i="53"/>
  <c r="AF76" i="53"/>
  <c r="AA76" i="53"/>
  <c r="AG76" i="53"/>
  <c r="AE77" i="53"/>
  <c r="AG78" i="53"/>
  <c r="AD80" i="53"/>
  <c r="AE80" i="53"/>
  <c r="AF82" i="53"/>
  <c r="AG83" i="53"/>
  <c r="AD89" i="53"/>
  <c r="AG89" i="53"/>
  <c r="AF89" i="53"/>
  <c r="AA89" i="53"/>
  <c r="AA8" i="53"/>
  <c r="AE9" i="53"/>
  <c r="AE6" i="53"/>
  <c r="AA9" i="53"/>
  <c r="AE12" i="53"/>
  <c r="AG14" i="53"/>
  <c r="AE49" i="53"/>
  <c r="AA50" i="53"/>
  <c r="AF53" i="53"/>
  <c r="AD54" i="53"/>
  <c r="AA58" i="53"/>
  <c r="AF61" i="53"/>
  <c r="AD62" i="53"/>
  <c r="AA66" i="53"/>
  <c r="AF69" i="53"/>
  <c r="AD70" i="53"/>
  <c r="AG74" i="53"/>
  <c r="AF77" i="53"/>
  <c r="AA83" i="53"/>
  <c r="AD85" i="53"/>
  <c r="AG85" i="53"/>
  <c r="AA85" i="53"/>
  <c r="AC88" i="53"/>
  <c r="AF88" i="53"/>
  <c r="AA88" i="53"/>
  <c r="AG88" i="53"/>
  <c r="AA74" i="53"/>
  <c r="AC75" i="53"/>
  <c r="AA78" i="53"/>
  <c r="AC79" i="53"/>
  <c r="AA82" i="53"/>
  <c r="AC83" i="53"/>
  <c r="AA86" i="53"/>
  <c r="AC87" i="53"/>
  <c r="AA90" i="53"/>
  <c r="AC91" i="53"/>
  <c r="AA94" i="53"/>
  <c r="AC95" i="53"/>
  <c r="AA98" i="53"/>
  <c r="AC99" i="53"/>
  <c r="AA102" i="53"/>
  <c r="AC103" i="53"/>
  <c r="AA106" i="53"/>
  <c r="AE108" i="53"/>
  <c r="AA109" i="53"/>
  <c r="AE110" i="53"/>
  <c r="AC111" i="53"/>
  <c r="AA114" i="53"/>
  <c r="AE116" i="53"/>
  <c r="AA117" i="53"/>
  <c r="AE118" i="53"/>
  <c r="AC119" i="53"/>
  <c r="AA122" i="53"/>
  <c r="AE124" i="53"/>
  <c r="AA125" i="53"/>
  <c r="AE126" i="53"/>
  <c r="AC127" i="53"/>
  <c r="AD130" i="53"/>
  <c r="AA130" i="53"/>
  <c r="AA131" i="53"/>
  <c r="AC133" i="53"/>
  <c r="AA133" i="53"/>
  <c r="AG133" i="53"/>
  <c r="AD134" i="53"/>
  <c r="AA134" i="53"/>
  <c r="AA135" i="53"/>
  <c r="AC137" i="53"/>
  <c r="AA137" i="53"/>
  <c r="AG137" i="53"/>
  <c r="AD138" i="53"/>
  <c r="AA138" i="53"/>
  <c r="AF139" i="53"/>
  <c r="AD139" i="53"/>
  <c r="AA139" i="53"/>
  <c r="AA140" i="53"/>
  <c r="AE142" i="53"/>
  <c r="AG142" i="53"/>
  <c r="AF143" i="53"/>
  <c r="AG144" i="53"/>
  <c r="AF145" i="53"/>
  <c r="AA146" i="53"/>
  <c r="AG147" i="53"/>
  <c r="AE147" i="53"/>
  <c r="AG90" i="53"/>
  <c r="AE92" i="53"/>
  <c r="AA93" i="53"/>
  <c r="AF93" i="53"/>
  <c r="AG94" i="53"/>
  <c r="AE96" i="53"/>
  <c r="AA97" i="53"/>
  <c r="AF97" i="53"/>
  <c r="AG98" i="53"/>
  <c r="AE100" i="53"/>
  <c r="AA101" i="53"/>
  <c r="AF101" i="53"/>
  <c r="AG102" i="53"/>
  <c r="AE104" i="53"/>
  <c r="AA105" i="53"/>
  <c r="AF105" i="53"/>
  <c r="AA107" i="53"/>
  <c r="AG107" i="53"/>
  <c r="AG110" i="53"/>
  <c r="AF110" i="53"/>
  <c r="AA112" i="53"/>
  <c r="AG112" i="53"/>
  <c r="AA115" i="53"/>
  <c r="AG115" i="53"/>
  <c r="AG118" i="53"/>
  <c r="AF118" i="53"/>
  <c r="AA120" i="53"/>
  <c r="AG120" i="53"/>
  <c r="AA123" i="53"/>
  <c r="AG123" i="53"/>
  <c r="AG126" i="53"/>
  <c r="AF126" i="53"/>
  <c r="AA128" i="53"/>
  <c r="AG128" i="53"/>
  <c r="AA142" i="53"/>
  <c r="AG143" i="53"/>
  <c r="AD145" i="53"/>
  <c r="AC145" i="53"/>
  <c r="AA145" i="53"/>
  <c r="AG145" i="53"/>
  <c r="AA92" i="53"/>
  <c r="AF92" i="53"/>
  <c r="AG93" i="53"/>
  <c r="AA96" i="53"/>
  <c r="AF96" i="53"/>
  <c r="AG97" i="53"/>
  <c r="AA100" i="53"/>
  <c r="AF100" i="53"/>
  <c r="AG101" i="53"/>
  <c r="AA104" i="53"/>
  <c r="AF104" i="53"/>
  <c r="AG105" i="53"/>
  <c r="AE106" i="53"/>
  <c r="AA110" i="53"/>
  <c r="AE112" i="53"/>
  <c r="AA113" i="53"/>
  <c r="AE114" i="53"/>
  <c r="AA118" i="53"/>
  <c r="AE120" i="53"/>
  <c r="AA121" i="53"/>
  <c r="AE122" i="53"/>
  <c r="AA126" i="53"/>
  <c r="AE128" i="53"/>
  <c r="AA129" i="53"/>
  <c r="AF130" i="53"/>
  <c r="AF131" i="53"/>
  <c r="AF134" i="53"/>
  <c r="AF135" i="53"/>
  <c r="AF138" i="53"/>
  <c r="AG139" i="53"/>
  <c r="AD141" i="53"/>
  <c r="AC141" i="53"/>
  <c r="AA141" i="53"/>
  <c r="AG141" i="53"/>
  <c r="AF142" i="53"/>
  <c r="AE145" i="53"/>
  <c r="AG106" i="53"/>
  <c r="AF106" i="53"/>
  <c r="AE107" i="53"/>
  <c r="AA108" i="53"/>
  <c r="AD110" i="53"/>
  <c r="AA111" i="53"/>
  <c r="AG111" i="53"/>
  <c r="AG114" i="53"/>
  <c r="AF114" i="53"/>
  <c r="AE115" i="53"/>
  <c r="AA116" i="53"/>
  <c r="AD118" i="53"/>
  <c r="AA119" i="53"/>
  <c r="AG119" i="53"/>
  <c r="AG122" i="53"/>
  <c r="AF122" i="53"/>
  <c r="AE123" i="53"/>
  <c r="AA124" i="53"/>
  <c r="AD126" i="53"/>
  <c r="AA127" i="53"/>
  <c r="AG127" i="53"/>
  <c r="AG130" i="53"/>
  <c r="AG131" i="53"/>
  <c r="AG132" i="53"/>
  <c r="AG134" i="53"/>
  <c r="AG135" i="53"/>
  <c r="AG136" i="53"/>
  <c r="AG138" i="53"/>
  <c r="AA144" i="53"/>
  <c r="AE140" i="53"/>
  <c r="AC142" i="53"/>
  <c r="AD143" i="53"/>
  <c r="AE144" i="53"/>
  <c r="AC146" i="53"/>
  <c r="AD147" i="53"/>
  <c r="AE148" i="53"/>
  <c r="AA149" i="53"/>
  <c r="AC150" i="53"/>
  <c r="AD151" i="53"/>
  <c r="AE152" i="53"/>
  <c r="AA153" i="53"/>
  <c r="AC154" i="53"/>
  <c r="AD155" i="53"/>
  <c r="AE156" i="53"/>
  <c r="AA157" i="53"/>
  <c r="AC158" i="53"/>
  <c r="AD159" i="53"/>
  <c r="AE160" i="53"/>
  <c r="AA161" i="53"/>
  <c r="AC162" i="53"/>
  <c r="AD163" i="53"/>
  <c r="AE164" i="53"/>
  <c r="AA165" i="53"/>
  <c r="AC166" i="53"/>
  <c r="AD167" i="53"/>
  <c r="AE168" i="53"/>
  <c r="AA169" i="53"/>
  <c r="AC170" i="53"/>
  <c r="AD171" i="53"/>
  <c r="AE172" i="53"/>
  <c r="AA173" i="53"/>
  <c r="AC174" i="53"/>
  <c r="AD175" i="53"/>
  <c r="AE176" i="53"/>
  <c r="AA177" i="53"/>
  <c r="AC178" i="53"/>
  <c r="AD179" i="53"/>
  <c r="AE180" i="53"/>
  <c r="AA181" i="53"/>
  <c r="AC182" i="53"/>
  <c r="AD183" i="53"/>
  <c r="AE184" i="53"/>
  <c r="AA185" i="53"/>
  <c r="AC186" i="53"/>
  <c r="AD187" i="53"/>
  <c r="AE188" i="53"/>
  <c r="AA189" i="53"/>
  <c r="AG189" i="53"/>
  <c r="AF190" i="53"/>
  <c r="AD191" i="53"/>
  <c r="AD192" i="53"/>
  <c r="AA192" i="53"/>
  <c r="AD193" i="53"/>
  <c r="AC194" i="53"/>
  <c r="AG195" i="53"/>
  <c r="AA197" i="53"/>
  <c r="AF198" i="53"/>
  <c r="AD199" i="53"/>
  <c r="AD200" i="53"/>
  <c r="AA200" i="53"/>
  <c r="AD201" i="53"/>
  <c r="AC202" i="53"/>
  <c r="AG203" i="53"/>
  <c r="AC206" i="53"/>
  <c r="AA206" i="53"/>
  <c r="AG206" i="53"/>
  <c r="AD207" i="53"/>
  <c r="AA207" i="53"/>
  <c r="AA208" i="53"/>
  <c r="AD210" i="53"/>
  <c r="AC210" i="53"/>
  <c r="AA210" i="53"/>
  <c r="AG210" i="53"/>
  <c r="AF211" i="53"/>
  <c r="AA217" i="53"/>
  <c r="AC149" i="53"/>
  <c r="AD150" i="53"/>
  <c r="AE151" i="53"/>
  <c r="AC153" i="53"/>
  <c r="AD154" i="53"/>
  <c r="AE155" i="53"/>
  <c r="AC157" i="53"/>
  <c r="AD158" i="53"/>
  <c r="AE159" i="53"/>
  <c r="AC161" i="53"/>
  <c r="AD162" i="53"/>
  <c r="AE163" i="53"/>
  <c r="AC165" i="53"/>
  <c r="AD166" i="53"/>
  <c r="AE167" i="53"/>
  <c r="AC169" i="53"/>
  <c r="AD170" i="53"/>
  <c r="AE171" i="53"/>
  <c r="AC173" i="53"/>
  <c r="AD174" i="53"/>
  <c r="AE175" i="53"/>
  <c r="AC177" i="53"/>
  <c r="AD178" i="53"/>
  <c r="AE179" i="53"/>
  <c r="AC181" i="53"/>
  <c r="AD182" i="53"/>
  <c r="AE183" i="53"/>
  <c r="AC185" i="53"/>
  <c r="AD186" i="53"/>
  <c r="AE187" i="53"/>
  <c r="AE189" i="53"/>
  <c r="AC189" i="53"/>
  <c r="AA190" i="53"/>
  <c r="AE191" i="53"/>
  <c r="AC192" i="53"/>
  <c r="AF193" i="53"/>
  <c r="AD194" i="53"/>
  <c r="AA198" i="53"/>
  <c r="AE199" i="53"/>
  <c r="AC200" i="53"/>
  <c r="AF201" i="53"/>
  <c r="AD202" i="53"/>
  <c r="AE207" i="53"/>
  <c r="AA209" i="53"/>
  <c r="AA143" i="53"/>
  <c r="AA147" i="53"/>
  <c r="AD149" i="53"/>
  <c r="AA151" i="53"/>
  <c r="AD153" i="53"/>
  <c r="AA155" i="53"/>
  <c r="AD157" i="53"/>
  <c r="AA159" i="53"/>
  <c r="AD161" i="53"/>
  <c r="AA163" i="53"/>
  <c r="AD165" i="53"/>
  <c r="AA167" i="53"/>
  <c r="AD169" i="53"/>
  <c r="AA171" i="53"/>
  <c r="AD173" i="53"/>
  <c r="AA175" i="53"/>
  <c r="AD177" i="53"/>
  <c r="AA179" i="53"/>
  <c r="AD181" i="53"/>
  <c r="AA183" i="53"/>
  <c r="AD185" i="53"/>
  <c r="AA187" i="53"/>
  <c r="AD189" i="53"/>
  <c r="AG191" i="53"/>
  <c r="AF191" i="53"/>
  <c r="AE192" i="53"/>
  <c r="AA193" i="53"/>
  <c r="AF194" i="53"/>
  <c r="AE194" i="53"/>
  <c r="AA196" i="53"/>
  <c r="AG196" i="53"/>
  <c r="AG199" i="53"/>
  <c r="AF199" i="53"/>
  <c r="AE200" i="53"/>
  <c r="AA201" i="53"/>
  <c r="AF202" i="53"/>
  <c r="AE202" i="53"/>
  <c r="AA204" i="53"/>
  <c r="AG204" i="53"/>
  <c r="AF207" i="53"/>
  <c r="AA215" i="53"/>
  <c r="AG216" i="53"/>
  <c r="AD218" i="53"/>
  <c r="AC218" i="53"/>
  <c r="AA218" i="53"/>
  <c r="AG218" i="53"/>
  <c r="AA150" i="53"/>
  <c r="AA154" i="53"/>
  <c r="AA158" i="53"/>
  <c r="AA162" i="53"/>
  <c r="AA166" i="53"/>
  <c r="AA170" i="53"/>
  <c r="AA174" i="53"/>
  <c r="AA178" i="53"/>
  <c r="AA182" i="53"/>
  <c r="AA186" i="53"/>
  <c r="AG207" i="53"/>
  <c r="AF209" i="53"/>
  <c r="AG209" i="53"/>
  <c r="AA211" i="53"/>
  <c r="AG212" i="53"/>
  <c r="AD214" i="53"/>
  <c r="AC214" i="53"/>
  <c r="AA214" i="53"/>
  <c r="AG214" i="53"/>
  <c r="AF215" i="53"/>
  <c r="AC211" i="53"/>
  <c r="AD212" i="53"/>
  <c r="AE213" i="53"/>
  <c r="AC215" i="53"/>
  <c r="AD216" i="53"/>
  <c r="AE217" i="53"/>
  <c r="AC219" i="53"/>
  <c r="AD220" i="53"/>
  <c r="AE221" i="53"/>
  <c r="AA222" i="53"/>
  <c r="AC223" i="53"/>
  <c r="AD224" i="53"/>
  <c r="AE225" i="53"/>
  <c r="AA226" i="53"/>
  <c r="AC227" i="53"/>
  <c r="AD228" i="53"/>
  <c r="AE229" i="53"/>
  <c r="AA230" i="53"/>
  <c r="AC231" i="53"/>
  <c r="AD232" i="53"/>
  <c r="AE233" i="53"/>
  <c r="AA234" i="53"/>
  <c r="AC235" i="53"/>
  <c r="AE237" i="53"/>
  <c r="AA238" i="53"/>
  <c r="AC239" i="53"/>
  <c r="AE241" i="53"/>
  <c r="AA242" i="53"/>
  <c r="AC243" i="53"/>
  <c r="AA246" i="53"/>
  <c r="AC247" i="53"/>
  <c r="AA250" i="53"/>
  <c r="AE251" i="53"/>
  <c r="AA252" i="53"/>
  <c r="AE253" i="53"/>
  <c r="AC254" i="53"/>
  <c r="AA257" i="53"/>
  <c r="AF258" i="53"/>
  <c r="AA258" i="53"/>
  <c r="AF260" i="53"/>
  <c r="AD263" i="53"/>
  <c r="AF265" i="53"/>
  <c r="AD219" i="53"/>
  <c r="AE220" i="53"/>
  <c r="AC222" i="53"/>
  <c r="AD223" i="53"/>
  <c r="AE224" i="53"/>
  <c r="AC226" i="53"/>
  <c r="AD227" i="53"/>
  <c r="AE228" i="53"/>
  <c r="AC230" i="53"/>
  <c r="AD231" i="53"/>
  <c r="AE232" i="53"/>
  <c r="AC234" i="53"/>
  <c r="AD235" i="53"/>
  <c r="AE236" i="53"/>
  <c r="AC238" i="53"/>
  <c r="AD239" i="53"/>
  <c r="AE240" i="53"/>
  <c r="AC242" i="53"/>
  <c r="AD243" i="53"/>
  <c r="AE244" i="53"/>
  <c r="AA245" i="53"/>
  <c r="AC246" i="53"/>
  <c r="AD247" i="53"/>
  <c r="AE248" i="53"/>
  <c r="AA249" i="53"/>
  <c r="AC250" i="53"/>
  <c r="AD251" i="53"/>
  <c r="AG253" i="53"/>
  <c r="AF253" i="53"/>
  <c r="AE254" i="53"/>
  <c r="AA255" i="53"/>
  <c r="AD257" i="53"/>
  <c r="AG259" i="53"/>
  <c r="AA259" i="53"/>
  <c r="AD260" i="53"/>
  <c r="AA260" i="53"/>
  <c r="AE261" i="53"/>
  <c r="AG261" i="53"/>
  <c r="AF262" i="53"/>
  <c r="AA262" i="53"/>
  <c r="AF263" i="53"/>
  <c r="AF264" i="53"/>
  <c r="AA267" i="53"/>
  <c r="AA212" i="53"/>
  <c r="AA216" i="53"/>
  <c r="AA220" i="53"/>
  <c r="AD222" i="53"/>
  <c r="AA224" i="53"/>
  <c r="AD226" i="53"/>
  <c r="AA228" i="53"/>
  <c r="AD230" i="53"/>
  <c r="AA232" i="53"/>
  <c r="AD234" i="53"/>
  <c r="AA236" i="53"/>
  <c r="AD238" i="53"/>
  <c r="AA240" i="53"/>
  <c r="AD242" i="53"/>
  <c r="AA244" i="53"/>
  <c r="AD246" i="53"/>
  <c r="AA248" i="53"/>
  <c r="AD250" i="53"/>
  <c r="AA253" i="53"/>
  <c r="AE255" i="53"/>
  <c r="AA256" i="53"/>
  <c r="AE257" i="53"/>
  <c r="AE259" i="53"/>
  <c r="AC260" i="53"/>
  <c r="AD262" i="53"/>
  <c r="AC262" i="53"/>
  <c r="AA263" i="53"/>
  <c r="AD264" i="53"/>
  <c r="AA264" i="53"/>
  <c r="AE265" i="53"/>
  <c r="AG265" i="53"/>
  <c r="AF266" i="53"/>
  <c r="AG267" i="53"/>
  <c r="AF268" i="53"/>
  <c r="AA219" i="53"/>
  <c r="AA223" i="53"/>
  <c r="AA227" i="53"/>
  <c r="AA231" i="53"/>
  <c r="AA235" i="53"/>
  <c r="AA239" i="53"/>
  <c r="AA243" i="53"/>
  <c r="AA247" i="53"/>
  <c r="AA251" i="53"/>
  <c r="AA254" i="53"/>
  <c r="AG254" i="53"/>
  <c r="AG257" i="53"/>
  <c r="AF257" i="53"/>
  <c r="AA265" i="53"/>
  <c r="AG266" i="53"/>
  <c r="AE268" i="53"/>
  <c r="AD268" i="53"/>
  <c r="AC268" i="53"/>
  <c r="AA268" i="53"/>
  <c r="AG268" i="53"/>
  <c r="AC261" i="53"/>
  <c r="AC265" i="53"/>
  <c r="AD266" i="53"/>
  <c r="AE267" i="53"/>
  <c r="AC269" i="53"/>
  <c r="AD270" i="53"/>
  <c r="AE271" i="53"/>
  <c r="AA272" i="53"/>
  <c r="AC273" i="53"/>
  <c r="AD274" i="53"/>
  <c r="AE275" i="53"/>
  <c r="AA276" i="53"/>
  <c r="AC277" i="53"/>
  <c r="AD278" i="53"/>
  <c r="AE279" i="53"/>
  <c r="AA280" i="53"/>
  <c r="AC281" i="53"/>
  <c r="AD282" i="53"/>
  <c r="AE283" i="53"/>
  <c r="AA284" i="53"/>
  <c r="AC285" i="53"/>
  <c r="AD286" i="53"/>
  <c r="AE287" i="53"/>
  <c r="AA288" i="53"/>
  <c r="AC289" i="53"/>
  <c r="AD290" i="53"/>
  <c r="AE291" i="53"/>
  <c r="AA292" i="53"/>
  <c r="AC293" i="53"/>
  <c r="AD294" i="53"/>
  <c r="AE295" i="53"/>
  <c r="AA296" i="53"/>
  <c r="AC297" i="53"/>
  <c r="AA300" i="53"/>
  <c r="AC301" i="53"/>
  <c r="AA304" i="53"/>
  <c r="AC305" i="53"/>
  <c r="AD269" i="53"/>
  <c r="AE270" i="53"/>
  <c r="AC272" i="53"/>
  <c r="AD273" i="53"/>
  <c r="AE274" i="53"/>
  <c r="AC276" i="53"/>
  <c r="AD277" i="53"/>
  <c r="AE278" i="53"/>
  <c r="AC280" i="53"/>
  <c r="AD281" i="53"/>
  <c r="AE282" i="53"/>
  <c r="AC284" i="53"/>
  <c r="AD285" i="53"/>
  <c r="AE286" i="53"/>
  <c r="AC288" i="53"/>
  <c r="AD289" i="53"/>
  <c r="AE290" i="53"/>
  <c r="AC292" i="53"/>
  <c r="AD293" i="53"/>
  <c r="AE294" i="53"/>
  <c r="AC296" i="53"/>
  <c r="AD297" i="53"/>
  <c r="AE298" i="53"/>
  <c r="AA299" i="53"/>
  <c r="AC300" i="53"/>
  <c r="AD301" i="53"/>
  <c r="AE302" i="53"/>
  <c r="AA303" i="53"/>
  <c r="AC304" i="53"/>
  <c r="AA266" i="53"/>
  <c r="AA270" i="53"/>
  <c r="AD272" i="53"/>
  <c r="AA274" i="53"/>
  <c r="AD276" i="53"/>
  <c r="AA278" i="53"/>
  <c r="AD280" i="53"/>
  <c r="AA282" i="53"/>
  <c r="AD284" i="53"/>
  <c r="AA286" i="53"/>
  <c r="AD288" i="53"/>
  <c r="AA290" i="53"/>
  <c r="AD292" i="53"/>
  <c r="AA294" i="53"/>
  <c r="AD296" i="53"/>
  <c r="AA298" i="53"/>
  <c r="AD300" i="53"/>
  <c r="AA302" i="53"/>
  <c r="AD304" i="53"/>
  <c r="AE305" i="53"/>
  <c r="AA269" i="53"/>
  <c r="AA273" i="53"/>
  <c r="AA277" i="53"/>
  <c r="AA281" i="53"/>
  <c r="AA285" i="53"/>
  <c r="AA289" i="53"/>
  <c r="AA293" i="53"/>
  <c r="AA297" i="53"/>
  <c r="AA301" i="53"/>
  <c r="D14" i="52"/>
  <c r="D6" i="52"/>
  <c r="A6" i="47" a="1"/>
  <c r="A6" i="47"/>
  <c r="A11" i="47" a="1"/>
  <c r="A11" i="47"/>
  <c r="C11" i="47" a="1"/>
  <c r="C11" i="47"/>
  <c r="B6" i="47" a="1"/>
  <c r="B6" i="47"/>
  <c r="A6" i="49" a="1"/>
  <c r="A6" i="49"/>
  <c r="A7" i="49" a="1"/>
  <c r="A7" i="49"/>
  <c r="C167" i="36"/>
  <c r="D167" i="36"/>
  <c r="E167" i="36"/>
  <c r="F167" i="36"/>
  <c r="G167" i="36"/>
  <c r="H167" i="36"/>
  <c r="I167" i="36"/>
  <c r="J167" i="36"/>
  <c r="K167" i="36"/>
  <c r="L167" i="36"/>
  <c r="M167" i="36"/>
  <c r="N167" i="36"/>
  <c r="O167" i="36"/>
  <c r="P167" i="36"/>
  <c r="Q167" i="36"/>
  <c r="R167" i="36"/>
  <c r="S167" i="36"/>
  <c r="T167" i="36"/>
  <c r="U167" i="36"/>
  <c r="V167" i="36"/>
  <c r="W167" i="36"/>
  <c r="X167" i="36"/>
  <c r="Y167" i="36"/>
  <c r="Z167" i="36"/>
  <c r="AA167" i="36"/>
  <c r="AB167" i="36"/>
  <c r="AC167" i="36"/>
  <c r="AD167" i="36"/>
  <c r="AE167" i="36"/>
  <c r="AF167" i="36"/>
  <c r="AG167" i="36"/>
  <c r="AH167" i="36"/>
  <c r="AI167" i="36"/>
  <c r="AJ167" i="36"/>
  <c r="AK167" i="36"/>
  <c r="AL167" i="36"/>
  <c r="AM167" i="36"/>
  <c r="AN167" i="36"/>
  <c r="AO167" i="36"/>
  <c r="AP167" i="36"/>
  <c r="AQ167" i="36"/>
  <c r="AR167" i="36"/>
  <c r="AS167" i="36"/>
  <c r="AT167" i="36"/>
  <c r="AU167" i="36"/>
  <c r="AV167" i="36"/>
  <c r="AW167" i="36"/>
  <c r="AX167" i="36"/>
  <c r="AY167" i="36"/>
  <c r="AZ167" i="36"/>
  <c r="BA167" i="36"/>
  <c r="BB167" i="36"/>
  <c r="BC167" i="36"/>
  <c r="BD167" i="36"/>
  <c r="BE167" i="36"/>
  <c r="BF167" i="36"/>
  <c r="BG167" i="36"/>
  <c r="BH167" i="36"/>
  <c r="BI167" i="36"/>
  <c r="BJ167" i="36"/>
  <c r="BK167" i="36"/>
  <c r="BL167" i="36"/>
  <c r="BM167" i="36"/>
  <c r="BN167" i="36"/>
  <c r="BO167" i="36"/>
  <c r="BP167" i="36"/>
  <c r="BQ167" i="36"/>
  <c r="BR167" i="36"/>
  <c r="BS167" i="36"/>
  <c r="BT167" i="36"/>
  <c r="BU167" i="36"/>
  <c r="BV167" i="36"/>
  <c r="BW167" i="36"/>
  <c r="BX167" i="36"/>
  <c r="BY167" i="36"/>
  <c r="BZ167" i="36"/>
  <c r="CA167" i="36"/>
  <c r="CB167" i="36"/>
  <c r="CC167" i="36"/>
  <c r="CD167" i="36"/>
  <c r="CE167" i="36"/>
  <c r="CF167" i="36"/>
  <c r="CG167" i="36"/>
  <c r="CH167" i="36"/>
  <c r="CI167" i="36"/>
  <c r="CJ167" i="36"/>
  <c r="CK167" i="36"/>
  <c r="CL167" i="36"/>
  <c r="CM167" i="36"/>
  <c r="CN167" i="36"/>
  <c r="CO167" i="36"/>
  <c r="CP167" i="36"/>
  <c r="CQ167" i="36"/>
  <c r="CR167" i="36"/>
  <c r="CS167" i="36"/>
  <c r="CT167" i="36"/>
  <c r="CU167" i="36"/>
  <c r="CV167" i="36"/>
  <c r="CW167" i="36"/>
  <c r="CX167" i="36"/>
  <c r="CY167" i="36"/>
  <c r="CZ167" i="36"/>
  <c r="DA167" i="36"/>
  <c r="DB167" i="36"/>
  <c r="DC167" i="36"/>
  <c r="DD167" i="36"/>
  <c r="DE167" i="36"/>
  <c r="DF167" i="36"/>
  <c r="DG167" i="36"/>
  <c r="DH167" i="36"/>
  <c r="DI167" i="36"/>
  <c r="DJ167" i="36"/>
  <c r="DK167" i="36"/>
  <c r="DL167" i="36"/>
  <c r="DM167" i="36"/>
  <c r="DN167" i="36"/>
  <c r="DO167" i="36"/>
  <c r="DP167" i="36"/>
  <c r="DQ167" i="36"/>
  <c r="DR167" i="36"/>
  <c r="DS167" i="36"/>
  <c r="DT167" i="36"/>
  <c r="DU167" i="36"/>
  <c r="DV167" i="36"/>
  <c r="DW167" i="36"/>
  <c r="DX167" i="36"/>
  <c r="DY167" i="36"/>
  <c r="DZ167" i="36"/>
  <c r="EA167" i="36"/>
  <c r="EB167" i="36"/>
  <c r="EC167" i="36"/>
  <c r="ED167" i="36"/>
  <c r="EE167" i="36"/>
  <c r="EF167" i="36"/>
  <c r="EG167" i="36"/>
  <c r="EH167" i="36"/>
  <c r="EI167" i="36"/>
  <c r="EJ167" i="36"/>
  <c r="EK167" i="36"/>
  <c r="EL167" i="36"/>
  <c r="EM167" i="36"/>
  <c r="EN167" i="36"/>
  <c r="EO167" i="36"/>
  <c r="EP167" i="36"/>
  <c r="EQ167" i="36"/>
  <c r="ER167" i="36"/>
  <c r="ES167" i="36"/>
  <c r="ET167" i="36"/>
  <c r="EU167" i="36"/>
  <c r="EV167" i="36"/>
  <c r="EW167" i="36"/>
  <c r="EX167" i="36"/>
  <c r="EY167" i="36"/>
  <c r="EZ167" i="36"/>
  <c r="FA167" i="36"/>
  <c r="FB167" i="36"/>
  <c r="FC167" i="36"/>
  <c r="FD167" i="36"/>
  <c r="FE167" i="36"/>
  <c r="FF167" i="36"/>
  <c r="FG167" i="36"/>
  <c r="FH167" i="36"/>
  <c r="FI167" i="36"/>
  <c r="FJ167" i="36"/>
  <c r="FK167" i="36"/>
  <c r="FL167" i="36"/>
  <c r="FM167" i="36"/>
  <c r="FN167" i="36"/>
  <c r="FO167" i="36"/>
  <c r="FP167" i="36"/>
  <c r="FQ167" i="36"/>
  <c r="FR167" i="36"/>
  <c r="FS167" i="36"/>
  <c r="FT167" i="36"/>
  <c r="FU167" i="36"/>
  <c r="FV167" i="36"/>
  <c r="FW167" i="36"/>
  <c r="FX167" i="36"/>
  <c r="FY167" i="36"/>
  <c r="FZ167" i="36"/>
  <c r="GA167" i="36"/>
  <c r="GB167" i="36"/>
  <c r="GC167" i="36"/>
  <c r="GD167" i="36"/>
  <c r="GE167" i="36"/>
  <c r="GF167" i="36"/>
  <c r="GG167" i="36"/>
  <c r="GH167" i="36"/>
  <c r="GI167" i="36"/>
  <c r="GJ167" i="36"/>
  <c r="GK167" i="36"/>
  <c r="GL167" i="36"/>
  <c r="GM167" i="36"/>
  <c r="GN167" i="36"/>
  <c r="GO167" i="36"/>
  <c r="GP167" i="36"/>
  <c r="GQ167" i="36"/>
  <c r="GR167" i="36"/>
  <c r="GS167" i="36"/>
  <c r="GT167" i="36"/>
  <c r="GU167" i="36"/>
  <c r="GV167" i="36"/>
  <c r="GW167" i="36"/>
  <c r="GX167" i="36"/>
  <c r="GY167" i="36"/>
  <c r="GZ167" i="36"/>
  <c r="HA167" i="36"/>
  <c r="HB167" i="36"/>
  <c r="HC167" i="36"/>
  <c r="HD167" i="36"/>
  <c r="HE167" i="36"/>
  <c r="HF167" i="36"/>
  <c r="HG167" i="36"/>
  <c r="HH167" i="36"/>
  <c r="HI167" i="36"/>
  <c r="HJ167" i="36"/>
  <c r="HK167" i="36"/>
  <c r="HL167" i="36"/>
  <c r="HM167" i="36"/>
  <c r="HN167" i="36"/>
  <c r="HO167" i="36"/>
  <c r="HP167" i="36"/>
  <c r="HQ167" i="36"/>
  <c r="HR167" i="36"/>
  <c r="HS167" i="36"/>
  <c r="HT167" i="36"/>
  <c r="HU167" i="36"/>
  <c r="HV167" i="36"/>
  <c r="HW167" i="36"/>
  <c r="HX167" i="36"/>
  <c r="HY167" i="36"/>
  <c r="HZ167" i="36"/>
  <c r="IA167" i="36"/>
  <c r="IB167" i="36"/>
  <c r="IC167" i="36"/>
  <c r="ID167" i="36"/>
  <c r="IE167" i="36"/>
  <c r="IF167" i="36"/>
  <c r="IG167" i="36"/>
  <c r="IH167" i="36"/>
  <c r="II167" i="36"/>
  <c r="IJ167" i="36"/>
  <c r="IK167" i="36"/>
  <c r="IL167" i="36"/>
  <c r="IM167" i="36"/>
  <c r="IN167" i="36"/>
  <c r="IO167" i="36"/>
  <c r="IP167" i="36"/>
  <c r="IQ167" i="36"/>
  <c r="IR167" i="36"/>
  <c r="IS167" i="36"/>
  <c r="IT167" i="36"/>
  <c r="IU167" i="36"/>
  <c r="IV167" i="36"/>
  <c r="IW167" i="36"/>
  <c r="IX167" i="36"/>
  <c r="IY167" i="36"/>
  <c r="IZ167" i="36"/>
  <c r="JA167" i="36"/>
  <c r="JB167" i="36"/>
  <c r="JC167" i="36"/>
  <c r="JD167" i="36"/>
  <c r="JE167" i="36"/>
  <c r="JF167" i="36"/>
  <c r="JG167" i="36"/>
  <c r="JH167" i="36"/>
  <c r="JI167" i="36"/>
  <c r="JJ167" i="36"/>
  <c r="JK167" i="36"/>
  <c r="JL167" i="36"/>
  <c r="JM167" i="36"/>
  <c r="JN167" i="36"/>
  <c r="JO167" i="36"/>
  <c r="JP167" i="36"/>
  <c r="JQ167" i="36"/>
  <c r="JR167" i="36"/>
  <c r="JS167" i="36"/>
  <c r="JT167" i="36"/>
  <c r="JU167" i="36"/>
  <c r="JV167" i="36"/>
  <c r="JW167" i="36"/>
  <c r="JX167" i="36"/>
  <c r="JY167" i="36"/>
  <c r="JZ167" i="36"/>
  <c r="KA167" i="36"/>
  <c r="KB167" i="36"/>
  <c r="KC167" i="36"/>
  <c r="KD167" i="36"/>
  <c r="KE167" i="36"/>
  <c r="KF167" i="36"/>
  <c r="KG167" i="36"/>
  <c r="KH167" i="36"/>
  <c r="KI167" i="36"/>
  <c r="KJ167" i="36"/>
  <c r="KK167" i="36"/>
  <c r="KL167" i="36"/>
  <c r="KM167" i="36"/>
  <c r="KN167" i="36"/>
  <c r="KO167" i="36"/>
  <c r="KP167" i="36"/>
  <c r="C166" i="36"/>
  <c r="D166" i="36"/>
  <c r="E166" i="36"/>
  <c r="F166" i="36"/>
  <c r="G166" i="36"/>
  <c r="H166" i="36"/>
  <c r="I166" i="36"/>
  <c r="J166" i="36"/>
  <c r="K166" i="36"/>
  <c r="L166" i="36"/>
  <c r="M166" i="36"/>
  <c r="N166" i="36"/>
  <c r="O166" i="36"/>
  <c r="P166" i="36"/>
  <c r="Q166" i="36"/>
  <c r="R166" i="36"/>
  <c r="S166" i="36"/>
  <c r="T166" i="36"/>
  <c r="U166" i="36"/>
  <c r="V166" i="36"/>
  <c r="W166" i="36"/>
  <c r="X166" i="36"/>
  <c r="Y166" i="36"/>
  <c r="Z166" i="36"/>
  <c r="AA166" i="36"/>
  <c r="AB166" i="36"/>
  <c r="AC166" i="36"/>
  <c r="AD166" i="36"/>
  <c r="AE166" i="36"/>
  <c r="AF166" i="36"/>
  <c r="AG166" i="36"/>
  <c r="AH166" i="36"/>
  <c r="AI166" i="36"/>
  <c r="AJ166" i="36"/>
  <c r="AK166" i="36"/>
  <c r="AL166" i="36"/>
  <c r="AM166" i="36"/>
  <c r="AN166" i="36"/>
  <c r="AO166" i="36"/>
  <c r="AP166" i="36"/>
  <c r="AQ166" i="36"/>
  <c r="AR166" i="36"/>
  <c r="AS166" i="36"/>
  <c r="AT166" i="36"/>
  <c r="AU166" i="36"/>
  <c r="AV166" i="36"/>
  <c r="AW166" i="36"/>
  <c r="AX166" i="36"/>
  <c r="AY166" i="36"/>
  <c r="AZ166" i="36"/>
  <c r="BA166" i="36"/>
  <c r="BB166" i="36"/>
  <c r="BC166" i="36"/>
  <c r="BD166" i="36"/>
  <c r="BE166" i="36"/>
  <c r="BF166" i="36"/>
  <c r="BG166" i="36"/>
  <c r="BH166" i="36"/>
  <c r="BI166" i="36"/>
  <c r="BJ166" i="36"/>
  <c r="BK166" i="36"/>
  <c r="BL166" i="36"/>
  <c r="BM166" i="36"/>
  <c r="BN166" i="36"/>
  <c r="BO166" i="36"/>
  <c r="BP166" i="36"/>
  <c r="BQ166" i="36"/>
  <c r="BR166" i="36"/>
  <c r="BS166" i="36"/>
  <c r="BT166" i="36"/>
  <c r="BU166" i="36"/>
  <c r="BV166" i="36"/>
  <c r="BW166" i="36"/>
  <c r="BX166" i="36"/>
  <c r="BY166" i="36"/>
  <c r="BZ166" i="36"/>
  <c r="CA166" i="36"/>
  <c r="CB166" i="36"/>
  <c r="CC166" i="36"/>
  <c r="CD166" i="36"/>
  <c r="CE166" i="36"/>
  <c r="CF166" i="36"/>
  <c r="CG166" i="36"/>
  <c r="CH166" i="36"/>
  <c r="CI166" i="36"/>
  <c r="CJ166" i="36"/>
  <c r="CK166" i="36"/>
  <c r="CL166" i="36"/>
  <c r="CM166" i="36"/>
  <c r="CN166" i="36"/>
  <c r="CO166" i="36"/>
  <c r="CP166" i="36"/>
  <c r="CQ166" i="36"/>
  <c r="CR166" i="36"/>
  <c r="CS166" i="36"/>
  <c r="CT166" i="36"/>
  <c r="CU166" i="36"/>
  <c r="CV166" i="36"/>
  <c r="CW166" i="36"/>
  <c r="CX166" i="36"/>
  <c r="CY166" i="36"/>
  <c r="CZ166" i="36"/>
  <c r="DA166" i="36"/>
  <c r="DB166" i="36"/>
  <c r="DC166" i="36"/>
  <c r="DD166" i="36"/>
  <c r="DE166" i="36"/>
  <c r="DF166" i="36"/>
  <c r="DG166" i="36"/>
  <c r="DH166" i="36"/>
  <c r="DI166" i="36"/>
  <c r="DJ166" i="36"/>
  <c r="DK166" i="36"/>
  <c r="DL166" i="36"/>
  <c r="DM166" i="36"/>
  <c r="DN166" i="36"/>
  <c r="DO166" i="36"/>
  <c r="DP166" i="36"/>
  <c r="DQ166" i="36"/>
  <c r="DR166" i="36"/>
  <c r="DS166" i="36"/>
  <c r="DT166" i="36"/>
  <c r="DU166" i="36"/>
  <c r="DV166" i="36"/>
  <c r="DW166" i="36"/>
  <c r="DX166" i="36"/>
  <c r="DY166" i="36"/>
  <c r="DZ166" i="36"/>
  <c r="EA166" i="36"/>
  <c r="EB166" i="36"/>
  <c r="EC166" i="36"/>
  <c r="ED166" i="36"/>
  <c r="EE166" i="36"/>
  <c r="EF166" i="36"/>
  <c r="EG166" i="36"/>
  <c r="EH166" i="36"/>
  <c r="EI166" i="36"/>
  <c r="EJ166" i="36"/>
  <c r="EK166" i="36"/>
  <c r="EL166" i="36"/>
  <c r="EM166" i="36"/>
  <c r="EN166" i="36"/>
  <c r="EO166" i="36"/>
  <c r="EP166" i="36"/>
  <c r="EQ166" i="36"/>
  <c r="ER166" i="36"/>
  <c r="ES166" i="36"/>
  <c r="ET166" i="36"/>
  <c r="EU166" i="36"/>
  <c r="EV166" i="36"/>
  <c r="EW166" i="36"/>
  <c r="EX166" i="36"/>
  <c r="EY166" i="36"/>
  <c r="EZ166" i="36"/>
  <c r="FA166" i="36"/>
  <c r="FB166" i="36"/>
  <c r="FC166" i="36"/>
  <c r="FD166" i="36"/>
  <c r="FE166" i="36"/>
  <c r="FF166" i="36"/>
  <c r="FG166" i="36"/>
  <c r="FH166" i="36"/>
  <c r="FI166" i="36"/>
  <c r="FJ166" i="36"/>
  <c r="FK166" i="36"/>
  <c r="FL166" i="36"/>
  <c r="FM166" i="36"/>
  <c r="FN166" i="36"/>
  <c r="FO166" i="36"/>
  <c r="FP166" i="36"/>
  <c r="FQ166" i="36"/>
  <c r="FR166" i="36"/>
  <c r="FS166" i="36"/>
  <c r="FT166" i="36"/>
  <c r="FU166" i="36"/>
  <c r="FV166" i="36"/>
  <c r="FW166" i="36"/>
  <c r="FX166" i="36"/>
  <c r="FY166" i="36"/>
  <c r="FZ166" i="36"/>
  <c r="GA166" i="36"/>
  <c r="GB166" i="36"/>
  <c r="GC166" i="36"/>
  <c r="GD166" i="36"/>
  <c r="GE166" i="36"/>
  <c r="GF166" i="36"/>
  <c r="GG166" i="36"/>
  <c r="GH166" i="36"/>
  <c r="GI166" i="36"/>
  <c r="GJ166" i="36"/>
  <c r="GK166" i="36"/>
  <c r="GL166" i="36"/>
  <c r="GM166" i="36"/>
  <c r="GN166" i="36"/>
  <c r="GO166" i="36"/>
  <c r="GP166" i="36"/>
  <c r="GQ166" i="36"/>
  <c r="GR166" i="36"/>
  <c r="GS166" i="36"/>
  <c r="GT166" i="36"/>
  <c r="GU166" i="36"/>
  <c r="GV166" i="36"/>
  <c r="GW166" i="36"/>
  <c r="GX166" i="36"/>
  <c r="GY166" i="36"/>
  <c r="GZ166" i="36"/>
  <c r="HA166" i="36"/>
  <c r="HB166" i="36"/>
  <c r="HC166" i="36"/>
  <c r="HD166" i="36"/>
  <c r="HE166" i="36"/>
  <c r="HF166" i="36"/>
  <c r="HG166" i="36"/>
  <c r="HH166" i="36"/>
  <c r="HI166" i="36"/>
  <c r="HJ166" i="36"/>
  <c r="HK166" i="36"/>
  <c r="HL166" i="36"/>
  <c r="HM166" i="36"/>
  <c r="HN166" i="36"/>
  <c r="HO166" i="36"/>
  <c r="HP166" i="36"/>
  <c r="HQ166" i="36"/>
  <c r="HR166" i="36"/>
  <c r="HS166" i="36"/>
  <c r="HT166" i="36"/>
  <c r="HU166" i="36"/>
  <c r="HV166" i="36"/>
  <c r="HW166" i="36"/>
  <c r="HX166" i="36"/>
  <c r="HY166" i="36"/>
  <c r="HZ166" i="36"/>
  <c r="IA166" i="36"/>
  <c r="IB166" i="36"/>
  <c r="IC166" i="36"/>
  <c r="ID166" i="36"/>
  <c r="IE166" i="36"/>
  <c r="IF166" i="36"/>
  <c r="IG166" i="36"/>
  <c r="IH166" i="36"/>
  <c r="II166" i="36"/>
  <c r="IJ166" i="36"/>
  <c r="IK166" i="36"/>
  <c r="IL166" i="36"/>
  <c r="IM166" i="36"/>
  <c r="IN166" i="36"/>
  <c r="IO166" i="36"/>
  <c r="IP166" i="36"/>
  <c r="IQ166" i="36"/>
  <c r="IR166" i="36"/>
  <c r="IS166" i="36"/>
  <c r="IT166" i="36"/>
  <c r="IU166" i="36"/>
  <c r="IV166" i="36"/>
  <c r="IW166" i="36"/>
  <c r="IX166" i="36"/>
  <c r="IY166" i="36"/>
  <c r="IZ166" i="36"/>
  <c r="JA166" i="36"/>
  <c r="JB166" i="36"/>
  <c r="JC166" i="36"/>
  <c r="JD166" i="36"/>
  <c r="JE166" i="36"/>
  <c r="JF166" i="36"/>
  <c r="JG166" i="36"/>
  <c r="JH166" i="36"/>
  <c r="JI166" i="36"/>
  <c r="JJ166" i="36"/>
  <c r="JK166" i="36"/>
  <c r="JL166" i="36"/>
  <c r="JM166" i="36"/>
  <c r="JN166" i="36"/>
  <c r="JO166" i="36"/>
  <c r="JP166" i="36"/>
  <c r="JQ166" i="36"/>
  <c r="JR166" i="36"/>
  <c r="JS166" i="36"/>
  <c r="JT166" i="36"/>
  <c r="JU166" i="36"/>
  <c r="JV166" i="36"/>
  <c r="JW166" i="36"/>
  <c r="JX166" i="36"/>
  <c r="JY166" i="36"/>
  <c r="JZ166" i="36"/>
  <c r="KA166" i="36"/>
  <c r="KB166" i="36"/>
  <c r="KC166" i="36"/>
  <c r="KD166" i="36"/>
  <c r="KE166" i="36"/>
  <c r="KF166" i="36"/>
  <c r="KG166" i="36"/>
  <c r="KH166" i="36"/>
  <c r="KI166" i="36"/>
  <c r="KJ166" i="36"/>
  <c r="KK166" i="36"/>
  <c r="KL166" i="36"/>
  <c r="KM166" i="36"/>
  <c r="KN166" i="36"/>
  <c r="KO166" i="36"/>
  <c r="KP166" i="36"/>
  <c r="C164" i="36"/>
  <c r="D164" i="36"/>
  <c r="E164" i="36"/>
  <c r="F164" i="36"/>
  <c r="G164" i="36"/>
  <c r="H164" i="36"/>
  <c r="I164" i="36"/>
  <c r="J164" i="36"/>
  <c r="K164" i="36"/>
  <c r="L164" i="36"/>
  <c r="M164" i="36"/>
  <c r="N164" i="36"/>
  <c r="O164" i="36"/>
  <c r="P164" i="36"/>
  <c r="Q164" i="36"/>
  <c r="R164" i="36"/>
  <c r="S164" i="36"/>
  <c r="T164" i="36"/>
  <c r="U164" i="36"/>
  <c r="V164" i="36"/>
  <c r="W164" i="36"/>
  <c r="X164" i="36"/>
  <c r="Y164" i="36"/>
  <c r="Z164" i="36"/>
  <c r="AA164" i="36"/>
  <c r="AB164" i="36"/>
  <c r="AC164" i="36"/>
  <c r="AD164" i="36"/>
  <c r="AE164" i="36"/>
  <c r="AF164" i="36"/>
  <c r="AG164" i="36"/>
  <c r="AH164" i="36"/>
  <c r="AI164" i="36"/>
  <c r="AJ164" i="36"/>
  <c r="AK164" i="36"/>
  <c r="AL164" i="36"/>
  <c r="AM164" i="36"/>
  <c r="AN164" i="36"/>
  <c r="AO164" i="36"/>
  <c r="AP164" i="36"/>
  <c r="AQ164" i="36"/>
  <c r="AR164" i="36"/>
  <c r="AS164" i="36"/>
  <c r="AT164" i="36"/>
  <c r="AU164" i="36"/>
  <c r="AV164" i="36"/>
  <c r="AW164" i="36"/>
  <c r="AX164" i="36"/>
  <c r="AY164" i="36"/>
  <c r="AZ164" i="36"/>
  <c r="BA164" i="36"/>
  <c r="BB164" i="36"/>
  <c r="BC164" i="36"/>
  <c r="BD164" i="36"/>
  <c r="BE164" i="36"/>
  <c r="BF164" i="36"/>
  <c r="BG164" i="36"/>
  <c r="BH164" i="36"/>
  <c r="BI164" i="36"/>
  <c r="BJ164" i="36"/>
  <c r="BK164" i="36"/>
  <c r="BL164" i="36"/>
  <c r="BM164" i="36"/>
  <c r="BN164" i="36"/>
  <c r="BO164" i="36"/>
  <c r="BP164" i="36"/>
  <c r="BQ164" i="36"/>
  <c r="BR164" i="36"/>
  <c r="BS164" i="36"/>
  <c r="BT164" i="36"/>
  <c r="BU164" i="36"/>
  <c r="BV164" i="36"/>
  <c r="BW164" i="36"/>
  <c r="BX164" i="36"/>
  <c r="BY164" i="36"/>
  <c r="BZ164" i="36"/>
  <c r="CA164" i="36"/>
  <c r="CB164" i="36"/>
  <c r="CC164" i="36"/>
  <c r="CD164" i="36"/>
  <c r="CE164" i="36"/>
  <c r="CF164" i="36"/>
  <c r="CG164" i="36"/>
  <c r="CH164" i="36"/>
  <c r="CI164" i="36"/>
  <c r="CJ164" i="36"/>
  <c r="CK164" i="36"/>
  <c r="CL164" i="36"/>
  <c r="CM164" i="36"/>
  <c r="CN164" i="36"/>
  <c r="CO164" i="36"/>
  <c r="CP164" i="36"/>
  <c r="CQ164" i="36"/>
  <c r="CR164" i="36"/>
  <c r="CS164" i="36"/>
  <c r="CT164" i="36"/>
  <c r="CU164" i="36"/>
  <c r="CV164" i="36"/>
  <c r="CW164" i="36"/>
  <c r="CX164" i="36"/>
  <c r="CY164" i="36"/>
  <c r="CZ164" i="36"/>
  <c r="DA164" i="36"/>
  <c r="DB164" i="36"/>
  <c r="DC164" i="36"/>
  <c r="DD164" i="36"/>
  <c r="DE164" i="36"/>
  <c r="DF164" i="36"/>
  <c r="DG164" i="36"/>
  <c r="DH164" i="36"/>
  <c r="DI164" i="36"/>
  <c r="DJ164" i="36"/>
  <c r="DK164" i="36"/>
  <c r="DL164" i="36"/>
  <c r="DM164" i="36"/>
  <c r="DN164" i="36"/>
  <c r="DO164" i="36"/>
  <c r="DP164" i="36"/>
  <c r="DQ164" i="36"/>
  <c r="DR164" i="36"/>
  <c r="DS164" i="36"/>
  <c r="DT164" i="36"/>
  <c r="DU164" i="36"/>
  <c r="DV164" i="36"/>
  <c r="DW164" i="36"/>
  <c r="DX164" i="36"/>
  <c r="DY164" i="36"/>
  <c r="DZ164" i="36"/>
  <c r="EA164" i="36"/>
  <c r="EB164" i="36"/>
  <c r="EC164" i="36"/>
  <c r="ED164" i="36"/>
  <c r="EE164" i="36"/>
  <c r="EF164" i="36"/>
  <c r="EG164" i="36"/>
  <c r="EH164" i="36"/>
  <c r="EI164" i="36"/>
  <c r="EJ164" i="36"/>
  <c r="EK164" i="36"/>
  <c r="EL164" i="36"/>
  <c r="EM164" i="36"/>
  <c r="EN164" i="36"/>
  <c r="EO164" i="36"/>
  <c r="EP164" i="36"/>
  <c r="EQ164" i="36"/>
  <c r="ER164" i="36"/>
  <c r="ES164" i="36"/>
  <c r="ET164" i="36"/>
  <c r="EU164" i="36"/>
  <c r="EV164" i="36"/>
  <c r="EW164" i="36"/>
  <c r="EX164" i="36"/>
  <c r="EY164" i="36"/>
  <c r="EZ164" i="36"/>
  <c r="FA164" i="36"/>
  <c r="FB164" i="36"/>
  <c r="FC164" i="36"/>
  <c r="FD164" i="36"/>
  <c r="FE164" i="36"/>
  <c r="FF164" i="36"/>
  <c r="FG164" i="36"/>
  <c r="FH164" i="36"/>
  <c r="FI164" i="36"/>
  <c r="FJ164" i="36"/>
  <c r="FK164" i="36"/>
  <c r="FL164" i="36"/>
  <c r="FM164" i="36"/>
  <c r="FN164" i="36"/>
  <c r="FO164" i="36"/>
  <c r="FP164" i="36"/>
  <c r="FQ164" i="36"/>
  <c r="FR164" i="36"/>
  <c r="FS164" i="36"/>
  <c r="FT164" i="36"/>
  <c r="FU164" i="36"/>
  <c r="FV164" i="36"/>
  <c r="FW164" i="36"/>
  <c r="FX164" i="36"/>
  <c r="FY164" i="36"/>
  <c r="FZ164" i="36"/>
  <c r="GA164" i="36"/>
  <c r="GB164" i="36"/>
  <c r="GC164" i="36"/>
  <c r="GD164" i="36"/>
  <c r="GE164" i="36"/>
  <c r="GF164" i="36"/>
  <c r="GG164" i="36"/>
  <c r="GH164" i="36"/>
  <c r="GI164" i="36"/>
  <c r="GJ164" i="36"/>
  <c r="GK164" i="36"/>
  <c r="GL164" i="36"/>
  <c r="GM164" i="36"/>
  <c r="GN164" i="36"/>
  <c r="GO164" i="36"/>
  <c r="GP164" i="36"/>
  <c r="GQ164" i="36"/>
  <c r="GR164" i="36"/>
  <c r="GS164" i="36"/>
  <c r="GT164" i="36"/>
  <c r="GU164" i="36"/>
  <c r="GV164" i="36"/>
  <c r="GW164" i="36"/>
  <c r="GX164" i="36"/>
  <c r="GY164" i="36"/>
  <c r="GZ164" i="36"/>
  <c r="HA164" i="36"/>
  <c r="HB164" i="36"/>
  <c r="HC164" i="36"/>
  <c r="HD164" i="36"/>
  <c r="HE164" i="36"/>
  <c r="HF164" i="36"/>
  <c r="HG164" i="36"/>
  <c r="HH164" i="36"/>
  <c r="HI164" i="36"/>
  <c r="HJ164" i="36"/>
  <c r="HK164" i="36"/>
  <c r="HL164" i="36"/>
  <c r="HM164" i="36"/>
  <c r="HN164" i="36"/>
  <c r="HO164" i="36"/>
  <c r="HP164" i="36"/>
  <c r="HQ164" i="36"/>
  <c r="HR164" i="36"/>
  <c r="HS164" i="36"/>
  <c r="HT164" i="36"/>
  <c r="HU164" i="36"/>
  <c r="HV164" i="36"/>
  <c r="HW164" i="36"/>
  <c r="HX164" i="36"/>
  <c r="HY164" i="36"/>
  <c r="HZ164" i="36"/>
  <c r="IA164" i="36"/>
  <c r="IB164" i="36"/>
  <c r="IC164" i="36"/>
  <c r="ID164" i="36"/>
  <c r="IE164" i="36"/>
  <c r="IF164" i="36"/>
  <c r="IG164" i="36"/>
  <c r="IH164" i="36"/>
  <c r="II164" i="36"/>
  <c r="IJ164" i="36"/>
  <c r="IK164" i="36"/>
  <c r="IL164" i="36"/>
  <c r="IM164" i="36"/>
  <c r="IN164" i="36"/>
  <c r="IO164" i="36"/>
  <c r="IP164" i="36"/>
  <c r="IQ164" i="36"/>
  <c r="IR164" i="36"/>
  <c r="IS164" i="36"/>
  <c r="IT164" i="36"/>
  <c r="IU164" i="36"/>
  <c r="IV164" i="36"/>
  <c r="IW164" i="36"/>
  <c r="IX164" i="36"/>
  <c r="IY164" i="36"/>
  <c r="IZ164" i="36"/>
  <c r="JA164" i="36"/>
  <c r="JB164" i="36"/>
  <c r="JC164" i="36"/>
  <c r="JD164" i="36"/>
  <c r="JE164" i="36"/>
  <c r="JF164" i="36"/>
  <c r="JG164" i="36"/>
  <c r="JH164" i="36"/>
  <c r="JI164" i="36"/>
  <c r="JJ164" i="36"/>
  <c r="JK164" i="36"/>
  <c r="JL164" i="36"/>
  <c r="JM164" i="36"/>
  <c r="JN164" i="36"/>
  <c r="JO164" i="36"/>
  <c r="JP164" i="36"/>
  <c r="JQ164" i="36"/>
  <c r="JR164" i="36"/>
  <c r="JS164" i="36"/>
  <c r="JT164" i="36"/>
  <c r="JU164" i="36"/>
  <c r="JV164" i="36"/>
  <c r="JW164" i="36"/>
  <c r="JX164" i="36"/>
  <c r="JY164" i="36"/>
  <c r="JZ164" i="36"/>
  <c r="KA164" i="36"/>
  <c r="KB164" i="36"/>
  <c r="KC164" i="36"/>
  <c r="KD164" i="36"/>
  <c r="KE164" i="36"/>
  <c r="KF164" i="36"/>
  <c r="KG164" i="36"/>
  <c r="KH164" i="36"/>
  <c r="KI164" i="36"/>
  <c r="KJ164" i="36"/>
  <c r="KK164" i="36"/>
  <c r="KL164" i="36"/>
  <c r="KM164" i="36"/>
  <c r="KN164" i="36"/>
  <c r="KO164" i="36"/>
  <c r="KP164" i="36"/>
  <c r="C165" i="36"/>
  <c r="D165" i="36"/>
  <c r="E165" i="36"/>
  <c r="F165" i="36"/>
  <c r="G165" i="36"/>
  <c r="H165" i="36"/>
  <c r="I165" i="36"/>
  <c r="J165" i="36"/>
  <c r="K165" i="36"/>
  <c r="L165" i="36"/>
  <c r="M165" i="36"/>
  <c r="N165" i="36"/>
  <c r="O165" i="36"/>
  <c r="P165" i="36"/>
  <c r="Q165" i="36"/>
  <c r="R165" i="36"/>
  <c r="S165" i="36"/>
  <c r="T165" i="36"/>
  <c r="U165" i="36"/>
  <c r="V165" i="36"/>
  <c r="W165" i="36"/>
  <c r="X165" i="36"/>
  <c r="Y165" i="36"/>
  <c r="Z165" i="36"/>
  <c r="AA165" i="36"/>
  <c r="AB165" i="36"/>
  <c r="AC165" i="36"/>
  <c r="AD165" i="36"/>
  <c r="AE165" i="36"/>
  <c r="AF165" i="36"/>
  <c r="AG165" i="36"/>
  <c r="AH165" i="36"/>
  <c r="AI165" i="36"/>
  <c r="AJ165" i="36"/>
  <c r="AK165" i="36"/>
  <c r="AL165" i="36"/>
  <c r="AM165" i="36"/>
  <c r="AN165" i="36"/>
  <c r="AO165" i="36"/>
  <c r="AP165" i="36"/>
  <c r="AQ165" i="36"/>
  <c r="AR165" i="36"/>
  <c r="AS165" i="36"/>
  <c r="AT165" i="36"/>
  <c r="AU165" i="36"/>
  <c r="AV165" i="36"/>
  <c r="AW165" i="36"/>
  <c r="AX165" i="36"/>
  <c r="AY165" i="36"/>
  <c r="AZ165" i="36"/>
  <c r="BA165" i="36"/>
  <c r="BB165" i="36"/>
  <c r="BC165" i="36"/>
  <c r="BD165" i="36"/>
  <c r="BE165" i="36"/>
  <c r="BF165" i="36"/>
  <c r="BG165" i="36"/>
  <c r="BH165" i="36"/>
  <c r="BI165" i="36"/>
  <c r="BJ165" i="36"/>
  <c r="BK165" i="36"/>
  <c r="BL165" i="36"/>
  <c r="BM165" i="36"/>
  <c r="BN165" i="36"/>
  <c r="BO165" i="36"/>
  <c r="BP165" i="36"/>
  <c r="BQ165" i="36"/>
  <c r="BR165" i="36"/>
  <c r="BS165" i="36"/>
  <c r="BT165" i="36"/>
  <c r="BU165" i="36"/>
  <c r="BV165" i="36"/>
  <c r="BW165" i="36"/>
  <c r="BX165" i="36"/>
  <c r="BY165" i="36"/>
  <c r="BZ165" i="36"/>
  <c r="CA165" i="36"/>
  <c r="CB165" i="36"/>
  <c r="CC165" i="36"/>
  <c r="CD165" i="36"/>
  <c r="CE165" i="36"/>
  <c r="CF165" i="36"/>
  <c r="CG165" i="36"/>
  <c r="CH165" i="36"/>
  <c r="CI165" i="36"/>
  <c r="CJ165" i="36"/>
  <c r="CK165" i="36"/>
  <c r="CL165" i="36"/>
  <c r="CM165" i="36"/>
  <c r="CN165" i="36"/>
  <c r="CO165" i="36"/>
  <c r="CP165" i="36"/>
  <c r="CQ165" i="36"/>
  <c r="CR165" i="36"/>
  <c r="CS165" i="36"/>
  <c r="CT165" i="36"/>
  <c r="CU165" i="36"/>
  <c r="CV165" i="36"/>
  <c r="CW165" i="36"/>
  <c r="CX165" i="36"/>
  <c r="CY165" i="36"/>
  <c r="CZ165" i="36"/>
  <c r="DA165" i="36"/>
  <c r="DB165" i="36"/>
  <c r="DC165" i="36"/>
  <c r="DD165" i="36"/>
  <c r="DE165" i="36"/>
  <c r="DF165" i="36"/>
  <c r="DG165" i="36"/>
  <c r="DH165" i="36"/>
  <c r="DI165" i="36"/>
  <c r="DJ165" i="36"/>
  <c r="DK165" i="36"/>
  <c r="DL165" i="36"/>
  <c r="DM165" i="36"/>
  <c r="DN165" i="36"/>
  <c r="DO165" i="36"/>
  <c r="DP165" i="36"/>
  <c r="DQ165" i="36"/>
  <c r="DR165" i="36"/>
  <c r="DS165" i="36"/>
  <c r="DT165" i="36"/>
  <c r="DU165" i="36"/>
  <c r="DV165" i="36"/>
  <c r="DW165" i="36"/>
  <c r="DX165" i="36"/>
  <c r="DY165" i="36"/>
  <c r="DZ165" i="36"/>
  <c r="EA165" i="36"/>
  <c r="EB165" i="36"/>
  <c r="EC165" i="36"/>
  <c r="ED165" i="36"/>
  <c r="EE165" i="36"/>
  <c r="EF165" i="36"/>
  <c r="EG165" i="36"/>
  <c r="EH165" i="36"/>
  <c r="EI165" i="36"/>
  <c r="EJ165" i="36"/>
  <c r="EK165" i="36"/>
  <c r="EL165" i="36"/>
  <c r="EM165" i="36"/>
  <c r="EN165" i="36"/>
  <c r="EO165" i="36"/>
  <c r="EP165" i="36"/>
  <c r="EQ165" i="36"/>
  <c r="ER165" i="36"/>
  <c r="ES165" i="36"/>
  <c r="ET165" i="36"/>
  <c r="EU165" i="36"/>
  <c r="EV165" i="36"/>
  <c r="EW165" i="36"/>
  <c r="EX165" i="36"/>
  <c r="EY165" i="36"/>
  <c r="EZ165" i="36"/>
  <c r="FA165" i="36"/>
  <c r="FB165" i="36"/>
  <c r="FC165" i="36"/>
  <c r="FD165" i="36"/>
  <c r="FE165" i="36"/>
  <c r="FF165" i="36"/>
  <c r="FG165" i="36"/>
  <c r="FH165" i="36"/>
  <c r="FI165" i="36"/>
  <c r="FJ165" i="36"/>
  <c r="FK165" i="36"/>
  <c r="FL165" i="36"/>
  <c r="FM165" i="36"/>
  <c r="FN165" i="36"/>
  <c r="FO165" i="36"/>
  <c r="FP165" i="36"/>
  <c r="FQ165" i="36"/>
  <c r="FR165" i="36"/>
  <c r="FS165" i="36"/>
  <c r="FT165" i="36"/>
  <c r="FU165" i="36"/>
  <c r="FV165" i="36"/>
  <c r="FW165" i="36"/>
  <c r="FX165" i="36"/>
  <c r="FY165" i="36"/>
  <c r="FZ165" i="36"/>
  <c r="GA165" i="36"/>
  <c r="GB165" i="36"/>
  <c r="GC165" i="36"/>
  <c r="GD165" i="36"/>
  <c r="GE165" i="36"/>
  <c r="GF165" i="36"/>
  <c r="GG165" i="36"/>
  <c r="GH165" i="36"/>
  <c r="GI165" i="36"/>
  <c r="GJ165" i="36"/>
  <c r="GK165" i="36"/>
  <c r="GL165" i="36"/>
  <c r="GM165" i="36"/>
  <c r="GN165" i="36"/>
  <c r="GO165" i="36"/>
  <c r="GP165" i="36"/>
  <c r="GQ165" i="36"/>
  <c r="GR165" i="36"/>
  <c r="GS165" i="36"/>
  <c r="GT165" i="36"/>
  <c r="GU165" i="36"/>
  <c r="GV165" i="36"/>
  <c r="GW165" i="36"/>
  <c r="GX165" i="36"/>
  <c r="GY165" i="36"/>
  <c r="GZ165" i="36"/>
  <c r="HA165" i="36"/>
  <c r="HB165" i="36"/>
  <c r="HC165" i="36"/>
  <c r="HD165" i="36"/>
  <c r="HE165" i="36"/>
  <c r="HF165" i="36"/>
  <c r="HG165" i="36"/>
  <c r="HH165" i="36"/>
  <c r="HI165" i="36"/>
  <c r="HJ165" i="36"/>
  <c r="HK165" i="36"/>
  <c r="HL165" i="36"/>
  <c r="HM165" i="36"/>
  <c r="HN165" i="36"/>
  <c r="HO165" i="36"/>
  <c r="HP165" i="36"/>
  <c r="HQ165" i="36"/>
  <c r="HR165" i="36"/>
  <c r="HS165" i="36"/>
  <c r="HT165" i="36"/>
  <c r="HU165" i="36"/>
  <c r="HV165" i="36"/>
  <c r="HW165" i="36"/>
  <c r="HX165" i="36"/>
  <c r="HY165" i="36"/>
  <c r="HZ165" i="36"/>
  <c r="IA165" i="36"/>
  <c r="IB165" i="36"/>
  <c r="IC165" i="36"/>
  <c r="ID165" i="36"/>
  <c r="IE165" i="36"/>
  <c r="IF165" i="36"/>
  <c r="IG165" i="36"/>
  <c r="IH165" i="36"/>
  <c r="II165" i="36"/>
  <c r="IJ165" i="36"/>
  <c r="IK165" i="36"/>
  <c r="IL165" i="36"/>
  <c r="IM165" i="36"/>
  <c r="IN165" i="36"/>
  <c r="IO165" i="36"/>
  <c r="IP165" i="36"/>
  <c r="IQ165" i="36"/>
  <c r="IR165" i="36"/>
  <c r="IS165" i="36"/>
  <c r="IT165" i="36"/>
  <c r="IU165" i="36"/>
  <c r="IV165" i="36"/>
  <c r="IW165" i="36"/>
  <c r="IX165" i="36"/>
  <c r="IY165" i="36"/>
  <c r="IZ165" i="36"/>
  <c r="JA165" i="36"/>
  <c r="JB165" i="36"/>
  <c r="JC165" i="36"/>
  <c r="JD165" i="36"/>
  <c r="JE165" i="36"/>
  <c r="JF165" i="36"/>
  <c r="JG165" i="36"/>
  <c r="JH165" i="36"/>
  <c r="JI165" i="36"/>
  <c r="JJ165" i="36"/>
  <c r="JK165" i="36"/>
  <c r="JL165" i="36"/>
  <c r="JM165" i="36"/>
  <c r="JN165" i="36"/>
  <c r="JO165" i="36"/>
  <c r="JP165" i="36"/>
  <c r="JQ165" i="36"/>
  <c r="JR165" i="36"/>
  <c r="JS165" i="36"/>
  <c r="JT165" i="36"/>
  <c r="JU165" i="36"/>
  <c r="JV165" i="36"/>
  <c r="JW165" i="36"/>
  <c r="JX165" i="36"/>
  <c r="JY165" i="36"/>
  <c r="JZ165" i="36"/>
  <c r="KA165" i="36"/>
  <c r="KB165" i="36"/>
  <c r="KC165" i="36"/>
  <c r="KD165" i="36"/>
  <c r="KE165" i="36"/>
  <c r="KF165" i="36"/>
  <c r="KG165" i="36"/>
  <c r="KH165" i="36"/>
  <c r="KI165" i="36"/>
  <c r="KJ165" i="36"/>
  <c r="KK165" i="36"/>
  <c r="KL165" i="36"/>
  <c r="KM165" i="36"/>
  <c r="KN165" i="36"/>
  <c r="KO165" i="36"/>
  <c r="KP165" i="36"/>
  <c r="G9" i="40"/>
  <c r="G10" i="40"/>
  <c r="G11" i="40"/>
  <c r="G12" i="40"/>
  <c r="G13" i="40"/>
  <c r="G14" i="40"/>
  <c r="G15" i="40"/>
  <c r="G16" i="40"/>
  <c r="G17" i="40"/>
  <c r="G18" i="40"/>
  <c r="G19" i="40"/>
  <c r="G20" i="40"/>
  <c r="G21" i="40"/>
  <c r="G22" i="40"/>
  <c r="G23" i="40"/>
  <c r="G24" i="40"/>
  <c r="G25" i="40"/>
  <c r="G26" i="40"/>
  <c r="G27" i="40"/>
  <c r="G28" i="40"/>
  <c r="G29" i="40"/>
  <c r="G30" i="40"/>
  <c r="G31" i="40"/>
  <c r="G32" i="40"/>
  <c r="G33" i="40"/>
  <c r="G34" i="40"/>
  <c r="G35" i="40"/>
  <c r="G36" i="40"/>
  <c r="G37" i="40"/>
  <c r="G38" i="40"/>
  <c r="G39" i="40"/>
  <c r="G40" i="40"/>
  <c r="G41" i="40"/>
  <c r="G42" i="40"/>
  <c r="G43" i="40"/>
  <c r="G44" i="40"/>
  <c r="G45" i="40"/>
  <c r="G46" i="40"/>
  <c r="G47" i="40"/>
  <c r="G48" i="40"/>
  <c r="G49" i="40"/>
  <c r="G50" i="40"/>
  <c r="G51" i="40"/>
  <c r="G52" i="40"/>
  <c r="G53" i="40"/>
  <c r="G54" i="40"/>
  <c r="G55" i="40"/>
  <c r="G56" i="40"/>
  <c r="G57" i="40"/>
  <c r="G58" i="40"/>
  <c r="G59" i="40"/>
  <c r="G60" i="40"/>
  <c r="G61" i="40"/>
  <c r="G62" i="40"/>
  <c r="G63" i="40"/>
  <c r="G64" i="40"/>
  <c r="G65" i="40"/>
  <c r="G66" i="40"/>
  <c r="AC5" i="40"/>
  <c r="AH109" i="40"/>
  <c r="AG109" i="40"/>
  <c r="C7" i="47" a="1"/>
  <c r="C7" i="47"/>
  <c r="C8" i="47" a="1"/>
  <c r="C8" i="47"/>
  <c r="C9" i="47" a="1"/>
  <c r="C9" i="47"/>
  <c r="C10" i="47" a="1"/>
  <c r="C10" i="47"/>
  <c r="C12" i="47" a="1"/>
  <c r="C12" i="47"/>
  <c r="C13" i="47" a="1"/>
  <c r="C13" i="47"/>
  <c r="C14" i="47" a="1"/>
  <c r="C14" i="47"/>
  <c r="C15" i="47" a="1"/>
  <c r="C15" i="47"/>
  <c r="C16" i="47" a="1"/>
  <c r="C16" i="47"/>
  <c r="C17" i="47" a="1"/>
  <c r="C17" i="47"/>
  <c r="C18" i="47" a="1"/>
  <c r="C18" i="47"/>
  <c r="C19" i="47" a="1"/>
  <c r="C19" i="47"/>
  <c r="C20" i="47" a="1"/>
  <c r="C20" i="47"/>
  <c r="C21" i="47" a="1"/>
  <c r="C21" i="47"/>
  <c r="C22" i="47" a="1"/>
  <c r="C22" i="47"/>
  <c r="C23" i="47" a="1"/>
  <c r="C23" i="47"/>
  <c r="C24" i="47" a="1"/>
  <c r="C24" i="47"/>
  <c r="C25" i="47" a="1"/>
  <c r="C25" i="47"/>
  <c r="C26" i="47" a="1"/>
  <c r="C26" i="47"/>
  <c r="C27" i="47" a="1"/>
  <c r="C27" i="47"/>
  <c r="C28" i="47" a="1"/>
  <c r="C28" i="47"/>
  <c r="C29" i="47" a="1"/>
  <c r="C29" i="47"/>
  <c r="C30" i="47" a="1"/>
  <c r="C30" i="47"/>
  <c r="C31" i="47" a="1"/>
  <c r="C31" i="47"/>
  <c r="C32" i="47" a="1"/>
  <c r="C32" i="47"/>
  <c r="C33" i="47" a="1"/>
  <c r="C33" i="47"/>
  <c r="C34" i="47" a="1"/>
  <c r="C34" i="47"/>
  <c r="C35" i="47" a="1"/>
  <c r="C35" i="47"/>
  <c r="C36" i="47" a="1"/>
  <c r="C36" i="47"/>
  <c r="C37" i="47" a="1"/>
  <c r="C37" i="47"/>
  <c r="C38" i="47" a="1"/>
  <c r="C38" i="47"/>
  <c r="C39" i="47" a="1"/>
  <c r="C39" i="47"/>
  <c r="C40" i="47" a="1"/>
  <c r="C40" i="47"/>
  <c r="C41" i="47" a="1"/>
  <c r="C41" i="47"/>
  <c r="C42" i="47" a="1"/>
  <c r="C42" i="47"/>
  <c r="C43" i="47" a="1"/>
  <c r="C43" i="47"/>
  <c r="C44" i="47" a="1"/>
  <c r="C44" i="47"/>
  <c r="C45" i="47" a="1"/>
  <c r="C45" i="47"/>
  <c r="C46" i="47" a="1"/>
  <c r="C46" i="47"/>
  <c r="C47" i="47" a="1"/>
  <c r="C47" i="47"/>
  <c r="C48" i="47" a="1"/>
  <c r="C48" i="47"/>
  <c r="C49" i="47" a="1"/>
  <c r="C49" i="47"/>
  <c r="C50" i="47" a="1"/>
  <c r="C50" i="47"/>
  <c r="C51" i="47" a="1"/>
  <c r="C51" i="47"/>
  <c r="C52" i="47" a="1"/>
  <c r="C52" i="47"/>
  <c r="C53" i="47" a="1"/>
  <c r="C53" i="47"/>
  <c r="C54" i="47" a="1"/>
  <c r="C54" i="47"/>
  <c r="C55" i="47" a="1"/>
  <c r="C55" i="47"/>
  <c r="C56" i="47" a="1"/>
  <c r="C56" i="47"/>
  <c r="C57" i="47" a="1"/>
  <c r="C57" i="47"/>
  <c r="C58" i="47" a="1"/>
  <c r="C58" i="47"/>
  <c r="C59" i="47" a="1"/>
  <c r="C59" i="47"/>
  <c r="C60" i="47" a="1"/>
  <c r="C60" i="47"/>
  <c r="C61" i="47" a="1"/>
  <c r="C61" i="47"/>
  <c r="C62" i="47" a="1"/>
  <c r="C62" i="47"/>
  <c r="C63" i="47" a="1"/>
  <c r="C63" i="47"/>
  <c r="C64" i="47" a="1"/>
  <c r="C64" i="47"/>
  <c r="C65" i="47" a="1"/>
  <c r="C65" i="47"/>
  <c r="C66" i="47" a="1"/>
  <c r="C66" i="47"/>
  <c r="C67" i="47" a="1"/>
  <c r="C67" i="47"/>
  <c r="C68" i="47" a="1"/>
  <c r="C68" i="47"/>
  <c r="C69" i="47" a="1"/>
  <c r="C69" i="47"/>
  <c r="C70" i="47" a="1"/>
  <c r="C70" i="47"/>
  <c r="C71" i="47" a="1"/>
  <c r="C71" i="47"/>
  <c r="C72" i="47" a="1"/>
  <c r="C72" i="47"/>
  <c r="C73" i="47" a="1"/>
  <c r="C73" i="47"/>
  <c r="C74" i="47" a="1"/>
  <c r="C74" i="47"/>
  <c r="C75" i="47" a="1"/>
  <c r="C75" i="47"/>
  <c r="C76" i="47" a="1"/>
  <c r="C76" i="47"/>
  <c r="C77" i="47" a="1"/>
  <c r="C77" i="47"/>
  <c r="C78" i="47" a="1"/>
  <c r="C78" i="47"/>
  <c r="C79" i="47" a="1"/>
  <c r="C79" i="47"/>
  <c r="C80" i="47" a="1"/>
  <c r="C80" i="47"/>
  <c r="C81" i="47" a="1"/>
  <c r="C81" i="47"/>
  <c r="C82" i="47" a="1"/>
  <c r="C82" i="47"/>
  <c r="C83" i="47" a="1"/>
  <c r="C83" i="47"/>
  <c r="C84" i="47" a="1"/>
  <c r="C84" i="47"/>
  <c r="C85" i="47" a="1"/>
  <c r="C85" i="47"/>
  <c r="C86" i="47" a="1"/>
  <c r="C86" i="47"/>
  <c r="C87" i="47" a="1"/>
  <c r="C87" i="47"/>
  <c r="C88" i="47" a="1"/>
  <c r="C88" i="47"/>
  <c r="C89" i="47" a="1"/>
  <c r="C89" i="47"/>
  <c r="C90" i="47" a="1"/>
  <c r="C90" i="47"/>
  <c r="C91" i="47" a="1"/>
  <c r="C91" i="47"/>
  <c r="C92" i="47" a="1"/>
  <c r="C92" i="47"/>
  <c r="C93" i="47" a="1"/>
  <c r="C93" i="47"/>
  <c r="C94" i="47" a="1"/>
  <c r="C94" i="47"/>
  <c r="C95" i="47" a="1"/>
  <c r="C95" i="47"/>
  <c r="C96" i="47" a="1"/>
  <c r="C96" i="47"/>
  <c r="C97" i="47" a="1"/>
  <c r="C97" i="47"/>
  <c r="C98" i="47" a="1"/>
  <c r="C98" i="47"/>
  <c r="C99" i="47" a="1"/>
  <c r="C99" i="47"/>
  <c r="C100" i="47" a="1"/>
  <c r="C100" i="47"/>
  <c r="C101" i="47" a="1"/>
  <c r="C101" i="47"/>
  <c r="C102" i="47" a="1"/>
  <c r="C102" i="47"/>
  <c r="C103" i="47" a="1"/>
  <c r="C103" i="47"/>
  <c r="C104" i="47" a="1"/>
  <c r="C104" i="47"/>
  <c r="C105" i="47" a="1"/>
  <c r="C105" i="47"/>
  <c r="C106" i="47" a="1"/>
  <c r="C106" i="47"/>
  <c r="C107" i="47" a="1"/>
  <c r="C107" i="47"/>
  <c r="C108" i="47" a="1"/>
  <c r="C108" i="47"/>
  <c r="C109" i="47" a="1"/>
  <c r="C109" i="47"/>
  <c r="C110" i="47" a="1"/>
  <c r="C110" i="47"/>
  <c r="C111" i="47" a="1"/>
  <c r="C111" i="47"/>
  <c r="C112" i="47" a="1"/>
  <c r="C112" i="47"/>
  <c r="C113" i="47" a="1"/>
  <c r="C113" i="47"/>
  <c r="C114" i="47" a="1"/>
  <c r="C114" i="47"/>
  <c r="C115" i="47" a="1"/>
  <c r="C115" i="47"/>
  <c r="C116" i="47" a="1"/>
  <c r="C116" i="47"/>
  <c r="C117" i="47" a="1"/>
  <c r="C117" i="47"/>
  <c r="C118" i="47" a="1"/>
  <c r="C118" i="47"/>
  <c r="C119" i="47" a="1"/>
  <c r="C119" i="47"/>
  <c r="C120" i="47" a="1"/>
  <c r="C120" i="47"/>
  <c r="C121" i="47" a="1"/>
  <c r="C121" i="47"/>
  <c r="C122" i="47" a="1"/>
  <c r="C122" i="47"/>
  <c r="C123" i="47" a="1"/>
  <c r="C123" i="47"/>
  <c r="C124" i="47" a="1"/>
  <c r="C124" i="47"/>
  <c r="C125" i="47" a="1"/>
  <c r="C125" i="47"/>
  <c r="C126" i="47" a="1"/>
  <c r="C126" i="47"/>
  <c r="C127" i="47" a="1"/>
  <c r="C127" i="47"/>
  <c r="C128" i="47" a="1"/>
  <c r="C128" i="47"/>
  <c r="C129" i="47" a="1"/>
  <c r="C129" i="47"/>
  <c r="C130" i="47" a="1"/>
  <c r="C130" i="47"/>
  <c r="C131" i="47" a="1"/>
  <c r="C131" i="47"/>
  <c r="C132" i="47" a="1"/>
  <c r="C132" i="47"/>
  <c r="C133" i="47" a="1"/>
  <c r="C133" i="47"/>
  <c r="C134" i="47" a="1"/>
  <c r="C134" i="47"/>
  <c r="C135" i="47" a="1"/>
  <c r="C135" i="47"/>
  <c r="C136" i="47" a="1"/>
  <c r="C136" i="47"/>
  <c r="C137" i="47" a="1"/>
  <c r="C137" i="47"/>
  <c r="C138" i="47" a="1"/>
  <c r="C138" i="47"/>
  <c r="C139" i="47" a="1"/>
  <c r="C139" i="47"/>
  <c r="C140" i="47" a="1"/>
  <c r="C140" i="47"/>
  <c r="C141" i="47" a="1"/>
  <c r="C141" i="47"/>
  <c r="C142" i="47" a="1"/>
  <c r="C142" i="47"/>
  <c r="C143" i="47" a="1"/>
  <c r="C143" i="47"/>
  <c r="C144" i="47" a="1"/>
  <c r="C144" i="47"/>
  <c r="C145" i="47" a="1"/>
  <c r="C145" i="47"/>
  <c r="C146" i="47" a="1"/>
  <c r="C146" i="47"/>
  <c r="C147" i="47" a="1"/>
  <c r="C147" i="47"/>
  <c r="C148" i="47" a="1"/>
  <c r="C148" i="47"/>
  <c r="C149" i="47" a="1"/>
  <c r="C149" i="47"/>
  <c r="C150" i="47" a="1"/>
  <c r="C150" i="47"/>
  <c r="C151" i="47" a="1"/>
  <c r="C151" i="47"/>
  <c r="C152" i="47" a="1"/>
  <c r="C152" i="47"/>
  <c r="C153" i="47" a="1"/>
  <c r="C153" i="47"/>
  <c r="C154" i="47" a="1"/>
  <c r="C154" i="47"/>
  <c r="C155" i="47" a="1"/>
  <c r="C155" i="47"/>
  <c r="C156" i="47" a="1"/>
  <c r="C156" i="47"/>
  <c r="C157" i="47" a="1"/>
  <c r="C157" i="47"/>
  <c r="C158" i="47" a="1"/>
  <c r="C158" i="47"/>
  <c r="C159" i="47" a="1"/>
  <c r="C159" i="47"/>
  <c r="C160" i="47" a="1"/>
  <c r="C160" i="47"/>
  <c r="C161" i="47" a="1"/>
  <c r="C161" i="47"/>
  <c r="C162" i="47" a="1"/>
  <c r="C162" i="47"/>
  <c r="C163" i="47" a="1"/>
  <c r="C163" i="47"/>
  <c r="C164" i="47" a="1"/>
  <c r="C164" i="47"/>
  <c r="C165" i="47" a="1"/>
  <c r="C165" i="47"/>
  <c r="C166" i="47" a="1"/>
  <c r="C166" i="47"/>
  <c r="C167" i="47" a="1"/>
  <c r="C167" i="47"/>
  <c r="C168" i="47" a="1"/>
  <c r="C168" i="47"/>
  <c r="C169" i="47" a="1"/>
  <c r="C169" i="47"/>
  <c r="C170" i="47" a="1"/>
  <c r="C170" i="47"/>
  <c r="C171" i="47" a="1"/>
  <c r="C171" i="47"/>
  <c r="C172" i="47" a="1"/>
  <c r="C172" i="47"/>
  <c r="C173" i="47" a="1"/>
  <c r="C173" i="47"/>
  <c r="C174" i="47" a="1"/>
  <c r="C174" i="47"/>
  <c r="C175" i="47" a="1"/>
  <c r="C175" i="47"/>
  <c r="C176" i="47" a="1"/>
  <c r="C176" i="47"/>
  <c r="C177" i="47" a="1"/>
  <c r="C177" i="47"/>
  <c r="C178" i="47" a="1"/>
  <c r="C178" i="47"/>
  <c r="C179" i="47" a="1"/>
  <c r="C179" i="47"/>
  <c r="C180" i="47" a="1"/>
  <c r="C180" i="47"/>
  <c r="C181" i="47" a="1"/>
  <c r="C181" i="47"/>
  <c r="C182" i="47" a="1"/>
  <c r="C182" i="47"/>
  <c r="C183" i="47" a="1"/>
  <c r="C183" i="47"/>
  <c r="C184" i="47" a="1"/>
  <c r="C184" i="47"/>
  <c r="C185" i="47" a="1"/>
  <c r="C185" i="47"/>
  <c r="C186" i="47" a="1"/>
  <c r="C186" i="47"/>
  <c r="C187" i="47" a="1"/>
  <c r="C187" i="47"/>
  <c r="C188" i="47" a="1"/>
  <c r="C188" i="47"/>
  <c r="C189" i="47" a="1"/>
  <c r="C189" i="47"/>
  <c r="C190" i="47" a="1"/>
  <c r="C190" i="47"/>
  <c r="C191" i="47" a="1"/>
  <c r="C191" i="47"/>
  <c r="C192" i="47" a="1"/>
  <c r="C192" i="47"/>
  <c r="C193" i="47" a="1"/>
  <c r="C193" i="47"/>
  <c r="C194" i="47" a="1"/>
  <c r="C194" i="47"/>
  <c r="C195" i="47" a="1"/>
  <c r="C195" i="47"/>
  <c r="C196" i="47" a="1"/>
  <c r="C196" i="47"/>
  <c r="C197" i="47" a="1"/>
  <c r="C197" i="47"/>
  <c r="C198" i="47" a="1"/>
  <c r="C198" i="47"/>
  <c r="C199" i="47" a="1"/>
  <c r="C199" i="47"/>
  <c r="C200" i="47" a="1"/>
  <c r="C200" i="47"/>
  <c r="C201" i="47" a="1"/>
  <c r="C201" i="47"/>
  <c r="C202" i="47" a="1"/>
  <c r="C202" i="47"/>
  <c r="C203" i="47" a="1"/>
  <c r="C203" i="47"/>
  <c r="C204" i="47" a="1"/>
  <c r="C204" i="47"/>
  <c r="C205" i="47" a="1"/>
  <c r="C205" i="47"/>
  <c r="C206" i="47" a="1"/>
  <c r="C206" i="47"/>
  <c r="C207" i="47" a="1"/>
  <c r="C207" i="47"/>
  <c r="C208" i="47" a="1"/>
  <c r="C208" i="47"/>
  <c r="C209" i="47" a="1"/>
  <c r="C209" i="47"/>
  <c r="C210" i="47" a="1"/>
  <c r="C210" i="47"/>
  <c r="C211" i="47" a="1"/>
  <c r="C211" i="47"/>
  <c r="C212" i="47" a="1"/>
  <c r="C212" i="47"/>
  <c r="C213" i="47" a="1"/>
  <c r="C213" i="47"/>
  <c r="C214" i="47" a="1"/>
  <c r="C214" i="47"/>
  <c r="C215" i="47" a="1"/>
  <c r="C215" i="47"/>
  <c r="C216" i="47" a="1"/>
  <c r="C216" i="47"/>
  <c r="C217" i="47" a="1"/>
  <c r="C217" i="47"/>
  <c r="C218" i="47" a="1"/>
  <c r="C218" i="47"/>
  <c r="C219" i="47" a="1"/>
  <c r="C219" i="47"/>
  <c r="C220" i="47" a="1"/>
  <c r="C220" i="47"/>
  <c r="C221" i="47" a="1"/>
  <c r="C221" i="47"/>
  <c r="C222" i="47" a="1"/>
  <c r="C222" i="47"/>
  <c r="C223" i="47" a="1"/>
  <c r="C223" i="47"/>
  <c r="C224" i="47" a="1"/>
  <c r="C224" i="47"/>
  <c r="C225" i="47" a="1"/>
  <c r="C225" i="47"/>
  <c r="C226" i="47" a="1"/>
  <c r="C226" i="47"/>
  <c r="C227" i="47" a="1"/>
  <c r="C227" i="47"/>
  <c r="C228" i="47" a="1"/>
  <c r="C228" i="47"/>
  <c r="C229" i="47" a="1"/>
  <c r="C229" i="47"/>
  <c r="C230" i="47" a="1"/>
  <c r="C230" i="47"/>
  <c r="C231" i="47" a="1"/>
  <c r="C231" i="47"/>
  <c r="C232" i="47" a="1"/>
  <c r="C232" i="47"/>
  <c r="C233" i="47" a="1"/>
  <c r="C233" i="47"/>
  <c r="C234" i="47" a="1"/>
  <c r="C234" i="47"/>
  <c r="C235" i="47" a="1"/>
  <c r="C235" i="47"/>
  <c r="C236" i="47" a="1"/>
  <c r="C236" i="47"/>
  <c r="C237" i="47" a="1"/>
  <c r="C237" i="47"/>
  <c r="C238" i="47" a="1"/>
  <c r="C238" i="47"/>
  <c r="C239" i="47" a="1"/>
  <c r="C239" i="47"/>
  <c r="C240" i="47" a="1"/>
  <c r="C240" i="47"/>
  <c r="C241" i="47" a="1"/>
  <c r="C241" i="47"/>
  <c r="C242" i="47" a="1"/>
  <c r="C242" i="47"/>
  <c r="C243" i="47" a="1"/>
  <c r="C243" i="47"/>
  <c r="C244" i="47" a="1"/>
  <c r="C244" i="47"/>
  <c r="C245" i="47" a="1"/>
  <c r="C245" i="47"/>
  <c r="C246" i="47" a="1"/>
  <c r="C246" i="47"/>
  <c r="C247" i="47" a="1"/>
  <c r="C247" i="47"/>
  <c r="C248" i="47" a="1"/>
  <c r="C248" i="47"/>
  <c r="C249" i="47" a="1"/>
  <c r="C249" i="47"/>
  <c r="C250" i="47" a="1"/>
  <c r="C250" i="47"/>
  <c r="C251" i="47" a="1"/>
  <c r="C251" i="47"/>
  <c r="C252" i="47" a="1"/>
  <c r="C252" i="47"/>
  <c r="C253" i="47" a="1"/>
  <c r="C253" i="47"/>
  <c r="C254" i="47" a="1"/>
  <c r="C254" i="47"/>
  <c r="C255" i="47" a="1"/>
  <c r="C255" i="47"/>
  <c r="C256" i="47" a="1"/>
  <c r="C256" i="47"/>
  <c r="C257" i="47" a="1"/>
  <c r="C257" i="47"/>
  <c r="C258" i="47" a="1"/>
  <c r="C258" i="47"/>
  <c r="C259" i="47" a="1"/>
  <c r="C259" i="47"/>
  <c r="C260" i="47" a="1"/>
  <c r="C260" i="47"/>
  <c r="C261" i="47" a="1"/>
  <c r="C261" i="47"/>
  <c r="C262" i="47" a="1"/>
  <c r="C262" i="47"/>
  <c r="C263" i="47" a="1"/>
  <c r="C263" i="47"/>
  <c r="C264" i="47" a="1"/>
  <c r="C264" i="47"/>
  <c r="C265" i="47" a="1"/>
  <c r="C265" i="47"/>
  <c r="C266" i="47" a="1"/>
  <c r="C266" i="47"/>
  <c r="C267" i="47" a="1"/>
  <c r="C267" i="47"/>
  <c r="C268" i="47" a="1"/>
  <c r="C268" i="47"/>
  <c r="C269" i="47" a="1"/>
  <c r="C269" i="47"/>
  <c r="C270" i="47" a="1"/>
  <c r="C270" i="47"/>
  <c r="C271" i="47" a="1"/>
  <c r="C271" i="47"/>
  <c r="C272" i="47" a="1"/>
  <c r="C272" i="47"/>
  <c r="C273" i="47" a="1"/>
  <c r="C273" i="47"/>
  <c r="C274" i="47" a="1"/>
  <c r="C274" i="47"/>
  <c r="C275" i="47" a="1"/>
  <c r="C275" i="47"/>
  <c r="C276" i="47" a="1"/>
  <c r="C276" i="47"/>
  <c r="C277" i="47" a="1"/>
  <c r="C277" i="47"/>
  <c r="C278" i="47" a="1"/>
  <c r="C278" i="47"/>
  <c r="C279" i="47" a="1"/>
  <c r="C279" i="47"/>
  <c r="C280" i="47" a="1"/>
  <c r="C280" i="47"/>
  <c r="C281" i="47" a="1"/>
  <c r="C281" i="47"/>
  <c r="C282" i="47" a="1"/>
  <c r="C282" i="47"/>
  <c r="C283" i="47" a="1"/>
  <c r="C283" i="47"/>
  <c r="C284" i="47" a="1"/>
  <c r="C284" i="47"/>
  <c r="C285" i="47" a="1"/>
  <c r="C285" i="47"/>
  <c r="C286" i="47" a="1"/>
  <c r="C286" i="47"/>
  <c r="C287" i="47" a="1"/>
  <c r="C287" i="47"/>
  <c r="C288" i="47" a="1"/>
  <c r="C288" i="47"/>
  <c r="C289" i="47" a="1"/>
  <c r="C289" i="47"/>
  <c r="C290" i="47" a="1"/>
  <c r="C290" i="47"/>
  <c r="C291" i="47" a="1"/>
  <c r="C291" i="47"/>
  <c r="C292" i="47" a="1"/>
  <c r="C292" i="47"/>
  <c r="C293" i="47" a="1"/>
  <c r="C293" i="47"/>
  <c r="C294" i="47" a="1"/>
  <c r="C294" i="47"/>
  <c r="C295" i="47" a="1"/>
  <c r="C295" i="47"/>
  <c r="C296" i="47" a="1"/>
  <c r="C296" i="47"/>
  <c r="C297" i="47" a="1"/>
  <c r="C297" i="47"/>
  <c r="C298" i="47" a="1"/>
  <c r="C298" i="47"/>
  <c r="C299" i="47" a="1"/>
  <c r="C299" i="47"/>
  <c r="C300" i="47" a="1"/>
  <c r="C300" i="47"/>
  <c r="C301" i="47" a="1"/>
  <c r="C301" i="47"/>
  <c r="C302" i="47" a="1"/>
  <c r="C302" i="47"/>
  <c r="C303" i="47" a="1"/>
  <c r="C303" i="47"/>
  <c r="C304" i="47" a="1"/>
  <c r="C304" i="47"/>
  <c r="C305" i="47" a="1"/>
  <c r="C305" i="47"/>
  <c r="C6" i="47" a="1"/>
  <c r="C6" i="47"/>
  <c r="B7" i="47" a="1"/>
  <c r="B7" i="47"/>
  <c r="B8" i="47" a="1"/>
  <c r="B8" i="47"/>
  <c r="B9" i="47" a="1"/>
  <c r="B9" i="47"/>
  <c r="B10" i="47" a="1"/>
  <c r="B10" i="47"/>
  <c r="B11" i="47" a="1"/>
  <c r="B11" i="47"/>
  <c r="B12" i="47" a="1"/>
  <c r="B12" i="47"/>
  <c r="B13" i="47" a="1"/>
  <c r="B13" i="47"/>
  <c r="B14" i="47" a="1"/>
  <c r="B14" i="47"/>
  <c r="B15" i="47" a="1"/>
  <c r="B15" i="47"/>
  <c r="B16" i="47" a="1"/>
  <c r="B16" i="47"/>
  <c r="B17" i="47" a="1"/>
  <c r="B17" i="47"/>
  <c r="B18" i="47" a="1"/>
  <c r="B18" i="47"/>
  <c r="B19" i="47" a="1"/>
  <c r="B19" i="47"/>
  <c r="B20" i="47" a="1"/>
  <c r="B20" i="47"/>
  <c r="B21" i="47" a="1"/>
  <c r="B21" i="47"/>
  <c r="B22" i="47" a="1"/>
  <c r="B22" i="47"/>
  <c r="B23" i="47" a="1"/>
  <c r="B23" i="47"/>
  <c r="B24" i="47" a="1"/>
  <c r="B24" i="47"/>
  <c r="B25" i="47" a="1"/>
  <c r="B25" i="47"/>
  <c r="B26" i="47" a="1"/>
  <c r="B26" i="47"/>
  <c r="B27" i="47" a="1"/>
  <c r="B27" i="47"/>
  <c r="B28" i="47" a="1"/>
  <c r="B28" i="47"/>
  <c r="B29" i="47" a="1"/>
  <c r="B29" i="47"/>
  <c r="B30" i="47" a="1"/>
  <c r="B30" i="47"/>
  <c r="B31" i="47" a="1"/>
  <c r="B31" i="47"/>
  <c r="B32" i="47" a="1"/>
  <c r="B32" i="47"/>
  <c r="B33" i="47" a="1"/>
  <c r="B33" i="47"/>
  <c r="B34" i="47" a="1"/>
  <c r="B34" i="47"/>
  <c r="B35" i="47" a="1"/>
  <c r="B35" i="47"/>
  <c r="B36" i="47" a="1"/>
  <c r="B36" i="47"/>
  <c r="B37" i="47" a="1"/>
  <c r="B37" i="47"/>
  <c r="B38" i="47" a="1"/>
  <c r="B38" i="47"/>
  <c r="B39" i="47" a="1"/>
  <c r="B39" i="47"/>
  <c r="B40" i="47" a="1"/>
  <c r="B40" i="47"/>
  <c r="B41" i="47" a="1"/>
  <c r="B41" i="47"/>
  <c r="B42" i="47" a="1"/>
  <c r="B42" i="47"/>
  <c r="B43" i="47" a="1"/>
  <c r="B43" i="47"/>
  <c r="B44" i="47" a="1"/>
  <c r="B44" i="47"/>
  <c r="B45" i="47" a="1"/>
  <c r="B45" i="47"/>
  <c r="B46" i="47" a="1"/>
  <c r="B46" i="47"/>
  <c r="B47" i="47" a="1"/>
  <c r="B47" i="47"/>
  <c r="B48" i="47" a="1"/>
  <c r="B48" i="47"/>
  <c r="B49" i="47" a="1"/>
  <c r="B49" i="47"/>
  <c r="B50" i="47" a="1"/>
  <c r="B50" i="47"/>
  <c r="B51" i="47" a="1"/>
  <c r="B51" i="47"/>
  <c r="B52" i="47" a="1"/>
  <c r="B52" i="47"/>
  <c r="B53" i="47" a="1"/>
  <c r="B53" i="47"/>
  <c r="B54" i="47" a="1"/>
  <c r="B54" i="47"/>
  <c r="B55" i="47" a="1"/>
  <c r="B55" i="47"/>
  <c r="B56" i="47" a="1"/>
  <c r="B56" i="47"/>
  <c r="B57" i="47" a="1"/>
  <c r="B57" i="47"/>
  <c r="B58" i="47" a="1"/>
  <c r="B58" i="47"/>
  <c r="B59" i="47" a="1"/>
  <c r="B59" i="47"/>
  <c r="B60" i="47" a="1"/>
  <c r="B60" i="47"/>
  <c r="B61" i="47" a="1"/>
  <c r="B61" i="47"/>
  <c r="B62" i="47" a="1"/>
  <c r="B62" i="47"/>
  <c r="B63" i="47" a="1"/>
  <c r="B63" i="47"/>
  <c r="B64" i="47" a="1"/>
  <c r="B64" i="47"/>
  <c r="B65" i="47" a="1"/>
  <c r="B65" i="47"/>
  <c r="B66" i="47" a="1"/>
  <c r="B66" i="47"/>
  <c r="B67" i="47" a="1"/>
  <c r="B67" i="47"/>
  <c r="B68" i="47" a="1"/>
  <c r="B68" i="47"/>
  <c r="B69" i="47" a="1"/>
  <c r="B69" i="47"/>
  <c r="B70" i="47" a="1"/>
  <c r="B70" i="47"/>
  <c r="B71" i="47" a="1"/>
  <c r="B71" i="47"/>
  <c r="B72" i="47" a="1"/>
  <c r="B72" i="47"/>
  <c r="B73" i="47" a="1"/>
  <c r="B73" i="47"/>
  <c r="B74" i="47" a="1"/>
  <c r="B74" i="47"/>
  <c r="B75" i="47" a="1"/>
  <c r="B75" i="47"/>
  <c r="B76" i="47" a="1"/>
  <c r="B76" i="47"/>
  <c r="B77" i="47" a="1"/>
  <c r="B77" i="47"/>
  <c r="B78" i="47" a="1"/>
  <c r="B78" i="47"/>
  <c r="B79" i="47" a="1"/>
  <c r="B79" i="47"/>
  <c r="B80" i="47" a="1"/>
  <c r="B80" i="47"/>
  <c r="B81" i="47" a="1"/>
  <c r="B81" i="47"/>
  <c r="B82" i="47" a="1"/>
  <c r="B82" i="47"/>
  <c r="B83" i="47" a="1"/>
  <c r="B83" i="47"/>
  <c r="B84" i="47" a="1"/>
  <c r="B84" i="47"/>
  <c r="B85" i="47" a="1"/>
  <c r="B85" i="47"/>
  <c r="B86" i="47" a="1"/>
  <c r="B86" i="47"/>
  <c r="B87" i="47" a="1"/>
  <c r="B87" i="47"/>
  <c r="B88" i="47" a="1"/>
  <c r="B88" i="47"/>
  <c r="B89" i="47" a="1"/>
  <c r="B89" i="47"/>
  <c r="B90" i="47" a="1"/>
  <c r="B90" i="47"/>
  <c r="B91" i="47" a="1"/>
  <c r="B91" i="47"/>
  <c r="B92" i="47" a="1"/>
  <c r="B92" i="47"/>
  <c r="B93" i="47" a="1"/>
  <c r="B93" i="47"/>
  <c r="B94" i="47" a="1"/>
  <c r="B94" i="47"/>
  <c r="B95" i="47" a="1"/>
  <c r="B95" i="47"/>
  <c r="B96" i="47" a="1"/>
  <c r="B96" i="47"/>
  <c r="B97" i="47" a="1"/>
  <c r="B97" i="47"/>
  <c r="B98" i="47" a="1"/>
  <c r="B98" i="47"/>
  <c r="B99" i="47" a="1"/>
  <c r="B99" i="47"/>
  <c r="B100" i="47" a="1"/>
  <c r="B100" i="47"/>
  <c r="B101" i="47" a="1"/>
  <c r="B101" i="47"/>
  <c r="B102" i="47" a="1"/>
  <c r="B102" i="47"/>
  <c r="B103" i="47" a="1"/>
  <c r="B103" i="47"/>
  <c r="B104" i="47" a="1"/>
  <c r="B104" i="47"/>
  <c r="B105" i="47" a="1"/>
  <c r="B105" i="47"/>
  <c r="B106" i="47" a="1"/>
  <c r="B106" i="47"/>
  <c r="B107" i="47" a="1"/>
  <c r="B107" i="47"/>
  <c r="B108" i="47" a="1"/>
  <c r="B108" i="47"/>
  <c r="B109" i="47" a="1"/>
  <c r="B109" i="47"/>
  <c r="B110" i="47" a="1"/>
  <c r="B110" i="47"/>
  <c r="B111" i="47" a="1"/>
  <c r="B111" i="47"/>
  <c r="B112" i="47" a="1"/>
  <c r="B112" i="47"/>
  <c r="B113" i="47" a="1"/>
  <c r="B113" i="47"/>
  <c r="B114" i="47" a="1"/>
  <c r="B114" i="47"/>
  <c r="B115" i="47" a="1"/>
  <c r="B115" i="47"/>
  <c r="B116" i="47" a="1"/>
  <c r="B116" i="47"/>
  <c r="B117" i="47" a="1"/>
  <c r="B117" i="47"/>
  <c r="B118" i="47" a="1"/>
  <c r="B118" i="47"/>
  <c r="B119" i="47" a="1"/>
  <c r="B119" i="47"/>
  <c r="B120" i="47" a="1"/>
  <c r="B120" i="47"/>
  <c r="B121" i="47" a="1"/>
  <c r="B121" i="47"/>
  <c r="B122" i="47" a="1"/>
  <c r="B122" i="47"/>
  <c r="B123" i="47" a="1"/>
  <c r="B123" i="47"/>
  <c r="B124" i="47" a="1"/>
  <c r="B124" i="47"/>
  <c r="B125" i="47" a="1"/>
  <c r="B125" i="47"/>
  <c r="B126" i="47" a="1"/>
  <c r="B126" i="47"/>
  <c r="B127" i="47" a="1"/>
  <c r="B127" i="47"/>
  <c r="B128" i="47" a="1"/>
  <c r="B128" i="47"/>
  <c r="B129" i="47" a="1"/>
  <c r="B129" i="47"/>
  <c r="B130" i="47" a="1"/>
  <c r="B130" i="47"/>
  <c r="B131" i="47" a="1"/>
  <c r="B131" i="47"/>
  <c r="B132" i="47" a="1"/>
  <c r="B132" i="47"/>
  <c r="B133" i="47" a="1"/>
  <c r="B133" i="47"/>
  <c r="B134" i="47" a="1"/>
  <c r="B134" i="47"/>
  <c r="B135" i="47" a="1"/>
  <c r="B135" i="47"/>
  <c r="B136" i="47" a="1"/>
  <c r="B136" i="47"/>
  <c r="B137" i="47" a="1"/>
  <c r="B137" i="47"/>
  <c r="B138" i="47" a="1"/>
  <c r="B138" i="47"/>
  <c r="B139" i="47" a="1"/>
  <c r="B139" i="47"/>
  <c r="B140" i="47" a="1"/>
  <c r="B140" i="47"/>
  <c r="B141" i="47" a="1"/>
  <c r="B141" i="47"/>
  <c r="B142" i="47" a="1"/>
  <c r="B142" i="47"/>
  <c r="B143" i="47" a="1"/>
  <c r="B143" i="47"/>
  <c r="B144" i="47" a="1"/>
  <c r="B144" i="47"/>
  <c r="B145" i="47" a="1"/>
  <c r="B145" i="47"/>
  <c r="B146" i="47" a="1"/>
  <c r="B146" i="47"/>
  <c r="B147" i="47" a="1"/>
  <c r="B147" i="47"/>
  <c r="B148" i="47" a="1"/>
  <c r="B148" i="47"/>
  <c r="B149" i="47" a="1"/>
  <c r="B149" i="47"/>
  <c r="B150" i="47" a="1"/>
  <c r="B150" i="47"/>
  <c r="B151" i="47" a="1"/>
  <c r="B151" i="47"/>
  <c r="B152" i="47" a="1"/>
  <c r="B152" i="47"/>
  <c r="B153" i="47" a="1"/>
  <c r="B153" i="47"/>
  <c r="B154" i="47" a="1"/>
  <c r="B154" i="47"/>
  <c r="B155" i="47" a="1"/>
  <c r="B155" i="47"/>
  <c r="B156" i="47" a="1"/>
  <c r="B156" i="47"/>
  <c r="B157" i="47" a="1"/>
  <c r="B157" i="47"/>
  <c r="B158" i="47" a="1"/>
  <c r="B158" i="47"/>
  <c r="B159" i="47" a="1"/>
  <c r="B159" i="47"/>
  <c r="B160" i="47" a="1"/>
  <c r="B160" i="47"/>
  <c r="B161" i="47" a="1"/>
  <c r="B161" i="47"/>
  <c r="B162" i="47" a="1"/>
  <c r="B162" i="47"/>
  <c r="B163" i="47" a="1"/>
  <c r="B163" i="47"/>
  <c r="B164" i="47" a="1"/>
  <c r="B164" i="47"/>
  <c r="B165" i="47" a="1"/>
  <c r="B165" i="47"/>
  <c r="B166" i="47" a="1"/>
  <c r="B166" i="47"/>
  <c r="B167" i="47" a="1"/>
  <c r="B167" i="47"/>
  <c r="B168" i="47" a="1"/>
  <c r="B168" i="47"/>
  <c r="B169" i="47" a="1"/>
  <c r="B169" i="47"/>
  <c r="B170" i="47" a="1"/>
  <c r="B170" i="47"/>
  <c r="B171" i="47" a="1"/>
  <c r="B171" i="47"/>
  <c r="B172" i="47" a="1"/>
  <c r="B172" i="47"/>
  <c r="B173" i="47" a="1"/>
  <c r="B173" i="47"/>
  <c r="B174" i="47" a="1"/>
  <c r="B174" i="47"/>
  <c r="B175" i="47" a="1"/>
  <c r="B175" i="47"/>
  <c r="B176" i="47" a="1"/>
  <c r="B176" i="47"/>
  <c r="B177" i="47" a="1"/>
  <c r="B177" i="47"/>
  <c r="B178" i="47" a="1"/>
  <c r="B178" i="47"/>
  <c r="B179" i="47" a="1"/>
  <c r="B179" i="47"/>
  <c r="B180" i="47" a="1"/>
  <c r="B180" i="47"/>
  <c r="B181" i="47" a="1"/>
  <c r="B181" i="47"/>
  <c r="B182" i="47" a="1"/>
  <c r="B182" i="47"/>
  <c r="B183" i="47" a="1"/>
  <c r="B183" i="47"/>
  <c r="B184" i="47" a="1"/>
  <c r="B184" i="47"/>
  <c r="B185" i="47" a="1"/>
  <c r="B185" i="47"/>
  <c r="B186" i="47" a="1"/>
  <c r="B186" i="47"/>
  <c r="B187" i="47" a="1"/>
  <c r="B187" i="47"/>
  <c r="B188" i="47" a="1"/>
  <c r="B188" i="47"/>
  <c r="B189" i="47" a="1"/>
  <c r="B189" i="47"/>
  <c r="B190" i="47" a="1"/>
  <c r="B190" i="47"/>
  <c r="B191" i="47" a="1"/>
  <c r="B191" i="47"/>
  <c r="B192" i="47" a="1"/>
  <c r="B192" i="47"/>
  <c r="B193" i="47" a="1"/>
  <c r="B193" i="47"/>
  <c r="B194" i="47" a="1"/>
  <c r="B194" i="47"/>
  <c r="B195" i="47" a="1"/>
  <c r="B195" i="47"/>
  <c r="B196" i="47" a="1"/>
  <c r="B196" i="47"/>
  <c r="B197" i="47" a="1"/>
  <c r="B197" i="47"/>
  <c r="B198" i="47" a="1"/>
  <c r="B198" i="47"/>
  <c r="B199" i="47" a="1"/>
  <c r="B199" i="47"/>
  <c r="B200" i="47" a="1"/>
  <c r="B200" i="47"/>
  <c r="B201" i="47" a="1"/>
  <c r="B201" i="47"/>
  <c r="B202" i="47" a="1"/>
  <c r="B202" i="47"/>
  <c r="B203" i="47" a="1"/>
  <c r="B203" i="47"/>
  <c r="B204" i="47" a="1"/>
  <c r="B204" i="47"/>
  <c r="B205" i="47" a="1"/>
  <c r="B205" i="47"/>
  <c r="B206" i="47" a="1"/>
  <c r="B206" i="47"/>
  <c r="B207" i="47" a="1"/>
  <c r="B207" i="47"/>
  <c r="B208" i="47" a="1"/>
  <c r="B208" i="47"/>
  <c r="B209" i="47" a="1"/>
  <c r="B209" i="47"/>
  <c r="B210" i="47" a="1"/>
  <c r="B210" i="47"/>
  <c r="B211" i="47" a="1"/>
  <c r="B211" i="47"/>
  <c r="B212" i="47" a="1"/>
  <c r="B212" i="47"/>
  <c r="B213" i="47" a="1"/>
  <c r="B213" i="47"/>
  <c r="B214" i="47" a="1"/>
  <c r="B214" i="47"/>
  <c r="B215" i="47" a="1"/>
  <c r="B215" i="47"/>
  <c r="B216" i="47" a="1"/>
  <c r="B216" i="47"/>
  <c r="B217" i="47" a="1"/>
  <c r="B217" i="47"/>
  <c r="B218" i="47" a="1"/>
  <c r="B218" i="47"/>
  <c r="B219" i="47" a="1"/>
  <c r="B219" i="47"/>
  <c r="B220" i="47" a="1"/>
  <c r="B220" i="47"/>
  <c r="B221" i="47" a="1"/>
  <c r="B221" i="47"/>
  <c r="B222" i="47" a="1"/>
  <c r="B222" i="47"/>
  <c r="B223" i="47" a="1"/>
  <c r="B223" i="47"/>
  <c r="B224" i="47" a="1"/>
  <c r="B224" i="47"/>
  <c r="B225" i="47" a="1"/>
  <c r="B225" i="47"/>
  <c r="B226" i="47" a="1"/>
  <c r="B226" i="47"/>
  <c r="B227" i="47" a="1"/>
  <c r="B227" i="47"/>
  <c r="B228" i="47" a="1"/>
  <c r="B228" i="47"/>
  <c r="B229" i="47" a="1"/>
  <c r="B229" i="47"/>
  <c r="B230" i="47" a="1"/>
  <c r="B230" i="47"/>
  <c r="B231" i="47" a="1"/>
  <c r="B231" i="47"/>
  <c r="B232" i="47" a="1"/>
  <c r="B232" i="47"/>
  <c r="B233" i="47" a="1"/>
  <c r="B233" i="47"/>
  <c r="B234" i="47" a="1"/>
  <c r="B234" i="47"/>
  <c r="B235" i="47" a="1"/>
  <c r="B235" i="47"/>
  <c r="B236" i="47" a="1"/>
  <c r="B236" i="47"/>
  <c r="B237" i="47" a="1"/>
  <c r="B237" i="47"/>
  <c r="B238" i="47" a="1"/>
  <c r="B238" i="47"/>
  <c r="B239" i="47" a="1"/>
  <c r="B239" i="47"/>
  <c r="B240" i="47" a="1"/>
  <c r="B240" i="47"/>
  <c r="B241" i="47" a="1"/>
  <c r="B241" i="47"/>
  <c r="B242" i="47" a="1"/>
  <c r="B242" i="47"/>
  <c r="B243" i="47" a="1"/>
  <c r="B243" i="47"/>
  <c r="B244" i="47" a="1"/>
  <c r="B244" i="47"/>
  <c r="B245" i="47" a="1"/>
  <c r="B245" i="47"/>
  <c r="B246" i="47" a="1"/>
  <c r="B246" i="47"/>
  <c r="B247" i="47" a="1"/>
  <c r="B247" i="47"/>
  <c r="B248" i="47" a="1"/>
  <c r="B248" i="47"/>
  <c r="B249" i="47" a="1"/>
  <c r="B249" i="47"/>
  <c r="B250" i="47" a="1"/>
  <c r="B250" i="47"/>
  <c r="B251" i="47" a="1"/>
  <c r="B251" i="47"/>
  <c r="B252" i="47" a="1"/>
  <c r="B252" i="47"/>
  <c r="B253" i="47" a="1"/>
  <c r="B253" i="47"/>
  <c r="B254" i="47" a="1"/>
  <c r="B254" i="47"/>
  <c r="B255" i="47" a="1"/>
  <c r="B255" i="47"/>
  <c r="B256" i="47" a="1"/>
  <c r="B256" i="47"/>
  <c r="B257" i="47" a="1"/>
  <c r="B257" i="47"/>
  <c r="B258" i="47" a="1"/>
  <c r="B258" i="47"/>
  <c r="B259" i="47" a="1"/>
  <c r="B259" i="47"/>
  <c r="B260" i="47" a="1"/>
  <c r="B260" i="47"/>
  <c r="B261" i="47" a="1"/>
  <c r="B261" i="47"/>
  <c r="B262" i="47" a="1"/>
  <c r="B262" i="47"/>
  <c r="B263" i="47" a="1"/>
  <c r="B263" i="47"/>
  <c r="B264" i="47" a="1"/>
  <c r="B264" i="47"/>
  <c r="B265" i="47" a="1"/>
  <c r="B265" i="47"/>
  <c r="B266" i="47" a="1"/>
  <c r="B266" i="47"/>
  <c r="B267" i="47" a="1"/>
  <c r="B267" i="47"/>
  <c r="B268" i="47" a="1"/>
  <c r="B268" i="47"/>
  <c r="B269" i="47" a="1"/>
  <c r="B269" i="47"/>
  <c r="B270" i="47" a="1"/>
  <c r="B270" i="47"/>
  <c r="B271" i="47" a="1"/>
  <c r="B271" i="47"/>
  <c r="B272" i="47" a="1"/>
  <c r="B272" i="47"/>
  <c r="B273" i="47" a="1"/>
  <c r="B273" i="47"/>
  <c r="B274" i="47" a="1"/>
  <c r="B274" i="47"/>
  <c r="B275" i="47" a="1"/>
  <c r="B275" i="47"/>
  <c r="B276" i="47" a="1"/>
  <c r="B276" i="47"/>
  <c r="B277" i="47" a="1"/>
  <c r="B277" i="47"/>
  <c r="B278" i="47" a="1"/>
  <c r="B278" i="47"/>
  <c r="B279" i="47" a="1"/>
  <c r="B279" i="47"/>
  <c r="B280" i="47" a="1"/>
  <c r="B280" i="47"/>
  <c r="B281" i="47" a="1"/>
  <c r="B281" i="47"/>
  <c r="B282" i="47" a="1"/>
  <c r="B282" i="47"/>
  <c r="B283" i="47" a="1"/>
  <c r="B283" i="47"/>
  <c r="B284" i="47" a="1"/>
  <c r="B284" i="47"/>
  <c r="B285" i="47" a="1"/>
  <c r="B285" i="47"/>
  <c r="B286" i="47" a="1"/>
  <c r="B286" i="47"/>
  <c r="B287" i="47" a="1"/>
  <c r="B287" i="47"/>
  <c r="B288" i="47" a="1"/>
  <c r="B288" i="47"/>
  <c r="B289" i="47" a="1"/>
  <c r="B289" i="47"/>
  <c r="B290" i="47" a="1"/>
  <c r="B290" i="47"/>
  <c r="B291" i="47" a="1"/>
  <c r="B291" i="47"/>
  <c r="B292" i="47" a="1"/>
  <c r="B292" i="47"/>
  <c r="B293" i="47" a="1"/>
  <c r="B293" i="47"/>
  <c r="B294" i="47" a="1"/>
  <c r="B294" i="47"/>
  <c r="B295" i="47" a="1"/>
  <c r="B295" i="47"/>
  <c r="B296" i="47" a="1"/>
  <c r="B296" i="47"/>
  <c r="B297" i="47" a="1"/>
  <c r="B297" i="47"/>
  <c r="B298" i="47" a="1"/>
  <c r="B298" i="47"/>
  <c r="B299" i="47" a="1"/>
  <c r="B299" i="47"/>
  <c r="B300" i="47" a="1"/>
  <c r="B300" i="47"/>
  <c r="B301" i="47" a="1"/>
  <c r="B301" i="47"/>
  <c r="B302" i="47" a="1"/>
  <c r="B302" i="47"/>
  <c r="B303" i="47" a="1"/>
  <c r="B303" i="47"/>
  <c r="B304" i="47" a="1"/>
  <c r="B304" i="47"/>
  <c r="B305" i="47" a="1"/>
  <c r="B305" i="47"/>
  <c r="A7" i="47" a="1"/>
  <c r="A7" i="47"/>
  <c r="A8" i="47" a="1"/>
  <c r="A8" i="47"/>
  <c r="A9" i="47" a="1"/>
  <c r="A9" i="47"/>
  <c r="A10" i="47" a="1"/>
  <c r="A10" i="47"/>
  <c r="A12" i="47" a="1"/>
  <c r="A12" i="47"/>
  <c r="A13" i="47" a="1"/>
  <c r="A13" i="47"/>
  <c r="A14" i="47" a="1"/>
  <c r="A14" i="47"/>
  <c r="A15" i="47" a="1"/>
  <c r="A15" i="47"/>
  <c r="A16" i="47" a="1"/>
  <c r="A16" i="47"/>
  <c r="A17" i="47" a="1"/>
  <c r="A17" i="47"/>
  <c r="A18" i="47" a="1"/>
  <c r="A18" i="47"/>
  <c r="A19" i="47" a="1"/>
  <c r="A19" i="47"/>
  <c r="A20" i="47" a="1"/>
  <c r="A20" i="47"/>
  <c r="A21" i="47" a="1"/>
  <c r="A21" i="47"/>
  <c r="A22" i="47" a="1"/>
  <c r="A22" i="47"/>
  <c r="A23" i="47" a="1"/>
  <c r="A23" i="47"/>
  <c r="A24" i="47" a="1"/>
  <c r="A24" i="47"/>
  <c r="A25" i="47" a="1"/>
  <c r="A25" i="47"/>
  <c r="A26" i="47" a="1"/>
  <c r="A26" i="47"/>
  <c r="A27" i="47" a="1"/>
  <c r="A27" i="47"/>
  <c r="A28" i="47" a="1"/>
  <c r="A28" i="47"/>
  <c r="A29" i="47" a="1"/>
  <c r="A29" i="47"/>
  <c r="A30" i="47" a="1"/>
  <c r="A30" i="47"/>
  <c r="A31" i="47" a="1"/>
  <c r="A31" i="47"/>
  <c r="A32" i="47" a="1"/>
  <c r="A32" i="47"/>
  <c r="A33" i="47" a="1"/>
  <c r="A33" i="47"/>
  <c r="A34" i="47" a="1"/>
  <c r="A34" i="47"/>
  <c r="A35" i="47" a="1"/>
  <c r="A35" i="47"/>
  <c r="A36" i="47" a="1"/>
  <c r="A36" i="47"/>
  <c r="A37" i="47" a="1"/>
  <c r="A37" i="47"/>
  <c r="A38" i="47" a="1"/>
  <c r="A38" i="47"/>
  <c r="A39" i="47" a="1"/>
  <c r="A39" i="47"/>
  <c r="A40" i="47" a="1"/>
  <c r="A40" i="47"/>
  <c r="A41" i="47" a="1"/>
  <c r="A41" i="47"/>
  <c r="A42" i="47" a="1"/>
  <c r="A42" i="47"/>
  <c r="A43" i="47" a="1"/>
  <c r="A43" i="47"/>
  <c r="A44" i="47" a="1"/>
  <c r="A44" i="47"/>
  <c r="A45" i="47" a="1"/>
  <c r="A45" i="47"/>
  <c r="A46" i="47" a="1"/>
  <c r="A46" i="47"/>
  <c r="A47" i="47" a="1"/>
  <c r="A47" i="47"/>
  <c r="A48" i="47" a="1"/>
  <c r="A48" i="47"/>
  <c r="A49" i="47" a="1"/>
  <c r="A49" i="47"/>
  <c r="A50" i="47" a="1"/>
  <c r="A50" i="47"/>
  <c r="A51" i="47" a="1"/>
  <c r="A51" i="47"/>
  <c r="A52" i="47" a="1"/>
  <c r="A52" i="47"/>
  <c r="A53" i="47" a="1"/>
  <c r="A53" i="47"/>
  <c r="A54" i="47" a="1"/>
  <c r="A54" i="47"/>
  <c r="A55" i="47" a="1"/>
  <c r="A55" i="47"/>
  <c r="A56" i="47" a="1"/>
  <c r="A56" i="47"/>
  <c r="A57" i="47" a="1"/>
  <c r="A57" i="47"/>
  <c r="A58" i="47" a="1"/>
  <c r="A58" i="47"/>
  <c r="A59" i="47" a="1"/>
  <c r="A59" i="47"/>
  <c r="A60" i="47" a="1"/>
  <c r="A60" i="47"/>
  <c r="A61" i="47" a="1"/>
  <c r="A61" i="47"/>
  <c r="A62" i="47" a="1"/>
  <c r="A62" i="47"/>
  <c r="A63" i="47" a="1"/>
  <c r="A63" i="47"/>
  <c r="A64" i="47" a="1"/>
  <c r="A64" i="47"/>
  <c r="A65" i="47" a="1"/>
  <c r="A65" i="47"/>
  <c r="A66" i="47" a="1"/>
  <c r="A66" i="47"/>
  <c r="A67" i="47" a="1"/>
  <c r="A67" i="47"/>
  <c r="A68" i="47" a="1"/>
  <c r="A68" i="47"/>
  <c r="A69" i="47" a="1"/>
  <c r="A69" i="47"/>
  <c r="A70" i="47" a="1"/>
  <c r="A70" i="47"/>
  <c r="A71" i="47" a="1"/>
  <c r="A71" i="47"/>
  <c r="A72" i="47" a="1"/>
  <c r="A72" i="47"/>
  <c r="A73" i="47" a="1"/>
  <c r="A73" i="47"/>
  <c r="A74" i="47" a="1"/>
  <c r="A74" i="47"/>
  <c r="A75" i="47" a="1"/>
  <c r="A75" i="47"/>
  <c r="A76" i="47" a="1"/>
  <c r="A76" i="47"/>
  <c r="A77" i="47" a="1"/>
  <c r="A77" i="47"/>
  <c r="A78" i="47" a="1"/>
  <c r="A78" i="47"/>
  <c r="A79" i="47" a="1"/>
  <c r="A79" i="47"/>
  <c r="A80" i="47" a="1"/>
  <c r="A80" i="47"/>
  <c r="A81" i="47" a="1"/>
  <c r="A81" i="47"/>
  <c r="A82" i="47" a="1"/>
  <c r="A82" i="47"/>
  <c r="A83" i="47" a="1"/>
  <c r="A83" i="47"/>
  <c r="A84" i="47" a="1"/>
  <c r="A84" i="47"/>
  <c r="A85" i="47" a="1"/>
  <c r="A85" i="47"/>
  <c r="A86" i="47" a="1"/>
  <c r="A86" i="47"/>
  <c r="A87" i="47" a="1"/>
  <c r="A87" i="47"/>
  <c r="A88" i="47" a="1"/>
  <c r="A88" i="47"/>
  <c r="A89" i="47" a="1"/>
  <c r="A89" i="47"/>
  <c r="A90" i="47" a="1"/>
  <c r="A90" i="47"/>
  <c r="A91" i="47" a="1"/>
  <c r="A91" i="47"/>
  <c r="A92" i="47" a="1"/>
  <c r="A92" i="47"/>
  <c r="A93" i="47" a="1"/>
  <c r="A93" i="47"/>
  <c r="A94" i="47" a="1"/>
  <c r="A94" i="47"/>
  <c r="A95" i="47" a="1"/>
  <c r="A95" i="47"/>
  <c r="A96" i="47" a="1"/>
  <c r="A96" i="47"/>
  <c r="A97" i="47" a="1"/>
  <c r="A97" i="47"/>
  <c r="A98" i="47" a="1"/>
  <c r="A98" i="47"/>
  <c r="A99" i="47" a="1"/>
  <c r="A99" i="47"/>
  <c r="A100" i="47" a="1"/>
  <c r="A100" i="47"/>
  <c r="A101" i="47" a="1"/>
  <c r="A101" i="47"/>
  <c r="A102" i="47" a="1"/>
  <c r="A102" i="47"/>
  <c r="A103" i="47" a="1"/>
  <c r="A103" i="47"/>
  <c r="A104" i="47" a="1"/>
  <c r="A104" i="47"/>
  <c r="A105" i="47" a="1"/>
  <c r="A105" i="47"/>
  <c r="A106" i="47" a="1"/>
  <c r="A106" i="47"/>
  <c r="A107" i="47" a="1"/>
  <c r="A107" i="47"/>
  <c r="A108" i="47" a="1"/>
  <c r="A108" i="47"/>
  <c r="A109" i="47" a="1"/>
  <c r="A109" i="47"/>
  <c r="A110" i="47" a="1"/>
  <c r="A110" i="47"/>
  <c r="A111" i="47" a="1"/>
  <c r="A111" i="47"/>
  <c r="A112" i="47" a="1"/>
  <c r="A112" i="47"/>
  <c r="A113" i="47" a="1"/>
  <c r="A113" i="47"/>
  <c r="A114" i="47" a="1"/>
  <c r="A114" i="47"/>
  <c r="A115" i="47" a="1"/>
  <c r="A115" i="47"/>
  <c r="A116" i="47" a="1"/>
  <c r="A116" i="47"/>
  <c r="A117" i="47" a="1"/>
  <c r="A117" i="47"/>
  <c r="A118" i="47" a="1"/>
  <c r="A118" i="47"/>
  <c r="A119" i="47" a="1"/>
  <c r="A119" i="47"/>
  <c r="A120" i="47" a="1"/>
  <c r="A120" i="47"/>
  <c r="A121" i="47" a="1"/>
  <c r="A121" i="47"/>
  <c r="A122" i="47" a="1"/>
  <c r="A122" i="47"/>
  <c r="A123" i="47" a="1"/>
  <c r="A123" i="47"/>
  <c r="A124" i="47" a="1"/>
  <c r="A124" i="47"/>
  <c r="A125" i="47" a="1"/>
  <c r="A125" i="47"/>
  <c r="A126" i="47" a="1"/>
  <c r="A126" i="47"/>
  <c r="A127" i="47" a="1"/>
  <c r="A127" i="47"/>
  <c r="A128" i="47" a="1"/>
  <c r="A128" i="47"/>
  <c r="A129" i="47" a="1"/>
  <c r="A129" i="47"/>
  <c r="A130" i="47" a="1"/>
  <c r="A130" i="47"/>
  <c r="A131" i="47" a="1"/>
  <c r="A131" i="47"/>
  <c r="A132" i="47" a="1"/>
  <c r="A132" i="47"/>
  <c r="A133" i="47" a="1"/>
  <c r="A133" i="47"/>
  <c r="A134" i="47" a="1"/>
  <c r="A134" i="47"/>
  <c r="A135" i="47" a="1"/>
  <c r="A135" i="47"/>
  <c r="A136" i="47" a="1"/>
  <c r="A136" i="47"/>
  <c r="A137" i="47" a="1"/>
  <c r="A137" i="47"/>
  <c r="A138" i="47" a="1"/>
  <c r="A138" i="47"/>
  <c r="A139" i="47" a="1"/>
  <c r="A139" i="47"/>
  <c r="A140" i="47" a="1"/>
  <c r="A140" i="47"/>
  <c r="A141" i="47" a="1"/>
  <c r="A141" i="47"/>
  <c r="A142" i="47" a="1"/>
  <c r="A142" i="47"/>
  <c r="A143" i="47" a="1"/>
  <c r="A143" i="47"/>
  <c r="A144" i="47" a="1"/>
  <c r="A144" i="47"/>
  <c r="A145" i="47" a="1"/>
  <c r="A145" i="47"/>
  <c r="A146" i="47" a="1"/>
  <c r="A146" i="47"/>
  <c r="A147" i="47" a="1"/>
  <c r="A147" i="47"/>
  <c r="A148" i="47" a="1"/>
  <c r="A148" i="47"/>
  <c r="A149" i="47" a="1"/>
  <c r="A149" i="47"/>
  <c r="A150" i="47" a="1"/>
  <c r="A150" i="47"/>
  <c r="A151" i="47" a="1"/>
  <c r="A151" i="47"/>
  <c r="A152" i="47" a="1"/>
  <c r="A152" i="47"/>
  <c r="A153" i="47" a="1"/>
  <c r="A153" i="47"/>
  <c r="A154" i="47" a="1"/>
  <c r="A154" i="47"/>
  <c r="A155" i="47" a="1"/>
  <c r="A155" i="47"/>
  <c r="A156" i="47" a="1"/>
  <c r="A156" i="47"/>
  <c r="A157" i="47" a="1"/>
  <c r="A157" i="47"/>
  <c r="A158" i="47" a="1"/>
  <c r="A158" i="47"/>
  <c r="A159" i="47" a="1"/>
  <c r="A159" i="47"/>
  <c r="A160" i="47" a="1"/>
  <c r="A160" i="47"/>
  <c r="A161" i="47" a="1"/>
  <c r="A161" i="47"/>
  <c r="A162" i="47" a="1"/>
  <c r="A162" i="47"/>
  <c r="A163" i="47" a="1"/>
  <c r="A163" i="47"/>
  <c r="A164" i="47" a="1"/>
  <c r="A164" i="47"/>
  <c r="A165" i="47" a="1"/>
  <c r="A165" i="47"/>
  <c r="A166" i="47" a="1"/>
  <c r="A166" i="47"/>
  <c r="A167" i="47" a="1"/>
  <c r="A167" i="47"/>
  <c r="A168" i="47" a="1"/>
  <c r="A168" i="47"/>
  <c r="A169" i="47" a="1"/>
  <c r="A169" i="47"/>
  <c r="A170" i="47" a="1"/>
  <c r="A170" i="47"/>
  <c r="A171" i="47" a="1"/>
  <c r="A171" i="47"/>
  <c r="A172" i="47" a="1"/>
  <c r="A172" i="47"/>
  <c r="A173" i="47" a="1"/>
  <c r="A173" i="47"/>
  <c r="A174" i="47" a="1"/>
  <c r="A174" i="47"/>
  <c r="A175" i="47" a="1"/>
  <c r="A175" i="47"/>
  <c r="A176" i="47" a="1"/>
  <c r="A176" i="47"/>
  <c r="A177" i="47" a="1"/>
  <c r="A177" i="47"/>
  <c r="A178" i="47" a="1"/>
  <c r="A178" i="47"/>
  <c r="A179" i="47" a="1"/>
  <c r="A179" i="47"/>
  <c r="A180" i="47" a="1"/>
  <c r="A180" i="47"/>
  <c r="A181" i="47" a="1"/>
  <c r="A181" i="47"/>
  <c r="A182" i="47" a="1"/>
  <c r="A182" i="47"/>
  <c r="A183" i="47" a="1"/>
  <c r="A183" i="47"/>
  <c r="A184" i="47" a="1"/>
  <c r="A184" i="47"/>
  <c r="A185" i="47" a="1"/>
  <c r="A185" i="47"/>
  <c r="A186" i="47" a="1"/>
  <c r="A186" i="47"/>
  <c r="A187" i="47" a="1"/>
  <c r="A187" i="47"/>
  <c r="A188" i="47" a="1"/>
  <c r="A188" i="47"/>
  <c r="A189" i="47" a="1"/>
  <c r="A189" i="47"/>
  <c r="A190" i="47" a="1"/>
  <c r="A190" i="47"/>
  <c r="A191" i="47" a="1"/>
  <c r="A191" i="47"/>
  <c r="A192" i="47" a="1"/>
  <c r="A192" i="47"/>
  <c r="A193" i="47" a="1"/>
  <c r="A193" i="47"/>
  <c r="A194" i="47" a="1"/>
  <c r="A194" i="47"/>
  <c r="A195" i="47" a="1"/>
  <c r="A195" i="47"/>
  <c r="A196" i="47" a="1"/>
  <c r="A196" i="47"/>
  <c r="A197" i="47" a="1"/>
  <c r="A197" i="47"/>
  <c r="A198" i="47" a="1"/>
  <c r="A198" i="47"/>
  <c r="A199" i="47" a="1"/>
  <c r="A199" i="47"/>
  <c r="A200" i="47" a="1"/>
  <c r="A200" i="47"/>
  <c r="A201" i="47" a="1"/>
  <c r="A201" i="47"/>
  <c r="A202" i="47" a="1"/>
  <c r="A202" i="47"/>
  <c r="A203" i="47" a="1"/>
  <c r="A203" i="47"/>
  <c r="A204" i="47" a="1"/>
  <c r="A204" i="47"/>
  <c r="A205" i="47" a="1"/>
  <c r="A205" i="47"/>
  <c r="A206" i="47" a="1"/>
  <c r="A206" i="47"/>
  <c r="A207" i="47" a="1"/>
  <c r="A207" i="47"/>
  <c r="A208" i="47" a="1"/>
  <c r="A208" i="47"/>
  <c r="A209" i="47" a="1"/>
  <c r="A209" i="47"/>
  <c r="A210" i="47" a="1"/>
  <c r="A210" i="47"/>
  <c r="A211" i="47" a="1"/>
  <c r="A211" i="47"/>
  <c r="A212" i="47" a="1"/>
  <c r="A212" i="47"/>
  <c r="A213" i="47" a="1"/>
  <c r="A213" i="47"/>
  <c r="A214" i="47" a="1"/>
  <c r="A214" i="47"/>
  <c r="A215" i="47" a="1"/>
  <c r="A215" i="47"/>
  <c r="A216" i="47" a="1"/>
  <c r="A216" i="47"/>
  <c r="A217" i="47" a="1"/>
  <c r="A217" i="47"/>
  <c r="A218" i="47" a="1"/>
  <c r="A218" i="47"/>
  <c r="A219" i="47" a="1"/>
  <c r="A219" i="47"/>
  <c r="A220" i="47" a="1"/>
  <c r="A220" i="47"/>
  <c r="A221" i="47" a="1"/>
  <c r="A221" i="47"/>
  <c r="A222" i="47" a="1"/>
  <c r="A222" i="47"/>
  <c r="A223" i="47" a="1"/>
  <c r="A223" i="47"/>
  <c r="A224" i="47" a="1"/>
  <c r="A224" i="47"/>
  <c r="A225" i="47" a="1"/>
  <c r="A225" i="47"/>
  <c r="A226" i="47" a="1"/>
  <c r="A226" i="47"/>
  <c r="A227" i="47" a="1"/>
  <c r="A227" i="47"/>
  <c r="A228" i="47" a="1"/>
  <c r="A228" i="47"/>
  <c r="A229" i="47" a="1"/>
  <c r="A229" i="47"/>
  <c r="A230" i="47" a="1"/>
  <c r="A230" i="47"/>
  <c r="A231" i="47" a="1"/>
  <c r="A231" i="47"/>
  <c r="A232" i="47" a="1"/>
  <c r="A232" i="47"/>
  <c r="A233" i="47" a="1"/>
  <c r="A233" i="47"/>
  <c r="A234" i="47" a="1"/>
  <c r="A234" i="47"/>
  <c r="A235" i="47" a="1"/>
  <c r="A235" i="47"/>
  <c r="A236" i="47" a="1"/>
  <c r="A236" i="47"/>
  <c r="A237" i="47" a="1"/>
  <c r="A237" i="47"/>
  <c r="A238" i="47" a="1"/>
  <c r="A238" i="47"/>
  <c r="A239" i="47" a="1"/>
  <c r="A239" i="47"/>
  <c r="A240" i="47" a="1"/>
  <c r="A240" i="47"/>
  <c r="A241" i="47" a="1"/>
  <c r="A241" i="47"/>
  <c r="A242" i="47" a="1"/>
  <c r="A242" i="47"/>
  <c r="A243" i="47" a="1"/>
  <c r="A243" i="47"/>
  <c r="A244" i="47" a="1"/>
  <c r="A244" i="47"/>
  <c r="A245" i="47" a="1"/>
  <c r="A245" i="47"/>
  <c r="A246" i="47" a="1"/>
  <c r="A246" i="47"/>
  <c r="A247" i="47" a="1"/>
  <c r="A247" i="47"/>
  <c r="A248" i="47" a="1"/>
  <c r="A248" i="47"/>
  <c r="A249" i="47" a="1"/>
  <c r="A249" i="47"/>
  <c r="A250" i="47" a="1"/>
  <c r="A250" i="47"/>
  <c r="A251" i="47" a="1"/>
  <c r="A251" i="47"/>
  <c r="A252" i="47" a="1"/>
  <c r="A252" i="47"/>
  <c r="A253" i="47" a="1"/>
  <c r="A253" i="47"/>
  <c r="A254" i="47" a="1"/>
  <c r="A254" i="47"/>
  <c r="A255" i="47" a="1"/>
  <c r="A255" i="47"/>
  <c r="A256" i="47" a="1"/>
  <c r="A256" i="47"/>
  <c r="A257" i="47" a="1"/>
  <c r="A257" i="47"/>
  <c r="A258" i="47" a="1"/>
  <c r="A258" i="47"/>
  <c r="A259" i="47" a="1"/>
  <c r="A259" i="47"/>
  <c r="A260" i="47" a="1"/>
  <c r="A260" i="47"/>
  <c r="A261" i="47" a="1"/>
  <c r="A261" i="47"/>
  <c r="A262" i="47" a="1"/>
  <c r="A262" i="47"/>
  <c r="A263" i="47" a="1"/>
  <c r="A263" i="47"/>
  <c r="A264" i="47" a="1"/>
  <c r="A264" i="47"/>
  <c r="A265" i="47" a="1"/>
  <c r="A265" i="47"/>
  <c r="A266" i="47" a="1"/>
  <c r="A266" i="47"/>
  <c r="A267" i="47" a="1"/>
  <c r="A267" i="47"/>
  <c r="A268" i="47" a="1"/>
  <c r="A268" i="47"/>
  <c r="A269" i="47" a="1"/>
  <c r="A269" i="47"/>
  <c r="A270" i="47" a="1"/>
  <c r="A270" i="47"/>
  <c r="A271" i="47" a="1"/>
  <c r="A271" i="47"/>
  <c r="A272" i="47" a="1"/>
  <c r="A272" i="47"/>
  <c r="A273" i="47" a="1"/>
  <c r="A273" i="47"/>
  <c r="A274" i="47" a="1"/>
  <c r="A274" i="47"/>
  <c r="A275" i="47" a="1"/>
  <c r="A275" i="47"/>
  <c r="A276" i="47" a="1"/>
  <c r="A276" i="47"/>
  <c r="A277" i="47" a="1"/>
  <c r="A277" i="47"/>
  <c r="A278" i="47" a="1"/>
  <c r="A278" i="47"/>
  <c r="A279" i="47" a="1"/>
  <c r="A279" i="47"/>
  <c r="A280" i="47" a="1"/>
  <c r="A280" i="47"/>
  <c r="A281" i="47" a="1"/>
  <c r="A281" i="47"/>
  <c r="A282" i="47" a="1"/>
  <c r="A282" i="47"/>
  <c r="A283" i="47" a="1"/>
  <c r="A283" i="47"/>
  <c r="A284" i="47" a="1"/>
  <c r="A284" i="47"/>
  <c r="A285" i="47" a="1"/>
  <c r="A285" i="47"/>
  <c r="A286" i="47" a="1"/>
  <c r="A286" i="47"/>
  <c r="A287" i="47" a="1"/>
  <c r="A287" i="47"/>
  <c r="A288" i="47" a="1"/>
  <c r="A288" i="47"/>
  <c r="A289" i="47" a="1"/>
  <c r="A289" i="47"/>
  <c r="A290" i="47" a="1"/>
  <c r="A290" i="47"/>
  <c r="A291" i="47" a="1"/>
  <c r="A291" i="47"/>
  <c r="A292" i="47" a="1"/>
  <c r="A292" i="47"/>
  <c r="A293" i="47" a="1"/>
  <c r="A293" i="47"/>
  <c r="A294" i="47" a="1"/>
  <c r="A294" i="47"/>
  <c r="A295" i="47" a="1"/>
  <c r="A295" i="47"/>
  <c r="A296" i="47" a="1"/>
  <c r="A296" i="47"/>
  <c r="A297" i="47" a="1"/>
  <c r="A297" i="47"/>
  <c r="A298" i="47" a="1"/>
  <c r="A298" i="47"/>
  <c r="A299" i="47" a="1"/>
  <c r="A299" i="47"/>
  <c r="A300" i="47" a="1"/>
  <c r="A300" i="47"/>
  <c r="A301" i="47" a="1"/>
  <c r="A301" i="47"/>
  <c r="A302" i="47" a="1"/>
  <c r="A302" i="47"/>
  <c r="A303" i="47" a="1"/>
  <c r="A303" i="47"/>
  <c r="A304" i="47" a="1"/>
  <c r="A304" i="47"/>
  <c r="A305" i="47" a="1"/>
  <c r="A305" i="47"/>
  <c r="B7" i="49" a="1"/>
  <c r="B7" i="49"/>
  <c r="B8" i="49" a="1"/>
  <c r="B8" i="49"/>
  <c r="B9" i="49" a="1"/>
  <c r="B9" i="49"/>
  <c r="B10" i="49" a="1"/>
  <c r="B10" i="49"/>
  <c r="B11" i="49" a="1"/>
  <c r="B11" i="49"/>
  <c r="B12" i="49" a="1"/>
  <c r="B12" i="49"/>
  <c r="B13" i="49" a="1"/>
  <c r="B13" i="49"/>
  <c r="B14" i="49" a="1"/>
  <c r="B14" i="49"/>
  <c r="B15" i="49" a="1"/>
  <c r="B15" i="49"/>
  <c r="B16" i="49" a="1"/>
  <c r="B16" i="49"/>
  <c r="B17" i="49" a="1"/>
  <c r="B17" i="49"/>
  <c r="B18" i="49" a="1"/>
  <c r="B18" i="49"/>
  <c r="B19" i="49" a="1"/>
  <c r="B19" i="49"/>
  <c r="B20" i="49" a="1"/>
  <c r="B20" i="49"/>
  <c r="B21" i="49" a="1"/>
  <c r="B21" i="49"/>
  <c r="B22" i="49" a="1"/>
  <c r="B22" i="49"/>
  <c r="B23" i="49" a="1"/>
  <c r="B23" i="49"/>
  <c r="B24" i="49" a="1"/>
  <c r="B24" i="49"/>
  <c r="B25" i="49" a="1"/>
  <c r="B25" i="49"/>
  <c r="B26" i="49" a="1"/>
  <c r="B26" i="49"/>
  <c r="B27" i="49" a="1"/>
  <c r="B27" i="49"/>
  <c r="B28" i="49" a="1"/>
  <c r="B28" i="49"/>
  <c r="B29" i="49" a="1"/>
  <c r="B29" i="49"/>
  <c r="B30" i="49" a="1"/>
  <c r="B30" i="49"/>
  <c r="B31" i="49" a="1"/>
  <c r="B31" i="49"/>
  <c r="B32" i="49" a="1"/>
  <c r="B32" i="49"/>
  <c r="B33" i="49" a="1"/>
  <c r="B33" i="49"/>
  <c r="B34" i="49" a="1"/>
  <c r="B34" i="49"/>
  <c r="B35" i="49" a="1"/>
  <c r="B35" i="49"/>
  <c r="B36" i="49" a="1"/>
  <c r="B36" i="49"/>
  <c r="B37" i="49" a="1"/>
  <c r="B37" i="49"/>
  <c r="B38" i="49" a="1"/>
  <c r="B38" i="49"/>
  <c r="B39" i="49" a="1"/>
  <c r="B39" i="49"/>
  <c r="B40" i="49" a="1"/>
  <c r="B40" i="49"/>
  <c r="B41" i="49" a="1"/>
  <c r="B41" i="49"/>
  <c r="B42" i="49" a="1"/>
  <c r="B42" i="49"/>
  <c r="B43" i="49" a="1"/>
  <c r="B43" i="49"/>
  <c r="B44" i="49" a="1"/>
  <c r="B44" i="49"/>
  <c r="B45" i="49" a="1"/>
  <c r="B45" i="49"/>
  <c r="B46" i="49" a="1"/>
  <c r="B46" i="49"/>
  <c r="B47" i="49" a="1"/>
  <c r="B47" i="49"/>
  <c r="B48" i="49" a="1"/>
  <c r="B48" i="49"/>
  <c r="B49" i="49" a="1"/>
  <c r="B49" i="49"/>
  <c r="B50" i="49" a="1"/>
  <c r="B50" i="49"/>
  <c r="B51" i="49" a="1"/>
  <c r="B51" i="49"/>
  <c r="B52" i="49" a="1"/>
  <c r="B52" i="49"/>
  <c r="B53" i="49" a="1"/>
  <c r="B53" i="49"/>
  <c r="B54" i="49" a="1"/>
  <c r="B54" i="49"/>
  <c r="B55" i="49" a="1"/>
  <c r="B55" i="49"/>
  <c r="B56" i="49" a="1"/>
  <c r="B56" i="49"/>
  <c r="B57" i="49" a="1"/>
  <c r="B57" i="49"/>
  <c r="B58" i="49" a="1"/>
  <c r="B58" i="49"/>
  <c r="B59" i="49" a="1"/>
  <c r="B59" i="49"/>
  <c r="B60" i="49" a="1"/>
  <c r="B60" i="49"/>
  <c r="B61" i="49" a="1"/>
  <c r="B61" i="49"/>
  <c r="B62" i="49" a="1"/>
  <c r="B62" i="49"/>
  <c r="B63" i="49" a="1"/>
  <c r="B63" i="49"/>
  <c r="B64" i="49" a="1"/>
  <c r="B64" i="49"/>
  <c r="B65" i="49" a="1"/>
  <c r="B65" i="49"/>
  <c r="B66" i="49" a="1"/>
  <c r="B66" i="49"/>
  <c r="B67" i="49" a="1"/>
  <c r="B67" i="49"/>
  <c r="B68" i="49" a="1"/>
  <c r="B68" i="49"/>
  <c r="B69" i="49" a="1"/>
  <c r="B69" i="49"/>
  <c r="B70" i="49" a="1"/>
  <c r="B70" i="49"/>
  <c r="B71" i="49" a="1"/>
  <c r="B71" i="49"/>
  <c r="B72" i="49" a="1"/>
  <c r="B72" i="49"/>
  <c r="B73" i="49" a="1"/>
  <c r="B73" i="49"/>
  <c r="B74" i="49" a="1"/>
  <c r="B74" i="49"/>
  <c r="B75" i="49" a="1"/>
  <c r="B75" i="49"/>
  <c r="B76" i="49" a="1"/>
  <c r="B76" i="49"/>
  <c r="B77" i="49" a="1"/>
  <c r="B77" i="49"/>
  <c r="B78" i="49" a="1"/>
  <c r="B78" i="49"/>
  <c r="B79" i="49" a="1"/>
  <c r="B79" i="49"/>
  <c r="B80" i="49" a="1"/>
  <c r="B80" i="49"/>
  <c r="B81" i="49" a="1"/>
  <c r="B81" i="49"/>
  <c r="B82" i="49" a="1"/>
  <c r="B82" i="49"/>
  <c r="B83" i="49" a="1"/>
  <c r="B83" i="49"/>
  <c r="B84" i="49" a="1"/>
  <c r="B84" i="49"/>
  <c r="B85" i="49" a="1"/>
  <c r="B85" i="49"/>
  <c r="B86" i="49" a="1"/>
  <c r="B86" i="49"/>
  <c r="B87" i="49" a="1"/>
  <c r="B87" i="49"/>
  <c r="B88" i="49" a="1"/>
  <c r="B88" i="49"/>
  <c r="B89" i="49" a="1"/>
  <c r="B89" i="49"/>
  <c r="B90" i="49" a="1"/>
  <c r="B90" i="49"/>
  <c r="B91" i="49" a="1"/>
  <c r="B91" i="49"/>
  <c r="B92" i="49" a="1"/>
  <c r="B92" i="49"/>
  <c r="B93" i="49" a="1"/>
  <c r="B93" i="49"/>
  <c r="B94" i="49" a="1"/>
  <c r="B94" i="49"/>
  <c r="B95" i="49" a="1"/>
  <c r="B95" i="49"/>
  <c r="B96" i="49" a="1"/>
  <c r="B96" i="49"/>
  <c r="B97" i="49" a="1"/>
  <c r="B97" i="49"/>
  <c r="B98" i="49" a="1"/>
  <c r="B98" i="49"/>
  <c r="B99" i="49" a="1"/>
  <c r="B99" i="49"/>
  <c r="B100" i="49" a="1"/>
  <c r="B100" i="49"/>
  <c r="B101" i="49" a="1"/>
  <c r="B101" i="49"/>
  <c r="B102" i="49" a="1"/>
  <c r="B102" i="49"/>
  <c r="B103" i="49" a="1"/>
  <c r="B103" i="49"/>
  <c r="B104" i="49" a="1"/>
  <c r="B104" i="49"/>
  <c r="B105" i="49" a="1"/>
  <c r="B105" i="49"/>
  <c r="B106" i="49" a="1"/>
  <c r="B106" i="49"/>
  <c r="B107" i="49" a="1"/>
  <c r="B107" i="49"/>
  <c r="B108" i="49" a="1"/>
  <c r="B108" i="49"/>
  <c r="B109" i="49" a="1"/>
  <c r="B109" i="49"/>
  <c r="B110" i="49" a="1"/>
  <c r="B110" i="49"/>
  <c r="B111" i="49" a="1"/>
  <c r="B111" i="49"/>
  <c r="B112" i="49" a="1"/>
  <c r="B112" i="49"/>
  <c r="B113" i="49" a="1"/>
  <c r="B113" i="49"/>
  <c r="B114" i="49" a="1"/>
  <c r="B114" i="49"/>
  <c r="B115" i="49" a="1"/>
  <c r="B115" i="49"/>
  <c r="B116" i="49" a="1"/>
  <c r="B116" i="49"/>
  <c r="B117" i="49" a="1"/>
  <c r="B117" i="49"/>
  <c r="B118" i="49" a="1"/>
  <c r="B118" i="49"/>
  <c r="B119" i="49" a="1"/>
  <c r="B119" i="49"/>
  <c r="B120" i="49" a="1"/>
  <c r="B120" i="49"/>
  <c r="B121" i="49" a="1"/>
  <c r="B121" i="49"/>
  <c r="B122" i="49" a="1"/>
  <c r="B122" i="49"/>
  <c r="B123" i="49" a="1"/>
  <c r="B123" i="49"/>
  <c r="B124" i="49" a="1"/>
  <c r="B124" i="49"/>
  <c r="B125" i="49" a="1"/>
  <c r="B125" i="49"/>
  <c r="B126" i="49" a="1"/>
  <c r="B126" i="49"/>
  <c r="B127" i="49" a="1"/>
  <c r="B127" i="49"/>
  <c r="B128" i="49" a="1"/>
  <c r="B128" i="49"/>
  <c r="B129" i="49" a="1"/>
  <c r="B129" i="49"/>
  <c r="B130" i="49" a="1"/>
  <c r="B130" i="49"/>
  <c r="B131" i="49" a="1"/>
  <c r="B131" i="49"/>
  <c r="B132" i="49" a="1"/>
  <c r="B132" i="49"/>
  <c r="B133" i="49" a="1"/>
  <c r="B133" i="49"/>
  <c r="B134" i="49" a="1"/>
  <c r="B134" i="49"/>
  <c r="B135" i="49" a="1"/>
  <c r="B135" i="49"/>
  <c r="B136" i="49" a="1"/>
  <c r="B136" i="49"/>
  <c r="B137" i="49" a="1"/>
  <c r="B137" i="49"/>
  <c r="B138" i="49" a="1"/>
  <c r="B138" i="49"/>
  <c r="B139" i="49" a="1"/>
  <c r="B139" i="49"/>
  <c r="B140" i="49" a="1"/>
  <c r="B140" i="49"/>
  <c r="B141" i="49" a="1"/>
  <c r="B141" i="49"/>
  <c r="B142" i="49" a="1"/>
  <c r="B142" i="49"/>
  <c r="B143" i="49" a="1"/>
  <c r="B143" i="49"/>
  <c r="B144" i="49" a="1"/>
  <c r="B144" i="49"/>
  <c r="B145" i="49" a="1"/>
  <c r="B145" i="49"/>
  <c r="B146" i="49" a="1"/>
  <c r="B146" i="49"/>
  <c r="B147" i="49" a="1"/>
  <c r="B147" i="49"/>
  <c r="B148" i="49" a="1"/>
  <c r="B148" i="49"/>
  <c r="B149" i="49" a="1"/>
  <c r="B149" i="49"/>
  <c r="B150" i="49" a="1"/>
  <c r="B150" i="49"/>
  <c r="B151" i="49" a="1"/>
  <c r="B151" i="49"/>
  <c r="B152" i="49" a="1"/>
  <c r="B152" i="49"/>
  <c r="B153" i="49" a="1"/>
  <c r="B153" i="49"/>
  <c r="B154" i="49" a="1"/>
  <c r="B154" i="49"/>
  <c r="B155" i="49" a="1"/>
  <c r="B155" i="49"/>
  <c r="B156" i="49" a="1"/>
  <c r="B156" i="49"/>
  <c r="B157" i="49" a="1"/>
  <c r="B157" i="49"/>
  <c r="B158" i="49" a="1"/>
  <c r="B158" i="49"/>
  <c r="B159" i="49" a="1"/>
  <c r="B159" i="49"/>
  <c r="B160" i="49" a="1"/>
  <c r="B160" i="49"/>
  <c r="B161" i="49" a="1"/>
  <c r="B161" i="49"/>
  <c r="B162" i="49" a="1"/>
  <c r="B162" i="49"/>
  <c r="B163" i="49" a="1"/>
  <c r="B163" i="49"/>
  <c r="B164" i="49" a="1"/>
  <c r="B164" i="49"/>
  <c r="B165" i="49" a="1"/>
  <c r="B165" i="49"/>
  <c r="B166" i="49" a="1"/>
  <c r="B166" i="49"/>
  <c r="B167" i="49" a="1"/>
  <c r="B167" i="49"/>
  <c r="B168" i="49" a="1"/>
  <c r="B168" i="49"/>
  <c r="B169" i="49" a="1"/>
  <c r="B169" i="49"/>
  <c r="B170" i="49" a="1"/>
  <c r="B170" i="49"/>
  <c r="B171" i="49" a="1"/>
  <c r="B171" i="49"/>
  <c r="B172" i="49" a="1"/>
  <c r="B172" i="49"/>
  <c r="B173" i="49" a="1"/>
  <c r="B173" i="49"/>
  <c r="B174" i="49" a="1"/>
  <c r="B174" i="49"/>
  <c r="B175" i="49" a="1"/>
  <c r="B175" i="49"/>
  <c r="B176" i="49" a="1"/>
  <c r="B176" i="49"/>
  <c r="B177" i="49" a="1"/>
  <c r="B177" i="49"/>
  <c r="B178" i="49" a="1"/>
  <c r="B178" i="49"/>
  <c r="B179" i="49" a="1"/>
  <c r="B179" i="49"/>
  <c r="B180" i="49" a="1"/>
  <c r="B180" i="49"/>
  <c r="B181" i="49" a="1"/>
  <c r="B181" i="49"/>
  <c r="B182" i="49" a="1"/>
  <c r="B182" i="49"/>
  <c r="B183" i="49" a="1"/>
  <c r="B183" i="49"/>
  <c r="B184" i="49" a="1"/>
  <c r="B184" i="49"/>
  <c r="B185" i="49" a="1"/>
  <c r="B185" i="49"/>
  <c r="B186" i="49" a="1"/>
  <c r="B186" i="49"/>
  <c r="B187" i="49" a="1"/>
  <c r="B187" i="49"/>
  <c r="B188" i="49" a="1"/>
  <c r="B188" i="49"/>
  <c r="B189" i="49" a="1"/>
  <c r="B189" i="49"/>
  <c r="B190" i="49" a="1"/>
  <c r="B190" i="49"/>
  <c r="B191" i="49" a="1"/>
  <c r="B191" i="49"/>
  <c r="B192" i="49" a="1"/>
  <c r="B192" i="49"/>
  <c r="B193" i="49" a="1"/>
  <c r="B193" i="49"/>
  <c r="B194" i="49" a="1"/>
  <c r="B194" i="49"/>
  <c r="B195" i="49" a="1"/>
  <c r="B195" i="49"/>
  <c r="B196" i="49" a="1"/>
  <c r="B196" i="49"/>
  <c r="B197" i="49" a="1"/>
  <c r="B197" i="49"/>
  <c r="B198" i="49" a="1"/>
  <c r="B198" i="49"/>
  <c r="B199" i="49" a="1"/>
  <c r="B199" i="49"/>
  <c r="B200" i="49" a="1"/>
  <c r="B200" i="49"/>
  <c r="B201" i="49" a="1"/>
  <c r="B201" i="49"/>
  <c r="B202" i="49" a="1"/>
  <c r="B202" i="49"/>
  <c r="B203" i="49" a="1"/>
  <c r="B203" i="49"/>
  <c r="B204" i="49" a="1"/>
  <c r="B204" i="49"/>
  <c r="B205" i="49" a="1"/>
  <c r="B205" i="49"/>
  <c r="B206" i="49" a="1"/>
  <c r="B206" i="49"/>
  <c r="B207" i="49" a="1"/>
  <c r="B207" i="49"/>
  <c r="B208" i="49" a="1"/>
  <c r="B208" i="49"/>
  <c r="B209" i="49" a="1"/>
  <c r="B209" i="49"/>
  <c r="B210" i="49" a="1"/>
  <c r="B210" i="49"/>
  <c r="B211" i="49" a="1"/>
  <c r="B211" i="49"/>
  <c r="B212" i="49" a="1"/>
  <c r="B212" i="49"/>
  <c r="B213" i="49" a="1"/>
  <c r="B213" i="49"/>
  <c r="B214" i="49" a="1"/>
  <c r="B214" i="49"/>
  <c r="B215" i="49" a="1"/>
  <c r="B215" i="49"/>
  <c r="B216" i="49" a="1"/>
  <c r="B216" i="49"/>
  <c r="B217" i="49" a="1"/>
  <c r="B217" i="49"/>
  <c r="B218" i="49" a="1"/>
  <c r="B218" i="49"/>
  <c r="B219" i="49" a="1"/>
  <c r="B219" i="49"/>
  <c r="B220" i="49" a="1"/>
  <c r="B220" i="49"/>
  <c r="B221" i="49" a="1"/>
  <c r="B221" i="49"/>
  <c r="B222" i="49" a="1"/>
  <c r="B222" i="49"/>
  <c r="B223" i="49" a="1"/>
  <c r="B223" i="49"/>
  <c r="B224" i="49" a="1"/>
  <c r="B224" i="49"/>
  <c r="B225" i="49" a="1"/>
  <c r="B225" i="49"/>
  <c r="B226" i="49" a="1"/>
  <c r="B226" i="49"/>
  <c r="B227" i="49" a="1"/>
  <c r="B227" i="49"/>
  <c r="B228" i="49" a="1"/>
  <c r="B228" i="49"/>
  <c r="B229" i="49" a="1"/>
  <c r="B229" i="49"/>
  <c r="B230" i="49" a="1"/>
  <c r="B230" i="49"/>
  <c r="B231" i="49" a="1"/>
  <c r="B231" i="49"/>
  <c r="B232" i="49" a="1"/>
  <c r="B232" i="49"/>
  <c r="B233" i="49" a="1"/>
  <c r="B233" i="49"/>
  <c r="B234" i="49" a="1"/>
  <c r="B234" i="49"/>
  <c r="B235" i="49" a="1"/>
  <c r="B235" i="49"/>
  <c r="B236" i="49" a="1"/>
  <c r="B236" i="49"/>
  <c r="B237" i="49" a="1"/>
  <c r="B237" i="49"/>
  <c r="B238" i="49" a="1"/>
  <c r="B238" i="49"/>
  <c r="B239" i="49" a="1"/>
  <c r="B239" i="49"/>
  <c r="B240" i="49" a="1"/>
  <c r="B240" i="49"/>
  <c r="B241" i="49" a="1"/>
  <c r="B241" i="49"/>
  <c r="B242" i="49" a="1"/>
  <c r="B242" i="49"/>
  <c r="B243" i="49" a="1"/>
  <c r="B243" i="49"/>
  <c r="B244" i="49" a="1"/>
  <c r="B244" i="49"/>
  <c r="B245" i="49" a="1"/>
  <c r="B245" i="49"/>
  <c r="B246" i="49" a="1"/>
  <c r="B246" i="49"/>
  <c r="B247" i="49" a="1"/>
  <c r="B247" i="49"/>
  <c r="B248" i="49" a="1"/>
  <c r="B248" i="49"/>
  <c r="B249" i="49" a="1"/>
  <c r="B249" i="49"/>
  <c r="B250" i="49" a="1"/>
  <c r="B250" i="49"/>
  <c r="B251" i="49" a="1"/>
  <c r="B251" i="49"/>
  <c r="B252" i="49" a="1"/>
  <c r="B252" i="49"/>
  <c r="B253" i="49" a="1"/>
  <c r="B253" i="49"/>
  <c r="B254" i="49" a="1"/>
  <c r="B254" i="49"/>
  <c r="B255" i="49" a="1"/>
  <c r="B255" i="49"/>
  <c r="B256" i="49" a="1"/>
  <c r="B256" i="49"/>
  <c r="B257" i="49" a="1"/>
  <c r="B257" i="49"/>
  <c r="B258" i="49" a="1"/>
  <c r="B258" i="49"/>
  <c r="B259" i="49" a="1"/>
  <c r="B259" i="49"/>
  <c r="B260" i="49" a="1"/>
  <c r="B260" i="49"/>
  <c r="B261" i="49" a="1"/>
  <c r="B261" i="49"/>
  <c r="B262" i="49" a="1"/>
  <c r="B262" i="49"/>
  <c r="B263" i="49" a="1"/>
  <c r="B263" i="49"/>
  <c r="B264" i="49" a="1"/>
  <c r="B264" i="49"/>
  <c r="B265" i="49" a="1"/>
  <c r="B265" i="49"/>
  <c r="B266" i="49" a="1"/>
  <c r="B266" i="49"/>
  <c r="B267" i="49" a="1"/>
  <c r="B267" i="49"/>
  <c r="B268" i="49" a="1"/>
  <c r="B268" i="49"/>
  <c r="B269" i="49" a="1"/>
  <c r="B269" i="49"/>
  <c r="B270" i="49" a="1"/>
  <c r="B270" i="49"/>
  <c r="B271" i="49" a="1"/>
  <c r="B271" i="49"/>
  <c r="B272" i="49" a="1"/>
  <c r="B272" i="49"/>
  <c r="B273" i="49" a="1"/>
  <c r="B273" i="49"/>
  <c r="B274" i="49" a="1"/>
  <c r="B274" i="49"/>
  <c r="B275" i="49" a="1"/>
  <c r="B275" i="49"/>
  <c r="B276" i="49" a="1"/>
  <c r="B276" i="49"/>
  <c r="B277" i="49" a="1"/>
  <c r="B277" i="49"/>
  <c r="B278" i="49" a="1"/>
  <c r="B278" i="49"/>
  <c r="B279" i="49" a="1"/>
  <c r="B279" i="49"/>
  <c r="B280" i="49" a="1"/>
  <c r="B280" i="49"/>
  <c r="B281" i="49" a="1"/>
  <c r="B281" i="49"/>
  <c r="B282" i="49" a="1"/>
  <c r="B282" i="49"/>
  <c r="B283" i="49" a="1"/>
  <c r="B283" i="49"/>
  <c r="B284" i="49" a="1"/>
  <c r="B284" i="49"/>
  <c r="B285" i="49" a="1"/>
  <c r="B285" i="49"/>
  <c r="B286" i="49" a="1"/>
  <c r="B286" i="49"/>
  <c r="B287" i="49" a="1"/>
  <c r="B287" i="49"/>
  <c r="B288" i="49" a="1"/>
  <c r="B288" i="49"/>
  <c r="B289" i="49" a="1"/>
  <c r="B289" i="49"/>
  <c r="B290" i="49" a="1"/>
  <c r="B290" i="49"/>
  <c r="B291" i="49" a="1"/>
  <c r="B291" i="49"/>
  <c r="B292" i="49" a="1"/>
  <c r="B292" i="49"/>
  <c r="B293" i="49" a="1"/>
  <c r="B293" i="49"/>
  <c r="B294" i="49" a="1"/>
  <c r="B294" i="49"/>
  <c r="B295" i="49" a="1"/>
  <c r="B295" i="49"/>
  <c r="B296" i="49" a="1"/>
  <c r="B296" i="49"/>
  <c r="B297" i="49" a="1"/>
  <c r="B297" i="49"/>
  <c r="B298" i="49" a="1"/>
  <c r="B298" i="49"/>
  <c r="B299" i="49" a="1"/>
  <c r="B299" i="49"/>
  <c r="B300" i="49" a="1"/>
  <c r="B300" i="49"/>
  <c r="B301" i="49" a="1"/>
  <c r="B301" i="49"/>
  <c r="B302" i="49" a="1"/>
  <c r="B302" i="49"/>
  <c r="B303" i="49" a="1"/>
  <c r="B303" i="49"/>
  <c r="B304" i="49" a="1"/>
  <c r="B304" i="49"/>
  <c r="B305" i="49" a="1"/>
  <c r="B305" i="49"/>
  <c r="B6" i="49" a="1"/>
  <c r="B6" i="49"/>
  <c r="A8" i="49" a="1"/>
  <c r="A8" i="49"/>
  <c r="A9" i="49" a="1"/>
  <c r="A9" i="49"/>
  <c r="A10" i="49" a="1"/>
  <c r="A10" i="49"/>
  <c r="A11" i="49" a="1"/>
  <c r="A11" i="49"/>
  <c r="A12" i="49" a="1"/>
  <c r="A12" i="49"/>
  <c r="A13" i="49" a="1"/>
  <c r="A13" i="49"/>
  <c r="A14" i="49" a="1"/>
  <c r="A14" i="49"/>
  <c r="A15" i="49" a="1"/>
  <c r="A15" i="49"/>
  <c r="A16" i="49" a="1"/>
  <c r="A16" i="49"/>
  <c r="A17" i="49" a="1"/>
  <c r="A17" i="49"/>
  <c r="A18" i="49" a="1"/>
  <c r="A18" i="49"/>
  <c r="A19" i="49" a="1"/>
  <c r="A19" i="49"/>
  <c r="A20" i="49" a="1"/>
  <c r="A20" i="49"/>
  <c r="A21" i="49" a="1"/>
  <c r="A21" i="49"/>
  <c r="A22" i="49" a="1"/>
  <c r="A22" i="49"/>
  <c r="A23" i="49" a="1"/>
  <c r="A23" i="49"/>
  <c r="A24" i="49" a="1"/>
  <c r="A24" i="49"/>
  <c r="A25" i="49" a="1"/>
  <c r="A25" i="49"/>
  <c r="A26" i="49" a="1"/>
  <c r="A26" i="49"/>
  <c r="A27" i="49" a="1"/>
  <c r="A27" i="49"/>
  <c r="A28" i="49" a="1"/>
  <c r="A28" i="49"/>
  <c r="A29" i="49" a="1"/>
  <c r="A29" i="49"/>
  <c r="A30" i="49" a="1"/>
  <c r="A30" i="49"/>
  <c r="A31" i="49" a="1"/>
  <c r="A31" i="49"/>
  <c r="A32" i="49" a="1"/>
  <c r="A32" i="49"/>
  <c r="A33" i="49" a="1"/>
  <c r="A33" i="49"/>
  <c r="A34" i="49" a="1"/>
  <c r="A34" i="49"/>
  <c r="A35" i="49" a="1"/>
  <c r="A35" i="49"/>
  <c r="A36" i="49" a="1"/>
  <c r="A36" i="49"/>
  <c r="A37" i="49" a="1"/>
  <c r="A37" i="49"/>
  <c r="A38" i="49" a="1"/>
  <c r="A38" i="49"/>
  <c r="A39" i="49" a="1"/>
  <c r="A39" i="49"/>
  <c r="A40" i="49" a="1"/>
  <c r="A40" i="49"/>
  <c r="A41" i="49" a="1"/>
  <c r="A41" i="49"/>
  <c r="A42" i="49" a="1"/>
  <c r="A42" i="49"/>
  <c r="A43" i="49" a="1"/>
  <c r="A43" i="49"/>
  <c r="A44" i="49" a="1"/>
  <c r="A44" i="49"/>
  <c r="A45" i="49" a="1"/>
  <c r="A45" i="49"/>
  <c r="A46" i="49" a="1"/>
  <c r="A46" i="49"/>
  <c r="A47" i="49" a="1"/>
  <c r="A47" i="49"/>
  <c r="A48" i="49" a="1"/>
  <c r="A48" i="49"/>
  <c r="A49" i="49" a="1"/>
  <c r="A49" i="49"/>
  <c r="A50" i="49" a="1"/>
  <c r="A50" i="49"/>
  <c r="A51" i="49" a="1"/>
  <c r="A51" i="49"/>
  <c r="A52" i="49" a="1"/>
  <c r="A52" i="49"/>
  <c r="A53" i="49" a="1"/>
  <c r="A53" i="49"/>
  <c r="A54" i="49" a="1"/>
  <c r="A54" i="49"/>
  <c r="A55" i="49" a="1"/>
  <c r="A55" i="49"/>
  <c r="A56" i="49" a="1"/>
  <c r="A56" i="49"/>
  <c r="A57" i="49" a="1"/>
  <c r="A57" i="49"/>
  <c r="A58" i="49" a="1"/>
  <c r="A58" i="49"/>
  <c r="A59" i="49" a="1"/>
  <c r="A59" i="49"/>
  <c r="A60" i="49" a="1"/>
  <c r="A60" i="49"/>
  <c r="A61" i="49" a="1"/>
  <c r="A61" i="49"/>
  <c r="A62" i="49" a="1"/>
  <c r="A62" i="49"/>
  <c r="A63" i="49" a="1"/>
  <c r="A63" i="49"/>
  <c r="A64" i="49" a="1"/>
  <c r="A64" i="49"/>
  <c r="A65" i="49" a="1"/>
  <c r="A65" i="49"/>
  <c r="A66" i="49" a="1"/>
  <c r="A66" i="49"/>
  <c r="A67" i="49" a="1"/>
  <c r="A67" i="49"/>
  <c r="A68" i="49" a="1"/>
  <c r="A68" i="49"/>
  <c r="A69" i="49" a="1"/>
  <c r="A69" i="49"/>
  <c r="A70" i="49" a="1"/>
  <c r="A70" i="49"/>
  <c r="A71" i="49" a="1"/>
  <c r="A71" i="49"/>
  <c r="A72" i="49" a="1"/>
  <c r="A72" i="49"/>
  <c r="A73" i="49" a="1"/>
  <c r="A73" i="49"/>
  <c r="A74" i="49" a="1"/>
  <c r="A74" i="49"/>
  <c r="A75" i="49" a="1"/>
  <c r="A75" i="49"/>
  <c r="A76" i="49" a="1"/>
  <c r="A76" i="49"/>
  <c r="A77" i="49" a="1"/>
  <c r="A77" i="49"/>
  <c r="A78" i="49" a="1"/>
  <c r="A78" i="49"/>
  <c r="A79" i="49" a="1"/>
  <c r="A79" i="49"/>
  <c r="A80" i="49" a="1"/>
  <c r="A80" i="49"/>
  <c r="A81" i="49" a="1"/>
  <c r="A81" i="49"/>
  <c r="A82" i="49" a="1"/>
  <c r="A82" i="49"/>
  <c r="A83" i="49" a="1"/>
  <c r="A83" i="49"/>
  <c r="A84" i="49" a="1"/>
  <c r="A84" i="49"/>
  <c r="A85" i="49" a="1"/>
  <c r="A85" i="49"/>
  <c r="A86" i="49" a="1"/>
  <c r="A86" i="49"/>
  <c r="A87" i="49" a="1"/>
  <c r="A87" i="49"/>
  <c r="A88" i="49" a="1"/>
  <c r="A88" i="49"/>
  <c r="A89" i="49" a="1"/>
  <c r="A89" i="49"/>
  <c r="A90" i="49" a="1"/>
  <c r="A90" i="49"/>
  <c r="A91" i="49" a="1"/>
  <c r="A91" i="49"/>
  <c r="A92" i="49" a="1"/>
  <c r="A92" i="49"/>
  <c r="A93" i="49" a="1"/>
  <c r="A93" i="49"/>
  <c r="A94" i="49" a="1"/>
  <c r="A94" i="49"/>
  <c r="A95" i="49" a="1"/>
  <c r="A95" i="49"/>
  <c r="A96" i="49" a="1"/>
  <c r="A96" i="49"/>
  <c r="A97" i="49" a="1"/>
  <c r="A97" i="49"/>
  <c r="A98" i="49" a="1"/>
  <c r="A98" i="49"/>
  <c r="A99" i="49" a="1"/>
  <c r="A99" i="49"/>
  <c r="A100" i="49" a="1"/>
  <c r="A100" i="49"/>
  <c r="A101" i="49" a="1"/>
  <c r="A101" i="49"/>
  <c r="A102" i="49" a="1"/>
  <c r="A102" i="49"/>
  <c r="A103" i="49" a="1"/>
  <c r="A103" i="49"/>
  <c r="A104" i="49" a="1"/>
  <c r="A104" i="49"/>
  <c r="A105" i="49" a="1"/>
  <c r="A105" i="49"/>
  <c r="A106" i="49" a="1"/>
  <c r="A106" i="49"/>
  <c r="A107" i="49" a="1"/>
  <c r="A107" i="49"/>
  <c r="A108" i="49" a="1"/>
  <c r="A108" i="49"/>
  <c r="A109" i="49" a="1"/>
  <c r="A109" i="49"/>
  <c r="A110" i="49" a="1"/>
  <c r="A110" i="49"/>
  <c r="A111" i="49" a="1"/>
  <c r="A111" i="49"/>
  <c r="A112" i="49" a="1"/>
  <c r="A112" i="49"/>
  <c r="A113" i="49" a="1"/>
  <c r="A113" i="49"/>
  <c r="A114" i="49" a="1"/>
  <c r="A114" i="49"/>
  <c r="A115" i="49" a="1"/>
  <c r="A115" i="49"/>
  <c r="A116" i="49" a="1"/>
  <c r="A116" i="49"/>
  <c r="A117" i="49" a="1"/>
  <c r="A117" i="49"/>
  <c r="A118" i="49" a="1"/>
  <c r="A118" i="49"/>
  <c r="A119" i="49" a="1"/>
  <c r="A119" i="49"/>
  <c r="A120" i="49" a="1"/>
  <c r="A120" i="49"/>
  <c r="A121" i="49" a="1"/>
  <c r="A121" i="49"/>
  <c r="A122" i="49" a="1"/>
  <c r="A122" i="49"/>
  <c r="A123" i="49" a="1"/>
  <c r="A123" i="49"/>
  <c r="A124" i="49" a="1"/>
  <c r="A124" i="49"/>
  <c r="A125" i="49" a="1"/>
  <c r="A125" i="49"/>
  <c r="A126" i="49" a="1"/>
  <c r="A126" i="49"/>
  <c r="A127" i="49" a="1"/>
  <c r="A127" i="49"/>
  <c r="A128" i="49" a="1"/>
  <c r="A128" i="49"/>
  <c r="A129" i="49" a="1"/>
  <c r="A129" i="49"/>
  <c r="A130" i="49" a="1"/>
  <c r="A130" i="49"/>
  <c r="A131" i="49" a="1"/>
  <c r="A131" i="49"/>
  <c r="A132" i="49" a="1"/>
  <c r="A132" i="49"/>
  <c r="A133" i="49" a="1"/>
  <c r="A133" i="49"/>
  <c r="A134" i="49" a="1"/>
  <c r="A134" i="49"/>
  <c r="A135" i="49" a="1"/>
  <c r="A135" i="49"/>
  <c r="A136" i="49" a="1"/>
  <c r="A136" i="49"/>
  <c r="A137" i="49" a="1"/>
  <c r="A137" i="49"/>
  <c r="A138" i="49" a="1"/>
  <c r="A138" i="49"/>
  <c r="A139" i="49" a="1"/>
  <c r="A139" i="49"/>
  <c r="A140" i="49" a="1"/>
  <c r="A140" i="49"/>
  <c r="A141" i="49" a="1"/>
  <c r="A141" i="49"/>
  <c r="A142" i="49" a="1"/>
  <c r="A142" i="49"/>
  <c r="A143" i="49" a="1"/>
  <c r="A143" i="49"/>
  <c r="A144" i="49" a="1"/>
  <c r="A144" i="49"/>
  <c r="A145" i="49" a="1"/>
  <c r="A145" i="49"/>
  <c r="A146" i="49" a="1"/>
  <c r="A146" i="49"/>
  <c r="A147" i="49" a="1"/>
  <c r="A147" i="49"/>
  <c r="A148" i="49" a="1"/>
  <c r="A148" i="49"/>
  <c r="A149" i="49" a="1"/>
  <c r="A149" i="49"/>
  <c r="A150" i="49" a="1"/>
  <c r="A150" i="49"/>
  <c r="A151" i="49" a="1"/>
  <c r="A151" i="49"/>
  <c r="A152" i="49" a="1"/>
  <c r="A152" i="49"/>
  <c r="A153" i="49" a="1"/>
  <c r="A153" i="49"/>
  <c r="A154" i="49" a="1"/>
  <c r="A154" i="49"/>
  <c r="A155" i="49" a="1"/>
  <c r="A155" i="49"/>
  <c r="A156" i="49" a="1"/>
  <c r="A156" i="49"/>
  <c r="A157" i="49" a="1"/>
  <c r="A157" i="49"/>
  <c r="A158" i="49" a="1"/>
  <c r="A158" i="49"/>
  <c r="A159" i="49" a="1"/>
  <c r="A159" i="49"/>
  <c r="A160" i="49" a="1"/>
  <c r="A160" i="49"/>
  <c r="A161" i="49" a="1"/>
  <c r="A161" i="49"/>
  <c r="A162" i="49" a="1"/>
  <c r="A162" i="49"/>
  <c r="A163" i="49" a="1"/>
  <c r="A163" i="49"/>
  <c r="A164" i="49" a="1"/>
  <c r="A164" i="49"/>
  <c r="A165" i="49" a="1"/>
  <c r="A165" i="49"/>
  <c r="A166" i="49" a="1"/>
  <c r="A166" i="49"/>
  <c r="A167" i="49" a="1"/>
  <c r="A167" i="49"/>
  <c r="A168" i="49" a="1"/>
  <c r="A168" i="49"/>
  <c r="A169" i="49" a="1"/>
  <c r="A169" i="49"/>
  <c r="A170" i="49" a="1"/>
  <c r="A170" i="49"/>
  <c r="A171" i="49" a="1"/>
  <c r="A171" i="49"/>
  <c r="A172" i="49" a="1"/>
  <c r="A172" i="49"/>
  <c r="A173" i="49" a="1"/>
  <c r="A173" i="49"/>
  <c r="A174" i="49" a="1"/>
  <c r="A174" i="49"/>
  <c r="A175" i="49" a="1"/>
  <c r="A175" i="49"/>
  <c r="A176" i="49" a="1"/>
  <c r="A176" i="49"/>
  <c r="A177" i="49" a="1"/>
  <c r="A177" i="49"/>
  <c r="A178" i="49" a="1"/>
  <c r="A178" i="49"/>
  <c r="A179" i="49" a="1"/>
  <c r="A179" i="49"/>
  <c r="A180" i="49" a="1"/>
  <c r="A180" i="49"/>
  <c r="A181" i="49" a="1"/>
  <c r="A181" i="49"/>
  <c r="A182" i="49" a="1"/>
  <c r="A182" i="49"/>
  <c r="A183" i="49" a="1"/>
  <c r="A183" i="49"/>
  <c r="A184" i="49" a="1"/>
  <c r="A184" i="49"/>
  <c r="A185" i="49" a="1"/>
  <c r="A185" i="49"/>
  <c r="A186" i="49" a="1"/>
  <c r="A186" i="49"/>
  <c r="A187" i="49" a="1"/>
  <c r="A187" i="49"/>
  <c r="A188" i="49" a="1"/>
  <c r="A188" i="49"/>
  <c r="A189" i="49" a="1"/>
  <c r="A189" i="49"/>
  <c r="A190" i="49" a="1"/>
  <c r="A190" i="49"/>
  <c r="A191" i="49" a="1"/>
  <c r="A191" i="49"/>
  <c r="A192" i="49" a="1"/>
  <c r="A192" i="49"/>
  <c r="A193" i="49" a="1"/>
  <c r="A193" i="49"/>
  <c r="A194" i="49" a="1"/>
  <c r="A194" i="49"/>
  <c r="A195" i="49" a="1"/>
  <c r="A195" i="49"/>
  <c r="A196" i="49" a="1"/>
  <c r="A196" i="49"/>
  <c r="A197" i="49" a="1"/>
  <c r="A197" i="49"/>
  <c r="A198" i="49" a="1"/>
  <c r="A198" i="49"/>
  <c r="A199" i="49" a="1"/>
  <c r="A199" i="49"/>
  <c r="A200" i="49" a="1"/>
  <c r="A200" i="49"/>
  <c r="A201" i="49" a="1"/>
  <c r="A201" i="49"/>
  <c r="A202" i="49" a="1"/>
  <c r="A202" i="49"/>
  <c r="A203" i="49" a="1"/>
  <c r="A203" i="49"/>
  <c r="A204" i="49" a="1"/>
  <c r="A204" i="49"/>
  <c r="A205" i="49" a="1"/>
  <c r="A205" i="49"/>
  <c r="A206" i="49" a="1"/>
  <c r="A206" i="49"/>
  <c r="A207" i="49" a="1"/>
  <c r="A207" i="49"/>
  <c r="A208" i="49" a="1"/>
  <c r="A208" i="49"/>
  <c r="A209" i="49" a="1"/>
  <c r="A209" i="49"/>
  <c r="A210" i="49" a="1"/>
  <c r="A210" i="49"/>
  <c r="A211" i="49" a="1"/>
  <c r="A211" i="49"/>
  <c r="A212" i="49" a="1"/>
  <c r="A212" i="49"/>
  <c r="A213" i="49" a="1"/>
  <c r="A213" i="49"/>
  <c r="A214" i="49" a="1"/>
  <c r="A214" i="49"/>
  <c r="A215" i="49" a="1"/>
  <c r="A215" i="49"/>
  <c r="A216" i="49" a="1"/>
  <c r="A216" i="49"/>
  <c r="A217" i="49" a="1"/>
  <c r="A217" i="49"/>
  <c r="A218" i="49" a="1"/>
  <c r="A218" i="49"/>
  <c r="A219" i="49" a="1"/>
  <c r="A219" i="49"/>
  <c r="A220" i="49" a="1"/>
  <c r="A220" i="49"/>
  <c r="A221" i="49" a="1"/>
  <c r="A221" i="49"/>
  <c r="A222" i="49" a="1"/>
  <c r="A222" i="49"/>
  <c r="A223" i="49" a="1"/>
  <c r="A223" i="49"/>
  <c r="A224" i="49" a="1"/>
  <c r="A224" i="49"/>
  <c r="A225" i="49" a="1"/>
  <c r="A225" i="49"/>
  <c r="A226" i="49" a="1"/>
  <c r="A226" i="49"/>
  <c r="A227" i="49" a="1"/>
  <c r="A227" i="49"/>
  <c r="A228" i="49" a="1"/>
  <c r="A228" i="49"/>
  <c r="A229" i="49" a="1"/>
  <c r="A229" i="49"/>
  <c r="A230" i="49" a="1"/>
  <c r="A230" i="49"/>
  <c r="A231" i="49" a="1"/>
  <c r="A231" i="49"/>
  <c r="A232" i="49" a="1"/>
  <c r="A232" i="49"/>
  <c r="A233" i="49" a="1"/>
  <c r="A233" i="49"/>
  <c r="A234" i="49" a="1"/>
  <c r="A234" i="49"/>
  <c r="A235" i="49" a="1"/>
  <c r="A235" i="49"/>
  <c r="A236" i="49" a="1"/>
  <c r="A236" i="49"/>
  <c r="A237" i="49" a="1"/>
  <c r="A237" i="49"/>
  <c r="A238" i="49" a="1"/>
  <c r="A238" i="49"/>
  <c r="A239" i="49" a="1"/>
  <c r="A239" i="49"/>
  <c r="A240" i="49" a="1"/>
  <c r="A240" i="49"/>
  <c r="A241" i="49" a="1"/>
  <c r="A241" i="49"/>
  <c r="A242" i="49" a="1"/>
  <c r="A242" i="49"/>
  <c r="A243" i="49" a="1"/>
  <c r="A243" i="49"/>
  <c r="A244" i="49" a="1"/>
  <c r="A244" i="49"/>
  <c r="A245" i="49" a="1"/>
  <c r="A245" i="49"/>
  <c r="A246" i="49" a="1"/>
  <c r="A246" i="49"/>
  <c r="A247" i="49" a="1"/>
  <c r="A247" i="49"/>
  <c r="A248" i="49" a="1"/>
  <c r="A248" i="49"/>
  <c r="A249" i="49" a="1"/>
  <c r="A249" i="49"/>
  <c r="A250" i="49" a="1"/>
  <c r="A250" i="49"/>
  <c r="A251" i="49" a="1"/>
  <c r="A251" i="49"/>
  <c r="A252" i="49" a="1"/>
  <c r="A252" i="49"/>
  <c r="A253" i="49" a="1"/>
  <c r="A253" i="49"/>
  <c r="A254" i="49" a="1"/>
  <c r="A254" i="49"/>
  <c r="A255" i="49" a="1"/>
  <c r="A255" i="49"/>
  <c r="A256" i="49" a="1"/>
  <c r="A256" i="49"/>
  <c r="A257" i="49" a="1"/>
  <c r="A257" i="49"/>
  <c r="A258" i="49" a="1"/>
  <c r="A258" i="49"/>
  <c r="A259" i="49" a="1"/>
  <c r="A259" i="49"/>
  <c r="A260" i="49" a="1"/>
  <c r="A260" i="49"/>
  <c r="A261" i="49" a="1"/>
  <c r="A261" i="49"/>
  <c r="A262" i="49" a="1"/>
  <c r="A262" i="49"/>
  <c r="A263" i="49" a="1"/>
  <c r="A263" i="49"/>
  <c r="A264" i="49" a="1"/>
  <c r="A264" i="49"/>
  <c r="A265" i="49" a="1"/>
  <c r="A265" i="49"/>
  <c r="A266" i="49" a="1"/>
  <c r="A266" i="49"/>
  <c r="A267" i="49" a="1"/>
  <c r="A267" i="49"/>
  <c r="A268" i="49" a="1"/>
  <c r="A268" i="49"/>
  <c r="A269" i="49" a="1"/>
  <c r="A269" i="49"/>
  <c r="A270" i="49" a="1"/>
  <c r="A270" i="49"/>
  <c r="A271" i="49" a="1"/>
  <c r="A271" i="49"/>
  <c r="A272" i="49" a="1"/>
  <c r="A272" i="49"/>
  <c r="A273" i="49" a="1"/>
  <c r="A273" i="49"/>
  <c r="A274" i="49" a="1"/>
  <c r="A274" i="49"/>
  <c r="A275" i="49" a="1"/>
  <c r="A275" i="49"/>
  <c r="A276" i="49" a="1"/>
  <c r="A276" i="49"/>
  <c r="A277" i="49" a="1"/>
  <c r="A277" i="49"/>
  <c r="A278" i="49" a="1"/>
  <c r="A278" i="49"/>
  <c r="A279" i="49" a="1"/>
  <c r="A279" i="49"/>
  <c r="A280" i="49" a="1"/>
  <c r="A280" i="49"/>
  <c r="A281" i="49" a="1"/>
  <c r="A281" i="49"/>
  <c r="A282" i="49" a="1"/>
  <c r="A282" i="49"/>
  <c r="A283" i="49" a="1"/>
  <c r="A283" i="49"/>
  <c r="A284" i="49" a="1"/>
  <c r="A284" i="49"/>
  <c r="A285" i="49" a="1"/>
  <c r="A285" i="49"/>
  <c r="A286" i="49" a="1"/>
  <c r="A286" i="49"/>
  <c r="A287" i="49" a="1"/>
  <c r="A287" i="49"/>
  <c r="A288" i="49" a="1"/>
  <c r="A288" i="49"/>
  <c r="A289" i="49" a="1"/>
  <c r="A289" i="49"/>
  <c r="A290" i="49" a="1"/>
  <c r="A290" i="49"/>
  <c r="A291" i="49" a="1"/>
  <c r="A291" i="49"/>
  <c r="A292" i="49" a="1"/>
  <c r="A292" i="49"/>
  <c r="A293" i="49" a="1"/>
  <c r="A293" i="49"/>
  <c r="A294" i="49" a="1"/>
  <c r="A294" i="49"/>
  <c r="A295" i="49" a="1"/>
  <c r="A295" i="49"/>
  <c r="A296" i="49" a="1"/>
  <c r="A296" i="49"/>
  <c r="A297" i="49" a="1"/>
  <c r="A297" i="49"/>
  <c r="A298" i="49" a="1"/>
  <c r="A298" i="49"/>
  <c r="A299" i="49" a="1"/>
  <c r="A299" i="49"/>
  <c r="A300" i="49" a="1"/>
  <c r="A300" i="49"/>
  <c r="A301" i="49" a="1"/>
  <c r="A301" i="49"/>
  <c r="A302" i="49" a="1"/>
  <c r="A302" i="49"/>
  <c r="A303" i="49" a="1"/>
  <c r="A303" i="49"/>
  <c r="A304" i="49" a="1"/>
  <c r="A304" i="49"/>
  <c r="A305" i="49" a="1"/>
  <c r="A305" i="49"/>
  <c r="A2" i="49"/>
  <c r="A1" i="49"/>
  <c r="A2" i="47"/>
  <c r="A1" i="47"/>
  <c r="A1" i="13"/>
  <c r="F306" i="30"/>
  <c r="AT113" i="40"/>
  <c r="AW110" i="40"/>
  <c r="S111" i="40"/>
  <c r="R111" i="40"/>
  <c r="AH114" i="40"/>
  <c r="N120" i="36"/>
  <c r="AG114" i="40"/>
  <c r="AH7" i="40"/>
  <c r="X7" i="40"/>
  <c r="R7" i="40"/>
  <c r="K7" i="40"/>
  <c r="J16" i="41"/>
  <c r="J17" i="41"/>
  <c r="J18" i="41"/>
  <c r="J19" i="41"/>
  <c r="J20" i="41"/>
  <c r="J21" i="41"/>
  <c r="J22" i="41"/>
  <c r="J23" i="41"/>
  <c r="J24" i="41"/>
  <c r="J25" i="41"/>
  <c r="J26" i="4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J68" i="41"/>
  <c r="J69" i="41"/>
  <c r="J70" i="41"/>
  <c r="J71" i="41"/>
  <c r="J72" i="41"/>
  <c r="J73" i="41"/>
  <c r="J74" i="41"/>
  <c r="J75" i="41"/>
  <c r="J76" i="41"/>
  <c r="J77" i="41"/>
  <c r="J78" i="41"/>
  <c r="J79" i="41"/>
  <c r="J80" i="41"/>
  <c r="J81" i="41"/>
  <c r="J82" i="41"/>
  <c r="J83" i="41"/>
  <c r="J84" i="41"/>
  <c r="J85" i="41"/>
  <c r="J86" i="41"/>
  <c r="J87" i="41"/>
  <c r="J88" i="41"/>
  <c r="J89" i="41"/>
  <c r="J90" i="41"/>
  <c r="J91" i="41"/>
  <c r="J92" i="41"/>
  <c r="J93" i="41"/>
  <c r="J94" i="41"/>
  <c r="J95" i="41"/>
  <c r="J96" i="41"/>
  <c r="J97" i="41"/>
  <c r="J98" i="41"/>
  <c r="J99" i="41"/>
  <c r="J100" i="41"/>
  <c r="J101" i="41"/>
  <c r="J102" i="41"/>
  <c r="J103" i="41"/>
  <c r="J104" i="41"/>
  <c r="J105" i="41"/>
  <c r="J106" i="41"/>
  <c r="J107" i="41"/>
  <c r="J108" i="41"/>
  <c r="J109" i="41"/>
  <c r="J110" i="41"/>
  <c r="J111" i="41"/>
  <c r="J112" i="41"/>
  <c r="J113" i="41"/>
  <c r="J114" i="41"/>
  <c r="J115" i="41"/>
  <c r="J116" i="41"/>
  <c r="J117" i="41"/>
  <c r="J118" i="41"/>
  <c r="J119" i="41"/>
  <c r="J120" i="41"/>
  <c r="J121" i="41"/>
  <c r="J122" i="41"/>
  <c r="J123" i="41"/>
  <c r="J124" i="41"/>
  <c r="J125" i="41"/>
  <c r="J126" i="41"/>
  <c r="J127" i="41"/>
  <c r="J128" i="41"/>
  <c r="J129" i="41"/>
  <c r="J130" i="41"/>
  <c r="J131" i="41"/>
  <c r="J132" i="41"/>
  <c r="J133" i="41"/>
  <c r="J134" i="41"/>
  <c r="J135" i="41"/>
  <c r="J136" i="41"/>
  <c r="J137" i="41"/>
  <c r="J138" i="41"/>
  <c r="J139" i="41"/>
  <c r="J140" i="41"/>
  <c r="J141" i="41"/>
  <c r="J142" i="41"/>
  <c r="J143" i="41"/>
  <c r="J144" i="41"/>
  <c r="J145" i="41"/>
  <c r="J146" i="41"/>
  <c r="J147" i="41"/>
  <c r="J148" i="41"/>
  <c r="J149" i="41"/>
  <c r="J150" i="41"/>
  <c r="J151" i="41"/>
  <c r="J152" i="41"/>
  <c r="J153" i="41"/>
  <c r="J154" i="41"/>
  <c r="J155" i="41"/>
  <c r="J156" i="41"/>
  <c r="J157" i="41"/>
  <c r="J158" i="41"/>
  <c r="J159" i="41"/>
  <c r="J160" i="41"/>
  <c r="J161" i="41"/>
  <c r="J162" i="41"/>
  <c r="J163" i="41"/>
  <c r="J164" i="41"/>
  <c r="J165" i="41"/>
  <c r="J166" i="41"/>
  <c r="J167" i="41"/>
  <c r="J168" i="41"/>
  <c r="J169" i="41"/>
  <c r="J170" i="41"/>
  <c r="J171" i="41"/>
  <c r="J172" i="41"/>
  <c r="J173" i="41"/>
  <c r="J174" i="41"/>
  <c r="J175" i="41"/>
  <c r="J176" i="41"/>
  <c r="J177" i="41"/>
  <c r="J178" i="41"/>
  <c r="J179" i="41"/>
  <c r="J180" i="41"/>
  <c r="J181" i="41"/>
  <c r="J182" i="41"/>
  <c r="J183" i="41"/>
  <c r="J184" i="41"/>
  <c r="J185" i="41"/>
  <c r="J186" i="41"/>
  <c r="J187" i="41"/>
  <c r="J188" i="41"/>
  <c r="J189" i="41"/>
  <c r="J190" i="41"/>
  <c r="J191" i="41"/>
  <c r="J192" i="41"/>
  <c r="J193" i="41"/>
  <c r="J194" i="41"/>
  <c r="J195" i="41"/>
  <c r="J196" i="41"/>
  <c r="J197" i="41"/>
  <c r="J198" i="41"/>
  <c r="J199" i="41"/>
  <c r="J200" i="41"/>
  <c r="J201" i="41"/>
  <c r="J202" i="41"/>
  <c r="J203" i="41"/>
  <c r="J204" i="41"/>
  <c r="J205" i="41"/>
  <c r="J206" i="41"/>
  <c r="J207" i="41"/>
  <c r="J208" i="41"/>
  <c r="J209" i="41"/>
  <c r="J210" i="41"/>
  <c r="J211" i="41"/>
  <c r="J212" i="41"/>
  <c r="J213" i="41"/>
  <c r="J214" i="41"/>
  <c r="J215" i="41"/>
  <c r="J216" i="41"/>
  <c r="J217" i="41"/>
  <c r="J218" i="41"/>
  <c r="J219" i="41"/>
  <c r="J220" i="41"/>
  <c r="J221" i="41"/>
  <c r="J222" i="41"/>
  <c r="J223" i="41"/>
  <c r="J224" i="41"/>
  <c r="J225" i="41"/>
  <c r="J226" i="41"/>
  <c r="J227" i="41"/>
  <c r="J228" i="41"/>
  <c r="J229" i="41"/>
  <c r="J230" i="41"/>
  <c r="J231" i="41"/>
  <c r="J232" i="41"/>
  <c r="J233" i="41"/>
  <c r="J234" i="41"/>
  <c r="J235" i="41"/>
  <c r="J236" i="41"/>
  <c r="J237" i="41"/>
  <c r="J238" i="41"/>
  <c r="J239" i="41"/>
  <c r="J240" i="41"/>
  <c r="J241" i="41"/>
  <c r="J242" i="41"/>
  <c r="J243" i="41"/>
  <c r="J244" i="41"/>
  <c r="J245" i="41"/>
  <c r="J246" i="41"/>
  <c r="J247" i="41"/>
  <c r="J248" i="41"/>
  <c r="J249" i="41"/>
  <c r="J250" i="41"/>
  <c r="J251" i="41"/>
  <c r="J252" i="41"/>
  <c r="J253" i="41"/>
  <c r="J254" i="41"/>
  <c r="J255" i="41"/>
  <c r="J256" i="41"/>
  <c r="J257" i="41"/>
  <c r="J258" i="41"/>
  <c r="J259" i="41"/>
  <c r="J260" i="41"/>
  <c r="J261" i="41"/>
  <c r="J262" i="41"/>
  <c r="J263" i="41"/>
  <c r="J264" i="41"/>
  <c r="J265" i="41"/>
  <c r="J266" i="41"/>
  <c r="J267" i="41"/>
  <c r="J268" i="41"/>
  <c r="J269" i="41"/>
  <c r="J270" i="41"/>
  <c r="J271" i="41"/>
  <c r="J272" i="41"/>
  <c r="J273" i="41"/>
  <c r="J274" i="41"/>
  <c r="J275" i="41"/>
  <c r="J276" i="41"/>
  <c r="J277" i="41"/>
  <c r="J278" i="41"/>
  <c r="J279" i="41"/>
  <c r="J280" i="41"/>
  <c r="J281" i="41"/>
  <c r="J282" i="41"/>
  <c r="J283" i="41"/>
  <c r="J284" i="41"/>
  <c r="J285" i="41"/>
  <c r="J286" i="41"/>
  <c r="J287" i="41"/>
  <c r="J288" i="41"/>
  <c r="J289" i="41"/>
  <c r="J290" i="41"/>
  <c r="J291" i="41"/>
  <c r="J292" i="41"/>
  <c r="J293" i="41"/>
  <c r="J294" i="41"/>
  <c r="J295" i="41"/>
  <c r="J296" i="41"/>
  <c r="J297" i="41"/>
  <c r="J298" i="41"/>
  <c r="J299" i="41"/>
  <c r="J300" i="41"/>
  <c r="J301" i="41"/>
  <c r="J302" i="41"/>
  <c r="J303" i="41"/>
  <c r="J304" i="41"/>
  <c r="J305" i="41"/>
  <c r="C5" i="36" a="1"/>
  <c r="C4" i="36" a="1"/>
  <c r="C4" i="36"/>
  <c r="C9" i="36" a="1"/>
  <c r="ER9" i="36"/>
  <c r="C8" i="36" a="1"/>
  <c r="DR8" i="36"/>
  <c r="DR117" i="36"/>
  <c r="C7" i="36" a="1"/>
  <c r="JI7" i="36"/>
  <c r="C6" i="36" a="1"/>
  <c r="DN6" i="36"/>
  <c r="C137" i="36" a="1"/>
  <c r="GB137" i="36"/>
  <c r="C136" i="36" a="1"/>
  <c r="FK136" i="36"/>
  <c r="C118" i="36" a="1"/>
  <c r="DZ118" i="36"/>
  <c r="FO4" i="36"/>
  <c r="EA4" i="36"/>
  <c r="EA115" i="36"/>
  <c r="CS4" i="36"/>
  <c r="CS115" i="36"/>
  <c r="BD4" i="36"/>
  <c r="BD115" i="36"/>
  <c r="KA4" i="36"/>
  <c r="KA115" i="36"/>
  <c r="JY4" i="36"/>
  <c r="JY115" i="36"/>
  <c r="GW4" i="36"/>
  <c r="GW115" i="36"/>
  <c r="FN4" i="36"/>
  <c r="FN115" i="36"/>
  <c r="DY4" i="36"/>
  <c r="CK4" i="36"/>
  <c r="BA4" i="36"/>
  <c r="BA115" i="36"/>
  <c r="JZ126" i="36"/>
  <c r="JZ129" i="36"/>
  <c r="GT4" i="36"/>
  <c r="GT115" i="36"/>
  <c r="FE4" i="36"/>
  <c r="FE115" i="36"/>
  <c r="DX4" i="36"/>
  <c r="DX115" i="36"/>
  <c r="CE4" i="36"/>
  <c r="CE115" i="36"/>
  <c r="AQ4" i="36"/>
  <c r="AQ115" i="36"/>
  <c r="HZ4" i="36"/>
  <c r="GR4" i="36"/>
  <c r="GR115" i="36"/>
  <c r="FA4" i="36"/>
  <c r="FA115" i="36"/>
  <c r="DM4" i="36"/>
  <c r="CD4" i="36"/>
  <c r="AN4" i="36"/>
  <c r="AN115" i="36"/>
  <c r="GJ4" i="36"/>
  <c r="GJ115" i="36"/>
  <c r="EY4" i="36"/>
  <c r="DJ4" i="36"/>
  <c r="BV4" i="36"/>
  <c r="BV115" i="36"/>
  <c r="Z4" i="36"/>
  <c r="Z115" i="36"/>
  <c r="KM4" i="36"/>
  <c r="KM115" i="36"/>
  <c r="JD4" i="36"/>
  <c r="GD4" i="36"/>
  <c r="GD115" i="36"/>
  <c r="EP4" i="36"/>
  <c r="EP115" i="36"/>
  <c r="DI4" i="36"/>
  <c r="DI115" i="36"/>
  <c r="BQ4" i="36"/>
  <c r="R4" i="36"/>
  <c r="IY4" i="36"/>
  <c r="IY115" i="36"/>
  <c r="HK4" i="36"/>
  <c r="GC4" i="36"/>
  <c r="EN4" i="36"/>
  <c r="CZ4" i="36"/>
  <c r="CZ115" i="36"/>
  <c r="BO4" i="36"/>
  <c r="JM126" i="36"/>
  <c r="IX4" i="36"/>
  <c r="IX115" i="36"/>
  <c r="FU4" i="36"/>
  <c r="FU115" i="36"/>
  <c r="EK4" i="36"/>
  <c r="EK115" i="36"/>
  <c r="CU4" i="36"/>
  <c r="CU115" i="36"/>
  <c r="BF4" i="36"/>
  <c r="BF115" i="36"/>
  <c r="IT126" i="36"/>
  <c r="IT129" i="36"/>
  <c r="JJ126" i="36"/>
  <c r="JJ129" i="36"/>
  <c r="HY126" i="36"/>
  <c r="JL126" i="36"/>
  <c r="KH126" i="36"/>
  <c r="KH121" i="36"/>
  <c r="AO4" i="36"/>
  <c r="AO115" i="36"/>
  <c r="S4" i="36"/>
  <c r="S115" i="36"/>
  <c r="KJ4" i="36"/>
  <c r="KJ115" i="36"/>
  <c r="JW4" i="36"/>
  <c r="JW115" i="36"/>
  <c r="JL4" i="36"/>
  <c r="JL115" i="36"/>
  <c r="IH4" i="36"/>
  <c r="HS4" i="36"/>
  <c r="HC4" i="36"/>
  <c r="HC115" i="36"/>
  <c r="GO4" i="36"/>
  <c r="GO115" i="36"/>
  <c r="GB4" i="36"/>
  <c r="GB115" i="36"/>
  <c r="FM4" i="36"/>
  <c r="FM115" i="36"/>
  <c r="EX4" i="36"/>
  <c r="EX115" i="36"/>
  <c r="EI4" i="36"/>
  <c r="EI115" i="36"/>
  <c r="DU4" i="36"/>
  <c r="DE4" i="36"/>
  <c r="CR4" i="36"/>
  <c r="CR115" i="36"/>
  <c r="CC4" i="36"/>
  <c r="CC115" i="36"/>
  <c r="BN4" i="36"/>
  <c r="BN115" i="36"/>
  <c r="AY4" i="36"/>
  <c r="AK4" i="36"/>
  <c r="AK115" i="36"/>
  <c r="M4" i="36"/>
  <c r="M115" i="36"/>
  <c r="KI4" i="36"/>
  <c r="JV4" i="36"/>
  <c r="JI4" i="36"/>
  <c r="JI115" i="36"/>
  <c r="IG4" i="36"/>
  <c r="IG115" i="36"/>
  <c r="HQ4" i="36"/>
  <c r="HB4" i="36"/>
  <c r="HB115" i="36"/>
  <c r="GM4" i="36"/>
  <c r="GM115" i="36"/>
  <c r="FY4" i="36"/>
  <c r="FY115" i="36"/>
  <c r="FL4" i="36"/>
  <c r="EW4" i="36"/>
  <c r="EW115" i="36"/>
  <c r="EH4" i="36"/>
  <c r="EH115" i="36"/>
  <c r="DR4" i="36"/>
  <c r="DR115" i="36"/>
  <c r="DC4" i="36"/>
  <c r="DC115" i="36"/>
  <c r="CO4" i="36"/>
  <c r="CO115" i="36"/>
  <c r="CB4" i="36"/>
  <c r="CB115" i="36"/>
  <c r="BM4" i="36"/>
  <c r="BM115" i="36"/>
  <c r="AX4" i="36"/>
  <c r="AX115" i="36"/>
  <c r="AI4" i="36"/>
  <c r="AI115" i="36"/>
  <c r="J4" i="36"/>
  <c r="J115" i="36"/>
  <c r="KG4" i="36"/>
  <c r="KG115" i="36"/>
  <c r="JU4" i="36"/>
  <c r="JG4" i="36"/>
  <c r="IC4" i="36"/>
  <c r="IC115" i="36"/>
  <c r="HP4" i="36"/>
  <c r="HP115" i="36"/>
  <c r="HA4" i="36"/>
  <c r="GL4" i="36"/>
  <c r="GL115" i="36"/>
  <c r="FW4" i="36"/>
  <c r="FW115" i="36"/>
  <c r="FI4" i="36"/>
  <c r="EV4" i="36"/>
  <c r="EF4" i="36"/>
  <c r="EF115" i="36"/>
  <c r="DQ4" i="36"/>
  <c r="DQ115" i="36"/>
  <c r="DB4" i="36"/>
  <c r="DB115" i="36"/>
  <c r="CM4" i="36"/>
  <c r="BY4" i="36"/>
  <c r="BL4" i="36"/>
  <c r="BL115" i="36"/>
  <c r="AW4" i="36"/>
  <c r="AW115" i="36"/>
  <c r="AC4" i="36"/>
  <c r="E4" i="36"/>
  <c r="KE4" i="36"/>
  <c r="KE115" i="36"/>
  <c r="JT4" i="36"/>
  <c r="JT115" i="36"/>
  <c r="JF4" i="36"/>
  <c r="JF115" i="36"/>
  <c r="IA4" i="36"/>
  <c r="IA115" i="36"/>
  <c r="HM4" i="36"/>
  <c r="HM115" i="36"/>
  <c r="GZ4" i="36"/>
  <c r="GZ115" i="36"/>
  <c r="GK4" i="36"/>
  <c r="GK115" i="36"/>
  <c r="FV4" i="36"/>
  <c r="FV115" i="36"/>
  <c r="FG4" i="36"/>
  <c r="FG115" i="36"/>
  <c r="EQ4" i="36"/>
  <c r="EQ115" i="36"/>
  <c r="EC4" i="36"/>
  <c r="EC115" i="36"/>
  <c r="DP4" i="36"/>
  <c r="DP115" i="36"/>
  <c r="DA4" i="36"/>
  <c r="DA115" i="36"/>
  <c r="CL4" i="36"/>
  <c r="CL115" i="36"/>
  <c r="BW4" i="36"/>
  <c r="BW115" i="36"/>
  <c r="BI4" i="36"/>
  <c r="BI115" i="36"/>
  <c r="AS4" i="36"/>
  <c r="AS115" i="36"/>
  <c r="AA4" i="36"/>
  <c r="AA115" i="36"/>
  <c r="D4" i="36"/>
  <c r="D115" i="36"/>
  <c r="K4" i="36"/>
  <c r="K115" i="36"/>
  <c r="AH4" i="36"/>
  <c r="AH115" i="36"/>
  <c r="AV4" i="36"/>
  <c r="AV115" i="36"/>
  <c r="BG4" i="36"/>
  <c r="BU4" i="36"/>
  <c r="CG4" i="36"/>
  <c r="CG115" i="36"/>
  <c r="CT4" i="36"/>
  <c r="CT115" i="36"/>
  <c r="DH4" i="36"/>
  <c r="DH115" i="36"/>
  <c r="DS4" i="36"/>
  <c r="DS115" i="36"/>
  <c r="EG4" i="36"/>
  <c r="EG115" i="36"/>
  <c r="ES4" i="36"/>
  <c r="ES115" i="36"/>
  <c r="FF4" i="36"/>
  <c r="FF115" i="36"/>
  <c r="FT4" i="36"/>
  <c r="FT115" i="36"/>
  <c r="GE4" i="36"/>
  <c r="GE115" i="36"/>
  <c r="GS4" i="36"/>
  <c r="GS115" i="36"/>
  <c r="HE4" i="36"/>
  <c r="HE115" i="36"/>
  <c r="HR4" i="36"/>
  <c r="HR115" i="36"/>
  <c r="IF4" i="36"/>
  <c r="IF115" i="36"/>
  <c r="IQ4" i="36"/>
  <c r="IQ115" i="36"/>
  <c r="JQ4" i="36"/>
  <c r="JQ115" i="36"/>
  <c r="KB4" i="36"/>
  <c r="KB115" i="36"/>
  <c r="KL4" i="36"/>
  <c r="KL115" i="36"/>
  <c r="KC4" i="36"/>
  <c r="KC115" i="36"/>
  <c r="JO4" i="36"/>
  <c r="JO115" i="36"/>
  <c r="JA4" i="36"/>
  <c r="JA115" i="36"/>
  <c r="HY4" i="36"/>
  <c r="HY115" i="36"/>
  <c r="HJ4" i="36"/>
  <c r="HJ115" i="36"/>
  <c r="GU4" i="36"/>
  <c r="GG4" i="36"/>
  <c r="GG115" i="36"/>
  <c r="FQ4" i="36"/>
  <c r="FQ115" i="36"/>
  <c r="FD4" i="36"/>
  <c r="FD115" i="36"/>
  <c r="EO4" i="36"/>
  <c r="EO115" i="36"/>
  <c r="DZ4" i="36"/>
  <c r="DZ115" i="36"/>
  <c r="DK4" i="36"/>
  <c r="DK115" i="36"/>
  <c r="CW4" i="36"/>
  <c r="CW115" i="36"/>
  <c r="CJ4" i="36"/>
  <c r="CJ115" i="36"/>
  <c r="BT4" i="36"/>
  <c r="BT115" i="36"/>
  <c r="BE4" i="36"/>
  <c r="BE115" i="36"/>
  <c r="AP4" i="36"/>
  <c r="U4" i="36"/>
  <c r="HV126" i="36"/>
  <c r="HV129" i="36"/>
  <c r="CX126" i="36"/>
  <c r="AQ126" i="36"/>
  <c r="AQ121" i="36"/>
  <c r="KO126" i="36"/>
  <c r="KO129" i="36"/>
  <c r="JA126" i="36"/>
  <c r="JA121" i="36"/>
  <c r="IK126" i="36"/>
  <c r="HD126" i="36"/>
  <c r="HD121" i="36"/>
  <c r="GT126" i="36"/>
  <c r="DZ126" i="36"/>
  <c r="DZ121" i="36"/>
  <c r="CH126" i="36"/>
  <c r="AB126" i="36"/>
  <c r="AB129" i="36"/>
  <c r="KN126" i="36"/>
  <c r="IR126" i="36"/>
  <c r="IB126" i="36"/>
  <c r="BQ126" i="36"/>
  <c r="BQ121" i="36"/>
  <c r="H126" i="36"/>
  <c r="ID126" i="36"/>
  <c r="JO126" i="36"/>
  <c r="JO129" i="36"/>
  <c r="HB126" i="36"/>
  <c r="HB129" i="36"/>
  <c r="DG126" i="36"/>
  <c r="DG121" i="36"/>
  <c r="G126" i="36"/>
  <c r="JV126" i="36"/>
  <c r="JV129" i="36"/>
  <c r="HJ126" i="36"/>
  <c r="EV126" i="36"/>
  <c r="EV129" i="36"/>
  <c r="DT126" i="36"/>
  <c r="DT129" i="36"/>
  <c r="AK126" i="36"/>
  <c r="AK121" i="36"/>
  <c r="Q126" i="36"/>
  <c r="Y126" i="36"/>
  <c r="Y129" i="36"/>
  <c r="BE126" i="36"/>
  <c r="BE129" i="36"/>
  <c r="CK126" i="36"/>
  <c r="CK129" i="36"/>
  <c r="DA126" i="36"/>
  <c r="EW126" i="36"/>
  <c r="FM126" i="36"/>
  <c r="GS126" i="36"/>
  <c r="GS121" i="36"/>
  <c r="X126" i="36"/>
  <c r="D126" i="36"/>
  <c r="AR126" i="36"/>
  <c r="AR129" i="36"/>
  <c r="BA126" i="36"/>
  <c r="BA121" i="36"/>
  <c r="CL126" i="36"/>
  <c r="DD126" i="36"/>
  <c r="DD121" i="36"/>
  <c r="EN126" i="36"/>
  <c r="EN129" i="36"/>
  <c r="EX126" i="36"/>
  <c r="EX129" i="36"/>
  <c r="GH126" i="36"/>
  <c r="GH129" i="36"/>
  <c r="GQ126" i="36"/>
  <c r="GQ121" i="36"/>
  <c r="AJ126" i="36"/>
  <c r="AJ121" i="36"/>
  <c r="BB126" i="36"/>
  <c r="BB129" i="36"/>
  <c r="CM126" i="36"/>
  <c r="CM129" i="36"/>
  <c r="CV126" i="36"/>
  <c r="CV121" i="36"/>
  <c r="EF126" i="36"/>
  <c r="EF121" i="36"/>
  <c r="EP126" i="36"/>
  <c r="EP129" i="36"/>
  <c r="FZ126" i="36"/>
  <c r="FZ121" i="36"/>
  <c r="J126" i="36"/>
  <c r="AV126" i="36"/>
  <c r="AV129" i="36"/>
  <c r="BF126" i="36"/>
  <c r="BF121" i="36"/>
  <c r="CP126" i="36"/>
  <c r="CP121" i="36"/>
  <c r="CY126" i="36"/>
  <c r="CY121" i="36"/>
  <c r="EJ126" i="36"/>
  <c r="EJ129" i="36"/>
  <c r="FB126" i="36"/>
  <c r="FB121" i="36"/>
  <c r="GM126" i="36"/>
  <c r="GM121" i="36"/>
  <c r="GV126" i="36"/>
  <c r="GV129" i="36"/>
  <c r="ER136" i="36"/>
  <c r="K136" i="36"/>
  <c r="S136" i="36"/>
  <c r="BO136" i="36"/>
  <c r="CE136" i="36"/>
  <c r="EI136" i="36"/>
  <c r="E136" i="36"/>
  <c r="BH136" i="36"/>
  <c r="BQ136" i="36"/>
  <c r="DJ136" i="36"/>
  <c r="X136" i="36"/>
  <c r="AG136" i="36"/>
  <c r="I136" i="36"/>
  <c r="R136" i="36"/>
  <c r="BL136" i="36"/>
  <c r="CN136" i="36"/>
  <c r="EZ136" i="36"/>
  <c r="D136" i="36"/>
  <c r="T136" i="36"/>
  <c r="CY136" i="36"/>
  <c r="DW136" i="36"/>
  <c r="AW136" i="36"/>
  <c r="BM136" i="36"/>
  <c r="EW136" i="36"/>
  <c r="BN136" i="36"/>
  <c r="CP136" i="36"/>
  <c r="Y136" i="36"/>
  <c r="AM136" i="36"/>
  <c r="CQ136" i="36"/>
  <c r="L136" i="36"/>
  <c r="BS136" i="36"/>
  <c r="CG136" i="36"/>
  <c r="KI126" i="36"/>
  <c r="KI121" i="36"/>
  <c r="KA126" i="36"/>
  <c r="KA121" i="36"/>
  <c r="IU126" i="36"/>
  <c r="IU121" i="36"/>
  <c r="IM126" i="36"/>
  <c r="IM129" i="36"/>
  <c r="HO126" i="36"/>
  <c r="HO129" i="36"/>
  <c r="GW126" i="36"/>
  <c r="FF126" i="36"/>
  <c r="ER126" i="36"/>
  <c r="BW126" i="36"/>
  <c r="BW121" i="36"/>
  <c r="M126" i="36"/>
  <c r="BX136" i="36"/>
  <c r="AR136" i="36"/>
  <c r="AG4" i="36"/>
  <c r="AG115" i="36"/>
  <c r="Y4" i="36"/>
  <c r="Y115" i="36"/>
  <c r="Q4" i="36"/>
  <c r="Q115" i="36"/>
  <c r="I4" i="36"/>
  <c r="I115" i="36"/>
  <c r="AF4" i="36"/>
  <c r="AF115" i="36"/>
  <c r="X4" i="36"/>
  <c r="X115" i="36"/>
  <c r="P4" i="36"/>
  <c r="P115" i="36"/>
  <c r="H4" i="36"/>
  <c r="H115" i="36"/>
  <c r="JK4" i="36"/>
  <c r="JK115" i="36"/>
  <c r="JC4" i="36"/>
  <c r="JC115" i="36"/>
  <c r="IU4" i="36"/>
  <c r="IU115" i="36"/>
  <c r="IM4" i="36"/>
  <c r="IM115" i="36"/>
  <c r="IE4" i="36"/>
  <c r="IE115" i="36"/>
  <c r="HW4" i="36"/>
  <c r="HW115" i="36"/>
  <c r="HO4" i="36"/>
  <c r="HO115" i="36"/>
  <c r="HG4" i="36"/>
  <c r="HG115" i="36"/>
  <c r="GY4" i="36"/>
  <c r="GY115" i="36"/>
  <c r="GQ4" i="36"/>
  <c r="GQ115" i="36"/>
  <c r="GI4" i="36"/>
  <c r="GI115" i="36"/>
  <c r="GA4" i="36"/>
  <c r="GA115" i="36"/>
  <c r="FS4" i="36"/>
  <c r="FS115" i="36"/>
  <c r="FK4" i="36"/>
  <c r="FK115" i="36"/>
  <c r="FC4" i="36"/>
  <c r="FC115" i="36"/>
  <c r="EU4" i="36"/>
  <c r="EU115" i="36"/>
  <c r="EM4" i="36"/>
  <c r="EM115" i="36"/>
  <c r="EE4" i="36"/>
  <c r="EE115" i="36"/>
  <c r="DW4" i="36"/>
  <c r="DW115" i="36"/>
  <c r="DO4" i="36"/>
  <c r="DO115" i="36"/>
  <c r="DG4" i="36"/>
  <c r="DG115" i="36"/>
  <c r="CY4" i="36"/>
  <c r="CY115" i="36"/>
  <c r="CQ4" i="36"/>
  <c r="CQ115" i="36"/>
  <c r="CI4" i="36"/>
  <c r="CI115" i="36"/>
  <c r="CA4" i="36"/>
  <c r="CA115" i="36"/>
  <c r="BS4" i="36"/>
  <c r="BS115" i="36"/>
  <c r="BK4" i="36"/>
  <c r="BK115" i="36"/>
  <c r="BC4" i="36"/>
  <c r="BC115" i="36"/>
  <c r="AU4" i="36"/>
  <c r="AU115" i="36"/>
  <c r="AM4" i="36"/>
  <c r="AM115" i="36"/>
  <c r="AE4" i="36"/>
  <c r="AE115" i="36"/>
  <c r="W4" i="36"/>
  <c r="W115" i="36"/>
  <c r="O4" i="36"/>
  <c r="O115" i="36"/>
  <c r="G4" i="36"/>
  <c r="G115" i="36"/>
  <c r="KP4" i="36"/>
  <c r="KP115" i="36"/>
  <c r="KH4" i="36"/>
  <c r="KH115" i="36"/>
  <c r="JZ4" i="36"/>
  <c r="JZ115" i="36"/>
  <c r="JR4" i="36"/>
  <c r="JR115" i="36"/>
  <c r="JJ4" i="36"/>
  <c r="JJ115" i="36"/>
  <c r="JB4" i="36"/>
  <c r="JB115" i="36"/>
  <c r="IT4" i="36"/>
  <c r="IT115" i="36"/>
  <c r="IL4" i="36"/>
  <c r="IL115" i="36"/>
  <c r="ID4" i="36"/>
  <c r="ID115" i="36"/>
  <c r="HV4" i="36"/>
  <c r="HV115" i="36"/>
  <c r="HN4" i="36"/>
  <c r="HN115" i="36"/>
  <c r="HF4" i="36"/>
  <c r="HF115" i="36"/>
  <c r="GX4" i="36"/>
  <c r="GX115" i="36"/>
  <c r="GP4" i="36"/>
  <c r="GP115" i="36"/>
  <c r="GH4" i="36"/>
  <c r="GH115" i="36"/>
  <c r="FZ4" i="36"/>
  <c r="FZ115" i="36"/>
  <c r="FR4" i="36"/>
  <c r="FR115" i="36"/>
  <c r="FJ4" i="36"/>
  <c r="FJ115" i="36"/>
  <c r="FB4" i="36"/>
  <c r="FB115" i="36"/>
  <c r="ET4" i="36"/>
  <c r="ET115" i="36"/>
  <c r="EL4" i="36"/>
  <c r="EL115" i="36"/>
  <c r="ED4" i="36"/>
  <c r="ED115" i="36"/>
  <c r="DV4" i="36"/>
  <c r="DV115" i="36"/>
  <c r="DN4" i="36"/>
  <c r="DN115" i="36"/>
  <c r="DF4" i="36"/>
  <c r="DF115" i="36"/>
  <c r="CX4" i="36"/>
  <c r="CX115" i="36"/>
  <c r="CP4" i="36"/>
  <c r="CP115" i="36"/>
  <c r="CH4" i="36"/>
  <c r="CH115" i="36"/>
  <c r="BZ4" i="36"/>
  <c r="BZ115" i="36"/>
  <c r="BR4" i="36"/>
  <c r="BR115" i="36"/>
  <c r="BJ4" i="36"/>
  <c r="BJ115" i="36"/>
  <c r="BB4" i="36"/>
  <c r="BB115" i="36"/>
  <c r="AT4" i="36"/>
  <c r="AT115" i="36"/>
  <c r="AL4" i="36"/>
  <c r="AL115" i="36"/>
  <c r="AD4" i="36"/>
  <c r="AD115" i="36"/>
  <c r="V4" i="36"/>
  <c r="V115" i="36"/>
  <c r="N4" i="36"/>
  <c r="F4" i="36"/>
  <c r="KN4" i="36"/>
  <c r="KN115" i="36"/>
  <c r="KF4" i="36"/>
  <c r="KF115" i="36"/>
  <c r="JX4" i="36"/>
  <c r="JX115" i="36"/>
  <c r="JP4" i="36"/>
  <c r="JP115" i="36"/>
  <c r="JH4" i="36"/>
  <c r="JH115" i="36"/>
  <c r="IZ4" i="36"/>
  <c r="IZ115" i="36"/>
  <c r="IR4" i="36"/>
  <c r="IR115" i="36"/>
  <c r="IJ4" i="36"/>
  <c r="IJ115" i="36"/>
  <c r="IB4" i="36"/>
  <c r="IB115" i="36"/>
  <c r="HT4" i="36"/>
  <c r="HT115" i="36"/>
  <c r="HL4" i="36"/>
  <c r="HL115" i="36"/>
  <c r="HD4" i="36"/>
  <c r="HD115" i="36"/>
  <c r="GV4" i="36"/>
  <c r="GV115" i="36"/>
  <c r="GN4" i="36"/>
  <c r="GN115" i="36"/>
  <c r="GF4" i="36"/>
  <c r="GF115" i="36"/>
  <c r="FX4" i="36"/>
  <c r="FX115" i="36"/>
  <c r="FP4" i="36"/>
  <c r="FP115" i="36"/>
  <c r="FH4" i="36"/>
  <c r="FH115" i="36"/>
  <c r="EZ4" i="36"/>
  <c r="EZ115" i="36"/>
  <c r="ER4" i="36"/>
  <c r="ER115" i="36"/>
  <c r="EJ4" i="36"/>
  <c r="EJ115" i="36"/>
  <c r="EB4" i="36"/>
  <c r="EB115" i="36"/>
  <c r="DT4" i="36"/>
  <c r="DT115" i="36"/>
  <c r="DL4" i="36"/>
  <c r="DL115" i="36"/>
  <c r="DD4" i="36"/>
  <c r="DD115" i="36"/>
  <c r="CV4" i="36"/>
  <c r="CV115" i="36"/>
  <c r="CN4" i="36"/>
  <c r="CN115" i="36"/>
  <c r="CF4" i="36"/>
  <c r="CF115" i="36"/>
  <c r="BX4" i="36"/>
  <c r="BX115" i="36"/>
  <c r="BP4" i="36"/>
  <c r="BP115" i="36"/>
  <c r="BH4" i="36"/>
  <c r="BH115" i="36"/>
  <c r="AZ4" i="36"/>
  <c r="AZ115" i="36"/>
  <c r="AR4" i="36"/>
  <c r="AR115" i="36"/>
  <c r="AJ4" i="36"/>
  <c r="AJ115" i="36"/>
  <c r="AB4" i="36"/>
  <c r="AB115" i="36"/>
  <c r="T4" i="36"/>
  <c r="T115" i="36"/>
  <c r="L4" i="36"/>
  <c r="L115" i="36"/>
  <c r="DL126" i="36"/>
  <c r="BP126" i="36"/>
  <c r="B4" i="11"/>
  <c r="M4" i="11"/>
  <c r="AG110" i="40"/>
  <c r="AJ110" i="40"/>
  <c r="AF110" i="40"/>
  <c r="B4" i="41"/>
  <c r="P111" i="40"/>
  <c r="L11" i="42"/>
  <c r="F11" i="42"/>
  <c r="A17" i="42"/>
  <c r="L6" i="42"/>
  <c r="AF115" i="40"/>
  <c r="AF84" i="40"/>
  <c r="AJ84" i="40"/>
  <c r="AF85" i="40"/>
  <c r="AJ85" i="40"/>
  <c r="AF86" i="40"/>
  <c r="AJ86" i="40"/>
  <c r="AF87" i="40"/>
  <c r="AJ87" i="40"/>
  <c r="AF88" i="40"/>
  <c r="AJ88" i="40"/>
  <c r="AF89" i="40"/>
  <c r="AJ89" i="40"/>
  <c r="AF90" i="40"/>
  <c r="AJ90" i="40"/>
  <c r="AF91" i="40"/>
  <c r="AJ91" i="40"/>
  <c r="AF92" i="40"/>
  <c r="AJ92" i="40"/>
  <c r="AF93" i="40"/>
  <c r="AJ93" i="40"/>
  <c r="AF94" i="40"/>
  <c r="AJ94" i="40"/>
  <c r="AF95" i="40"/>
  <c r="AJ95" i="40"/>
  <c r="AF96" i="40"/>
  <c r="AJ96" i="40"/>
  <c r="AF97" i="40"/>
  <c r="AJ97" i="40"/>
  <c r="AF98" i="40"/>
  <c r="AJ98" i="40"/>
  <c r="AF99" i="40"/>
  <c r="AJ99" i="40"/>
  <c r="AF100" i="40"/>
  <c r="AJ100" i="40"/>
  <c r="AF101" i="40"/>
  <c r="AJ101" i="40"/>
  <c r="AF102" i="40"/>
  <c r="AJ102" i="40"/>
  <c r="AF103" i="40"/>
  <c r="AJ103" i="40"/>
  <c r="AF104" i="40"/>
  <c r="AJ104" i="40"/>
  <c r="AF105" i="40"/>
  <c r="AJ105" i="40"/>
  <c r="AF106" i="40"/>
  <c r="AJ106" i="40"/>
  <c r="AF107" i="40"/>
  <c r="AJ107" i="40"/>
  <c r="AF108" i="40"/>
  <c r="AJ108" i="40"/>
  <c r="C163" i="36"/>
  <c r="D163" i="36"/>
  <c r="E163" i="36"/>
  <c r="F163" i="36"/>
  <c r="G163" i="36"/>
  <c r="H163" i="36"/>
  <c r="I163" i="36"/>
  <c r="J163" i="36"/>
  <c r="K163" i="36"/>
  <c r="L163" i="36"/>
  <c r="M163" i="36"/>
  <c r="N163" i="36"/>
  <c r="O163" i="36"/>
  <c r="P163" i="36"/>
  <c r="Q163" i="36"/>
  <c r="R163" i="36"/>
  <c r="S163" i="36"/>
  <c r="T163" i="36"/>
  <c r="U163" i="36"/>
  <c r="V163" i="36"/>
  <c r="W163" i="36"/>
  <c r="X163" i="36"/>
  <c r="Y163" i="36"/>
  <c r="Z163" i="36"/>
  <c r="AA163" i="36"/>
  <c r="AB163" i="36"/>
  <c r="AC163" i="36"/>
  <c r="AD163" i="36"/>
  <c r="AE163" i="36"/>
  <c r="AF163" i="36"/>
  <c r="AG163" i="36"/>
  <c r="AH163" i="36"/>
  <c r="AI163" i="36"/>
  <c r="AJ163" i="36"/>
  <c r="AK163" i="36"/>
  <c r="AL163" i="36"/>
  <c r="AM163" i="36"/>
  <c r="AN163" i="36"/>
  <c r="AO163" i="36"/>
  <c r="AP163" i="36"/>
  <c r="AQ163" i="36"/>
  <c r="AR163" i="36"/>
  <c r="AS163" i="36"/>
  <c r="AT163" i="36"/>
  <c r="AU163" i="36"/>
  <c r="AV163" i="36"/>
  <c r="AW163" i="36"/>
  <c r="AX163" i="36"/>
  <c r="AY163" i="36"/>
  <c r="AZ163" i="36"/>
  <c r="BA163" i="36"/>
  <c r="BB163" i="36"/>
  <c r="BC163" i="36"/>
  <c r="BD163" i="36"/>
  <c r="BE163" i="36"/>
  <c r="BF163" i="36"/>
  <c r="BG163" i="36"/>
  <c r="BH163" i="36"/>
  <c r="BI163" i="36"/>
  <c r="BJ163" i="36"/>
  <c r="BK163" i="36"/>
  <c r="BL163" i="36"/>
  <c r="BM163" i="36"/>
  <c r="BN163" i="36"/>
  <c r="BO163" i="36"/>
  <c r="BP163" i="36"/>
  <c r="BQ163" i="36"/>
  <c r="BR163" i="36"/>
  <c r="BS163" i="36"/>
  <c r="BT163" i="36"/>
  <c r="BU163" i="36"/>
  <c r="BV163" i="36"/>
  <c r="BW163" i="36"/>
  <c r="BX163" i="36"/>
  <c r="BY163" i="36"/>
  <c r="BZ163" i="36"/>
  <c r="CA163" i="36"/>
  <c r="CB163" i="36"/>
  <c r="CC163" i="36"/>
  <c r="CD163" i="36"/>
  <c r="CE163" i="36"/>
  <c r="CF163" i="36"/>
  <c r="CG163" i="36"/>
  <c r="CH163" i="36"/>
  <c r="CI163" i="36"/>
  <c r="CJ163" i="36"/>
  <c r="CK163" i="36"/>
  <c r="CL163" i="36"/>
  <c r="CM163" i="36"/>
  <c r="CN163" i="36"/>
  <c r="CO163" i="36"/>
  <c r="CP163" i="36"/>
  <c r="CQ163" i="36"/>
  <c r="CR163" i="36"/>
  <c r="CS163" i="36"/>
  <c r="CT163" i="36"/>
  <c r="CU163" i="36"/>
  <c r="CV163" i="36"/>
  <c r="CW163" i="36"/>
  <c r="CX163" i="36"/>
  <c r="CY163" i="36"/>
  <c r="CZ163" i="36"/>
  <c r="DA163" i="36"/>
  <c r="DB163" i="36"/>
  <c r="DC163" i="36"/>
  <c r="DD163" i="36"/>
  <c r="DE163" i="36"/>
  <c r="DF163" i="36"/>
  <c r="DG163" i="36"/>
  <c r="DH163" i="36"/>
  <c r="DI163" i="36"/>
  <c r="DJ163" i="36"/>
  <c r="DK163" i="36"/>
  <c r="DL163" i="36"/>
  <c r="DM163" i="36"/>
  <c r="DN163" i="36"/>
  <c r="DO163" i="36"/>
  <c r="DP163" i="36"/>
  <c r="DQ163" i="36"/>
  <c r="DR163" i="36"/>
  <c r="DS163" i="36"/>
  <c r="DT163" i="36"/>
  <c r="DU163" i="36"/>
  <c r="DV163" i="36"/>
  <c r="DW163" i="36"/>
  <c r="DX163" i="36"/>
  <c r="DY163" i="36"/>
  <c r="DZ163" i="36"/>
  <c r="EA163" i="36"/>
  <c r="EB163" i="36"/>
  <c r="EC163" i="36"/>
  <c r="ED163" i="36"/>
  <c r="EE163" i="36"/>
  <c r="EF163" i="36"/>
  <c r="EG163" i="36"/>
  <c r="EH163" i="36"/>
  <c r="EI163" i="36"/>
  <c r="EJ163" i="36"/>
  <c r="EK163" i="36"/>
  <c r="EL163" i="36"/>
  <c r="EM163" i="36"/>
  <c r="EN163" i="36"/>
  <c r="EO163" i="36"/>
  <c r="EP163" i="36"/>
  <c r="EQ163" i="36"/>
  <c r="ER163" i="36"/>
  <c r="ES163" i="36"/>
  <c r="ET163" i="36"/>
  <c r="EU163" i="36"/>
  <c r="EV163" i="36"/>
  <c r="EW163" i="36"/>
  <c r="EX163" i="36"/>
  <c r="EY163" i="36"/>
  <c r="EZ163" i="36"/>
  <c r="FA163" i="36"/>
  <c r="FB163" i="36"/>
  <c r="FC163" i="36"/>
  <c r="FD163" i="36"/>
  <c r="FE163" i="36"/>
  <c r="FF163" i="36"/>
  <c r="FG163" i="36"/>
  <c r="FH163" i="36"/>
  <c r="FI163" i="36"/>
  <c r="FJ163" i="36"/>
  <c r="FK163" i="36"/>
  <c r="FL163" i="36"/>
  <c r="FM163" i="36"/>
  <c r="FN163" i="36"/>
  <c r="FO163" i="36"/>
  <c r="FP163" i="36"/>
  <c r="FQ163" i="36"/>
  <c r="FR163" i="36"/>
  <c r="FS163" i="36"/>
  <c r="FT163" i="36"/>
  <c r="FU163" i="36"/>
  <c r="FV163" i="36"/>
  <c r="FW163" i="36"/>
  <c r="FX163" i="36"/>
  <c r="FY163" i="36"/>
  <c r="FZ163" i="36"/>
  <c r="GA163" i="36"/>
  <c r="GB163" i="36"/>
  <c r="GC163" i="36"/>
  <c r="GD163" i="36"/>
  <c r="GE163" i="36"/>
  <c r="GF163" i="36"/>
  <c r="GG163" i="36"/>
  <c r="GH163" i="36"/>
  <c r="GI163" i="36"/>
  <c r="GJ163" i="36"/>
  <c r="GK163" i="36"/>
  <c r="GL163" i="36"/>
  <c r="GM163" i="36"/>
  <c r="GN163" i="36"/>
  <c r="GO163" i="36"/>
  <c r="GP163" i="36"/>
  <c r="GQ163" i="36"/>
  <c r="GR163" i="36"/>
  <c r="GS163" i="36"/>
  <c r="GT163" i="36"/>
  <c r="GU163" i="36"/>
  <c r="GV163" i="36"/>
  <c r="GW163" i="36"/>
  <c r="GX163" i="36"/>
  <c r="GY163" i="36"/>
  <c r="GZ163" i="36"/>
  <c r="HA163" i="36"/>
  <c r="HB163" i="36"/>
  <c r="HC163" i="36"/>
  <c r="HD163" i="36"/>
  <c r="HE163" i="36"/>
  <c r="HF163" i="36"/>
  <c r="HG163" i="36"/>
  <c r="HH163" i="36"/>
  <c r="HI163" i="36"/>
  <c r="HJ163" i="36"/>
  <c r="HK163" i="36"/>
  <c r="HL163" i="36"/>
  <c r="HM163" i="36"/>
  <c r="HN163" i="36"/>
  <c r="HO163" i="36"/>
  <c r="HP163" i="36"/>
  <c r="HQ163" i="36"/>
  <c r="HR163" i="36"/>
  <c r="HS163" i="36"/>
  <c r="HT163" i="36"/>
  <c r="HU163" i="36"/>
  <c r="HV163" i="36"/>
  <c r="HW163" i="36"/>
  <c r="HX163" i="36"/>
  <c r="HY163" i="36"/>
  <c r="HZ163" i="36"/>
  <c r="IA163" i="36"/>
  <c r="IB163" i="36"/>
  <c r="IC163" i="36"/>
  <c r="ID163" i="36"/>
  <c r="IE163" i="36"/>
  <c r="IF163" i="36"/>
  <c r="IG163" i="36"/>
  <c r="IH163" i="36"/>
  <c r="II163" i="36"/>
  <c r="IJ163" i="36"/>
  <c r="IK163" i="36"/>
  <c r="IL163" i="36"/>
  <c r="IM163" i="36"/>
  <c r="IN163" i="36"/>
  <c r="IO163" i="36"/>
  <c r="IP163" i="36"/>
  <c r="IQ163" i="36"/>
  <c r="IR163" i="36"/>
  <c r="IS163" i="36"/>
  <c r="IT163" i="36"/>
  <c r="IU163" i="36"/>
  <c r="IV163" i="36"/>
  <c r="IW163" i="36"/>
  <c r="IX163" i="36"/>
  <c r="IY163" i="36"/>
  <c r="IZ163" i="36"/>
  <c r="JA163" i="36"/>
  <c r="JB163" i="36"/>
  <c r="JC163" i="36"/>
  <c r="JD163" i="36"/>
  <c r="JE163" i="36"/>
  <c r="JF163" i="36"/>
  <c r="JG163" i="36"/>
  <c r="JH163" i="36"/>
  <c r="JI163" i="36"/>
  <c r="JJ163" i="36"/>
  <c r="JK163" i="36"/>
  <c r="JL163" i="36"/>
  <c r="JM163" i="36"/>
  <c r="JN163" i="36"/>
  <c r="JO163" i="36"/>
  <c r="JP163" i="36"/>
  <c r="JQ163" i="36"/>
  <c r="JR163" i="36"/>
  <c r="JS163" i="36"/>
  <c r="JT163" i="36"/>
  <c r="JU163" i="36"/>
  <c r="JV163" i="36"/>
  <c r="JW163" i="36"/>
  <c r="JX163" i="36"/>
  <c r="JY163" i="36"/>
  <c r="JZ163" i="36"/>
  <c r="KA163" i="36"/>
  <c r="KB163" i="36"/>
  <c r="KC163" i="36"/>
  <c r="KD163" i="36"/>
  <c r="KE163" i="36"/>
  <c r="KF163" i="36"/>
  <c r="KG163" i="36"/>
  <c r="KH163" i="36"/>
  <c r="KI163" i="36"/>
  <c r="KJ163" i="36"/>
  <c r="KK163" i="36"/>
  <c r="KL163" i="36"/>
  <c r="KM163" i="36"/>
  <c r="KN163" i="36"/>
  <c r="KO163" i="36"/>
  <c r="KP163" i="36"/>
  <c r="C169" i="36"/>
  <c r="D169" i="36"/>
  <c r="E169" i="36"/>
  <c r="F169" i="36"/>
  <c r="G169" i="36"/>
  <c r="H169" i="36"/>
  <c r="I169" i="36"/>
  <c r="J169" i="36"/>
  <c r="K169" i="36"/>
  <c r="L169" i="36"/>
  <c r="M169" i="36"/>
  <c r="N169" i="36"/>
  <c r="O169" i="36"/>
  <c r="P169" i="36"/>
  <c r="Q169" i="36"/>
  <c r="R169" i="36"/>
  <c r="S169" i="36"/>
  <c r="T169" i="36"/>
  <c r="U169" i="36"/>
  <c r="V169" i="36"/>
  <c r="W169" i="36"/>
  <c r="X169" i="36"/>
  <c r="Y169" i="36"/>
  <c r="Z169" i="36"/>
  <c r="AA169" i="36"/>
  <c r="AB169" i="36"/>
  <c r="AC169" i="36"/>
  <c r="AD169" i="36"/>
  <c r="AE169" i="36"/>
  <c r="AF169" i="36"/>
  <c r="AG169" i="36"/>
  <c r="AH169" i="36"/>
  <c r="AI169" i="36"/>
  <c r="AJ169" i="36"/>
  <c r="AK169" i="36"/>
  <c r="AL169" i="36"/>
  <c r="AM169" i="36"/>
  <c r="AN169" i="36"/>
  <c r="AO169" i="36"/>
  <c r="AP169" i="36"/>
  <c r="AQ169" i="36"/>
  <c r="AR169" i="36"/>
  <c r="AS169" i="36"/>
  <c r="AT169" i="36"/>
  <c r="AU169" i="36"/>
  <c r="AV169" i="36"/>
  <c r="AW169" i="36"/>
  <c r="AX169" i="36"/>
  <c r="AY169" i="36"/>
  <c r="AZ169" i="36"/>
  <c r="BA169" i="36"/>
  <c r="BB169" i="36"/>
  <c r="BC169" i="36"/>
  <c r="BD169" i="36"/>
  <c r="BE169" i="36"/>
  <c r="BF169" i="36"/>
  <c r="BG169" i="36"/>
  <c r="BH169" i="36"/>
  <c r="BI169" i="36"/>
  <c r="BJ169" i="36"/>
  <c r="BK169" i="36"/>
  <c r="BL169" i="36"/>
  <c r="BM169" i="36"/>
  <c r="BN169" i="36"/>
  <c r="BO169" i="36"/>
  <c r="BP169" i="36"/>
  <c r="BQ169" i="36"/>
  <c r="BR169" i="36"/>
  <c r="BS169" i="36"/>
  <c r="BT169" i="36"/>
  <c r="BU169" i="36"/>
  <c r="BV169" i="36"/>
  <c r="BW169" i="36"/>
  <c r="BX169" i="36"/>
  <c r="BY169" i="36"/>
  <c r="BZ169" i="36"/>
  <c r="CA169" i="36"/>
  <c r="CB169" i="36"/>
  <c r="CC169" i="36"/>
  <c r="CD169" i="36"/>
  <c r="CE169" i="36"/>
  <c r="CF169" i="36"/>
  <c r="CG169" i="36"/>
  <c r="CH169" i="36"/>
  <c r="CI169" i="36"/>
  <c r="CJ169" i="36"/>
  <c r="CK169" i="36"/>
  <c r="CL169" i="36"/>
  <c r="CM169" i="36"/>
  <c r="CN169" i="36"/>
  <c r="CO169" i="36"/>
  <c r="CP169" i="36"/>
  <c r="CQ169" i="36"/>
  <c r="CR169" i="36"/>
  <c r="CS169" i="36"/>
  <c r="CT169" i="36"/>
  <c r="CU169" i="36"/>
  <c r="CV169" i="36"/>
  <c r="CW169" i="36"/>
  <c r="CX169" i="36"/>
  <c r="CY169" i="36"/>
  <c r="CZ169" i="36"/>
  <c r="DA169" i="36"/>
  <c r="DB169" i="36"/>
  <c r="DC169" i="36"/>
  <c r="DD169" i="36"/>
  <c r="DE169" i="36"/>
  <c r="DF169" i="36"/>
  <c r="DG169" i="36"/>
  <c r="DH169" i="36"/>
  <c r="DI169" i="36"/>
  <c r="DJ169" i="36"/>
  <c r="DK169" i="36"/>
  <c r="DL169" i="36"/>
  <c r="DM169" i="36"/>
  <c r="DN169" i="36"/>
  <c r="DO169" i="36"/>
  <c r="DP169" i="36"/>
  <c r="DQ169" i="36"/>
  <c r="DR169" i="36"/>
  <c r="DS169" i="36"/>
  <c r="DT169" i="36"/>
  <c r="DU169" i="36"/>
  <c r="DV169" i="36"/>
  <c r="DW169" i="36"/>
  <c r="DX169" i="36"/>
  <c r="DY169" i="36"/>
  <c r="DZ169" i="36"/>
  <c r="EA169" i="36"/>
  <c r="EB169" i="36"/>
  <c r="EC169" i="36"/>
  <c r="ED169" i="36"/>
  <c r="EE169" i="36"/>
  <c r="EF169" i="36"/>
  <c r="EG169" i="36"/>
  <c r="EH169" i="36"/>
  <c r="EI169" i="36"/>
  <c r="EJ169" i="36"/>
  <c r="EK169" i="36"/>
  <c r="EL169" i="36"/>
  <c r="EM169" i="36"/>
  <c r="EN169" i="36"/>
  <c r="EO169" i="36"/>
  <c r="EP169" i="36"/>
  <c r="EQ169" i="36"/>
  <c r="ER169" i="36"/>
  <c r="ES169" i="36"/>
  <c r="ET169" i="36"/>
  <c r="EU169" i="36"/>
  <c r="EV169" i="36"/>
  <c r="EW169" i="36"/>
  <c r="EX169" i="36"/>
  <c r="EY169" i="36"/>
  <c r="EZ169" i="36"/>
  <c r="FA169" i="36"/>
  <c r="FB169" i="36"/>
  <c r="FC169" i="36"/>
  <c r="FD169" i="36"/>
  <c r="FE169" i="36"/>
  <c r="FF169" i="36"/>
  <c r="FG169" i="36"/>
  <c r="FH169" i="36"/>
  <c r="FI169" i="36"/>
  <c r="FJ169" i="36"/>
  <c r="FK169" i="36"/>
  <c r="FL169" i="36"/>
  <c r="FM169" i="36"/>
  <c r="FN169" i="36"/>
  <c r="FO169" i="36"/>
  <c r="FP169" i="36"/>
  <c r="FQ169" i="36"/>
  <c r="FR169" i="36"/>
  <c r="FS169" i="36"/>
  <c r="FT169" i="36"/>
  <c r="FU169" i="36"/>
  <c r="FV169" i="36"/>
  <c r="FW169" i="36"/>
  <c r="FX169" i="36"/>
  <c r="FY169" i="36"/>
  <c r="FZ169" i="36"/>
  <c r="GA169" i="36"/>
  <c r="GB169" i="36"/>
  <c r="GC169" i="36"/>
  <c r="GD169" i="36"/>
  <c r="GE169" i="36"/>
  <c r="GF169" i="36"/>
  <c r="GG169" i="36"/>
  <c r="GH169" i="36"/>
  <c r="GI169" i="36"/>
  <c r="GJ169" i="36"/>
  <c r="GK169" i="36"/>
  <c r="GL169" i="36"/>
  <c r="GM169" i="36"/>
  <c r="GN169" i="36"/>
  <c r="GO169" i="36"/>
  <c r="GP169" i="36"/>
  <c r="GQ169" i="36"/>
  <c r="GR169" i="36"/>
  <c r="GS169" i="36"/>
  <c r="GT169" i="36"/>
  <c r="GU169" i="36"/>
  <c r="GV169" i="36"/>
  <c r="GW169" i="36"/>
  <c r="GX169" i="36"/>
  <c r="GY169" i="36"/>
  <c r="GZ169" i="36"/>
  <c r="HA169" i="36"/>
  <c r="HB169" i="36"/>
  <c r="HC169" i="36"/>
  <c r="HD169" i="36"/>
  <c r="HE169" i="36"/>
  <c r="HF169" i="36"/>
  <c r="HG169" i="36"/>
  <c r="HH169" i="36"/>
  <c r="HI169" i="36"/>
  <c r="HJ169" i="36"/>
  <c r="HK169" i="36"/>
  <c r="HL169" i="36"/>
  <c r="HM169" i="36"/>
  <c r="HN169" i="36"/>
  <c r="HO169" i="36"/>
  <c r="HP169" i="36"/>
  <c r="HQ169" i="36"/>
  <c r="HR169" i="36"/>
  <c r="HS169" i="36"/>
  <c r="HT169" i="36"/>
  <c r="HU169" i="36"/>
  <c r="HV169" i="36"/>
  <c r="HW169" i="36"/>
  <c r="HX169" i="36"/>
  <c r="HY169" i="36"/>
  <c r="HZ169" i="36"/>
  <c r="IA169" i="36"/>
  <c r="IB169" i="36"/>
  <c r="IC169" i="36"/>
  <c r="ID169" i="36"/>
  <c r="IE169" i="36"/>
  <c r="IF169" i="36"/>
  <c r="IG169" i="36"/>
  <c r="IH169" i="36"/>
  <c r="II169" i="36"/>
  <c r="IJ169" i="36"/>
  <c r="IK169" i="36"/>
  <c r="IL169" i="36"/>
  <c r="IM169" i="36"/>
  <c r="IN169" i="36"/>
  <c r="IO169" i="36"/>
  <c r="IP169" i="36"/>
  <c r="IQ169" i="36"/>
  <c r="IR169" i="36"/>
  <c r="IS169" i="36"/>
  <c r="IT169" i="36"/>
  <c r="IU169" i="36"/>
  <c r="IV169" i="36"/>
  <c r="IW169" i="36"/>
  <c r="IX169" i="36"/>
  <c r="IY169" i="36"/>
  <c r="IZ169" i="36"/>
  <c r="JA169" i="36"/>
  <c r="JB169" i="36"/>
  <c r="JC169" i="36"/>
  <c r="JD169" i="36"/>
  <c r="JE169" i="36"/>
  <c r="JF169" i="36"/>
  <c r="JG169" i="36"/>
  <c r="JH169" i="36"/>
  <c r="JI169" i="36"/>
  <c r="JJ169" i="36"/>
  <c r="JK169" i="36"/>
  <c r="JL169" i="36"/>
  <c r="JM169" i="36"/>
  <c r="JN169" i="36"/>
  <c r="JO169" i="36"/>
  <c r="JP169" i="36"/>
  <c r="JQ169" i="36"/>
  <c r="JR169" i="36"/>
  <c r="JS169" i="36"/>
  <c r="JT169" i="36"/>
  <c r="JU169" i="36"/>
  <c r="JV169" i="36"/>
  <c r="JW169" i="36"/>
  <c r="JX169" i="36"/>
  <c r="JY169" i="36"/>
  <c r="JZ169" i="36"/>
  <c r="KA169" i="36"/>
  <c r="KB169" i="36"/>
  <c r="KC169" i="36"/>
  <c r="KD169" i="36"/>
  <c r="KE169" i="36"/>
  <c r="KF169" i="36"/>
  <c r="KG169" i="36"/>
  <c r="KH169" i="36"/>
  <c r="KI169" i="36"/>
  <c r="KJ169" i="36"/>
  <c r="KK169" i="36"/>
  <c r="KL169" i="36"/>
  <c r="KM169" i="36"/>
  <c r="KN169" i="36"/>
  <c r="KO169" i="36"/>
  <c r="KP169" i="36"/>
  <c r="D168" i="36"/>
  <c r="E168" i="36"/>
  <c r="F168" i="36"/>
  <c r="G168" i="36"/>
  <c r="H168" i="36"/>
  <c r="I168" i="36"/>
  <c r="J168" i="36"/>
  <c r="K168" i="36"/>
  <c r="L168" i="36"/>
  <c r="M168" i="36"/>
  <c r="N168" i="36"/>
  <c r="O168" i="36"/>
  <c r="P168" i="36"/>
  <c r="Q168" i="36"/>
  <c r="R168" i="36"/>
  <c r="S168" i="36"/>
  <c r="T168" i="36"/>
  <c r="U168" i="36"/>
  <c r="V168" i="36"/>
  <c r="W168" i="36"/>
  <c r="X168" i="36"/>
  <c r="Y168" i="36"/>
  <c r="Z168" i="36"/>
  <c r="AA168" i="36"/>
  <c r="AB168" i="36"/>
  <c r="AC168" i="36"/>
  <c r="AD168" i="36"/>
  <c r="AE168" i="36"/>
  <c r="AF168" i="36"/>
  <c r="AG168" i="36"/>
  <c r="AH168" i="36"/>
  <c r="AI168" i="36"/>
  <c r="AJ168" i="36"/>
  <c r="AK168" i="36"/>
  <c r="AL168" i="36"/>
  <c r="AM168" i="36"/>
  <c r="AN168" i="36"/>
  <c r="AO168" i="36"/>
  <c r="AP168" i="36"/>
  <c r="AQ168" i="36"/>
  <c r="AR168" i="36"/>
  <c r="AS168" i="36"/>
  <c r="AT168" i="36"/>
  <c r="AU168" i="36"/>
  <c r="AV168" i="36"/>
  <c r="AW168" i="36"/>
  <c r="AX168" i="36"/>
  <c r="AY168" i="36"/>
  <c r="AZ168" i="36"/>
  <c r="BA168" i="36"/>
  <c r="BB168" i="36"/>
  <c r="BC168" i="36"/>
  <c r="BD168" i="36"/>
  <c r="BE168" i="36"/>
  <c r="BF168" i="36"/>
  <c r="BG168" i="36"/>
  <c r="BH168" i="36"/>
  <c r="BI168" i="36"/>
  <c r="BJ168" i="36"/>
  <c r="BK168" i="36"/>
  <c r="BL168" i="36"/>
  <c r="BM168" i="36"/>
  <c r="BN168" i="36"/>
  <c r="BO168" i="36"/>
  <c r="BP168" i="36"/>
  <c r="BQ168" i="36"/>
  <c r="BR168" i="36"/>
  <c r="BS168" i="36"/>
  <c r="BT168" i="36"/>
  <c r="BU168" i="36"/>
  <c r="BV168" i="36"/>
  <c r="BW168" i="36"/>
  <c r="BX168" i="36"/>
  <c r="BY168" i="36"/>
  <c r="BZ168" i="36"/>
  <c r="CA168" i="36"/>
  <c r="CB168" i="36"/>
  <c r="CC168" i="36"/>
  <c r="CD168" i="36"/>
  <c r="CE168" i="36"/>
  <c r="CF168" i="36"/>
  <c r="CG168" i="36"/>
  <c r="CH168" i="36"/>
  <c r="CI168" i="36"/>
  <c r="CJ168" i="36"/>
  <c r="CK168" i="36"/>
  <c r="CL168" i="36"/>
  <c r="CM168" i="36"/>
  <c r="CN168" i="36"/>
  <c r="CO168" i="36"/>
  <c r="CP168" i="36"/>
  <c r="CQ168" i="36"/>
  <c r="CR168" i="36"/>
  <c r="CS168" i="36"/>
  <c r="CT168" i="36"/>
  <c r="CU168" i="36"/>
  <c r="CV168" i="36"/>
  <c r="CW168" i="36"/>
  <c r="CX168" i="36"/>
  <c r="CY168" i="36"/>
  <c r="CZ168" i="36"/>
  <c r="DA168" i="36"/>
  <c r="DB168" i="36"/>
  <c r="DC168" i="36"/>
  <c r="DD168" i="36"/>
  <c r="DE168" i="36"/>
  <c r="DF168" i="36"/>
  <c r="DG168" i="36"/>
  <c r="DH168" i="36"/>
  <c r="DI168" i="36"/>
  <c r="DJ168" i="36"/>
  <c r="DK168" i="36"/>
  <c r="DL168" i="36"/>
  <c r="DM168" i="36"/>
  <c r="DN168" i="36"/>
  <c r="DO168" i="36"/>
  <c r="DP168" i="36"/>
  <c r="DQ168" i="36"/>
  <c r="DR168" i="36"/>
  <c r="DS168" i="36"/>
  <c r="DT168" i="36"/>
  <c r="DU168" i="36"/>
  <c r="DV168" i="36"/>
  <c r="DW168" i="36"/>
  <c r="DX168" i="36"/>
  <c r="DY168" i="36"/>
  <c r="DZ168" i="36"/>
  <c r="EA168" i="36"/>
  <c r="EB168" i="36"/>
  <c r="EC168" i="36"/>
  <c r="ED168" i="36"/>
  <c r="EE168" i="36"/>
  <c r="EF168" i="36"/>
  <c r="EG168" i="36"/>
  <c r="EH168" i="36"/>
  <c r="EI168" i="36"/>
  <c r="EJ168" i="36"/>
  <c r="EK168" i="36"/>
  <c r="EL168" i="36"/>
  <c r="EM168" i="36"/>
  <c r="EN168" i="36"/>
  <c r="EO168" i="36"/>
  <c r="EP168" i="36"/>
  <c r="EQ168" i="36"/>
  <c r="ER168" i="36"/>
  <c r="ES168" i="36"/>
  <c r="ET168" i="36"/>
  <c r="EU168" i="36"/>
  <c r="EV168" i="36"/>
  <c r="EW168" i="36"/>
  <c r="EX168" i="36"/>
  <c r="EY168" i="36"/>
  <c r="EZ168" i="36"/>
  <c r="FA168" i="36"/>
  <c r="FB168" i="36"/>
  <c r="FC168" i="36"/>
  <c r="FD168" i="36"/>
  <c r="FE168" i="36"/>
  <c r="FF168" i="36"/>
  <c r="FG168" i="36"/>
  <c r="FH168" i="36"/>
  <c r="FI168" i="36"/>
  <c r="FJ168" i="36"/>
  <c r="FK168" i="36"/>
  <c r="FL168" i="36"/>
  <c r="FM168" i="36"/>
  <c r="FN168" i="36"/>
  <c r="FO168" i="36"/>
  <c r="FP168" i="36"/>
  <c r="FQ168" i="36"/>
  <c r="FR168" i="36"/>
  <c r="FS168" i="36"/>
  <c r="FT168" i="36"/>
  <c r="FU168" i="36"/>
  <c r="FV168" i="36"/>
  <c r="FW168" i="36"/>
  <c r="FX168" i="36"/>
  <c r="FY168" i="36"/>
  <c r="FZ168" i="36"/>
  <c r="GA168" i="36"/>
  <c r="GB168" i="36"/>
  <c r="GC168" i="36"/>
  <c r="GD168" i="36"/>
  <c r="GE168" i="36"/>
  <c r="GF168" i="36"/>
  <c r="GG168" i="36"/>
  <c r="GH168" i="36"/>
  <c r="GI168" i="36"/>
  <c r="GJ168" i="36"/>
  <c r="GK168" i="36"/>
  <c r="GL168" i="36"/>
  <c r="GM168" i="36"/>
  <c r="GN168" i="36"/>
  <c r="GO168" i="36"/>
  <c r="GP168" i="36"/>
  <c r="GQ168" i="36"/>
  <c r="GR168" i="36"/>
  <c r="GS168" i="36"/>
  <c r="GT168" i="36"/>
  <c r="GU168" i="36"/>
  <c r="GV168" i="36"/>
  <c r="GW168" i="36"/>
  <c r="GX168" i="36"/>
  <c r="GY168" i="36"/>
  <c r="GZ168" i="36"/>
  <c r="HA168" i="36"/>
  <c r="HB168" i="36"/>
  <c r="HC168" i="36"/>
  <c r="HD168" i="36"/>
  <c r="HE168" i="36"/>
  <c r="HF168" i="36"/>
  <c r="HG168" i="36"/>
  <c r="HH168" i="36"/>
  <c r="HI168" i="36"/>
  <c r="HJ168" i="36"/>
  <c r="HK168" i="36"/>
  <c r="HL168" i="36"/>
  <c r="HM168" i="36"/>
  <c r="HN168" i="36"/>
  <c r="HO168" i="36"/>
  <c r="HP168" i="36"/>
  <c r="HQ168" i="36"/>
  <c r="HR168" i="36"/>
  <c r="HS168" i="36"/>
  <c r="HT168" i="36"/>
  <c r="HU168" i="36"/>
  <c r="HV168" i="36"/>
  <c r="HW168" i="36"/>
  <c r="HX168" i="36"/>
  <c r="HY168" i="36"/>
  <c r="HZ168" i="36"/>
  <c r="IA168" i="36"/>
  <c r="IB168" i="36"/>
  <c r="IC168" i="36"/>
  <c r="ID168" i="36"/>
  <c r="IE168" i="36"/>
  <c r="IF168" i="36"/>
  <c r="IG168" i="36"/>
  <c r="IH168" i="36"/>
  <c r="II168" i="36"/>
  <c r="IJ168" i="36"/>
  <c r="IK168" i="36"/>
  <c r="IL168" i="36"/>
  <c r="IM168" i="36"/>
  <c r="IN168" i="36"/>
  <c r="IO168" i="36"/>
  <c r="IP168" i="36"/>
  <c r="IQ168" i="36"/>
  <c r="IR168" i="36"/>
  <c r="IS168" i="36"/>
  <c r="IT168" i="36"/>
  <c r="IU168" i="36"/>
  <c r="IV168" i="36"/>
  <c r="IW168" i="36"/>
  <c r="IX168" i="36"/>
  <c r="IY168" i="36"/>
  <c r="IZ168" i="36"/>
  <c r="JA168" i="36"/>
  <c r="JB168" i="36"/>
  <c r="JC168" i="36"/>
  <c r="JD168" i="36"/>
  <c r="JE168" i="36"/>
  <c r="JF168" i="36"/>
  <c r="JG168" i="36"/>
  <c r="JH168" i="36"/>
  <c r="JI168" i="36"/>
  <c r="JJ168" i="36"/>
  <c r="JK168" i="36"/>
  <c r="JL168" i="36"/>
  <c r="JM168" i="36"/>
  <c r="JN168" i="36"/>
  <c r="JO168" i="36"/>
  <c r="JP168" i="36"/>
  <c r="JQ168" i="36"/>
  <c r="JR168" i="36"/>
  <c r="JS168" i="36"/>
  <c r="JT168" i="36"/>
  <c r="JU168" i="36"/>
  <c r="JV168" i="36"/>
  <c r="JW168" i="36"/>
  <c r="JX168" i="36"/>
  <c r="JY168" i="36"/>
  <c r="JZ168" i="36"/>
  <c r="KA168" i="36"/>
  <c r="KB168" i="36"/>
  <c r="KC168" i="36"/>
  <c r="KD168" i="36"/>
  <c r="KE168" i="36"/>
  <c r="KF168" i="36"/>
  <c r="KG168" i="36"/>
  <c r="KH168" i="36"/>
  <c r="KI168" i="36"/>
  <c r="KJ168" i="36"/>
  <c r="KK168" i="36"/>
  <c r="KL168" i="36"/>
  <c r="KM168" i="36"/>
  <c r="KN168" i="36"/>
  <c r="KO168" i="36"/>
  <c r="KP168" i="36"/>
  <c r="D162" i="36"/>
  <c r="E162" i="36"/>
  <c r="F162" i="36"/>
  <c r="G162" i="36"/>
  <c r="H162" i="36"/>
  <c r="I162" i="36"/>
  <c r="J162" i="36"/>
  <c r="K162" i="36"/>
  <c r="L162" i="36"/>
  <c r="M162" i="36"/>
  <c r="N162" i="36"/>
  <c r="O162" i="36"/>
  <c r="P162" i="36"/>
  <c r="Q162" i="36"/>
  <c r="R162" i="36"/>
  <c r="S162" i="36"/>
  <c r="T162" i="36"/>
  <c r="U162" i="36"/>
  <c r="V162" i="36"/>
  <c r="W162" i="36"/>
  <c r="X162" i="36"/>
  <c r="Y162" i="36"/>
  <c r="Z162" i="36"/>
  <c r="AA162" i="36"/>
  <c r="AB162" i="36"/>
  <c r="AC162" i="36"/>
  <c r="AD162" i="36"/>
  <c r="AE162" i="36"/>
  <c r="AF162" i="36"/>
  <c r="AG162" i="36"/>
  <c r="AH162" i="36"/>
  <c r="AI162" i="36"/>
  <c r="AJ162" i="36"/>
  <c r="AK162" i="36"/>
  <c r="AL162" i="36"/>
  <c r="AM162" i="36"/>
  <c r="AN162" i="36"/>
  <c r="AO162" i="36"/>
  <c r="AP162" i="36"/>
  <c r="AQ162" i="36"/>
  <c r="AR162" i="36"/>
  <c r="AS162" i="36"/>
  <c r="AT162" i="36"/>
  <c r="AU162" i="36"/>
  <c r="AV162" i="36"/>
  <c r="AW162" i="36"/>
  <c r="AX162" i="36"/>
  <c r="AY162" i="36"/>
  <c r="AZ162" i="36"/>
  <c r="BA162" i="36"/>
  <c r="BB162" i="36"/>
  <c r="BC162" i="36"/>
  <c r="BD162" i="36"/>
  <c r="BE162" i="36"/>
  <c r="BF162" i="36"/>
  <c r="BG162" i="36"/>
  <c r="BH162" i="36"/>
  <c r="BI162" i="36"/>
  <c r="BJ162" i="36"/>
  <c r="BK162" i="36"/>
  <c r="BL162" i="36"/>
  <c r="BM162" i="36"/>
  <c r="BN162" i="36"/>
  <c r="BO162" i="36"/>
  <c r="BP162" i="36"/>
  <c r="BQ162" i="36"/>
  <c r="BR162" i="36"/>
  <c r="BS162" i="36"/>
  <c r="BT162" i="36"/>
  <c r="BU162" i="36"/>
  <c r="BV162" i="36"/>
  <c r="BW162" i="36"/>
  <c r="BX162" i="36"/>
  <c r="BY162" i="36"/>
  <c r="BZ162" i="36"/>
  <c r="CA162" i="36"/>
  <c r="CB162" i="36"/>
  <c r="CC162" i="36"/>
  <c r="CD162" i="36"/>
  <c r="CE162" i="36"/>
  <c r="CF162" i="36"/>
  <c r="CG162" i="36"/>
  <c r="CH162" i="36"/>
  <c r="CI162" i="36"/>
  <c r="CJ162" i="36"/>
  <c r="CK162" i="36"/>
  <c r="CL162" i="36"/>
  <c r="CM162" i="36"/>
  <c r="CN162" i="36"/>
  <c r="CO162" i="36"/>
  <c r="CP162" i="36"/>
  <c r="CQ162" i="36"/>
  <c r="CR162" i="36"/>
  <c r="CS162" i="36"/>
  <c r="CT162" i="36"/>
  <c r="CU162" i="36"/>
  <c r="CV162" i="36"/>
  <c r="CW162" i="36"/>
  <c r="CX162" i="36"/>
  <c r="CY162" i="36"/>
  <c r="CZ162" i="36"/>
  <c r="DA162" i="36"/>
  <c r="DB162" i="36"/>
  <c r="DC162" i="36"/>
  <c r="DD162" i="36"/>
  <c r="DE162" i="36"/>
  <c r="DF162" i="36"/>
  <c r="DG162" i="36"/>
  <c r="DH162" i="36"/>
  <c r="DI162" i="36"/>
  <c r="DJ162" i="36"/>
  <c r="DK162" i="36"/>
  <c r="DL162" i="36"/>
  <c r="DM162" i="36"/>
  <c r="DN162" i="36"/>
  <c r="DO162" i="36"/>
  <c r="DP162" i="36"/>
  <c r="DQ162" i="36"/>
  <c r="DR162" i="36"/>
  <c r="DS162" i="36"/>
  <c r="DT162" i="36"/>
  <c r="DU162" i="36"/>
  <c r="DV162" i="36"/>
  <c r="DW162" i="36"/>
  <c r="DX162" i="36"/>
  <c r="DY162" i="36"/>
  <c r="DZ162" i="36"/>
  <c r="EA162" i="36"/>
  <c r="EB162" i="36"/>
  <c r="EC162" i="36"/>
  <c r="ED162" i="36"/>
  <c r="EE162" i="36"/>
  <c r="EF162" i="36"/>
  <c r="EG162" i="36"/>
  <c r="EH162" i="36"/>
  <c r="EI162" i="36"/>
  <c r="EJ162" i="36"/>
  <c r="EK162" i="36"/>
  <c r="EL162" i="36"/>
  <c r="EM162" i="36"/>
  <c r="EN162" i="36"/>
  <c r="EO162" i="36"/>
  <c r="EP162" i="36"/>
  <c r="EQ162" i="36"/>
  <c r="ER162" i="36"/>
  <c r="ES162" i="36"/>
  <c r="ET162" i="36"/>
  <c r="EU162" i="36"/>
  <c r="EV162" i="36"/>
  <c r="EW162" i="36"/>
  <c r="EX162" i="36"/>
  <c r="EY162" i="36"/>
  <c r="EZ162" i="36"/>
  <c r="FA162" i="36"/>
  <c r="FB162" i="36"/>
  <c r="FC162" i="36"/>
  <c r="FD162" i="36"/>
  <c r="FE162" i="36"/>
  <c r="FF162" i="36"/>
  <c r="FG162" i="36"/>
  <c r="FH162" i="36"/>
  <c r="FI162" i="36"/>
  <c r="FJ162" i="36"/>
  <c r="FK162" i="36"/>
  <c r="FL162" i="36"/>
  <c r="FM162" i="36"/>
  <c r="FN162" i="36"/>
  <c r="FO162" i="36"/>
  <c r="FP162" i="36"/>
  <c r="FQ162" i="36"/>
  <c r="FR162" i="36"/>
  <c r="FS162" i="36"/>
  <c r="FT162" i="36"/>
  <c r="FU162" i="36"/>
  <c r="FV162" i="36"/>
  <c r="FW162" i="36"/>
  <c r="FX162" i="36"/>
  <c r="FY162" i="36"/>
  <c r="FZ162" i="36"/>
  <c r="GA162" i="36"/>
  <c r="GB162" i="36"/>
  <c r="GC162" i="36"/>
  <c r="GD162" i="36"/>
  <c r="GE162" i="36"/>
  <c r="GF162" i="36"/>
  <c r="GG162" i="36"/>
  <c r="GH162" i="36"/>
  <c r="GI162" i="36"/>
  <c r="GJ162" i="36"/>
  <c r="GK162" i="36"/>
  <c r="GL162" i="36"/>
  <c r="GM162" i="36"/>
  <c r="GN162" i="36"/>
  <c r="GO162" i="36"/>
  <c r="GP162" i="36"/>
  <c r="GQ162" i="36"/>
  <c r="GR162" i="36"/>
  <c r="GS162" i="36"/>
  <c r="GT162" i="36"/>
  <c r="GU162" i="36"/>
  <c r="GV162" i="36"/>
  <c r="GW162" i="36"/>
  <c r="GX162" i="36"/>
  <c r="GY162" i="36"/>
  <c r="GZ162" i="36"/>
  <c r="HA162" i="36"/>
  <c r="HB162" i="36"/>
  <c r="HC162" i="36"/>
  <c r="HD162" i="36"/>
  <c r="HE162" i="36"/>
  <c r="HF162" i="36"/>
  <c r="HG162" i="36"/>
  <c r="HH162" i="36"/>
  <c r="HI162" i="36"/>
  <c r="HJ162" i="36"/>
  <c r="HK162" i="36"/>
  <c r="HL162" i="36"/>
  <c r="HM162" i="36"/>
  <c r="HN162" i="36"/>
  <c r="HO162" i="36"/>
  <c r="HP162" i="36"/>
  <c r="HQ162" i="36"/>
  <c r="HR162" i="36"/>
  <c r="HS162" i="36"/>
  <c r="HT162" i="36"/>
  <c r="HU162" i="36"/>
  <c r="HV162" i="36"/>
  <c r="HW162" i="36"/>
  <c r="HX162" i="36"/>
  <c r="HY162" i="36"/>
  <c r="HZ162" i="36"/>
  <c r="IA162" i="36"/>
  <c r="IB162" i="36"/>
  <c r="IC162" i="36"/>
  <c r="ID162" i="36"/>
  <c r="IE162" i="36"/>
  <c r="IF162" i="36"/>
  <c r="IG162" i="36"/>
  <c r="IH162" i="36"/>
  <c r="II162" i="36"/>
  <c r="IJ162" i="36"/>
  <c r="IK162" i="36"/>
  <c r="IL162" i="36"/>
  <c r="IM162" i="36"/>
  <c r="IN162" i="36"/>
  <c r="IO162" i="36"/>
  <c r="IP162" i="36"/>
  <c r="IQ162" i="36"/>
  <c r="IR162" i="36"/>
  <c r="IS162" i="36"/>
  <c r="IT162" i="36"/>
  <c r="IU162" i="36"/>
  <c r="IV162" i="36"/>
  <c r="IW162" i="36"/>
  <c r="IX162" i="36"/>
  <c r="IY162" i="36"/>
  <c r="IZ162" i="36"/>
  <c r="JA162" i="36"/>
  <c r="JB162" i="36"/>
  <c r="JC162" i="36"/>
  <c r="JD162" i="36"/>
  <c r="JE162" i="36"/>
  <c r="JF162" i="36"/>
  <c r="JG162" i="36"/>
  <c r="JH162" i="36"/>
  <c r="JI162" i="36"/>
  <c r="JJ162" i="36"/>
  <c r="JK162" i="36"/>
  <c r="JL162" i="36"/>
  <c r="JM162" i="36"/>
  <c r="JN162" i="36"/>
  <c r="JO162" i="36"/>
  <c r="JP162" i="36"/>
  <c r="JQ162" i="36"/>
  <c r="JR162" i="36"/>
  <c r="JS162" i="36"/>
  <c r="JT162" i="36"/>
  <c r="JU162" i="36"/>
  <c r="JV162" i="36"/>
  <c r="JW162" i="36"/>
  <c r="JX162" i="36"/>
  <c r="JY162" i="36"/>
  <c r="JZ162" i="36"/>
  <c r="KA162" i="36"/>
  <c r="KB162" i="36"/>
  <c r="KC162" i="36"/>
  <c r="KD162" i="36"/>
  <c r="KE162" i="36"/>
  <c r="KF162" i="36"/>
  <c r="KG162" i="36"/>
  <c r="KH162" i="36"/>
  <c r="KI162" i="36"/>
  <c r="KJ162" i="36"/>
  <c r="KK162" i="36"/>
  <c r="KL162" i="36"/>
  <c r="KM162" i="36"/>
  <c r="KN162" i="36"/>
  <c r="KO162" i="36"/>
  <c r="KP162" i="36"/>
  <c r="C155" i="36" a="1"/>
  <c r="GY155" i="36"/>
  <c r="KI115" i="36"/>
  <c r="JV115" i="36"/>
  <c r="JU115" i="36"/>
  <c r="JG115" i="36"/>
  <c r="JD115" i="36"/>
  <c r="IH115" i="36"/>
  <c r="HZ115" i="36"/>
  <c r="HS115" i="36"/>
  <c r="HQ115" i="36"/>
  <c r="HK115" i="36"/>
  <c r="HA115" i="36"/>
  <c r="GU115" i="36"/>
  <c r="GC115" i="36"/>
  <c r="FO115" i="36"/>
  <c r="FL115" i="36"/>
  <c r="FI115" i="36"/>
  <c r="EY115" i="36"/>
  <c r="EV115" i="36"/>
  <c r="EN115" i="36"/>
  <c r="DY115" i="36"/>
  <c r="DU115" i="36"/>
  <c r="DM115" i="36"/>
  <c r="DJ115" i="36"/>
  <c r="DE115" i="36"/>
  <c r="CM115" i="36"/>
  <c r="CK115" i="36"/>
  <c r="CD115" i="36"/>
  <c r="BY115" i="36"/>
  <c r="BU115" i="36"/>
  <c r="BQ115" i="36"/>
  <c r="BO115" i="36"/>
  <c r="BG115" i="36"/>
  <c r="AY115" i="36"/>
  <c r="AP115" i="36"/>
  <c r="AC115" i="36"/>
  <c r="U115" i="36"/>
  <c r="R115" i="36"/>
  <c r="E115" i="36"/>
  <c r="A6" i="30" a="1"/>
  <c r="A119" i="30"/>
  <c r="A2" i="41"/>
  <c r="A1" i="41"/>
  <c r="KU113" i="36"/>
  <c r="A2" i="30"/>
  <c r="A1" i="30"/>
  <c r="A2" i="40"/>
  <c r="A1" i="40"/>
  <c r="A1" i="36"/>
  <c r="KR116" i="36"/>
  <c r="A2" i="36"/>
  <c r="A2" i="13"/>
  <c r="A1" i="11"/>
  <c r="A2" i="11"/>
  <c r="AO10" i="40"/>
  <c r="AO11" i="40"/>
  <c r="AO12" i="40"/>
  <c r="AO13" i="40"/>
  <c r="AO14" i="40"/>
  <c r="AO15" i="40"/>
  <c r="AO16" i="40"/>
  <c r="AO17" i="40"/>
  <c r="AO18" i="40"/>
  <c r="AO19" i="40"/>
  <c r="AO20" i="40"/>
  <c r="AO21" i="40"/>
  <c r="AO22" i="40"/>
  <c r="AO23" i="40"/>
  <c r="AO24" i="40"/>
  <c r="AO25" i="40"/>
  <c r="AO26" i="40"/>
  <c r="AO27" i="40"/>
  <c r="AO28" i="40"/>
  <c r="AO29" i="40"/>
  <c r="AO30" i="40"/>
  <c r="AO31" i="40"/>
  <c r="AO32" i="40"/>
  <c r="AO33" i="40"/>
  <c r="AO34" i="40"/>
  <c r="AO35" i="40"/>
  <c r="AO36" i="40"/>
  <c r="AO37" i="40"/>
  <c r="AO38" i="40"/>
  <c r="AO39" i="40"/>
  <c r="AO40" i="40"/>
  <c r="AO41" i="40"/>
  <c r="AO42" i="40"/>
  <c r="AO43" i="40"/>
  <c r="AO44" i="40"/>
  <c r="AO45" i="40"/>
  <c r="AO46" i="40"/>
  <c r="AO47" i="40"/>
  <c r="AO48" i="40"/>
  <c r="AO49" i="40"/>
  <c r="AO50" i="40"/>
  <c r="AO51" i="40"/>
  <c r="AO52" i="40"/>
  <c r="AO53" i="40"/>
  <c r="AO54" i="40"/>
  <c r="AO55" i="40"/>
  <c r="AO56" i="40"/>
  <c r="AO57" i="40"/>
  <c r="AO58" i="40"/>
  <c r="AO59" i="40"/>
  <c r="AO60" i="40"/>
  <c r="AO61" i="40"/>
  <c r="AO62" i="40"/>
  <c r="AO63" i="40"/>
  <c r="AO64" i="40"/>
  <c r="AO9" i="40"/>
  <c r="N306" i="30"/>
  <c r="O306" i="30"/>
  <c r="P306" i="30"/>
  <c r="Q306" i="30"/>
  <c r="R306" i="30"/>
  <c r="S306" i="30"/>
  <c r="H306" i="30"/>
  <c r="U306" i="30"/>
  <c r="I306" i="30"/>
  <c r="V306" i="30"/>
  <c r="J306" i="30"/>
  <c r="G306" i="30"/>
  <c r="V306" i="53"/>
  <c r="C138" i="36" a="1"/>
  <c r="CL138" i="36"/>
  <c r="K306" i="30"/>
  <c r="B108" i="40"/>
  <c r="A108" i="40"/>
  <c r="B110" i="36"/>
  <c r="B109" i="36"/>
  <c r="B111" i="40"/>
  <c r="AF9" i="40"/>
  <c r="AJ9" i="40"/>
  <c r="N65" i="40"/>
  <c r="G67" i="40"/>
  <c r="G68" i="40"/>
  <c r="G69" i="40"/>
  <c r="G70" i="40"/>
  <c r="G71" i="40"/>
  <c r="G72" i="40"/>
  <c r="G73" i="40"/>
  <c r="G74" i="40"/>
  <c r="G75" i="40"/>
  <c r="G76" i="40"/>
  <c r="G77" i="40"/>
  <c r="G78" i="40"/>
  <c r="G79" i="40"/>
  <c r="G80" i="40"/>
  <c r="G81" i="40"/>
  <c r="G82" i="40"/>
  <c r="G83" i="40"/>
  <c r="G84" i="40"/>
  <c r="G85" i="40"/>
  <c r="G86" i="40"/>
  <c r="G87" i="40"/>
  <c r="G88" i="40"/>
  <c r="G89" i="40"/>
  <c r="G90" i="40"/>
  <c r="G91" i="40"/>
  <c r="G92" i="40"/>
  <c r="G93" i="40"/>
  <c r="G94" i="40"/>
  <c r="G95" i="40"/>
  <c r="G96" i="40"/>
  <c r="G97" i="40"/>
  <c r="G98" i="40"/>
  <c r="G99" i="40"/>
  <c r="G100" i="40"/>
  <c r="G101" i="40"/>
  <c r="G102" i="40"/>
  <c r="G103" i="40"/>
  <c r="G104" i="40"/>
  <c r="G105" i="40"/>
  <c r="G106" i="40"/>
  <c r="G107" i="40"/>
  <c r="G108" i="40"/>
  <c r="C127" i="36"/>
  <c r="E120" i="36"/>
  <c r="F120" i="36"/>
  <c r="G120" i="36"/>
  <c r="H120" i="36"/>
  <c r="I120" i="36"/>
  <c r="J120" i="36"/>
  <c r="K120" i="36"/>
  <c r="L120" i="36"/>
  <c r="M120" i="36"/>
  <c r="O120" i="36"/>
  <c r="P120" i="36"/>
  <c r="Q120" i="36"/>
  <c r="R120" i="36"/>
  <c r="S120" i="36"/>
  <c r="T120" i="36"/>
  <c r="U120" i="36"/>
  <c r="V120" i="36"/>
  <c r="W120" i="36"/>
  <c r="X120" i="36"/>
  <c r="Y120" i="36"/>
  <c r="Z120" i="36"/>
  <c r="AA120" i="36"/>
  <c r="AB120" i="36"/>
  <c r="AC120" i="36"/>
  <c r="AD120" i="36"/>
  <c r="AE120" i="36"/>
  <c r="AF120" i="36"/>
  <c r="AG120" i="36"/>
  <c r="AH120" i="36"/>
  <c r="AI120" i="36"/>
  <c r="AJ120" i="36"/>
  <c r="AK120" i="36"/>
  <c r="AL120" i="36"/>
  <c r="AM120" i="36"/>
  <c r="AN120" i="36"/>
  <c r="AO120" i="36"/>
  <c r="AP120" i="36"/>
  <c r="AQ120" i="36"/>
  <c r="AR120" i="36"/>
  <c r="AS120" i="36"/>
  <c r="AT120" i="36"/>
  <c r="AU120" i="36"/>
  <c r="AV120" i="36"/>
  <c r="AW120" i="36"/>
  <c r="AX120" i="36"/>
  <c r="AY120" i="36"/>
  <c r="AZ120" i="36"/>
  <c r="BA120" i="36"/>
  <c r="BB120" i="36"/>
  <c r="BC120" i="36"/>
  <c r="BD120" i="36"/>
  <c r="BE120" i="36"/>
  <c r="BF120" i="36"/>
  <c r="BG120" i="36"/>
  <c r="BH120" i="36"/>
  <c r="BI120" i="36"/>
  <c r="BJ120" i="36"/>
  <c r="BK120" i="36"/>
  <c r="BL120" i="36"/>
  <c r="BM120" i="36"/>
  <c r="BN120" i="36"/>
  <c r="BO120" i="36"/>
  <c r="BP120" i="36"/>
  <c r="BQ120" i="36"/>
  <c r="BR120" i="36"/>
  <c r="BS120" i="36"/>
  <c r="BT120" i="36"/>
  <c r="BU120" i="36"/>
  <c r="BV120" i="36"/>
  <c r="BW120" i="36"/>
  <c r="BX120" i="36"/>
  <c r="BY120" i="36"/>
  <c r="BZ120" i="36"/>
  <c r="CA120" i="36"/>
  <c r="CB120" i="36"/>
  <c r="CC120" i="36"/>
  <c r="CD120" i="36"/>
  <c r="CE120" i="36"/>
  <c r="CF120" i="36"/>
  <c r="CG120" i="36"/>
  <c r="CH120" i="36"/>
  <c r="CI120" i="36"/>
  <c r="CJ120" i="36"/>
  <c r="CK120" i="36"/>
  <c r="CL120" i="36"/>
  <c r="CM120" i="36"/>
  <c r="CN120" i="36"/>
  <c r="CO120" i="36"/>
  <c r="CP120" i="36"/>
  <c r="CQ120" i="36"/>
  <c r="CR120" i="36"/>
  <c r="CS120" i="36"/>
  <c r="CT120" i="36"/>
  <c r="CU120" i="36"/>
  <c r="CV120" i="36"/>
  <c r="CW120" i="36"/>
  <c r="CX120" i="36"/>
  <c r="CY120" i="36"/>
  <c r="CZ120" i="36"/>
  <c r="DA120" i="36"/>
  <c r="DB120" i="36"/>
  <c r="DC120" i="36"/>
  <c r="DD120" i="36"/>
  <c r="DE120" i="36"/>
  <c r="DF120" i="36"/>
  <c r="DG120" i="36"/>
  <c r="DH120" i="36"/>
  <c r="DI120" i="36"/>
  <c r="DJ120" i="36"/>
  <c r="DK120" i="36"/>
  <c r="DL120" i="36"/>
  <c r="DM120" i="36"/>
  <c r="DN120" i="36"/>
  <c r="DO120" i="36"/>
  <c r="DP120" i="36"/>
  <c r="DQ120" i="36"/>
  <c r="DR120" i="36"/>
  <c r="DS120" i="36"/>
  <c r="DT120" i="36"/>
  <c r="DU120" i="36"/>
  <c r="DV120" i="36"/>
  <c r="DW120" i="36"/>
  <c r="DX120" i="36"/>
  <c r="DY120" i="36"/>
  <c r="DZ120" i="36"/>
  <c r="EA120" i="36"/>
  <c r="EB120" i="36"/>
  <c r="EC120" i="36"/>
  <c r="ED120" i="36"/>
  <c r="EE120" i="36"/>
  <c r="EF120" i="36"/>
  <c r="EG120" i="36"/>
  <c r="EH120" i="36"/>
  <c r="EI120" i="36"/>
  <c r="EJ120" i="36"/>
  <c r="EK120" i="36"/>
  <c r="EL120" i="36"/>
  <c r="EM120" i="36"/>
  <c r="EN120" i="36"/>
  <c r="EO120" i="36"/>
  <c r="EP120" i="36"/>
  <c r="EQ120" i="36"/>
  <c r="ER120" i="36"/>
  <c r="ES120" i="36"/>
  <c r="ET120" i="36"/>
  <c r="EU120" i="36"/>
  <c r="EV120" i="36"/>
  <c r="EW120" i="36"/>
  <c r="EX120" i="36"/>
  <c r="EY120" i="36"/>
  <c r="EZ120" i="36"/>
  <c r="FA120" i="36"/>
  <c r="FB120" i="36"/>
  <c r="FC120" i="36"/>
  <c r="FD120" i="36"/>
  <c r="FE120" i="36"/>
  <c r="FF120" i="36"/>
  <c r="FG120" i="36"/>
  <c r="FH120" i="36"/>
  <c r="FI120" i="36"/>
  <c r="FJ120" i="36"/>
  <c r="FK120" i="36"/>
  <c r="FL120" i="36"/>
  <c r="FM120" i="36"/>
  <c r="FN120" i="36"/>
  <c r="FO120" i="36"/>
  <c r="FP120" i="36"/>
  <c r="FQ120" i="36"/>
  <c r="FR120" i="36"/>
  <c r="FS120" i="36"/>
  <c r="FT120" i="36"/>
  <c r="FU120" i="36"/>
  <c r="FV120" i="36"/>
  <c r="FW120" i="36"/>
  <c r="FX120" i="36"/>
  <c r="FY120" i="36"/>
  <c r="FZ120" i="36"/>
  <c r="GA120" i="36"/>
  <c r="GB120" i="36"/>
  <c r="GC120" i="36"/>
  <c r="GD120" i="36"/>
  <c r="GE120" i="36"/>
  <c r="GF120" i="36"/>
  <c r="GG120" i="36"/>
  <c r="GH120" i="36"/>
  <c r="GI120" i="36"/>
  <c r="GJ120" i="36"/>
  <c r="GK120" i="36"/>
  <c r="GL120" i="36"/>
  <c r="GM120" i="36"/>
  <c r="GN120" i="36"/>
  <c r="GO120" i="36"/>
  <c r="GP120" i="36"/>
  <c r="GQ120" i="36"/>
  <c r="GR120" i="36"/>
  <c r="GS120" i="36"/>
  <c r="GT120" i="36"/>
  <c r="GU120" i="36"/>
  <c r="GV120" i="36"/>
  <c r="GW120" i="36"/>
  <c r="GX120" i="36"/>
  <c r="GY120" i="36"/>
  <c r="GZ120" i="36"/>
  <c r="HA120" i="36"/>
  <c r="HB120" i="36"/>
  <c r="HC120" i="36"/>
  <c r="HD120" i="36"/>
  <c r="HE120" i="36"/>
  <c r="HF120" i="36"/>
  <c r="HG120" i="36"/>
  <c r="HH120" i="36"/>
  <c r="HI120" i="36"/>
  <c r="HJ120" i="36"/>
  <c r="HK120" i="36"/>
  <c r="HL120" i="36"/>
  <c r="HM120" i="36"/>
  <c r="HN120" i="36"/>
  <c r="HO120" i="36"/>
  <c r="HP120" i="36"/>
  <c r="HQ120" i="36"/>
  <c r="HR120" i="36"/>
  <c r="HS120" i="36"/>
  <c r="HT120" i="36"/>
  <c r="HU120" i="36"/>
  <c r="HV120" i="36"/>
  <c r="HW120" i="36"/>
  <c r="HX120" i="36"/>
  <c r="HY120" i="36"/>
  <c r="HZ120" i="36"/>
  <c r="IA120" i="36"/>
  <c r="IB120" i="36"/>
  <c r="IC120" i="36"/>
  <c r="ID120" i="36"/>
  <c r="IE120" i="36"/>
  <c r="IF120" i="36"/>
  <c r="IG120" i="36"/>
  <c r="IH120" i="36"/>
  <c r="II120" i="36"/>
  <c r="IJ120" i="36"/>
  <c r="IK120" i="36"/>
  <c r="IL120" i="36"/>
  <c r="IM120" i="36"/>
  <c r="IN120" i="36"/>
  <c r="IO120" i="36"/>
  <c r="IP120" i="36"/>
  <c r="IQ120" i="36"/>
  <c r="IR120" i="36"/>
  <c r="IS120" i="36"/>
  <c r="IT120" i="36"/>
  <c r="IU120" i="36"/>
  <c r="IV120" i="36"/>
  <c r="IW120" i="36"/>
  <c r="IX120" i="36"/>
  <c r="IY120" i="36"/>
  <c r="IZ120" i="36"/>
  <c r="JA120" i="36"/>
  <c r="JB120" i="36"/>
  <c r="JC120" i="36"/>
  <c r="JD120" i="36"/>
  <c r="JE120" i="36"/>
  <c r="JF120" i="36"/>
  <c r="JG120" i="36"/>
  <c r="JH120" i="36"/>
  <c r="JI120" i="36"/>
  <c r="JJ120" i="36"/>
  <c r="JK120" i="36"/>
  <c r="JL120" i="36"/>
  <c r="JM120" i="36"/>
  <c r="JN120" i="36"/>
  <c r="JO120" i="36"/>
  <c r="JP120" i="36"/>
  <c r="JQ120" i="36"/>
  <c r="JR120" i="36"/>
  <c r="JS120" i="36"/>
  <c r="JT120" i="36"/>
  <c r="JU120" i="36"/>
  <c r="JV120" i="36"/>
  <c r="JW120" i="36"/>
  <c r="JX120" i="36"/>
  <c r="JY120" i="36"/>
  <c r="JZ120" i="36"/>
  <c r="KA120" i="36"/>
  <c r="KB120" i="36"/>
  <c r="KC120" i="36"/>
  <c r="KD120" i="36"/>
  <c r="KE120" i="36"/>
  <c r="KF120" i="36"/>
  <c r="KG120" i="36"/>
  <c r="KH120" i="36"/>
  <c r="KI120" i="36"/>
  <c r="KJ120" i="36"/>
  <c r="KK120" i="36"/>
  <c r="KL120" i="36"/>
  <c r="KM120" i="36"/>
  <c r="KN120" i="36"/>
  <c r="KO120" i="36"/>
  <c r="KP120" i="36"/>
  <c r="D120" i="36"/>
  <c r="C120" i="36"/>
  <c r="B107" i="40"/>
  <c r="B106" i="40"/>
  <c r="B109" i="40"/>
  <c r="A109" i="40"/>
  <c r="A110" i="36"/>
  <c r="AF10" i="40"/>
  <c r="AJ10" i="40"/>
  <c r="AF11" i="40"/>
  <c r="AJ11" i="40"/>
  <c r="AF12" i="40"/>
  <c r="AJ12" i="40"/>
  <c r="AF13" i="40"/>
  <c r="AJ13" i="40"/>
  <c r="AF14" i="40"/>
  <c r="AJ14" i="40"/>
  <c r="AF15" i="40"/>
  <c r="AJ15" i="40"/>
  <c r="AF16" i="40"/>
  <c r="AJ16" i="40"/>
  <c r="AF17" i="40"/>
  <c r="AJ17" i="40"/>
  <c r="AF18" i="40"/>
  <c r="AJ18" i="40"/>
  <c r="AF19" i="40"/>
  <c r="AJ19" i="40"/>
  <c r="AF20" i="40"/>
  <c r="AJ20" i="40"/>
  <c r="AF21" i="40"/>
  <c r="AJ21" i="40"/>
  <c r="AF22" i="40"/>
  <c r="AJ22" i="40"/>
  <c r="AF23" i="40"/>
  <c r="AJ23" i="40"/>
  <c r="AF24" i="40"/>
  <c r="AJ24" i="40"/>
  <c r="AF25" i="40"/>
  <c r="AJ25" i="40"/>
  <c r="AF26" i="40"/>
  <c r="AJ26" i="40"/>
  <c r="AF27" i="40"/>
  <c r="AJ27" i="40"/>
  <c r="AF28" i="40"/>
  <c r="AJ28" i="40"/>
  <c r="AF29" i="40"/>
  <c r="AJ29" i="40"/>
  <c r="AF30" i="40"/>
  <c r="AJ30" i="40"/>
  <c r="AF31" i="40"/>
  <c r="AJ31" i="40"/>
  <c r="AF32" i="40"/>
  <c r="AJ32" i="40"/>
  <c r="AF33" i="40"/>
  <c r="AJ33" i="40"/>
  <c r="AF34" i="40"/>
  <c r="AJ34" i="40"/>
  <c r="AF35" i="40"/>
  <c r="AJ35" i="40"/>
  <c r="AF36" i="40"/>
  <c r="AJ36" i="40"/>
  <c r="AF37" i="40"/>
  <c r="AJ37" i="40"/>
  <c r="AF38" i="40"/>
  <c r="AJ38" i="40"/>
  <c r="AF39" i="40"/>
  <c r="AJ39" i="40"/>
  <c r="AF40" i="40"/>
  <c r="AJ40" i="40"/>
  <c r="AF41" i="40"/>
  <c r="AJ41" i="40"/>
  <c r="AF42" i="40"/>
  <c r="AJ42" i="40"/>
  <c r="AF43" i="40"/>
  <c r="AJ43" i="40"/>
  <c r="AF44" i="40"/>
  <c r="AJ44" i="40"/>
  <c r="AF45" i="40"/>
  <c r="AJ45" i="40"/>
  <c r="AF46" i="40"/>
  <c r="AJ46" i="40"/>
  <c r="AF47" i="40"/>
  <c r="AJ47" i="40"/>
  <c r="AF48" i="40"/>
  <c r="AJ48" i="40"/>
  <c r="AF49" i="40"/>
  <c r="AJ49" i="40"/>
  <c r="AF50" i="40"/>
  <c r="AJ50" i="40"/>
  <c r="AF51" i="40"/>
  <c r="AJ51" i="40"/>
  <c r="AF52" i="40"/>
  <c r="AJ52" i="40"/>
  <c r="AF53" i="40"/>
  <c r="AJ53" i="40"/>
  <c r="AF54" i="40"/>
  <c r="AJ54" i="40"/>
  <c r="AF55" i="40"/>
  <c r="AJ55" i="40"/>
  <c r="AF56" i="40"/>
  <c r="AJ56" i="40"/>
  <c r="AF57" i="40"/>
  <c r="AJ57" i="40"/>
  <c r="AF58" i="40"/>
  <c r="AJ58" i="40"/>
  <c r="AF59" i="40"/>
  <c r="AJ59" i="40"/>
  <c r="AF60" i="40"/>
  <c r="AJ60" i="40"/>
  <c r="AF61" i="40"/>
  <c r="AJ61" i="40"/>
  <c r="AF62" i="40"/>
  <c r="AJ62" i="40"/>
  <c r="AF63" i="40"/>
  <c r="AJ63" i="40"/>
  <c r="AF64" i="40"/>
  <c r="AJ64" i="40"/>
  <c r="AF65" i="40"/>
  <c r="AJ65" i="40"/>
  <c r="AO65" i="40"/>
  <c r="AF66" i="40"/>
  <c r="AJ66" i="40"/>
  <c r="AF67" i="40"/>
  <c r="AJ67" i="40"/>
  <c r="AF68" i="40"/>
  <c r="AJ68" i="40"/>
  <c r="AF69" i="40"/>
  <c r="AJ69" i="40"/>
  <c r="AF70" i="40"/>
  <c r="AJ70" i="40"/>
  <c r="AF71" i="40"/>
  <c r="AJ71" i="40"/>
  <c r="AF72" i="40"/>
  <c r="AJ72" i="40"/>
  <c r="AF73" i="40"/>
  <c r="AJ73" i="40"/>
  <c r="AF74" i="40"/>
  <c r="AJ74" i="40"/>
  <c r="AF75" i="40"/>
  <c r="AJ75" i="40"/>
  <c r="AF76" i="40"/>
  <c r="AJ76" i="40"/>
  <c r="AF78" i="40"/>
  <c r="AJ78" i="40"/>
  <c r="AF79" i="40"/>
  <c r="AJ79" i="40"/>
  <c r="AF80" i="40"/>
  <c r="AJ80" i="40"/>
  <c r="AF81" i="40"/>
  <c r="AJ81" i="40"/>
  <c r="AF82" i="40"/>
  <c r="AJ82" i="40"/>
  <c r="AF83" i="40"/>
  <c r="AJ83" i="40"/>
  <c r="N9" i="40"/>
  <c r="N10" i="40"/>
  <c r="N11" i="40"/>
  <c r="N12" i="40"/>
  <c r="N13" i="40"/>
  <c r="N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41" i="40"/>
  <c r="N42" i="40"/>
  <c r="N43" i="40"/>
  <c r="N44" i="40"/>
  <c r="N45" i="40"/>
  <c r="N46" i="40"/>
  <c r="N47" i="40"/>
  <c r="N48" i="40"/>
  <c r="N49" i="40"/>
  <c r="N50" i="40"/>
  <c r="N51" i="40"/>
  <c r="N52" i="40"/>
  <c r="N53" i="40"/>
  <c r="N54" i="40"/>
  <c r="N55" i="40"/>
  <c r="N56" i="40"/>
  <c r="N57" i="40"/>
  <c r="N58" i="40"/>
  <c r="N59" i="40"/>
  <c r="N60" i="40"/>
  <c r="N61" i="40"/>
  <c r="N62" i="40"/>
  <c r="N63" i="40"/>
  <c r="N64" i="40"/>
  <c r="N66" i="40"/>
  <c r="N67" i="40"/>
  <c r="N68" i="40"/>
  <c r="N69" i="40"/>
  <c r="N70" i="40"/>
  <c r="N71" i="40"/>
  <c r="N72" i="40"/>
  <c r="N73" i="40"/>
  <c r="N74" i="40"/>
  <c r="N75" i="40"/>
  <c r="N76" i="40"/>
  <c r="N77" i="40"/>
  <c r="N78" i="40"/>
  <c r="N79" i="40"/>
  <c r="N80" i="40"/>
  <c r="N81" i="40"/>
  <c r="N82" i="40"/>
  <c r="N83" i="40"/>
  <c r="N84" i="40"/>
  <c r="N85" i="40"/>
  <c r="N86" i="40"/>
  <c r="N87" i="40"/>
  <c r="N88" i="40"/>
  <c r="N89" i="40"/>
  <c r="N90" i="40"/>
  <c r="N91" i="40"/>
  <c r="N92" i="40"/>
  <c r="N93" i="40"/>
  <c r="N94" i="40"/>
  <c r="N95" i="40"/>
  <c r="N96" i="40"/>
  <c r="N97" i="40"/>
  <c r="N98" i="40"/>
  <c r="N99" i="40"/>
  <c r="N100" i="40"/>
  <c r="N101" i="40"/>
  <c r="N102" i="40"/>
  <c r="N103" i="40"/>
  <c r="N104" i="40"/>
  <c r="N105" i="40"/>
  <c r="N106" i="40"/>
  <c r="N107" i="40"/>
  <c r="N108" i="40"/>
  <c r="T104" i="40"/>
  <c r="Z104" i="40"/>
  <c r="T105" i="40"/>
  <c r="Z105" i="40"/>
  <c r="Z103" i="40"/>
  <c r="T103" i="40"/>
  <c r="Z102" i="40"/>
  <c r="T102" i="40"/>
  <c r="Z101" i="40"/>
  <c r="T101" i="40"/>
  <c r="AM11" i="40"/>
  <c r="AM12" i="40"/>
  <c r="AM13" i="40"/>
  <c r="AM14" i="40"/>
  <c r="AM15" i="40"/>
  <c r="AM16" i="40"/>
  <c r="AM17" i="40"/>
  <c r="AM18" i="40"/>
  <c r="AM19" i="40"/>
  <c r="AM20" i="40"/>
  <c r="AM21" i="40"/>
  <c r="AM22" i="40"/>
  <c r="AM23" i="40"/>
  <c r="AM24" i="40"/>
  <c r="AM25" i="40"/>
  <c r="AM26" i="40"/>
  <c r="AM27" i="40"/>
  <c r="AM28" i="40"/>
  <c r="AM29" i="40"/>
  <c r="AM30" i="40"/>
  <c r="AM31" i="40"/>
  <c r="AM32" i="40"/>
  <c r="AM33" i="40"/>
  <c r="AM34" i="40"/>
  <c r="AM35" i="40"/>
  <c r="AM36" i="40"/>
  <c r="AM37" i="40"/>
  <c r="AM38" i="40"/>
  <c r="AM39" i="40"/>
  <c r="AM40" i="40"/>
  <c r="AM41" i="40"/>
  <c r="AM42" i="40"/>
  <c r="AM43" i="40"/>
  <c r="AM44" i="40"/>
  <c r="AM45" i="40"/>
  <c r="AL46" i="40"/>
  <c r="AM46" i="40"/>
  <c r="AM47" i="40"/>
  <c r="AM48" i="40"/>
  <c r="AM49" i="40"/>
  <c r="AM50" i="40"/>
  <c r="AM51" i="40"/>
  <c r="AM52" i="40"/>
  <c r="AM53" i="40"/>
  <c r="AM54" i="40"/>
  <c r="AM55" i="40"/>
  <c r="AM56" i="40"/>
  <c r="AM57" i="40"/>
  <c r="AM58" i="40"/>
  <c r="AM59" i="40"/>
  <c r="AM61" i="40"/>
  <c r="AM62" i="40"/>
  <c r="AM63" i="40"/>
  <c r="AM64" i="40"/>
  <c r="Z108" i="40"/>
  <c r="Z107" i="40"/>
  <c r="Z106" i="40"/>
  <c r="Z100" i="40"/>
  <c r="Z99" i="40"/>
  <c r="Z98" i="40"/>
  <c r="Z97" i="40"/>
  <c r="Z96" i="40"/>
  <c r="Z95" i="40"/>
  <c r="Z94" i="40"/>
  <c r="Z93" i="40"/>
  <c r="Z92" i="40"/>
  <c r="Z91" i="40"/>
  <c r="Z90" i="40"/>
  <c r="Z89" i="40"/>
  <c r="Z88" i="40"/>
  <c r="Z87" i="40"/>
  <c r="Z86" i="40"/>
  <c r="Z85" i="40"/>
  <c r="Z84" i="40"/>
  <c r="Z83" i="40"/>
  <c r="Z82" i="40"/>
  <c r="Z81" i="40"/>
  <c r="Z80" i="40"/>
  <c r="Z79" i="40"/>
  <c r="Z78" i="40"/>
  <c r="Z77" i="40"/>
  <c r="Z76" i="40"/>
  <c r="Z75" i="40"/>
  <c r="Z74" i="40"/>
  <c r="Z73" i="40"/>
  <c r="Z72" i="40"/>
  <c r="Z71" i="40"/>
  <c r="Z70" i="40"/>
  <c r="Z69" i="40"/>
  <c r="Z68" i="40"/>
  <c r="Z67" i="40"/>
  <c r="Z66" i="40"/>
  <c r="Z65" i="40"/>
  <c r="Z64" i="40"/>
  <c r="Z63" i="40"/>
  <c r="Z62" i="40"/>
  <c r="Z61" i="40"/>
  <c r="Z60" i="40"/>
  <c r="Z59" i="40"/>
  <c r="Z58" i="40"/>
  <c r="Z57" i="40"/>
  <c r="Z56" i="40"/>
  <c r="Z55" i="40"/>
  <c r="Z54" i="40"/>
  <c r="Z53" i="40"/>
  <c r="Z52" i="40"/>
  <c r="Z51" i="40"/>
  <c r="Z50" i="40"/>
  <c r="Z49" i="40"/>
  <c r="Z48" i="40"/>
  <c r="Z47" i="40"/>
  <c r="Z46" i="40"/>
  <c r="Z45" i="40"/>
  <c r="Z44" i="40"/>
  <c r="Z43" i="40"/>
  <c r="Z42" i="40"/>
  <c r="Z41" i="40"/>
  <c r="Z40" i="40"/>
  <c r="Z39" i="40"/>
  <c r="Z38" i="40"/>
  <c r="Z37" i="40"/>
  <c r="Z36" i="40"/>
  <c r="Z35" i="40"/>
  <c r="Z34" i="40"/>
  <c r="Z33" i="40"/>
  <c r="Z32" i="40"/>
  <c r="Z31" i="40"/>
  <c r="Z30" i="40"/>
  <c r="Z29" i="40"/>
  <c r="Z28" i="40"/>
  <c r="Z27" i="40"/>
  <c r="Z26" i="40"/>
  <c r="Z25" i="40"/>
  <c r="Z24" i="40"/>
  <c r="Z23" i="40"/>
  <c r="Z22" i="40"/>
  <c r="Z21" i="40"/>
  <c r="Z20" i="40"/>
  <c r="Z19" i="40"/>
  <c r="Z18" i="40"/>
  <c r="Z17" i="40"/>
  <c r="Z16" i="40"/>
  <c r="Z15" i="40"/>
  <c r="Z14" i="40"/>
  <c r="Z13" i="40"/>
  <c r="Z12" i="40"/>
  <c r="Z11" i="40"/>
  <c r="Z10" i="40"/>
  <c r="Z9" i="40"/>
  <c r="T9" i="40"/>
  <c r="T10" i="40"/>
  <c r="T11" i="40"/>
  <c r="T12" i="40"/>
  <c r="T13" i="40"/>
  <c r="T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41" i="40"/>
  <c r="T42" i="40"/>
  <c r="T43" i="40"/>
  <c r="T44" i="40"/>
  <c r="T45" i="40"/>
  <c r="T46" i="40"/>
  <c r="T47" i="40"/>
  <c r="T48" i="40"/>
  <c r="T49" i="40"/>
  <c r="T50" i="40"/>
  <c r="T51" i="40"/>
  <c r="T52" i="40"/>
  <c r="T53" i="40"/>
  <c r="T54" i="40"/>
  <c r="T55" i="40"/>
  <c r="T56" i="40"/>
  <c r="T57" i="40"/>
  <c r="T58" i="40"/>
  <c r="T59" i="40"/>
  <c r="T60" i="40"/>
  <c r="T61" i="40"/>
  <c r="T62" i="40"/>
  <c r="T63" i="40"/>
  <c r="T64" i="40"/>
  <c r="T69" i="40"/>
  <c r="T70" i="40"/>
  <c r="T71" i="40"/>
  <c r="T72" i="40"/>
  <c r="T73" i="40"/>
  <c r="T74" i="40"/>
  <c r="T75" i="40"/>
  <c r="T76" i="40"/>
  <c r="T77" i="40"/>
  <c r="T78" i="40"/>
  <c r="T79" i="40"/>
  <c r="T80" i="40"/>
  <c r="T81" i="40"/>
  <c r="T82" i="40"/>
  <c r="T83" i="40"/>
  <c r="T84" i="40"/>
  <c r="T85" i="40"/>
  <c r="T86" i="40"/>
  <c r="T87" i="40"/>
  <c r="T88" i="40"/>
  <c r="T89" i="40"/>
  <c r="T90" i="40"/>
  <c r="T91" i="40"/>
  <c r="T92" i="40"/>
  <c r="T93" i="40"/>
  <c r="T94" i="40"/>
  <c r="T95" i="40"/>
  <c r="T96" i="40"/>
  <c r="T97" i="40"/>
  <c r="T98" i="40"/>
  <c r="T99" i="40"/>
  <c r="T100" i="40"/>
  <c r="T106" i="40"/>
  <c r="T107" i="40"/>
  <c r="T108" i="40"/>
  <c r="AM10" i="40"/>
  <c r="AL12" i="40"/>
  <c r="AL13" i="40"/>
  <c r="AL15" i="40"/>
  <c r="AL16" i="40"/>
  <c r="AL17" i="40"/>
  <c r="AL18" i="40"/>
  <c r="AL19" i="40"/>
  <c r="AL20" i="40"/>
  <c r="AL21" i="40"/>
  <c r="AL23" i="40"/>
  <c r="AL24" i="40"/>
  <c r="AL25" i="40"/>
  <c r="AL26" i="40"/>
  <c r="AL27" i="40"/>
  <c r="AL28" i="40"/>
  <c r="AL29" i="40"/>
  <c r="AL31" i="40"/>
  <c r="AL32" i="40"/>
  <c r="AL33" i="40"/>
  <c r="AL35" i="40"/>
  <c r="AL36" i="40"/>
  <c r="AL37" i="40"/>
  <c r="AL39" i="40"/>
  <c r="AL40" i="40"/>
  <c r="AL41" i="40"/>
  <c r="AL43" i="40"/>
  <c r="AL44" i="40"/>
  <c r="AL45" i="40"/>
  <c r="AL47" i="40"/>
  <c r="AL48" i="40"/>
  <c r="AL50" i="40"/>
  <c r="AL51" i="40"/>
  <c r="AL52" i="40"/>
  <c r="AL53" i="40"/>
  <c r="AL54" i="40"/>
  <c r="AL55" i="40"/>
  <c r="AL56" i="40"/>
  <c r="AL58" i="40"/>
  <c r="AL59" i="40"/>
  <c r="AL61" i="40"/>
  <c r="AL62" i="40"/>
  <c r="AL63" i="40"/>
  <c r="D127" i="36"/>
  <c r="E127" i="36"/>
  <c r="F127" i="36"/>
  <c r="G127" i="36"/>
  <c r="H127" i="36"/>
  <c r="I127" i="36"/>
  <c r="J127" i="36"/>
  <c r="K127" i="36"/>
  <c r="L127" i="36"/>
  <c r="M127" i="36"/>
  <c r="N127" i="36"/>
  <c r="O127" i="36"/>
  <c r="P127" i="36"/>
  <c r="Q127" i="36"/>
  <c r="Q129" i="36"/>
  <c r="R127" i="36"/>
  <c r="S127" i="36"/>
  <c r="T127" i="36"/>
  <c r="U127" i="36"/>
  <c r="V127" i="36"/>
  <c r="W127" i="36"/>
  <c r="X127" i="36"/>
  <c r="Y127" i="36"/>
  <c r="Z127" i="36"/>
  <c r="AA127" i="36"/>
  <c r="AB127" i="36"/>
  <c r="AC127" i="36"/>
  <c r="AD127" i="36"/>
  <c r="AE127" i="36"/>
  <c r="AF127" i="36"/>
  <c r="AG127" i="36"/>
  <c r="AH127" i="36"/>
  <c r="AI127" i="36"/>
  <c r="AJ127" i="36"/>
  <c r="AJ129" i="36"/>
  <c r="AK127" i="36"/>
  <c r="AL127" i="36"/>
  <c r="AM127" i="36"/>
  <c r="AN127" i="36"/>
  <c r="AO127" i="36"/>
  <c r="AP127" i="36"/>
  <c r="AQ127" i="36"/>
  <c r="AR127" i="36"/>
  <c r="AS127" i="36"/>
  <c r="AT127" i="36"/>
  <c r="AU127" i="36"/>
  <c r="AV127" i="36"/>
  <c r="AW127" i="36"/>
  <c r="AX127" i="36"/>
  <c r="AY127" i="36"/>
  <c r="AZ127" i="36"/>
  <c r="BA127" i="36"/>
  <c r="BB127" i="36"/>
  <c r="BC127" i="36"/>
  <c r="BD127" i="36"/>
  <c r="BE127" i="36"/>
  <c r="BF127" i="36"/>
  <c r="BG127" i="36"/>
  <c r="BH127" i="36"/>
  <c r="BI127" i="36"/>
  <c r="BJ127" i="36"/>
  <c r="BK127" i="36"/>
  <c r="BL127" i="36"/>
  <c r="BM127" i="36"/>
  <c r="BN127" i="36"/>
  <c r="BO127" i="36"/>
  <c r="BP127" i="36"/>
  <c r="BQ127" i="36"/>
  <c r="BR127" i="36"/>
  <c r="BS127" i="36"/>
  <c r="BT127" i="36"/>
  <c r="BU127" i="36"/>
  <c r="BV127" i="36"/>
  <c r="BW127" i="36"/>
  <c r="BX127" i="36"/>
  <c r="BY127" i="36"/>
  <c r="BZ127" i="36"/>
  <c r="CA127" i="36"/>
  <c r="CB127" i="36"/>
  <c r="CC127" i="36"/>
  <c r="CD127" i="36"/>
  <c r="CE127" i="36"/>
  <c r="CF127" i="36"/>
  <c r="CG127" i="36"/>
  <c r="CH127" i="36"/>
  <c r="CI127" i="36"/>
  <c r="CJ127" i="36"/>
  <c r="CK127" i="36"/>
  <c r="CL127" i="36"/>
  <c r="CM127" i="36"/>
  <c r="CN127" i="36"/>
  <c r="CO127" i="36"/>
  <c r="CP127" i="36"/>
  <c r="CQ127" i="36"/>
  <c r="CR127" i="36"/>
  <c r="CS127" i="36"/>
  <c r="CT127" i="36"/>
  <c r="CU127" i="36"/>
  <c r="CV127" i="36"/>
  <c r="CW127" i="36"/>
  <c r="CX127" i="36"/>
  <c r="CY127" i="36"/>
  <c r="CZ127" i="36"/>
  <c r="DA127" i="36"/>
  <c r="DA129" i="36"/>
  <c r="DB127" i="36"/>
  <c r="DC127" i="36"/>
  <c r="DD127" i="36"/>
  <c r="DE127" i="36"/>
  <c r="DF127" i="36"/>
  <c r="DG127" i="36"/>
  <c r="DH127" i="36"/>
  <c r="DI127" i="36"/>
  <c r="DJ127" i="36"/>
  <c r="DK127" i="36"/>
  <c r="DL127" i="36"/>
  <c r="DM127" i="36"/>
  <c r="DN127" i="36"/>
  <c r="DO127" i="36"/>
  <c r="DP127" i="36"/>
  <c r="DQ127" i="36"/>
  <c r="DR127" i="36"/>
  <c r="DS127" i="36"/>
  <c r="DT127" i="36"/>
  <c r="DU127" i="36"/>
  <c r="DV127" i="36"/>
  <c r="DW127" i="36"/>
  <c r="DX127" i="36"/>
  <c r="DY127" i="36"/>
  <c r="DZ127" i="36"/>
  <c r="EA127" i="36"/>
  <c r="EB127" i="36"/>
  <c r="EC127" i="36"/>
  <c r="ED127" i="36"/>
  <c r="EE127" i="36"/>
  <c r="EF127" i="36"/>
  <c r="EF129" i="36"/>
  <c r="EG127" i="36"/>
  <c r="EH127" i="36"/>
  <c r="EI127" i="36"/>
  <c r="EJ127" i="36"/>
  <c r="EK127" i="36"/>
  <c r="EL127" i="36"/>
  <c r="EM127" i="36"/>
  <c r="EN127" i="36"/>
  <c r="EO127" i="36"/>
  <c r="EP127" i="36"/>
  <c r="EQ127" i="36"/>
  <c r="ER127" i="36"/>
  <c r="ER129" i="36"/>
  <c r="ES127" i="36"/>
  <c r="ET127" i="36"/>
  <c r="EU127" i="36"/>
  <c r="EV127" i="36"/>
  <c r="EW127" i="36"/>
  <c r="EX127" i="36"/>
  <c r="EY127" i="36"/>
  <c r="EZ127" i="36"/>
  <c r="FA127" i="36"/>
  <c r="FB127" i="36"/>
  <c r="FC127" i="36"/>
  <c r="FD127" i="36"/>
  <c r="FE127" i="36"/>
  <c r="FF127" i="36"/>
  <c r="FG127" i="36"/>
  <c r="FH127" i="36"/>
  <c r="FI127" i="36"/>
  <c r="FJ127" i="36"/>
  <c r="FK127" i="36"/>
  <c r="FL127" i="36"/>
  <c r="FM127" i="36"/>
  <c r="FN127" i="36"/>
  <c r="FO127" i="36"/>
  <c r="FP127" i="36"/>
  <c r="FQ127" i="36"/>
  <c r="FR127" i="36"/>
  <c r="FS127" i="36"/>
  <c r="FT127" i="36"/>
  <c r="FU127" i="36"/>
  <c r="FV127" i="36"/>
  <c r="FW127" i="36"/>
  <c r="FX127" i="36"/>
  <c r="FY127" i="36"/>
  <c r="FZ127" i="36"/>
  <c r="GA127" i="36"/>
  <c r="GB127" i="36"/>
  <c r="GC127" i="36"/>
  <c r="GD127" i="36"/>
  <c r="GE127" i="36"/>
  <c r="GF127" i="36"/>
  <c r="GG127" i="36"/>
  <c r="GH127" i="36"/>
  <c r="GI127" i="36"/>
  <c r="GJ127" i="36"/>
  <c r="GK127" i="36"/>
  <c r="GL127" i="36"/>
  <c r="GM127" i="36"/>
  <c r="GM129" i="36"/>
  <c r="GN127" i="36"/>
  <c r="GO127" i="36"/>
  <c r="GP127" i="36"/>
  <c r="GQ127" i="36"/>
  <c r="GQ129" i="36"/>
  <c r="GR127" i="36"/>
  <c r="GS127" i="36"/>
  <c r="GT127" i="36"/>
  <c r="GT129" i="36"/>
  <c r="GU127" i="36"/>
  <c r="GV127" i="36"/>
  <c r="GW127" i="36"/>
  <c r="GX127" i="36"/>
  <c r="GY127" i="36"/>
  <c r="GZ127" i="36"/>
  <c r="HA127" i="36"/>
  <c r="HB127" i="36"/>
  <c r="HC127" i="36"/>
  <c r="HD127" i="36"/>
  <c r="HE127" i="36"/>
  <c r="HF127" i="36"/>
  <c r="HG127" i="36"/>
  <c r="HH127" i="36"/>
  <c r="HI127" i="36"/>
  <c r="HJ127" i="36"/>
  <c r="HK127" i="36"/>
  <c r="HL127" i="36"/>
  <c r="HM127" i="36"/>
  <c r="HN127" i="36"/>
  <c r="HO127" i="36"/>
  <c r="HP127" i="36"/>
  <c r="HQ127" i="36"/>
  <c r="HR127" i="36"/>
  <c r="HS127" i="36"/>
  <c r="HT127" i="36"/>
  <c r="HU127" i="36"/>
  <c r="HV127" i="36"/>
  <c r="HW127" i="36"/>
  <c r="HX127" i="36"/>
  <c r="HY127" i="36"/>
  <c r="HZ127" i="36"/>
  <c r="IA127" i="36"/>
  <c r="IB127" i="36"/>
  <c r="IC127" i="36"/>
  <c r="ID127" i="36"/>
  <c r="ID129" i="36"/>
  <c r="IE127" i="36"/>
  <c r="IF127" i="36"/>
  <c r="IG127" i="36"/>
  <c r="IH127" i="36"/>
  <c r="II127" i="36"/>
  <c r="IJ127" i="36"/>
  <c r="IK127" i="36"/>
  <c r="IL127" i="36"/>
  <c r="IM127" i="36"/>
  <c r="IN127" i="36"/>
  <c r="IO127" i="36"/>
  <c r="IP127" i="36"/>
  <c r="IQ127" i="36"/>
  <c r="IR127" i="36"/>
  <c r="IR121" i="36"/>
  <c r="IS127" i="36"/>
  <c r="IT127" i="36"/>
  <c r="IU127" i="36"/>
  <c r="IV127" i="36"/>
  <c r="IW127" i="36"/>
  <c r="IX127" i="36"/>
  <c r="IY127" i="36"/>
  <c r="IZ127" i="36"/>
  <c r="JA127" i="36"/>
  <c r="JA129" i="36"/>
  <c r="JB127" i="36"/>
  <c r="JC127" i="36"/>
  <c r="JD127" i="36"/>
  <c r="JE127" i="36"/>
  <c r="JF127" i="36"/>
  <c r="JG127" i="36"/>
  <c r="JH127" i="36"/>
  <c r="JI127" i="36"/>
  <c r="JJ127" i="36"/>
  <c r="JK127" i="36"/>
  <c r="JL127" i="36"/>
  <c r="JL129" i="36"/>
  <c r="JM127" i="36"/>
  <c r="JM129" i="36"/>
  <c r="JN127" i="36"/>
  <c r="JO127" i="36"/>
  <c r="JP127" i="36"/>
  <c r="JQ127" i="36"/>
  <c r="JR127" i="36"/>
  <c r="JS127" i="36"/>
  <c r="JT127" i="36"/>
  <c r="JU127" i="36"/>
  <c r="JV127" i="36"/>
  <c r="JW127" i="36"/>
  <c r="JX127" i="36"/>
  <c r="JY127" i="36"/>
  <c r="JZ127" i="36"/>
  <c r="KA127" i="36"/>
  <c r="KB127" i="36"/>
  <c r="KC127" i="36"/>
  <c r="KD127" i="36"/>
  <c r="KE127" i="36"/>
  <c r="KF127" i="36"/>
  <c r="KG127" i="36"/>
  <c r="KH127" i="36"/>
  <c r="KI127" i="36"/>
  <c r="KJ127" i="36"/>
  <c r="KK127" i="36"/>
  <c r="KL127" i="36"/>
  <c r="KM127" i="36"/>
  <c r="KN127" i="36"/>
  <c r="KO127" i="36"/>
  <c r="KP127" i="36"/>
  <c r="JJ121" i="36"/>
  <c r="HY121" i="36"/>
  <c r="HB121" i="36"/>
  <c r="GT121" i="36"/>
  <c r="EV121" i="36"/>
  <c r="ER121" i="36"/>
  <c r="DA121" i="36"/>
  <c r="X121" i="36"/>
  <c r="H121" i="36"/>
  <c r="CE147" i="36"/>
  <c r="CD147" i="36"/>
  <c r="CC147" i="36"/>
  <c r="CB147" i="36"/>
  <c r="CA147" i="36"/>
  <c r="BZ147" i="36"/>
  <c r="BY147" i="36"/>
  <c r="BX147" i="36"/>
  <c r="BW147" i="36"/>
  <c r="BV147" i="36"/>
  <c r="BU147" i="36"/>
  <c r="BT147" i="36"/>
  <c r="BS147" i="36"/>
  <c r="BR147" i="36"/>
  <c r="BQ147" i="36"/>
  <c r="BP147" i="36"/>
  <c r="BO147" i="36"/>
  <c r="BN147" i="36"/>
  <c r="BM147" i="36"/>
  <c r="EC147" i="36"/>
  <c r="EB147" i="36"/>
  <c r="EA147" i="36"/>
  <c r="DZ147" i="36"/>
  <c r="DY147" i="36"/>
  <c r="DX147" i="36"/>
  <c r="DW147" i="36"/>
  <c r="DV147" i="36"/>
  <c r="DU147" i="36"/>
  <c r="DT147" i="36"/>
  <c r="DS147" i="36"/>
  <c r="DR147" i="36"/>
  <c r="DQ147" i="36"/>
  <c r="DP147" i="36"/>
  <c r="DO147" i="36"/>
  <c r="DN147" i="36"/>
  <c r="DM147" i="36"/>
  <c r="DL147" i="36"/>
  <c r="DK147" i="36"/>
  <c r="GA147" i="36"/>
  <c r="FZ147" i="36"/>
  <c r="FY147" i="36"/>
  <c r="FX147" i="36"/>
  <c r="FW147" i="36"/>
  <c r="FV147" i="36"/>
  <c r="FU147" i="36"/>
  <c r="FT147" i="36"/>
  <c r="FS147" i="36"/>
  <c r="FR147" i="36"/>
  <c r="FQ147" i="36"/>
  <c r="FP147" i="36"/>
  <c r="FO147" i="36"/>
  <c r="FN147" i="36"/>
  <c r="FM147" i="36"/>
  <c r="FL147" i="36"/>
  <c r="FK147" i="36"/>
  <c r="FJ147" i="36"/>
  <c r="FI147" i="36"/>
  <c r="HY147" i="36"/>
  <c r="HX147" i="36"/>
  <c r="HW147" i="36"/>
  <c r="HV147" i="36"/>
  <c r="HU147" i="36"/>
  <c r="HT147" i="36"/>
  <c r="HS147" i="36"/>
  <c r="HR147" i="36"/>
  <c r="HQ147" i="36"/>
  <c r="HP147" i="36"/>
  <c r="HO147" i="36"/>
  <c r="HN147" i="36"/>
  <c r="HM147" i="36"/>
  <c r="HL147" i="36"/>
  <c r="HK147" i="36"/>
  <c r="HJ147" i="36"/>
  <c r="HI147" i="36"/>
  <c r="HH147" i="36"/>
  <c r="HG147" i="36"/>
  <c r="A6" i="13" a="1"/>
  <c r="A80" i="13"/>
  <c r="AF112" i="40"/>
  <c r="AF114" i="40"/>
  <c r="AF109" i="40"/>
  <c r="KP147" i="36"/>
  <c r="KO147" i="36"/>
  <c r="KN147" i="36"/>
  <c r="KM147" i="36"/>
  <c r="KL147" i="36"/>
  <c r="KK147" i="36"/>
  <c r="KJ147" i="36"/>
  <c r="KI147" i="36"/>
  <c r="KH147" i="36"/>
  <c r="KG147" i="36"/>
  <c r="KF147" i="36"/>
  <c r="KE147" i="36"/>
  <c r="KD147" i="36"/>
  <c r="KC147" i="36"/>
  <c r="KB147" i="36"/>
  <c r="KA147" i="36"/>
  <c r="JZ147" i="36"/>
  <c r="JY147" i="36"/>
  <c r="JX147" i="36"/>
  <c r="JW147" i="36"/>
  <c r="T65" i="40"/>
  <c r="T66" i="40"/>
  <c r="T67" i="40"/>
  <c r="T68" i="40"/>
  <c r="Q111" i="40"/>
  <c r="L12" i="42"/>
  <c r="AW117" i="40"/>
  <c r="AO66" i="40"/>
  <c r="FB136" i="36"/>
  <c r="DD136" i="36"/>
  <c r="EC136" i="36"/>
  <c r="AJ109" i="40"/>
  <c r="AL60" i="40"/>
  <c r="GW129" i="36"/>
  <c r="G121" i="36"/>
  <c r="KU130" i="36"/>
  <c r="D28" i="42"/>
  <c r="J121" i="36"/>
  <c r="D121" i="36"/>
  <c r="H129" i="36"/>
  <c r="FA155" i="36"/>
  <c r="GD136" i="36"/>
  <c r="HW136" i="36"/>
  <c r="FY136" i="36"/>
  <c r="KN136" i="36"/>
  <c r="HQ136" i="36"/>
  <c r="HB136" i="36"/>
  <c r="HG136" i="36"/>
  <c r="HC136" i="36"/>
  <c r="CV136" i="36"/>
  <c r="BT136" i="36"/>
  <c r="CT136" i="36"/>
  <c r="GZ136" i="36"/>
  <c r="KC136" i="36"/>
  <c r="FZ136" i="36"/>
  <c r="DQ136" i="36"/>
  <c r="BD136" i="36"/>
  <c r="IG136" i="36"/>
  <c r="EN136" i="36"/>
  <c r="CF136" i="36"/>
  <c r="DN136" i="36"/>
  <c r="BA136" i="36"/>
  <c r="GT136" i="36"/>
  <c r="DM136" i="36"/>
  <c r="G136" i="36"/>
  <c r="FH136" i="36"/>
  <c r="BY136" i="36"/>
  <c r="KP136" i="36"/>
  <c r="GJ136" i="36"/>
  <c r="DO136" i="36"/>
  <c r="BC136" i="36"/>
  <c r="BR136" i="36"/>
  <c r="KB136" i="36"/>
  <c r="FM136" i="36"/>
  <c r="DA136" i="36"/>
  <c r="AF136" i="36"/>
  <c r="IY136" i="36"/>
  <c r="FO136" i="36"/>
  <c r="DC136" i="36"/>
  <c r="AY136" i="36"/>
  <c r="C136" i="36"/>
  <c r="IK136" i="36"/>
  <c r="DU136" i="36"/>
  <c r="DV136" i="36"/>
  <c r="JQ136" i="36"/>
  <c r="BV136" i="36"/>
  <c r="GI136" i="36"/>
  <c r="GY136" i="36"/>
  <c r="ED136" i="36"/>
  <c r="IT136" i="36"/>
  <c r="FA136" i="36"/>
  <c r="JC136" i="36"/>
  <c r="DY136" i="36"/>
  <c r="GR136" i="36"/>
  <c r="GS136" i="36"/>
  <c r="EG136" i="36"/>
  <c r="FV136" i="36"/>
  <c r="KE136" i="36"/>
  <c r="FW136" i="36"/>
  <c r="EA136" i="36"/>
  <c r="GN136" i="36"/>
  <c r="CK136" i="36"/>
  <c r="DZ136" i="36"/>
  <c r="GH121" i="36"/>
  <c r="KH129" i="36"/>
  <c r="DZ129" i="36"/>
  <c r="EH136" i="36"/>
  <c r="KO121" i="36"/>
  <c r="FF136" i="36"/>
  <c r="JH136" i="36"/>
  <c r="FN136" i="36"/>
  <c r="DE136" i="36"/>
  <c r="Z136" i="36"/>
  <c r="GK136" i="36"/>
  <c r="EB136" i="36"/>
  <c r="BB136" i="36"/>
  <c r="DB136" i="36"/>
  <c r="V136" i="36"/>
  <c r="FU136" i="36"/>
  <c r="CB136" i="36"/>
  <c r="JB136" i="36"/>
  <c r="EV136" i="36"/>
  <c r="BK136" i="36"/>
  <c r="JN136" i="36"/>
  <c r="FI136" i="36"/>
  <c r="CW136" i="36"/>
  <c r="AT136" i="36"/>
  <c r="AZ136" i="36"/>
  <c r="HP136" i="36"/>
  <c r="EU136" i="36"/>
  <c r="BZ136" i="36"/>
  <c r="W136" i="36"/>
  <c r="HS136" i="36"/>
  <c r="EQ136" i="36"/>
  <c r="CU136" i="36"/>
  <c r="AQ136" i="36"/>
  <c r="DR136" i="36"/>
  <c r="FQ136" i="36"/>
  <c r="EF136" i="36"/>
  <c r="M136" i="36"/>
  <c r="EX121" i="36"/>
  <c r="EJ121" i="36"/>
  <c r="KN129" i="36"/>
  <c r="FM129" i="36"/>
  <c r="DG129" i="36"/>
  <c r="AQ129" i="36"/>
  <c r="IZ136" i="36"/>
  <c r="IU136" i="36"/>
  <c r="GW136" i="36"/>
  <c r="HF136" i="36"/>
  <c r="HE136" i="36"/>
  <c r="IM136" i="36"/>
  <c r="JA136" i="36"/>
  <c r="JO136" i="36"/>
  <c r="GM136" i="36"/>
  <c r="JK136" i="36"/>
  <c r="JL136" i="36"/>
  <c r="GV136" i="36"/>
  <c r="GB136" i="36"/>
  <c r="GC136" i="36"/>
  <c r="IM121" i="36"/>
  <c r="CM121" i="36"/>
  <c r="FZ129" i="36"/>
  <c r="CL121" i="36"/>
  <c r="EX155" i="36"/>
  <c r="KD136" i="36"/>
  <c r="KJ136" i="36"/>
  <c r="AV121" i="36"/>
  <c r="IU129" i="36"/>
  <c r="JV121" i="36"/>
  <c r="IT121" i="36"/>
  <c r="CX121" i="36"/>
  <c r="CP129" i="36"/>
  <c r="AK129" i="36"/>
  <c r="IB136" i="36"/>
  <c r="KF136" i="36"/>
  <c r="HJ136" i="36"/>
  <c r="HV136" i="36"/>
  <c r="JP136" i="36"/>
  <c r="KL136" i="36"/>
  <c r="ID136" i="36"/>
  <c r="JS136" i="36"/>
  <c r="GX136" i="36"/>
  <c r="IA136" i="36"/>
  <c r="KI136" i="36"/>
  <c r="FS136" i="36"/>
  <c r="HX136" i="36"/>
  <c r="IX136" i="36"/>
  <c r="JO121" i="36"/>
  <c r="J129" i="36"/>
  <c r="D129" i="36"/>
  <c r="CY129" i="36"/>
  <c r="CV129" i="36"/>
  <c r="KA129" i="36"/>
  <c r="GV121" i="36"/>
  <c r="EW129" i="36"/>
  <c r="DD129" i="36"/>
  <c r="DH136" i="36"/>
  <c r="HD136" i="36"/>
  <c r="IJ136" i="36"/>
  <c r="GL136" i="36"/>
  <c r="EO136" i="36"/>
  <c r="CS136" i="36"/>
  <c r="AN136" i="36"/>
  <c r="JR136" i="36"/>
  <c r="HI136" i="36"/>
  <c r="FL136" i="36"/>
  <c r="DP136" i="36"/>
  <c r="BP136" i="36"/>
  <c r="J136" i="36"/>
  <c r="CC136" i="36"/>
  <c r="H136" i="36"/>
  <c r="HR136" i="36"/>
  <c r="FJ136" i="36"/>
  <c r="CZ136" i="36"/>
  <c r="U136" i="36"/>
  <c r="IO136" i="36"/>
  <c r="FT136" i="36"/>
  <c r="DL136" i="36"/>
  <c r="AV136" i="36"/>
  <c r="JX136" i="36"/>
  <c r="HU136" i="36"/>
  <c r="FR136" i="36"/>
  <c r="DX136" i="36"/>
  <c r="CD136" i="36"/>
  <c r="AB136" i="36"/>
  <c r="BI136" i="36"/>
  <c r="O136" i="36"/>
  <c r="IH136" i="36"/>
  <c r="GF136" i="36"/>
  <c r="EL136" i="36"/>
  <c r="CR136" i="36"/>
  <c r="AO136" i="36"/>
  <c r="KM136" i="36"/>
  <c r="II136" i="36"/>
  <c r="GU136" i="36"/>
  <c r="FG136" i="36"/>
  <c r="DK136" i="36"/>
  <c r="BW136" i="36"/>
  <c r="AI136" i="36"/>
  <c r="CJ136" i="36"/>
  <c r="HM136" i="36"/>
  <c r="BE136" i="36"/>
  <c r="GP136" i="36"/>
  <c r="BF136" i="36"/>
  <c r="HO136" i="36"/>
  <c r="BJ136" i="36"/>
  <c r="HT136" i="36"/>
  <c r="CX136" i="36"/>
  <c r="AE136" i="36"/>
  <c r="HZ136" i="36"/>
  <c r="IN4" i="36"/>
  <c r="IN115" i="36"/>
  <c r="KO4" i="36"/>
  <c r="KO115" i="36"/>
  <c r="JE4" i="36"/>
  <c r="JE115" i="36"/>
  <c r="IP4" i="36"/>
  <c r="IP115" i="36"/>
  <c r="IS4" i="36"/>
  <c r="IS115" i="36"/>
  <c r="IV4" i="36"/>
  <c r="IV115" i="36"/>
  <c r="IW4" i="36"/>
  <c r="IW115" i="36"/>
  <c r="EM136" i="36"/>
  <c r="KD4" i="36"/>
  <c r="KD115" i="36"/>
  <c r="JM4" i="36"/>
  <c r="JM115" i="36"/>
  <c r="II4" i="36"/>
  <c r="II115" i="36"/>
  <c r="HH4" i="36"/>
  <c r="HH115" i="36"/>
  <c r="EB9" i="36"/>
  <c r="AB121" i="36"/>
  <c r="HV121" i="36"/>
  <c r="KI129" i="36"/>
  <c r="E9" i="36"/>
  <c r="BB121" i="36"/>
  <c r="FB129" i="36"/>
  <c r="BW129" i="36"/>
  <c r="BA129" i="36"/>
  <c r="AI9" i="36"/>
  <c r="FM9" i="36"/>
  <c r="KK9" i="36"/>
  <c r="EH9" i="36"/>
  <c r="JF9" i="36"/>
  <c r="EA9" i="36"/>
  <c r="KM9" i="36"/>
  <c r="CW9" i="36"/>
  <c r="JQ9" i="36"/>
  <c r="ET9" i="36"/>
  <c r="BQ9" i="36"/>
  <c r="K137" i="36"/>
  <c r="T137" i="36"/>
  <c r="CX137" i="36"/>
  <c r="HT137" i="36"/>
  <c r="EO137" i="36"/>
  <c r="KL137" i="36"/>
  <c r="HF137" i="36"/>
  <c r="JT9" i="36"/>
  <c r="JZ137" i="36"/>
  <c r="DZ137" i="36"/>
  <c r="AF137" i="36"/>
  <c r="BT137" i="36"/>
  <c r="DP137" i="36"/>
  <c r="FD137" i="36"/>
  <c r="GR137" i="36"/>
  <c r="IN137" i="36"/>
  <c r="KJ137" i="36"/>
  <c r="AX137" i="36"/>
  <c r="CQ137" i="36"/>
  <c r="EK137" i="36"/>
  <c r="GN137" i="36"/>
  <c r="IH137" i="36"/>
  <c r="E137" i="36"/>
  <c r="AY137" i="36"/>
  <c r="CS137" i="36"/>
  <c r="EU137" i="36"/>
  <c r="GO137" i="36"/>
  <c r="II137" i="36"/>
  <c r="F137" i="36"/>
  <c r="AZ137" i="36"/>
  <c r="DC137" i="36"/>
  <c r="EW137" i="36"/>
  <c r="G137" i="36"/>
  <c r="BJ137" i="36"/>
  <c r="DD137" i="36"/>
  <c r="EX137" i="36"/>
  <c r="R137" i="36"/>
  <c r="BB137" i="36"/>
  <c r="CM137" i="36"/>
  <c r="DW137" i="36"/>
  <c r="FH137" i="36"/>
  <c r="GS137" i="36"/>
  <c r="IC137" i="36"/>
  <c r="JN137" i="36"/>
  <c r="L137" i="36"/>
  <c r="AW137" i="36"/>
  <c r="CG137" i="36"/>
  <c r="JH137" i="36"/>
  <c r="HC137" i="36"/>
  <c r="DY137" i="36"/>
  <c r="KI137" i="36"/>
  <c r="HN137" i="36"/>
  <c r="ER137" i="36"/>
  <c r="AB137" i="36"/>
  <c r="IB137" i="36"/>
  <c r="FK137" i="36"/>
  <c r="BE137" i="36"/>
  <c r="JC137" i="36"/>
  <c r="GV137" i="36"/>
  <c r="DO137" i="36"/>
  <c r="KE137" i="36"/>
  <c r="HW137" i="36"/>
  <c r="FI137" i="36"/>
  <c r="AU137" i="36"/>
  <c r="HD137" i="36"/>
  <c r="HS137" i="36"/>
  <c r="CY137" i="36"/>
  <c r="IJ137" i="36"/>
  <c r="AN137" i="36"/>
  <c r="CR137" i="36"/>
  <c r="EV137" i="36"/>
  <c r="HH137" i="36"/>
  <c r="JD137" i="36"/>
  <c r="AE137" i="36"/>
  <c r="DA137" i="36"/>
  <c r="FM137" i="36"/>
  <c r="HY137" i="36"/>
  <c r="N137" i="36"/>
  <c r="BZ137" i="36"/>
  <c r="EC137" i="36"/>
  <c r="GX137" i="36"/>
  <c r="JS137" i="36"/>
  <c r="AQ137" i="36"/>
  <c r="DL137" i="36"/>
  <c r="FX137" i="36"/>
  <c r="AR137" i="36"/>
  <c r="DM137" i="36"/>
  <c r="FY137" i="36"/>
  <c r="AS137" i="36"/>
  <c r="CV137" i="36"/>
  <c r="EP137" i="36"/>
  <c r="GI137" i="36"/>
  <c r="IL137" i="36"/>
  <c r="KO137" i="36"/>
  <c r="AM137" i="36"/>
  <c r="CP137" i="36"/>
  <c r="IE137" i="36"/>
  <c r="ES137" i="36"/>
  <c r="JV137" i="36"/>
  <c r="GL137" i="36"/>
  <c r="BM137" i="36"/>
  <c r="HM137" i="36"/>
  <c r="DQ137" i="36"/>
  <c r="JQ137" i="36"/>
  <c r="GH137" i="36"/>
  <c r="BC137" i="36"/>
  <c r="IM137" i="36"/>
  <c r="EI137" i="36"/>
  <c r="EZ137" i="36"/>
  <c r="BL137" i="36"/>
  <c r="EF137" i="36"/>
  <c r="HP137" i="36"/>
  <c r="M137" i="36"/>
  <c r="CH137" i="36"/>
  <c r="FV137" i="36"/>
  <c r="JI137" i="36"/>
  <c r="BH137" i="36"/>
  <c r="FE137" i="36"/>
  <c r="HZ137" i="36"/>
  <c r="AH137" i="36"/>
  <c r="DU137" i="36"/>
  <c r="Z137" i="36"/>
  <c r="CU137" i="36"/>
  <c r="I137" i="36"/>
  <c r="BU137" i="36"/>
  <c r="EG137" i="36"/>
  <c r="HB137" i="36"/>
  <c r="JE137" i="36"/>
  <c r="AD137" i="36"/>
  <c r="KM137" i="36"/>
  <c r="GM137" i="36"/>
  <c r="AC137" i="36"/>
  <c r="FR137" i="36"/>
  <c r="JF137" i="36"/>
  <c r="EQ137" i="36"/>
  <c r="IO137" i="36"/>
  <c r="EJ137" i="36"/>
  <c r="JB137" i="36"/>
  <c r="DI137" i="36"/>
  <c r="KN137" i="36"/>
  <c r="H137" i="36"/>
  <c r="CJ137" i="36"/>
  <c r="FL137" i="36"/>
  <c r="HX137" i="36"/>
  <c r="V137" i="36"/>
  <c r="DS137" i="36"/>
  <c r="GW137" i="36"/>
  <c r="KA137" i="36"/>
  <c r="CI137" i="36"/>
  <c r="FN137" i="36"/>
  <c r="JA137" i="36"/>
  <c r="BR137" i="36"/>
  <c r="EM137" i="36"/>
  <c r="AI137" i="36"/>
  <c r="EE137" i="36"/>
  <c r="AA137" i="36"/>
  <c r="CD137" i="36"/>
  <c r="EY137" i="36"/>
  <c r="HK137" i="36"/>
  <c r="KF137" i="36"/>
  <c r="BF137" i="36"/>
  <c r="JX137" i="36"/>
  <c r="FS137" i="36"/>
  <c r="IS137" i="36"/>
  <c r="DR137" i="36"/>
  <c r="IP137" i="36"/>
  <c r="CO137" i="36"/>
  <c r="IA137" i="36"/>
  <c r="CN137" i="36"/>
  <c r="HJ137" i="36"/>
  <c r="CF137" i="36"/>
  <c r="BD137" i="36"/>
  <c r="DX137" i="36"/>
  <c r="GJ137" i="36"/>
  <c r="JT137" i="36"/>
  <c r="BP137" i="36"/>
  <c r="FC137" i="36"/>
  <c r="IQ137" i="36"/>
  <c r="AP137" i="36"/>
  <c r="DT137" i="36"/>
  <c r="HQ137" i="36"/>
  <c r="O137" i="36"/>
  <c r="CK137" i="36"/>
  <c r="GG137" i="36"/>
  <c r="CC137" i="36"/>
  <c r="FP137" i="36"/>
  <c r="BK137" i="36"/>
  <c r="DN137" i="36"/>
  <c r="FZ137" i="36"/>
  <c r="IU137" i="36"/>
  <c r="U137" i="36"/>
  <c r="BX137" i="36"/>
  <c r="HR137" i="36"/>
  <c r="BN137" i="36"/>
  <c r="HA137" i="36"/>
  <c r="JU137" i="36"/>
  <c r="GK137" i="36"/>
  <c r="KG137" i="36"/>
  <c r="FJ137" i="36"/>
  <c r="JP137" i="36"/>
  <c r="GD137" i="36"/>
  <c r="AH9" i="36"/>
  <c r="AC9" i="36"/>
  <c r="AQ9" i="36"/>
  <c r="Y9" i="36"/>
  <c r="FD9" i="36"/>
  <c r="KB9" i="36"/>
  <c r="EV9" i="36"/>
  <c r="F9" i="36"/>
  <c r="FH9" i="36"/>
  <c r="K9" i="36"/>
  <c r="FL9" i="36"/>
  <c r="P9" i="36"/>
  <c r="FP9" i="36"/>
  <c r="T9" i="36"/>
  <c r="FT9" i="36"/>
  <c r="DH9" i="36"/>
  <c r="KF9" i="36"/>
  <c r="FX9" i="36"/>
  <c r="JS9" i="36"/>
  <c r="IM9" i="36"/>
  <c r="HG9" i="36"/>
  <c r="GA9" i="36"/>
  <c r="EU9" i="36"/>
  <c r="DO9" i="36"/>
  <c r="CI9" i="36"/>
  <c r="AY9" i="36"/>
  <c r="N9" i="36"/>
  <c r="JZ9" i="36"/>
  <c r="IT9" i="36"/>
  <c r="HN9" i="36"/>
  <c r="GH9" i="36"/>
  <c r="DP9" i="36"/>
  <c r="BR9" i="36"/>
  <c r="IZ9" i="36"/>
  <c r="HL9" i="36"/>
  <c r="HH9" i="36"/>
  <c r="HX9" i="36"/>
  <c r="BI9" i="36"/>
  <c r="GJ9" i="36"/>
  <c r="AL9" i="36"/>
  <c r="GF9" i="36"/>
  <c r="AV9" i="36"/>
  <c r="GR9" i="36"/>
  <c r="AZ9" i="36"/>
  <c r="GV9" i="36"/>
  <c r="BE9" i="36"/>
  <c r="GZ9" i="36"/>
  <c r="BN9" i="36"/>
  <c r="HD9" i="36"/>
  <c r="KJ9" i="36"/>
  <c r="GB9" i="36"/>
  <c r="BW9" i="36"/>
  <c r="EZ9" i="36"/>
  <c r="EN9" i="36"/>
  <c r="HP9" i="36"/>
  <c r="HT9" i="36"/>
  <c r="IB9" i="36"/>
  <c r="IF9" i="36"/>
  <c r="IJ9" i="36"/>
  <c r="IN9" i="36"/>
  <c r="CF9" i="36"/>
  <c r="KI9" i="36"/>
  <c r="IU9" i="36"/>
  <c r="GY9" i="36"/>
  <c r="FK9" i="36"/>
  <c r="DW9" i="36"/>
  <c r="BZ9" i="36"/>
  <c r="AG9" i="36"/>
  <c r="KH9" i="36"/>
  <c r="IL9" i="36"/>
  <c r="GX9" i="36"/>
  <c r="FJ9" i="36"/>
  <c r="ED9" i="36"/>
  <c r="CX9" i="36"/>
  <c r="BP9" i="36"/>
  <c r="AF9" i="36"/>
  <c r="KO9" i="36"/>
  <c r="JI9" i="36"/>
  <c r="IC9" i="36"/>
  <c r="GW9" i="36"/>
  <c r="FQ9" i="36"/>
  <c r="EK9" i="36"/>
  <c r="DE9" i="36"/>
  <c r="BX9" i="36"/>
  <c r="AN9" i="36"/>
  <c r="G9" i="36"/>
  <c r="AM9" i="36"/>
  <c r="BS9" i="36"/>
  <c r="JW9" i="36"/>
  <c r="IQ9" i="36"/>
  <c r="HK9" i="36"/>
  <c r="GE9" i="36"/>
  <c r="EY9" i="36"/>
  <c r="DS9" i="36"/>
  <c r="CM9" i="36"/>
  <c r="BD9" i="36"/>
  <c r="CR9" i="36"/>
  <c r="DL9" i="36"/>
  <c r="JL9" i="36"/>
  <c r="CV9" i="36"/>
  <c r="EJ9" i="36"/>
  <c r="JH9" i="36"/>
  <c r="JK9" i="36"/>
  <c r="HO9" i="36"/>
  <c r="FC9" i="36"/>
  <c r="CY9" i="36"/>
  <c r="AP9" i="36"/>
  <c r="JR9" i="36"/>
  <c r="HV9" i="36"/>
  <c r="FR9" i="36"/>
  <c r="DV9" i="36"/>
  <c r="CH9" i="36"/>
  <c r="AO9" i="36"/>
  <c r="KG9" i="36"/>
  <c r="IS9" i="36"/>
  <c r="HE9" i="36"/>
  <c r="FI9" i="36"/>
  <c r="DU9" i="36"/>
  <c r="CG9" i="36"/>
  <c r="AD9" i="36"/>
  <c r="W9" i="36"/>
  <c r="BK9" i="36"/>
  <c r="JO9" i="36"/>
  <c r="IA9" i="36"/>
  <c r="GM9" i="36"/>
  <c r="EQ9" i="36"/>
  <c r="DC9" i="36"/>
  <c r="BM9" i="36"/>
  <c r="S9" i="36"/>
  <c r="JV9" i="36"/>
  <c r="IP9" i="36"/>
  <c r="HJ9" i="36"/>
  <c r="GD9" i="36"/>
  <c r="EX9" i="36"/>
  <c r="DR9" i="36"/>
  <c r="CL9" i="36"/>
  <c r="BB9" i="36"/>
  <c r="R9" i="36"/>
  <c r="JU9" i="36"/>
  <c r="IO9" i="36"/>
  <c r="HI9" i="36"/>
  <c r="GC9" i="36"/>
  <c r="EW9" i="36"/>
  <c r="DQ9" i="36"/>
  <c r="CK9" i="36"/>
  <c r="BA9" i="36"/>
  <c r="Q9" i="36"/>
  <c r="IR9" i="36"/>
  <c r="DX9" i="36"/>
  <c r="JD9" i="36"/>
  <c r="CN9" i="36"/>
  <c r="EF9" i="36"/>
  <c r="JX9" i="36"/>
  <c r="JC9" i="36"/>
  <c r="GQ9" i="36"/>
  <c r="EM9" i="36"/>
  <c r="CQ9" i="36"/>
  <c r="X9" i="36"/>
  <c r="JJ9" i="36"/>
  <c r="HF9" i="36"/>
  <c r="FB9" i="36"/>
  <c r="DN9" i="36"/>
  <c r="BY9" i="36"/>
  <c r="V9" i="36"/>
  <c r="JY9" i="36"/>
  <c r="IK9" i="36"/>
  <c r="GO9" i="36"/>
  <c r="FA9" i="36"/>
  <c r="DM9" i="36"/>
  <c r="BO9" i="36"/>
  <c r="U9" i="36"/>
  <c r="AE9" i="36"/>
  <c r="CA9" i="36"/>
  <c r="JG9" i="36"/>
  <c r="HS9" i="36"/>
  <c r="FW9" i="36"/>
  <c r="EI9" i="36"/>
  <c r="CU9" i="36"/>
  <c r="AT9" i="36"/>
  <c r="J9" i="36"/>
  <c r="JN9" i="36"/>
  <c r="IH9" i="36"/>
  <c r="HB9" i="36"/>
  <c r="FV9" i="36"/>
  <c r="EP9" i="36"/>
  <c r="DJ9" i="36"/>
  <c r="CD9" i="36"/>
  <c r="AS9" i="36"/>
  <c r="I9" i="36"/>
  <c r="JM9" i="36"/>
  <c r="IG9" i="36"/>
  <c r="HA9" i="36"/>
  <c r="FU9" i="36"/>
  <c r="EO9" i="36"/>
  <c r="DI9" i="36"/>
  <c r="CC9" i="36"/>
  <c r="AR9" i="36"/>
  <c r="H9" i="36"/>
  <c r="C9" i="36"/>
  <c r="CB9" i="36"/>
  <c r="DT9" i="36"/>
  <c r="JP9" i="36"/>
  <c r="CZ9" i="36"/>
  <c r="DD9" i="36"/>
  <c r="KA9" i="36"/>
  <c r="HW9" i="36"/>
  <c r="FS9" i="36"/>
  <c r="DG9" i="36"/>
  <c r="BH9" i="36"/>
  <c r="KP9" i="36"/>
  <c r="ID9" i="36"/>
  <c r="FZ9" i="36"/>
  <c r="EL9" i="36"/>
  <c r="CP9" i="36"/>
  <c r="AX9" i="36"/>
  <c r="D9" i="36"/>
  <c r="JA9" i="36"/>
  <c r="HM9" i="36"/>
  <c r="FY9" i="36"/>
  <c r="EC9" i="36"/>
  <c r="CO9" i="36"/>
  <c r="AW9" i="36"/>
  <c r="O9" i="36"/>
  <c r="BC9" i="36"/>
  <c r="KE9" i="36"/>
  <c r="II9" i="36"/>
  <c r="GU9" i="36"/>
  <c r="FG9" i="36"/>
  <c r="DK9" i="36"/>
  <c r="BV9" i="36"/>
  <c r="AB9" i="36"/>
  <c r="KD9" i="36"/>
  <c r="IX9" i="36"/>
  <c r="HR9" i="36"/>
  <c r="GL9" i="36"/>
  <c r="FF9" i="36"/>
  <c r="DZ9" i="36"/>
  <c r="CT9" i="36"/>
  <c r="BL9" i="36"/>
  <c r="AA9" i="36"/>
  <c r="KC9" i="36"/>
  <c r="IW9" i="36"/>
  <c r="HQ9" i="36"/>
  <c r="GK9" i="36"/>
  <c r="FE9" i="36"/>
  <c r="DY9" i="36"/>
  <c r="CS9" i="36"/>
  <c r="BJ9" i="36"/>
  <c r="Z9" i="36"/>
  <c r="DT121" i="36"/>
  <c r="EP121" i="36"/>
  <c r="HO121" i="36"/>
  <c r="IB129" i="36"/>
  <c r="HD129" i="36"/>
  <c r="BF129" i="36"/>
  <c r="DA9" i="36"/>
  <c r="HY9" i="36"/>
  <c r="BU9" i="36"/>
  <c r="GT9" i="36"/>
  <c r="AK9" i="36"/>
  <c r="HC9" i="36"/>
  <c r="L9" i="36"/>
  <c r="GG9" i="36"/>
  <c r="BG9" i="36"/>
  <c r="JB9" i="36"/>
  <c r="GI9" i="36"/>
  <c r="S137" i="36"/>
  <c r="CW137" i="36"/>
  <c r="BO137" i="36"/>
  <c r="DE137" i="36"/>
  <c r="FF137" i="36"/>
  <c r="DK137" i="36"/>
  <c r="BG137" i="36"/>
  <c r="X137" i="36"/>
  <c r="CJ9" i="36"/>
  <c r="AT137" i="36"/>
  <c r="BT9" i="36"/>
  <c r="GS9" i="36"/>
  <c r="AJ9" i="36"/>
  <c r="FN9" i="36"/>
  <c r="KL9" i="36"/>
  <c r="FO9" i="36"/>
  <c r="AU9" i="36"/>
  <c r="ES9" i="36"/>
  <c r="M9" i="36"/>
  <c r="GP9" i="36"/>
  <c r="EE9" i="36"/>
  <c r="GU137" i="36"/>
  <c r="GY137" i="36"/>
  <c r="IT137" i="36"/>
  <c r="FQ137" i="36"/>
  <c r="BS137" i="36"/>
  <c r="GF137" i="36"/>
  <c r="EB137" i="36"/>
  <c r="CZ137" i="36"/>
  <c r="CK121" i="36"/>
  <c r="EG9" i="36"/>
  <c r="JE9" i="36"/>
  <c r="DB9" i="36"/>
  <c r="HZ9" i="36"/>
  <c r="CE9" i="36"/>
  <c r="IY9" i="36"/>
  <c r="BF9" i="36"/>
  <c r="HU9" i="36"/>
  <c r="DF9" i="36"/>
  <c r="IE9" i="36"/>
  <c r="HL137" i="36"/>
  <c r="ID137" i="36"/>
  <c r="C137" i="36"/>
  <c r="AJ137" i="36"/>
  <c r="CA137" i="36"/>
  <c r="W137" i="36"/>
  <c r="IV137" i="36"/>
  <c r="GN9" i="36"/>
  <c r="IV9" i="36"/>
  <c r="DG137" i="36"/>
  <c r="BQ155" i="36"/>
  <c r="GS129" i="36"/>
  <c r="V7" i="36"/>
  <c r="DB7" i="36"/>
  <c r="FW7" i="36"/>
  <c r="IR7" i="36"/>
  <c r="AK7" i="36"/>
  <c r="DU7" i="36"/>
  <c r="GP7" i="36"/>
  <c r="JL7" i="36"/>
  <c r="BL7" i="36"/>
  <c r="EO7" i="36"/>
  <c r="HJ7" i="36"/>
  <c r="CF7" i="36"/>
  <c r="AW7" i="36"/>
  <c r="HG7" i="36"/>
  <c r="CI7" i="36"/>
  <c r="CB7" i="36"/>
  <c r="HU7" i="36"/>
  <c r="DQ7" i="36"/>
  <c r="KJ118" i="36"/>
  <c r="BM118" i="36"/>
  <c r="AP118" i="36"/>
  <c r="AT118" i="36"/>
  <c r="GM118" i="36"/>
  <c r="HT7" i="36"/>
  <c r="AA7" i="36"/>
  <c r="GZ118" i="36"/>
  <c r="JR7" i="36"/>
  <c r="BT7" i="36"/>
  <c r="GM155" i="36"/>
  <c r="BI7" i="36"/>
  <c r="EL7" i="36"/>
  <c r="HH7" i="36"/>
  <c r="KC7" i="36"/>
  <c r="CJ7" i="36"/>
  <c r="FF7" i="36"/>
  <c r="IA7" i="36"/>
  <c r="M7" i="36"/>
  <c r="DD7" i="36"/>
  <c r="FY7" i="36"/>
  <c r="IT7" i="36"/>
  <c r="T7" i="36"/>
  <c r="JS7" i="36"/>
  <c r="EU7" i="36"/>
  <c r="W7" i="36"/>
  <c r="EZ7" i="36"/>
  <c r="AD7" i="36"/>
  <c r="HD7" i="36"/>
  <c r="CD118" i="36"/>
  <c r="BT118" i="36"/>
  <c r="GF118" i="36"/>
  <c r="FZ118" i="36"/>
  <c r="FH7" i="36"/>
  <c r="S7" i="36"/>
  <c r="CB118" i="36"/>
  <c r="F7" i="36"/>
  <c r="JW7" i="36"/>
  <c r="FL7" i="36"/>
  <c r="JQ7" i="36"/>
  <c r="CZ7" i="36"/>
  <c r="KF7" i="36"/>
  <c r="FZ7" i="36"/>
  <c r="BN7" i="36"/>
  <c r="HY7" i="36"/>
  <c r="DS7" i="36"/>
  <c r="JZ7" i="36"/>
  <c r="FU7" i="36"/>
  <c r="BA7" i="36"/>
  <c r="FQ7" i="36"/>
  <c r="AT7" i="36"/>
  <c r="C7" i="36"/>
  <c r="DJ7" i="36"/>
  <c r="HE7" i="36"/>
  <c r="KP7" i="36"/>
  <c r="KH7" i="36"/>
  <c r="IX7" i="36"/>
  <c r="HM7" i="36"/>
  <c r="GC7" i="36"/>
  <c r="ER7" i="36"/>
  <c r="DE7" i="36"/>
  <c r="HF7" i="36"/>
  <c r="IG7" i="36"/>
  <c r="CV7" i="36"/>
  <c r="GW7" i="36"/>
  <c r="BG7" i="36"/>
  <c r="GV7" i="36"/>
  <c r="N7" i="36"/>
  <c r="DN7" i="36"/>
  <c r="DN135" i="36"/>
  <c r="EJ7" i="36"/>
  <c r="IZ7" i="36"/>
  <c r="JP7" i="36"/>
  <c r="HV7" i="36"/>
  <c r="FT7" i="36"/>
  <c r="DZ7" i="36"/>
  <c r="CO7" i="36"/>
  <c r="AQ7" i="36"/>
  <c r="JO7" i="36"/>
  <c r="ID7" i="36"/>
  <c r="GT7" i="36"/>
  <c r="FI7" i="36"/>
  <c r="DY7" i="36"/>
  <c r="CN7" i="36"/>
  <c r="AP7" i="36"/>
  <c r="O7" i="36"/>
  <c r="AU7" i="36"/>
  <c r="CA7" i="36"/>
  <c r="DG7" i="36"/>
  <c r="EM7" i="36"/>
  <c r="FS7" i="36"/>
  <c r="GY7" i="36"/>
  <c r="IE7" i="36"/>
  <c r="JK7" i="36"/>
  <c r="I7" i="36"/>
  <c r="AO7" i="36"/>
  <c r="BU7" i="36"/>
  <c r="L7" i="36"/>
  <c r="AR7" i="36"/>
  <c r="BX7" i="36"/>
  <c r="JV7" i="36"/>
  <c r="IK7" i="36"/>
  <c r="HA7" i="36"/>
  <c r="FP7" i="36"/>
  <c r="EF7" i="36"/>
  <c r="CU7" i="36"/>
  <c r="AY7" i="36"/>
  <c r="KM7" i="36"/>
  <c r="JB7" i="36"/>
  <c r="HR7" i="36"/>
  <c r="GG7" i="36"/>
  <c r="EW7" i="36"/>
  <c r="DL7" i="36"/>
  <c r="BW7" i="36"/>
  <c r="X7" i="36"/>
  <c r="JT7" i="36"/>
  <c r="II7" i="36"/>
  <c r="GX7" i="36"/>
  <c r="FN7" i="36"/>
  <c r="EC7" i="36"/>
  <c r="CS7" i="36"/>
  <c r="AV7" i="36"/>
  <c r="IQ7" i="36"/>
  <c r="KG7" i="36"/>
  <c r="BR7" i="36"/>
  <c r="DA7" i="36"/>
  <c r="EY7" i="36"/>
  <c r="KB7" i="36"/>
  <c r="ET7" i="36"/>
  <c r="IY7" i="36"/>
  <c r="DR7" i="36"/>
  <c r="GS7" i="36"/>
  <c r="BF7" i="36"/>
  <c r="GE7" i="36"/>
  <c r="IO7" i="36"/>
  <c r="GU7" i="36"/>
  <c r="FA7" i="36"/>
  <c r="DH7" i="36"/>
  <c r="BQ7" i="36"/>
  <c r="R7" i="36"/>
  <c r="IW7" i="36"/>
  <c r="HL7" i="36"/>
  <c r="GB7" i="36"/>
  <c r="EQ7" i="36"/>
  <c r="DF7" i="36"/>
  <c r="BO7" i="36"/>
  <c r="P7" i="36"/>
  <c r="AE7" i="36"/>
  <c r="BK7" i="36"/>
  <c r="CQ7" i="36"/>
  <c r="DW7" i="36"/>
  <c r="FC7" i="36"/>
  <c r="GI7" i="36"/>
  <c r="HO7" i="36"/>
  <c r="IU7" i="36"/>
  <c r="KA7" i="36"/>
  <c r="Y7" i="36"/>
  <c r="BE7" i="36"/>
  <c r="CK7" i="36"/>
  <c r="AB7" i="36"/>
  <c r="BH7" i="36"/>
  <c r="KN7" i="36"/>
  <c r="JD7" i="36"/>
  <c r="HS7" i="36"/>
  <c r="GH7" i="36"/>
  <c r="EX7" i="36"/>
  <c r="DM7" i="36"/>
  <c r="BY7" i="36"/>
  <c r="Z7" i="36"/>
  <c r="JU7" i="36"/>
  <c r="IJ7" i="36"/>
  <c r="GZ7" i="36"/>
  <c r="FO7" i="36"/>
  <c r="ED7" i="36"/>
  <c r="CT7" i="36"/>
  <c r="AX7" i="36"/>
  <c r="KL7" i="36"/>
  <c r="JA7" i="36"/>
  <c r="HQ7" i="36"/>
  <c r="GF7" i="36"/>
  <c r="EV7" i="36"/>
  <c r="DK7" i="36"/>
  <c r="BV7" i="36"/>
  <c r="CE7" i="36"/>
  <c r="BZ7" i="36"/>
  <c r="KK7" i="36"/>
  <c r="JH7" i="36"/>
  <c r="DX7" i="36"/>
  <c r="JE7" i="36"/>
  <c r="CR7" i="36"/>
  <c r="HX7" i="36"/>
  <c r="CP7" i="36"/>
  <c r="EP7" i="36"/>
  <c r="CM7" i="36"/>
  <c r="IC7" i="36"/>
  <c r="JY7" i="36"/>
  <c r="IF7" i="36"/>
  <c r="GL7" i="36"/>
  <c r="EI7" i="36"/>
  <c r="CX7" i="36"/>
  <c r="BD7" i="36"/>
  <c r="E7" i="36"/>
  <c r="IN7" i="36"/>
  <c r="HC7" i="36"/>
  <c r="FR7" i="36"/>
  <c r="EH7" i="36"/>
  <c r="CW7" i="36"/>
  <c r="BB7" i="36"/>
  <c r="G7" i="36"/>
  <c r="AM7" i="36"/>
  <c r="BS7" i="36"/>
  <c r="CY7" i="36"/>
  <c r="EE7" i="36"/>
  <c r="FK7" i="36"/>
  <c r="GQ7" i="36"/>
  <c r="HW7" i="36"/>
  <c r="JC7" i="36"/>
  <c r="KI7" i="36"/>
  <c r="AG7" i="36"/>
  <c r="BM7" i="36"/>
  <c r="D7" i="36"/>
  <c r="AJ7" i="36"/>
  <c r="BP7" i="36"/>
  <c r="KE7" i="36"/>
  <c r="AT155" i="36"/>
  <c r="J7" i="36"/>
  <c r="CH7" i="36"/>
  <c r="FE7" i="36"/>
  <c r="HZ7" i="36"/>
  <c r="K7" i="36"/>
  <c r="DC7" i="36"/>
  <c r="FX7" i="36"/>
  <c r="IS7" i="36"/>
  <c r="AL7" i="36"/>
  <c r="DV7" i="36"/>
  <c r="GR7" i="36"/>
  <c r="JM7" i="36"/>
  <c r="CC7" i="36"/>
  <c r="IM7" i="36"/>
  <c r="DO7" i="36"/>
  <c r="AC7" i="36"/>
  <c r="GK7" i="36"/>
  <c r="CD7" i="36"/>
  <c r="JG7" i="36"/>
  <c r="HC118" i="36"/>
  <c r="GJ118" i="36"/>
  <c r="DY118" i="36"/>
  <c r="DB118" i="36"/>
  <c r="DF118" i="36"/>
  <c r="BL118" i="36"/>
  <c r="U7" i="36"/>
  <c r="CG7" i="36"/>
  <c r="FV7" i="36"/>
  <c r="C118" i="36"/>
  <c r="D118" i="36"/>
  <c r="BC118" i="36"/>
  <c r="FT118" i="36"/>
  <c r="EI118" i="36"/>
  <c r="CZ118" i="36"/>
  <c r="IX118" i="36"/>
  <c r="FQ118" i="36"/>
  <c r="BX118" i="36"/>
  <c r="P118" i="36"/>
  <c r="N118" i="36"/>
  <c r="BB118" i="36"/>
  <c r="CX118" i="36"/>
  <c r="ET118" i="36"/>
  <c r="HF118" i="36"/>
  <c r="JR118" i="36"/>
  <c r="AG118" i="36"/>
  <c r="CA118" i="36"/>
  <c r="EC118" i="36"/>
  <c r="GY118" i="36"/>
  <c r="JT118" i="36"/>
  <c r="AK118" i="36"/>
  <c r="CN118" i="36"/>
  <c r="EQ118" i="36"/>
  <c r="IU118" i="36"/>
  <c r="FM118" i="36"/>
  <c r="CF118" i="36"/>
  <c r="W118" i="36"/>
  <c r="JN118" i="36"/>
  <c r="GI118" i="36"/>
  <c r="CQ118" i="36"/>
  <c r="AH118" i="36"/>
  <c r="CO118" i="36"/>
  <c r="DX118" i="36"/>
  <c r="FO118" i="36"/>
  <c r="HI118" i="36"/>
  <c r="CV118" i="36"/>
  <c r="AL118" i="36"/>
  <c r="CH118" i="36"/>
  <c r="FJ118" i="36"/>
  <c r="IL118" i="36"/>
  <c r="X118" i="36"/>
  <c r="CS118" i="36"/>
  <c r="FN118" i="36"/>
  <c r="JA118" i="36"/>
  <c r="BD118" i="36"/>
  <c r="DG118" i="36"/>
  <c r="HD118" i="36"/>
  <c r="CR118" i="36"/>
  <c r="HX118" i="36"/>
  <c r="DO118" i="36"/>
  <c r="U118" i="36"/>
  <c r="CI118" i="36"/>
  <c r="CT118" i="36"/>
  <c r="FU118" i="36"/>
  <c r="GA118" i="36"/>
  <c r="JS118" i="36"/>
  <c r="ES118" i="36"/>
  <c r="AZ118" i="36"/>
  <c r="F118" i="36"/>
  <c r="BR118" i="36"/>
  <c r="DN118" i="36"/>
  <c r="GP118" i="36"/>
  <c r="KH118" i="36"/>
  <c r="BH118" i="36"/>
  <c r="DK118" i="36"/>
  <c r="HQ118" i="36"/>
  <c r="S118" i="36"/>
  <c r="BV118" i="36"/>
  <c r="FI118" i="36"/>
  <c r="JO118" i="36"/>
  <c r="EO118" i="36"/>
  <c r="AV118" i="36"/>
  <c r="KI118" i="36"/>
  <c r="FL118" i="36"/>
  <c r="BS118" i="36"/>
  <c r="FH118" i="36"/>
  <c r="DS118" i="36"/>
  <c r="DH118" i="36"/>
  <c r="IC118" i="36"/>
  <c r="DU118" i="36"/>
  <c r="AA118" i="36"/>
  <c r="V118" i="36"/>
  <c r="BZ118" i="36"/>
  <c r="ED118" i="36"/>
  <c r="HV118" i="36"/>
  <c r="E118" i="36"/>
  <c r="BQ118" i="36"/>
  <c r="EV118" i="36"/>
  <c r="II118" i="36"/>
  <c r="AB118" i="36"/>
  <c r="CW118" i="36"/>
  <c r="HY118" i="36"/>
  <c r="DQ118" i="36"/>
  <c r="AI118" i="36"/>
  <c r="IS118" i="36"/>
  <c r="EN118" i="36"/>
  <c r="AS118" i="36"/>
  <c r="AI7" i="36"/>
  <c r="DT7" i="36"/>
  <c r="GO7" i="36"/>
  <c r="JJ7" i="36"/>
  <c r="BJ7" i="36"/>
  <c r="EN7" i="36"/>
  <c r="HI7" i="36"/>
  <c r="KD7" i="36"/>
  <c r="CL7" i="36"/>
  <c r="FG7" i="36"/>
  <c r="IB7" i="36"/>
  <c r="AZ7" i="36"/>
  <c r="Q7" i="36"/>
  <c r="GA7" i="36"/>
  <c r="BC7" i="36"/>
  <c r="DP7" i="36"/>
  <c r="JF7" i="36"/>
  <c r="FJ7" i="36"/>
  <c r="KL118" i="36"/>
  <c r="JB118" i="36"/>
  <c r="KN118" i="36"/>
  <c r="JX7" i="36"/>
  <c r="ES7" i="36"/>
  <c r="HB7" i="36"/>
  <c r="DR118" i="36"/>
  <c r="FB7" i="36"/>
  <c r="KH137" i="36"/>
  <c r="JG137" i="36"/>
  <c r="JW137" i="36"/>
  <c r="JJ137" i="36"/>
  <c r="JR137" i="36"/>
  <c r="KB137" i="36"/>
  <c r="JY136" i="36"/>
  <c r="JT136" i="36"/>
  <c r="JF136" i="36"/>
  <c r="IP136" i="36"/>
  <c r="JM136" i="36"/>
  <c r="JE136" i="36"/>
  <c r="KK136" i="36"/>
  <c r="IR136" i="36"/>
  <c r="JG136" i="36"/>
  <c r="KH136" i="36"/>
  <c r="HN136" i="36"/>
  <c r="GQ136" i="36"/>
  <c r="FX136" i="36"/>
  <c r="KO136" i="36"/>
  <c r="EE136" i="36"/>
  <c r="JU136" i="36"/>
  <c r="FE136" i="36"/>
  <c r="JV136" i="36"/>
  <c r="KP137" i="36"/>
  <c r="DI136" i="36"/>
  <c r="CH136" i="36"/>
  <c r="BV137" i="36"/>
  <c r="IY137" i="36"/>
  <c r="AL65" i="40"/>
  <c r="AF111" i="40"/>
  <c r="AL11" i="40"/>
  <c r="AF113" i="40"/>
  <c r="AH112" i="40"/>
  <c r="AH111" i="40"/>
  <c r="AH113" i="40"/>
  <c r="KU140" i="36"/>
  <c r="D25" i="52"/>
  <c r="KU141" i="36" a="1"/>
  <c r="KU141" i="36"/>
  <c r="D26" i="52"/>
  <c r="Z306" i="53"/>
  <c r="AR121" i="36"/>
  <c r="BE121" i="36"/>
  <c r="EN121" i="36"/>
  <c r="JZ121" i="36"/>
  <c r="JM121" i="36"/>
  <c r="HJ121" i="36"/>
  <c r="X129" i="36"/>
  <c r="I118" i="36"/>
  <c r="BF118" i="36"/>
  <c r="DC118" i="36"/>
  <c r="EY118" i="36"/>
  <c r="GS118" i="36"/>
  <c r="IH118" i="36"/>
  <c r="JX118" i="36"/>
  <c r="K118" i="36"/>
  <c r="BG118" i="36"/>
  <c r="DD118" i="36"/>
  <c r="FA118" i="36"/>
  <c r="GT118" i="36"/>
  <c r="IJ118" i="36"/>
  <c r="JY118" i="36"/>
  <c r="EZ118" i="36"/>
  <c r="DP118" i="36"/>
  <c r="CE118" i="36"/>
  <c r="AU118" i="36"/>
  <c r="J118" i="36"/>
  <c r="JK118" i="36"/>
  <c r="HZ118" i="36"/>
  <c r="GO118" i="36"/>
  <c r="FE118" i="36"/>
  <c r="DT118" i="36"/>
  <c r="CJ118" i="36"/>
  <c r="AY118" i="36"/>
  <c r="O118" i="36"/>
  <c r="JZ118" i="36"/>
  <c r="IT118" i="36"/>
  <c r="HN118" i="36"/>
  <c r="GH118" i="36"/>
  <c r="FB118" i="36"/>
  <c r="DV118" i="36"/>
  <c r="CP118" i="36"/>
  <c r="BJ118" i="36"/>
  <c r="AD118" i="36"/>
  <c r="AN118" i="36"/>
  <c r="CK118" i="36"/>
  <c r="EG118" i="36"/>
  <c r="GC118" i="36"/>
  <c r="HS118" i="36"/>
  <c r="JH118" i="36"/>
  <c r="BN118" i="36"/>
  <c r="HB118" i="36"/>
  <c r="IV118" i="36"/>
  <c r="BU118" i="36"/>
  <c r="BP118" i="36"/>
  <c r="KA118" i="36"/>
  <c r="M118" i="36"/>
  <c r="CL118" i="36"/>
  <c r="KF118" i="36"/>
  <c r="EX118" i="36"/>
  <c r="FP118" i="36"/>
  <c r="JW118" i="36"/>
  <c r="DA118" i="36"/>
  <c r="CC118" i="36"/>
  <c r="GQ118" i="36"/>
  <c r="IQ118" i="36"/>
  <c r="KG118" i="36"/>
  <c r="HL118" i="36"/>
  <c r="JC118" i="36"/>
  <c r="JV118" i="36"/>
  <c r="IB118" i="36"/>
  <c r="IY118" i="36"/>
  <c r="IP118" i="36"/>
  <c r="FF121" i="36"/>
  <c r="EA118" i="36"/>
  <c r="FX118" i="36"/>
  <c r="HM118" i="36"/>
  <c r="JD118" i="36"/>
  <c r="EB118" i="36"/>
  <c r="FY118" i="36"/>
  <c r="HO118" i="36"/>
  <c r="JE118" i="36"/>
  <c r="FS118" i="36"/>
  <c r="EH118" i="36"/>
  <c r="KC118" i="36"/>
  <c r="IR118" i="36"/>
  <c r="HH118" i="36"/>
  <c r="FW118" i="36"/>
  <c r="EM118" i="36"/>
  <c r="KP118" i="36"/>
  <c r="JJ118" i="36"/>
  <c r="ID118" i="36"/>
  <c r="GX118" i="36"/>
  <c r="FR118" i="36"/>
  <c r="EL118" i="36"/>
  <c r="DI118" i="36"/>
  <c r="FF118" i="36"/>
  <c r="GW118" i="36"/>
  <c r="IN118" i="36"/>
  <c r="KD118" i="36"/>
  <c r="Z118" i="36"/>
  <c r="HP118" i="36"/>
  <c r="HU118" i="36"/>
  <c r="GU118" i="36"/>
  <c r="GN118" i="36"/>
  <c r="GL118" i="36"/>
  <c r="GE118" i="36"/>
  <c r="FC118" i="36"/>
  <c r="IG118" i="36"/>
  <c r="AM118" i="36"/>
  <c r="BW118" i="36"/>
  <c r="HJ118" i="36"/>
  <c r="H118" i="36"/>
  <c r="AQ118" i="36"/>
  <c r="BO118" i="36"/>
  <c r="GB118" i="36"/>
  <c r="KO118" i="36"/>
  <c r="EW118" i="36"/>
  <c r="BY118" i="36"/>
  <c r="GK118" i="36"/>
  <c r="AR118" i="36"/>
  <c r="IW118" i="36"/>
  <c r="IE118" i="36"/>
  <c r="FG118" i="36"/>
  <c r="BI118" i="36"/>
  <c r="AE118" i="36"/>
  <c r="IO118" i="36"/>
  <c r="GV118" i="36"/>
  <c r="HW118" i="36"/>
  <c r="JI118" i="36"/>
  <c r="KE118" i="36"/>
  <c r="AO118" i="36"/>
  <c r="AL136" i="36"/>
  <c r="KA136" i="36"/>
  <c r="IE136" i="36"/>
  <c r="GH136" i="36"/>
  <c r="EK136" i="36"/>
  <c r="CO136" i="36"/>
  <c r="AJ136" i="36"/>
  <c r="JZ136" i="36"/>
  <c r="IC136" i="36"/>
  <c r="GG136" i="36"/>
  <c r="EJ136" i="36"/>
  <c r="CL136" i="36"/>
  <c r="AH136" i="36"/>
  <c r="KG136" i="36"/>
  <c r="IV136" i="36"/>
  <c r="HL136" i="36"/>
  <c r="GA136" i="36"/>
  <c r="EP136" i="36"/>
  <c r="DF136" i="36"/>
  <c r="BU136" i="36"/>
  <c r="AK136" i="36"/>
  <c r="CA136" i="36"/>
  <c r="AP136" i="36"/>
  <c r="F136" i="36"/>
  <c r="JJ136" i="36"/>
  <c r="HY136" i="36"/>
  <c r="GO136" i="36"/>
  <c r="FD136" i="36"/>
  <c r="DT136" i="36"/>
  <c r="CI136" i="36"/>
  <c r="AX136" i="36"/>
  <c r="N136" i="36"/>
  <c r="JW136" i="36"/>
  <c r="IQ136" i="36"/>
  <c r="HK136" i="36"/>
  <c r="GE136" i="36"/>
  <c r="EY136" i="36"/>
  <c r="DS136" i="36"/>
  <c r="CM136" i="36"/>
  <c r="BG136" i="36"/>
  <c r="AA136" i="36"/>
  <c r="AU136" i="36"/>
  <c r="FP136" i="36"/>
  <c r="JI136" i="36"/>
  <c r="P136" i="36"/>
  <c r="ES136" i="36"/>
  <c r="IL136" i="36"/>
  <c r="Q136" i="36"/>
  <c r="ET136" i="36"/>
  <c r="IN136" i="36"/>
  <c r="AC136" i="36"/>
  <c r="EX136" i="36"/>
  <c r="IS136" i="36"/>
  <c r="AD136" i="36"/>
  <c r="FC136" i="36"/>
  <c r="IW136" i="36"/>
  <c r="DG136" i="36"/>
  <c r="HA136" i="36"/>
  <c r="AS136" i="36"/>
  <c r="GQ137" i="36"/>
  <c r="HH136" i="36"/>
  <c r="B108" i="36"/>
  <c r="A109" i="36"/>
  <c r="Q121" i="36"/>
  <c r="EW121" i="36"/>
  <c r="FM121" i="36"/>
  <c r="GW121" i="36"/>
  <c r="ID121" i="36"/>
  <c r="IR129" i="36"/>
  <c r="HJ129" i="36"/>
  <c r="FF129" i="36"/>
  <c r="CX129" i="36"/>
  <c r="CL129" i="36"/>
  <c r="DL129" i="36"/>
  <c r="BQ129" i="36"/>
  <c r="Y121" i="36"/>
  <c r="M121" i="36"/>
  <c r="IB121" i="36"/>
  <c r="JL121" i="36"/>
  <c r="KN121" i="36"/>
  <c r="BP121" i="36"/>
  <c r="M129" i="36"/>
  <c r="CH121" i="36"/>
  <c r="IK121" i="36"/>
  <c r="W306" i="53"/>
  <c r="AD306" i="53"/>
  <c r="AC306" i="53"/>
  <c r="Y306" i="53"/>
  <c r="X306" i="53"/>
  <c r="A7" i="13"/>
  <c r="A43" i="30"/>
  <c r="A16" i="30"/>
  <c r="A121" i="30"/>
  <c r="A146" i="30"/>
  <c r="A68" i="30"/>
  <c r="A102" i="30"/>
  <c r="A183" i="30"/>
  <c r="A18" i="30"/>
  <c r="A107" i="30"/>
  <c r="A196" i="30"/>
  <c r="A55" i="30"/>
  <c r="A37" i="30"/>
  <c r="A185" i="30"/>
  <c r="A132" i="30"/>
  <c r="A166" i="30"/>
  <c r="A57" i="30"/>
  <c r="A82" i="30"/>
  <c r="A171" i="30"/>
  <c r="A38" i="30"/>
  <c r="EC138" i="36"/>
  <c r="DV138" i="36"/>
  <c r="AJ8" i="36"/>
  <c r="AJ117" i="36"/>
  <c r="JF8" i="36"/>
  <c r="JF117" i="36"/>
  <c r="DL121" i="36"/>
  <c r="IK129" i="36"/>
  <c r="EW138" i="36"/>
  <c r="AH138" i="36"/>
  <c r="FT138" i="36"/>
  <c r="JI138" i="36"/>
  <c r="JL138" i="36"/>
  <c r="EA138" i="36"/>
  <c r="BW138" i="36"/>
  <c r="HC138" i="36"/>
  <c r="AW138" i="36"/>
  <c r="AP138" i="36"/>
  <c r="G138" i="36"/>
  <c r="EJ8" i="36"/>
  <c r="EJ117" i="36"/>
  <c r="HT8" i="36"/>
  <c r="HT117" i="36"/>
  <c r="CO8" i="36"/>
  <c r="CO117" i="36"/>
  <c r="FY8" i="36"/>
  <c r="FY117" i="36"/>
  <c r="CX8" i="36"/>
  <c r="CX117" i="36"/>
  <c r="BT8" i="36"/>
  <c r="BT117" i="36"/>
  <c r="FT8" i="36"/>
  <c r="FT117" i="36"/>
  <c r="Q8" i="36"/>
  <c r="Q117" i="36"/>
  <c r="EO8" i="36"/>
  <c r="EO117" i="36"/>
  <c r="JM8" i="36"/>
  <c r="JM117" i="36"/>
  <c r="KJ8" i="36"/>
  <c r="KJ117" i="36"/>
  <c r="BZ138" i="36"/>
  <c r="BM138" i="36"/>
  <c r="HN138" i="36"/>
  <c r="GO138" i="36"/>
  <c r="GW138" i="36"/>
  <c r="HY138" i="36"/>
  <c r="AO138" i="36"/>
  <c r="BJ138" i="36"/>
  <c r="GV8" i="36"/>
  <c r="GV117" i="36"/>
  <c r="KF8" i="36"/>
  <c r="KF117" i="36"/>
  <c r="FA8" i="36"/>
  <c r="FA117" i="36"/>
  <c r="IK8" i="36"/>
  <c r="IK117" i="36"/>
  <c r="FZ8" i="36"/>
  <c r="FZ117" i="36"/>
  <c r="AV8" i="36"/>
  <c r="AV117" i="36"/>
  <c r="DI8" i="36"/>
  <c r="DI117" i="36"/>
  <c r="IG8" i="36"/>
  <c r="IG117" i="36"/>
  <c r="EN138" i="36"/>
  <c r="EB138" i="36"/>
  <c r="GJ138" i="36"/>
  <c r="GL138" i="36"/>
  <c r="CT138" i="36"/>
  <c r="FB138" i="36"/>
  <c r="HP138" i="36"/>
  <c r="HX138" i="36"/>
  <c r="DX138" i="36"/>
  <c r="FG138" i="36"/>
  <c r="FV138" i="36"/>
  <c r="N115" i="36"/>
  <c r="BX8" i="36"/>
  <c r="BX117" i="36"/>
  <c r="FH8" i="36"/>
  <c r="FH117" i="36"/>
  <c r="AC8" i="36"/>
  <c r="AC117" i="36"/>
  <c r="DM8" i="36"/>
  <c r="DM117" i="36"/>
  <c r="AD8" i="36"/>
  <c r="AD117" i="36"/>
  <c r="DV8" i="36"/>
  <c r="DV117" i="36"/>
  <c r="HV8" i="36"/>
  <c r="HV117" i="36"/>
  <c r="CR8" i="36"/>
  <c r="CR117" i="36"/>
  <c r="GR8" i="36"/>
  <c r="GR117" i="36"/>
  <c r="AW8" i="36"/>
  <c r="AW117" i="36"/>
  <c r="FU8" i="36"/>
  <c r="FU117" i="36"/>
  <c r="S8" i="36"/>
  <c r="S117" i="36"/>
  <c r="R8" i="36"/>
  <c r="R117" i="36"/>
  <c r="HC8" i="36"/>
  <c r="HC117" i="36"/>
  <c r="D8" i="36"/>
  <c r="D117" i="36"/>
  <c r="AH8" i="36"/>
  <c r="AH117" i="36"/>
  <c r="BW8" i="36"/>
  <c r="BW117" i="36"/>
  <c r="DO8" i="36"/>
  <c r="DO117" i="36"/>
  <c r="FF8" i="36"/>
  <c r="FF117" i="36"/>
  <c r="GU8" i="36"/>
  <c r="GU117" i="36"/>
  <c r="II8" i="36"/>
  <c r="II117" i="36"/>
  <c r="JL8" i="36"/>
  <c r="JL117" i="36"/>
  <c r="KL8" i="36"/>
  <c r="KL117" i="36"/>
  <c r="AU8" i="36"/>
  <c r="AU117" i="36"/>
  <c r="CQ8" i="36"/>
  <c r="CQ117" i="36"/>
  <c r="EP8" i="36"/>
  <c r="EP117" i="36"/>
  <c r="GL8" i="36"/>
  <c r="GL117" i="36"/>
  <c r="IF8" i="36"/>
  <c r="IF117" i="36"/>
  <c r="JN8" i="36"/>
  <c r="JN117" i="36"/>
  <c r="C8" i="36"/>
  <c r="C117" i="36"/>
  <c r="AY8" i="36"/>
  <c r="AY117" i="36"/>
  <c r="CY8" i="36"/>
  <c r="CY117" i="36"/>
  <c r="EU8" i="36"/>
  <c r="EU117" i="36"/>
  <c r="GQ8" i="36"/>
  <c r="GQ117" i="36"/>
  <c r="IM8" i="36"/>
  <c r="IM117" i="36"/>
  <c r="JQ8" i="36"/>
  <c r="JQ117" i="36"/>
  <c r="G8" i="36"/>
  <c r="G117" i="36"/>
  <c r="BF8" i="36"/>
  <c r="BF117" i="36"/>
  <c r="DB8" i="36"/>
  <c r="DB117" i="36"/>
  <c r="EX8" i="36"/>
  <c r="EX117" i="36"/>
  <c r="GT8" i="36"/>
  <c r="GT117" i="36"/>
  <c r="IN8" i="36"/>
  <c r="IN117" i="36"/>
  <c r="JS8" i="36"/>
  <c r="JS117" i="36"/>
  <c r="J8" i="36"/>
  <c r="J117" i="36"/>
  <c r="BG8" i="36"/>
  <c r="BG117" i="36"/>
  <c r="BV8" i="36"/>
  <c r="BV117" i="36"/>
  <c r="AP8" i="36"/>
  <c r="AP117" i="36"/>
  <c r="K8" i="36"/>
  <c r="K117" i="36"/>
  <c r="GA8" i="36"/>
  <c r="GA117" i="36"/>
  <c r="W8" i="36"/>
  <c r="W117" i="36"/>
  <c r="HJ8" i="36"/>
  <c r="HJ117" i="36"/>
  <c r="CA8" i="36"/>
  <c r="CA117" i="36"/>
  <c r="JC8" i="36"/>
  <c r="JC117" i="36"/>
  <c r="DZ8" i="36"/>
  <c r="DZ117" i="36"/>
  <c r="KG8" i="36"/>
  <c r="KG117" i="36"/>
  <c r="DC8" i="36"/>
  <c r="DC117" i="36"/>
  <c r="EY8" i="36"/>
  <c r="EY117" i="36"/>
  <c r="GY8" i="36"/>
  <c r="GY117" i="36"/>
  <c r="IP8" i="36"/>
  <c r="IP117" i="36"/>
  <c r="JT8" i="36"/>
  <c r="JT117" i="36"/>
  <c r="O8" i="36"/>
  <c r="O117" i="36"/>
  <c r="BK8" i="36"/>
  <c r="BK117" i="36"/>
  <c r="DG8" i="36"/>
  <c r="DG117" i="36"/>
  <c r="FC8" i="36"/>
  <c r="FC117" i="36"/>
  <c r="HB8" i="36"/>
  <c r="HB117" i="36"/>
  <c r="IQ8" i="36"/>
  <c r="IQ117" i="36"/>
  <c r="JV8" i="36"/>
  <c r="JV117" i="36"/>
  <c r="AQ8" i="36"/>
  <c r="AQ117" i="36"/>
  <c r="FO8" i="36"/>
  <c r="FO117" i="36"/>
  <c r="JW8" i="36"/>
  <c r="JW117" i="36"/>
  <c r="DK8" i="36"/>
  <c r="DK117" i="36"/>
  <c r="IH8" i="36"/>
  <c r="IH117" i="36"/>
  <c r="BN8" i="36"/>
  <c r="BN117" i="36"/>
  <c r="GI8" i="36"/>
  <c r="GI117" i="36"/>
  <c r="KD8" i="36"/>
  <c r="KD117" i="36"/>
  <c r="CL8" i="36"/>
  <c r="CL117" i="36"/>
  <c r="HG8" i="36"/>
  <c r="HG117" i="36"/>
  <c r="Z8" i="36"/>
  <c r="Z117" i="36"/>
  <c r="FG8" i="36"/>
  <c r="FG117" i="36"/>
  <c r="JK8" i="36"/>
  <c r="JK117" i="36"/>
  <c r="FK8" i="36"/>
  <c r="FK117" i="36"/>
  <c r="JO8" i="36"/>
  <c r="JO117" i="36"/>
  <c r="CU8" i="36"/>
  <c r="CU117" i="36"/>
  <c r="GM8" i="36"/>
  <c r="GM117" i="36"/>
  <c r="EI8" i="36"/>
  <c r="EI117" i="36"/>
  <c r="JY8" i="36"/>
  <c r="JY117" i="36"/>
  <c r="FN8" i="36"/>
  <c r="FN117" i="36"/>
  <c r="AA8" i="36"/>
  <c r="AA117" i="36"/>
  <c r="HO8" i="36"/>
  <c r="HO117" i="36"/>
  <c r="IA8" i="36"/>
  <c r="IA117" i="36"/>
  <c r="IY8" i="36"/>
  <c r="IY117" i="36"/>
  <c r="KB8" i="36"/>
  <c r="KB117" i="36"/>
  <c r="AE8" i="36"/>
  <c r="AE117" i="36"/>
  <c r="AI8" i="36"/>
  <c r="AI117" i="36"/>
  <c r="FW8" i="36"/>
  <c r="FW117" i="36"/>
  <c r="AM8" i="36"/>
  <c r="AM117" i="36"/>
  <c r="HZ8" i="36"/>
  <c r="HZ117" i="36"/>
  <c r="IE8" i="36"/>
  <c r="IE117" i="36"/>
  <c r="DS8" i="36"/>
  <c r="DS117" i="36"/>
  <c r="JI8" i="36"/>
  <c r="JI117" i="36"/>
  <c r="KM8" i="36"/>
  <c r="KM117" i="36"/>
  <c r="KO8" i="36"/>
  <c r="KO117" i="36"/>
  <c r="JA8" i="36"/>
  <c r="JA117" i="36"/>
  <c r="IV8" i="36"/>
  <c r="IV117" i="36"/>
  <c r="BO8" i="36"/>
  <c r="BO117" i="36"/>
  <c r="BC8" i="36"/>
  <c r="BC117" i="36"/>
  <c r="BS8" i="36"/>
  <c r="BS117" i="36"/>
  <c r="DW8" i="36"/>
  <c r="DW117" i="36"/>
  <c r="HS8" i="36"/>
  <c r="HS117" i="36"/>
  <c r="EA8" i="36"/>
  <c r="EA117" i="36"/>
  <c r="KI8" i="36"/>
  <c r="KI117" i="36"/>
  <c r="GD8" i="36"/>
  <c r="GD117" i="36"/>
  <c r="DJ8" i="36"/>
  <c r="DJ117" i="36"/>
  <c r="KA8" i="36"/>
  <c r="KA117" i="36"/>
  <c r="EQ8" i="36"/>
  <c r="EQ117" i="36"/>
  <c r="EM8" i="36"/>
  <c r="EM117" i="36"/>
  <c r="HR8" i="36"/>
  <c r="HR117" i="36"/>
  <c r="KE8" i="36"/>
  <c r="KE117" i="36"/>
  <c r="FV8" i="36"/>
  <c r="FV117" i="36"/>
  <c r="CI8" i="36"/>
  <c r="CI117" i="36"/>
  <c r="AX8" i="36"/>
  <c r="AX117" i="36"/>
  <c r="CM8" i="36"/>
  <c r="CM117" i="36"/>
  <c r="KK8" i="36"/>
  <c r="KK117" i="36"/>
  <c r="JE8" i="36"/>
  <c r="JE117" i="36"/>
  <c r="HY8" i="36"/>
  <c r="HY117" i="36"/>
  <c r="GS8" i="36"/>
  <c r="GS117" i="36"/>
  <c r="FM8" i="36"/>
  <c r="FM117" i="36"/>
  <c r="EG8" i="36"/>
  <c r="EG117" i="36"/>
  <c r="DA8" i="36"/>
  <c r="DA117" i="36"/>
  <c r="BU8" i="36"/>
  <c r="BU117" i="36"/>
  <c r="AO8" i="36"/>
  <c r="AO117" i="36"/>
  <c r="I8" i="36"/>
  <c r="I117" i="36"/>
  <c r="HH8" i="36"/>
  <c r="HH117" i="36"/>
  <c r="GJ8" i="36"/>
  <c r="GJ117" i="36"/>
  <c r="FL8" i="36"/>
  <c r="FL117" i="36"/>
  <c r="EN8" i="36"/>
  <c r="EN117" i="36"/>
  <c r="CJ8" i="36"/>
  <c r="CJ117" i="36"/>
  <c r="BL8" i="36"/>
  <c r="BL117" i="36"/>
  <c r="AN8" i="36"/>
  <c r="AN117" i="36"/>
  <c r="P8" i="36"/>
  <c r="P117" i="36"/>
  <c r="KP8" i="36"/>
  <c r="KP117" i="36"/>
  <c r="JR8" i="36"/>
  <c r="JR117" i="36"/>
  <c r="HN8" i="36"/>
  <c r="HN117" i="36"/>
  <c r="GP8" i="36"/>
  <c r="GP117" i="36"/>
  <c r="FR8" i="36"/>
  <c r="FR117" i="36"/>
  <c r="ET8" i="36"/>
  <c r="ET117" i="36"/>
  <c r="CP8" i="36"/>
  <c r="CP117" i="36"/>
  <c r="BR8" i="36"/>
  <c r="BR117" i="36"/>
  <c r="AT8" i="36"/>
  <c r="AT117" i="36"/>
  <c r="F8" i="36"/>
  <c r="F117" i="36"/>
  <c r="IC8" i="36"/>
  <c r="IC117" i="36"/>
  <c r="GO8" i="36"/>
  <c r="GO117" i="36"/>
  <c r="FQ8" i="36"/>
  <c r="FQ117" i="36"/>
  <c r="EC8" i="36"/>
  <c r="EC117" i="36"/>
  <c r="DE8" i="36"/>
  <c r="DE117" i="36"/>
  <c r="BQ8" i="36"/>
  <c r="BQ117" i="36"/>
  <c r="AS8" i="36"/>
  <c r="AS117" i="36"/>
  <c r="E8" i="36"/>
  <c r="E117" i="36"/>
  <c r="JX8" i="36"/>
  <c r="JX117" i="36"/>
  <c r="IJ8" i="36"/>
  <c r="IJ117" i="36"/>
  <c r="HL8" i="36"/>
  <c r="HL117" i="36"/>
  <c r="FX8" i="36"/>
  <c r="FX117" i="36"/>
  <c r="EZ8" i="36"/>
  <c r="EZ117" i="36"/>
  <c r="DL8" i="36"/>
  <c r="DL117" i="36"/>
  <c r="CN8" i="36"/>
  <c r="CN117" i="36"/>
  <c r="AZ8" i="36"/>
  <c r="AZ117" i="36"/>
  <c r="AB8" i="36"/>
  <c r="AB117" i="36"/>
  <c r="CT8" i="36"/>
  <c r="CT117" i="36"/>
  <c r="FS8" i="36"/>
  <c r="FS117" i="36"/>
  <c r="CD8" i="36"/>
  <c r="CD117" i="36"/>
  <c r="CE8" i="36"/>
  <c r="CE117" i="36"/>
  <c r="EE8" i="36"/>
  <c r="EE117" i="36"/>
  <c r="GE8" i="36"/>
  <c r="GE117" i="36"/>
  <c r="HK8" i="36"/>
  <c r="HK117" i="36"/>
  <c r="KC8" i="36"/>
  <c r="KC117" i="36"/>
  <c r="IW8" i="36"/>
  <c r="IW117" i="36"/>
  <c r="HQ8" i="36"/>
  <c r="HQ117" i="36"/>
  <c r="GK8" i="36"/>
  <c r="GK117" i="36"/>
  <c r="FE8" i="36"/>
  <c r="FE117" i="36"/>
  <c r="DY8" i="36"/>
  <c r="DY117" i="36"/>
  <c r="CS8" i="36"/>
  <c r="CS117" i="36"/>
  <c r="BM8" i="36"/>
  <c r="BM117" i="36"/>
  <c r="AG8" i="36"/>
  <c r="AG117" i="36"/>
  <c r="GB8" i="36"/>
  <c r="GB117" i="36"/>
  <c r="FD8" i="36"/>
  <c r="FD117" i="36"/>
  <c r="EF8" i="36"/>
  <c r="EF117" i="36"/>
  <c r="DH8" i="36"/>
  <c r="DH117" i="36"/>
  <c r="BD8" i="36"/>
  <c r="BD117" i="36"/>
  <c r="AF8" i="36"/>
  <c r="AF117" i="36"/>
  <c r="H8" i="36"/>
  <c r="H117" i="36"/>
  <c r="KH8" i="36"/>
  <c r="KH117" i="36"/>
  <c r="JJ8" i="36"/>
  <c r="JJ117" i="36"/>
  <c r="IL8" i="36"/>
  <c r="IL117" i="36"/>
  <c r="HF8" i="36"/>
  <c r="HF117" i="36"/>
  <c r="GH8" i="36"/>
  <c r="GH117" i="36"/>
  <c r="FJ8" i="36"/>
  <c r="FJ117" i="36"/>
  <c r="EL8" i="36"/>
  <c r="EL117" i="36"/>
  <c r="DN8" i="36"/>
  <c r="DN117" i="36"/>
  <c r="CH8" i="36"/>
  <c r="CH117" i="36"/>
  <c r="BJ8" i="36"/>
  <c r="BJ117" i="36"/>
  <c r="V8" i="36"/>
  <c r="V117" i="36"/>
  <c r="IS8" i="36"/>
  <c r="IS117" i="36"/>
  <c r="HE8" i="36"/>
  <c r="HE117" i="36"/>
  <c r="GG8" i="36"/>
  <c r="GG117" i="36"/>
  <c r="ES8" i="36"/>
  <c r="ES117" i="36"/>
  <c r="DU8" i="36"/>
  <c r="DU117" i="36"/>
  <c r="CG8" i="36"/>
  <c r="CG117" i="36"/>
  <c r="BI8" i="36"/>
  <c r="BI117" i="36"/>
  <c r="U8" i="36"/>
  <c r="U117" i="36"/>
  <c r="KN8" i="36"/>
  <c r="KN117" i="36"/>
  <c r="IZ8" i="36"/>
  <c r="IZ117" i="36"/>
  <c r="IB8" i="36"/>
  <c r="IB117" i="36"/>
  <c r="GN8" i="36"/>
  <c r="GN117" i="36"/>
  <c r="FP8" i="36"/>
  <c r="FP117" i="36"/>
  <c r="EB8" i="36"/>
  <c r="EB117" i="36"/>
  <c r="DD8" i="36"/>
  <c r="DD117" i="36"/>
  <c r="BP8" i="36"/>
  <c r="BP117" i="36"/>
  <c r="AR8" i="36"/>
  <c r="AR117" i="36"/>
  <c r="IX8" i="36"/>
  <c r="IX117" i="36"/>
  <c r="JD8" i="36"/>
  <c r="JD117" i="36"/>
  <c r="HW8" i="36"/>
  <c r="HW117" i="36"/>
  <c r="JG8" i="36"/>
  <c r="JG117" i="36"/>
  <c r="IU8" i="36"/>
  <c r="IU117" i="36"/>
  <c r="EH8" i="36"/>
  <c r="EH117" i="36"/>
  <c r="JU8" i="36"/>
  <c r="JU117" i="36"/>
  <c r="IO8" i="36"/>
  <c r="IO117" i="36"/>
  <c r="HI8" i="36"/>
  <c r="HI117" i="36"/>
  <c r="GC8" i="36"/>
  <c r="GC117" i="36"/>
  <c r="EW8" i="36"/>
  <c r="EW117" i="36"/>
  <c r="DQ8" i="36"/>
  <c r="DQ117" i="36"/>
  <c r="CK8" i="36"/>
  <c r="CK117" i="36"/>
  <c r="BE8" i="36"/>
  <c r="BE117" i="36"/>
  <c r="Y8" i="36"/>
  <c r="Y117" i="36"/>
  <c r="HX8" i="36"/>
  <c r="HX117" i="36"/>
  <c r="GZ8" i="36"/>
  <c r="GZ117" i="36"/>
  <c r="EV8" i="36"/>
  <c r="EV117" i="36"/>
  <c r="DX8" i="36"/>
  <c r="DX117" i="36"/>
  <c r="CZ8" i="36"/>
  <c r="CZ117" i="36"/>
  <c r="CB8" i="36"/>
  <c r="CB117" i="36"/>
  <c r="X8" i="36"/>
  <c r="X117" i="36"/>
  <c r="JZ8" i="36"/>
  <c r="JZ117" i="36"/>
  <c r="JB8" i="36"/>
  <c r="JB117" i="36"/>
  <c r="ID8" i="36"/>
  <c r="ID117" i="36"/>
  <c r="GX8" i="36"/>
  <c r="GX117" i="36"/>
  <c r="FB8" i="36"/>
  <c r="FB117" i="36"/>
  <c r="ED8" i="36"/>
  <c r="ED117" i="36"/>
  <c r="DF8" i="36"/>
  <c r="DF117" i="36"/>
  <c r="BZ8" i="36"/>
  <c r="BZ117" i="36"/>
  <c r="AL8" i="36"/>
  <c r="AL117" i="36"/>
  <c r="N8" i="36"/>
  <c r="N117" i="36"/>
  <c r="HU8" i="36"/>
  <c r="HU117" i="36"/>
  <c r="GW8" i="36"/>
  <c r="GW117" i="36"/>
  <c r="FI8" i="36"/>
  <c r="FI117" i="36"/>
  <c r="EK8" i="36"/>
  <c r="EK117" i="36"/>
  <c r="CW8" i="36"/>
  <c r="CW117" i="36"/>
  <c r="BY8" i="36"/>
  <c r="BY117" i="36"/>
  <c r="AK8" i="36"/>
  <c r="AK117" i="36"/>
  <c r="M8" i="36"/>
  <c r="M117" i="36"/>
  <c r="JP8" i="36"/>
  <c r="JP117" i="36"/>
  <c r="IR8" i="36"/>
  <c r="IR117" i="36"/>
  <c r="HD8" i="36"/>
  <c r="HD117" i="36"/>
  <c r="GF8" i="36"/>
  <c r="GF117" i="36"/>
  <c r="ER8" i="36"/>
  <c r="ER117" i="36"/>
  <c r="DT8" i="36"/>
  <c r="DT117" i="36"/>
  <c r="CF8" i="36"/>
  <c r="CF117" i="36"/>
  <c r="BH8" i="36"/>
  <c r="BH117" i="36"/>
  <c r="T8" i="36"/>
  <c r="T117" i="36"/>
  <c r="HY129" i="36"/>
  <c r="CH129" i="36"/>
  <c r="GY138" i="36"/>
  <c r="AV138" i="36"/>
  <c r="DQ138" i="36"/>
  <c r="U138" i="36"/>
  <c r="FU138" i="36"/>
  <c r="BT138" i="36"/>
  <c r="JQ138" i="36"/>
  <c r="EV138" i="36"/>
  <c r="CW138" i="36"/>
  <c r="KH138" i="36"/>
  <c r="L8" i="36"/>
  <c r="L117" i="36"/>
  <c r="CV8" i="36"/>
  <c r="CV117" i="36"/>
  <c r="JH8" i="36"/>
  <c r="JH117" i="36"/>
  <c r="BA8" i="36"/>
  <c r="BA117" i="36"/>
  <c r="HM8" i="36"/>
  <c r="HM117" i="36"/>
  <c r="BB8" i="36"/>
  <c r="BB117" i="36"/>
  <c r="IT8" i="36"/>
  <c r="IT117" i="36"/>
  <c r="DP8" i="36"/>
  <c r="DP117" i="36"/>
  <c r="HP8" i="36"/>
  <c r="HP117" i="36"/>
  <c r="CC8" i="36"/>
  <c r="CC117" i="36"/>
  <c r="HA8" i="36"/>
  <c r="HA117" i="36"/>
  <c r="CP155" i="36"/>
  <c r="ES155" i="36"/>
  <c r="BV155" i="36"/>
  <c r="C155" i="36"/>
  <c r="BB155" i="36"/>
  <c r="JR126" i="36"/>
  <c r="JR121" i="36"/>
  <c r="GU126" i="36"/>
  <c r="GU129" i="36"/>
  <c r="FR126" i="36"/>
  <c r="FR129" i="36"/>
  <c r="AL137" i="36"/>
  <c r="IK137" i="36"/>
  <c r="HI137" i="36"/>
  <c r="HV137" i="36"/>
  <c r="IG137" i="36"/>
  <c r="JM137" i="36"/>
  <c r="FU137" i="36"/>
  <c r="CE137" i="36"/>
  <c r="JK137" i="36"/>
  <c r="BK118" i="36"/>
  <c r="AC118" i="36"/>
  <c r="EP118" i="36"/>
  <c r="IA118" i="36"/>
  <c r="Q118" i="36"/>
  <c r="EE118" i="36"/>
  <c r="R118" i="36"/>
  <c r="DL118" i="36"/>
  <c r="HR118" i="36"/>
  <c r="G118" i="36"/>
  <c r="GD118" i="36"/>
  <c r="AX118" i="36"/>
  <c r="HG118" i="36"/>
  <c r="BA118" i="36"/>
  <c r="IF118" i="36"/>
  <c r="CU118" i="36"/>
  <c r="IK118" i="36"/>
  <c r="EK118" i="36"/>
  <c r="JL118" i="36"/>
  <c r="ER118" i="36"/>
  <c r="KK118" i="36"/>
  <c r="IM118" i="36"/>
  <c r="KM118" i="36"/>
  <c r="EU118" i="36"/>
  <c r="EJ118" i="36"/>
  <c r="FG137" i="36"/>
  <c r="DV137" i="36"/>
  <c r="CL137" i="36"/>
  <c r="BA137" i="36"/>
  <c r="Q137" i="36"/>
  <c r="FO137" i="36"/>
  <c r="ED137" i="36"/>
  <c r="CT137" i="36"/>
  <c r="BI137" i="36"/>
  <c r="Y137" i="36"/>
  <c r="KC137" i="36"/>
  <c r="IR137" i="36"/>
  <c r="HG137" i="36"/>
  <c r="FW137" i="36"/>
  <c r="EL137" i="36"/>
  <c r="DB137" i="36"/>
  <c r="BQ137" i="36"/>
  <c r="AG137" i="36"/>
  <c r="KK137" i="36"/>
  <c r="IZ137" i="36"/>
  <c r="HO137" i="36"/>
  <c r="GE137" i="36"/>
  <c r="ET137" i="36"/>
  <c r="DJ137" i="36"/>
  <c r="BY137" i="36"/>
  <c r="AO137" i="36"/>
  <c r="D137" i="36"/>
  <c r="JL137" i="36"/>
  <c r="IF137" i="36"/>
  <c r="GZ137" i="36"/>
  <c r="FT137" i="36"/>
  <c r="EN137" i="36"/>
  <c r="DH137" i="36"/>
  <c r="CB137" i="36"/>
  <c r="AV137" i="36"/>
  <c r="P137" i="36"/>
  <c r="KN9" i="36"/>
  <c r="KD137" i="36"/>
  <c r="HU137" i="36"/>
  <c r="JO137" i="36"/>
  <c r="EA137" i="36"/>
  <c r="DF137" i="36"/>
  <c r="JQ118" i="36"/>
  <c r="KB118" i="36"/>
  <c r="JU118" i="36"/>
  <c r="JY137" i="36"/>
  <c r="DI7" i="36"/>
  <c r="EK7" i="36"/>
  <c r="EG7" i="36"/>
  <c r="GJ7" i="36"/>
  <c r="IH7" i="36"/>
  <c r="AN7" i="36"/>
  <c r="KO7" i="36"/>
  <c r="IV7" i="36"/>
  <c r="AF7" i="36"/>
  <c r="HI4" i="36"/>
  <c r="KK4" i="36"/>
  <c r="KK115" i="36"/>
  <c r="HU4" i="36"/>
  <c r="HX4" i="36"/>
  <c r="HX115" i="36"/>
  <c r="JN4" i="36"/>
  <c r="JN115" i="36"/>
  <c r="JS4" i="36"/>
  <c r="JS115" i="36"/>
  <c r="IK4" i="36"/>
  <c r="IK115" i="36"/>
  <c r="IO4" i="36"/>
  <c r="IO115" i="36"/>
  <c r="AE126" i="36"/>
  <c r="AE121" i="36"/>
  <c r="CJ126" i="36"/>
  <c r="CJ121" i="36"/>
  <c r="KL126" i="36"/>
  <c r="KL121" i="36"/>
  <c r="BP129" i="36"/>
  <c r="HS126" i="36"/>
  <c r="HS121" i="36"/>
  <c r="GE126" i="36"/>
  <c r="GE121" i="36"/>
  <c r="JX126" i="36"/>
  <c r="JX121" i="36"/>
  <c r="HX6" i="36"/>
  <c r="HE6" i="36"/>
  <c r="HE135" i="36"/>
  <c r="DW6" i="36"/>
  <c r="GX6" i="36"/>
  <c r="GX135" i="36"/>
  <c r="JL6" i="36"/>
  <c r="R126" i="36"/>
  <c r="R121" i="36"/>
  <c r="G129" i="36"/>
  <c r="JF126" i="36"/>
  <c r="JF121" i="36"/>
  <c r="GB126" i="36"/>
  <c r="GB121" i="36"/>
  <c r="EC6" i="36"/>
  <c r="BM6" i="36"/>
  <c r="CX6" i="36"/>
  <c r="HT6" i="36"/>
  <c r="JU126" i="36"/>
  <c r="JU121" i="36"/>
  <c r="BI126" i="36"/>
  <c r="BI121" i="36"/>
  <c r="HX126" i="36"/>
  <c r="HX121" i="36"/>
  <c r="DB126" i="36"/>
  <c r="DB121" i="36"/>
  <c r="G6" i="36"/>
  <c r="F6" i="36"/>
  <c r="FX6" i="36"/>
  <c r="T6" i="36"/>
  <c r="HY6" i="36"/>
  <c r="BW6" i="36"/>
  <c r="BW135" i="36"/>
  <c r="JY6" i="36"/>
  <c r="EI6" i="36"/>
  <c r="EI135" i="36"/>
  <c r="HA6" i="36"/>
  <c r="HA135" i="36"/>
  <c r="BN6" i="36"/>
  <c r="BN135" i="36"/>
  <c r="FM6" i="36"/>
  <c r="GC6" i="36"/>
  <c r="KK6" i="36"/>
  <c r="FO6" i="36"/>
  <c r="AJ6" i="36"/>
  <c r="FF6" i="36"/>
  <c r="FV6" i="36"/>
  <c r="GL6" i="36"/>
  <c r="GL135" i="36"/>
  <c r="KL6" i="36"/>
  <c r="EF6" i="36"/>
  <c r="EF135" i="36"/>
  <c r="EB6" i="36"/>
  <c r="HN6" i="36"/>
  <c r="GH6" i="36"/>
  <c r="IU6" i="36"/>
  <c r="IU135" i="36"/>
  <c r="DV6" i="36"/>
  <c r="DV135" i="36"/>
  <c r="JX6" i="36"/>
  <c r="JX135" i="36"/>
  <c r="IN6" i="36"/>
  <c r="HC6" i="36"/>
  <c r="FS6" i="36"/>
  <c r="FS135" i="36"/>
  <c r="EH6" i="36"/>
  <c r="EH135" i="36"/>
  <c r="CT6" i="36"/>
  <c r="CT135" i="36"/>
  <c r="AQ6" i="36"/>
  <c r="JW6" i="36"/>
  <c r="JW135" i="36"/>
  <c r="IM6" i="36"/>
  <c r="IM135" i="36"/>
  <c r="HB6" i="36"/>
  <c r="FR6" i="36"/>
  <c r="FR135" i="36"/>
  <c r="EG6" i="36"/>
  <c r="EG135" i="36"/>
  <c r="CQ6" i="36"/>
  <c r="CQ135" i="36"/>
  <c r="AL6" i="36"/>
  <c r="KJ6" i="36"/>
  <c r="JB6" i="36"/>
  <c r="JB135" i="36"/>
  <c r="HQ6" i="36"/>
  <c r="HQ135" i="36"/>
  <c r="GF6" i="36"/>
  <c r="EV6" i="36"/>
  <c r="EV135" i="36"/>
  <c r="DH6" i="36"/>
  <c r="BK6" i="36"/>
  <c r="BK135" i="36"/>
  <c r="Q6" i="36"/>
  <c r="AW6" i="36"/>
  <c r="AW135" i="36"/>
  <c r="CC6" i="36"/>
  <c r="DI6" i="36"/>
  <c r="L6" i="36"/>
  <c r="AV6" i="36"/>
  <c r="CG6" i="36"/>
  <c r="V6" i="36"/>
  <c r="BG6" i="36"/>
  <c r="N6" i="36"/>
  <c r="N135" i="36"/>
  <c r="AY6" i="36"/>
  <c r="CI6" i="36"/>
  <c r="DT6" i="36"/>
  <c r="FA6" i="36"/>
  <c r="FA135" i="36"/>
  <c r="GG6" i="36"/>
  <c r="GG135" i="36"/>
  <c r="HM6" i="36"/>
  <c r="HM135" i="36"/>
  <c r="IS6" i="36"/>
  <c r="IS135" i="36"/>
  <c r="KH6" i="36"/>
  <c r="KH135" i="36"/>
  <c r="IY6" i="36"/>
  <c r="HO6" i="36"/>
  <c r="GD6" i="36"/>
  <c r="ET6" i="36"/>
  <c r="ET135" i="36"/>
  <c r="IT6" i="36"/>
  <c r="IT135" i="36"/>
  <c r="FD6" i="36"/>
  <c r="IO6" i="36"/>
  <c r="IO135" i="36"/>
  <c r="O6" i="36"/>
  <c r="DL6" i="36"/>
  <c r="DL135" i="36"/>
  <c r="IH6" i="36"/>
  <c r="ER6" i="36"/>
  <c r="IJ6" i="36"/>
  <c r="GR6" i="36"/>
  <c r="X6" i="36"/>
  <c r="X135" i="36"/>
  <c r="JO6" i="36"/>
  <c r="HV6" i="36"/>
  <c r="GB6" i="36"/>
  <c r="DX6" i="36"/>
  <c r="BS6" i="36"/>
  <c r="KE6" i="36"/>
  <c r="ID6" i="36"/>
  <c r="GJ6" i="36"/>
  <c r="EP6" i="36"/>
  <c r="CE6" i="36"/>
  <c r="CE135" i="36"/>
  <c r="J6" i="36"/>
  <c r="JK6" i="36"/>
  <c r="HH6" i="36"/>
  <c r="FN6" i="36"/>
  <c r="FN135" i="36"/>
  <c r="DS6" i="36"/>
  <c r="AU6" i="36"/>
  <c r="AU135" i="36"/>
  <c r="AG6" i="36"/>
  <c r="AG135" i="36"/>
  <c r="BU6" i="36"/>
  <c r="BU135" i="36"/>
  <c r="DQ6" i="36"/>
  <c r="DQ135" i="36"/>
  <c r="AD6" i="36"/>
  <c r="AD135" i="36"/>
  <c r="BX6" i="36"/>
  <c r="AE6" i="36"/>
  <c r="BY6" i="36"/>
  <c r="AP6" i="36"/>
  <c r="AP135" i="36"/>
  <c r="CR6" i="36"/>
  <c r="EK6" i="36"/>
  <c r="FY6" i="36"/>
  <c r="HU6" i="36"/>
  <c r="JI6" i="36"/>
  <c r="JI135" i="36"/>
  <c r="JH6" i="36"/>
  <c r="JH135" i="36"/>
  <c r="HF6" i="36"/>
  <c r="HF135" i="36"/>
  <c r="FL6" i="36"/>
  <c r="DP6" i="36"/>
  <c r="DP135" i="36"/>
  <c r="BV6" i="36"/>
  <c r="BV135" i="36"/>
  <c r="P6" i="36"/>
  <c r="CY6" i="36"/>
  <c r="JJ6" i="36"/>
  <c r="JJ135" i="36"/>
  <c r="R6" i="36"/>
  <c r="DO6" i="36"/>
  <c r="HS6" i="36"/>
  <c r="DG6" i="36"/>
  <c r="DG135" i="36"/>
  <c r="KG6" i="36"/>
  <c r="KG135" i="36"/>
  <c r="CH6" i="36"/>
  <c r="CH135" i="36"/>
  <c r="CN6" i="36"/>
  <c r="KD6" i="36"/>
  <c r="KD135" i="36"/>
  <c r="CZ6" i="36"/>
  <c r="KN6" i="36"/>
  <c r="IW6" i="36"/>
  <c r="IW135" i="36"/>
  <c r="GT6" i="36"/>
  <c r="GT135" i="36"/>
  <c r="EZ6" i="36"/>
  <c r="DD6" i="36"/>
  <c r="AA6" i="36"/>
  <c r="JE6" i="36"/>
  <c r="JE135" i="36"/>
  <c r="HK6" i="36"/>
  <c r="FH6" i="36"/>
  <c r="FH135" i="36"/>
  <c r="DM6" i="36"/>
  <c r="DM135" i="36"/>
  <c r="BB6" i="36"/>
  <c r="KB6" i="36"/>
  <c r="II6" i="36"/>
  <c r="II135" i="36"/>
  <c r="GP6" i="36"/>
  <c r="GP135" i="36"/>
  <c r="EM6" i="36"/>
  <c r="CM6" i="36"/>
  <c r="S6" i="36"/>
  <c r="I6" i="36"/>
  <c r="I135" i="36"/>
  <c r="BE6" i="36"/>
  <c r="CS6" i="36"/>
  <c r="CS135" i="36"/>
  <c r="C6" i="36"/>
  <c r="C135" i="36"/>
  <c r="BF6" i="36"/>
  <c r="BF135" i="36"/>
  <c r="D6" i="36"/>
  <c r="AX6" i="36"/>
  <c r="W6" i="36"/>
  <c r="W135" i="36"/>
  <c r="BQ6" i="36"/>
  <c r="BQ135" i="36"/>
  <c r="DK6" i="36"/>
  <c r="FI6" i="36"/>
  <c r="GW6" i="36"/>
  <c r="GW135" i="36"/>
  <c r="IK6" i="36"/>
  <c r="JZ6" i="36"/>
  <c r="IG6" i="36"/>
  <c r="GM6" i="36"/>
  <c r="EJ6" i="36"/>
  <c r="EJ135" i="36"/>
  <c r="CV6" i="36"/>
  <c r="AS6" i="36"/>
  <c r="GQ6" i="36"/>
  <c r="GQ135" i="36"/>
  <c r="DR6" i="36"/>
  <c r="DR135" i="36"/>
  <c r="JV6" i="36"/>
  <c r="IZ6" i="36"/>
  <c r="IZ135" i="36"/>
  <c r="IF6" i="36"/>
  <c r="KF6" i="36"/>
  <c r="KF135" i="36"/>
  <c r="GK6" i="36"/>
  <c r="CF6" i="36"/>
  <c r="CF135" i="36"/>
  <c r="IV6" i="36"/>
  <c r="EY6" i="36"/>
  <c r="EY135" i="36"/>
  <c r="Z6" i="36"/>
  <c r="HZ6" i="36"/>
  <c r="HZ135" i="36"/>
  <c r="ED6" i="36"/>
  <c r="AO6" i="36"/>
  <c r="DY6" i="36"/>
  <c r="DY135" i="36"/>
  <c r="CP6" i="36"/>
  <c r="E6" i="36"/>
  <c r="DB6" i="36"/>
  <c r="DB135" i="36"/>
  <c r="GO6" i="36"/>
  <c r="JQ6" i="36"/>
  <c r="JQ135" i="36"/>
  <c r="KP6" i="36"/>
  <c r="GV6" i="36"/>
  <c r="DF6" i="36"/>
  <c r="DF135" i="36"/>
  <c r="HD6" i="36"/>
  <c r="H6" i="36"/>
  <c r="AH6" i="36"/>
  <c r="EW6" i="36"/>
  <c r="EO6" i="36"/>
  <c r="EO135" i="36"/>
  <c r="IE6" i="36"/>
  <c r="IE135" i="36"/>
  <c r="EQ6" i="36"/>
  <c r="K6" i="36"/>
  <c r="KM6" i="36"/>
  <c r="GS6" i="36"/>
  <c r="DC6" i="36"/>
  <c r="DC135" i="36"/>
  <c r="JT6" i="36"/>
  <c r="JT135" i="36"/>
  <c r="FW6" i="36"/>
  <c r="CA6" i="36"/>
  <c r="CK6" i="36"/>
  <c r="AM6" i="36"/>
  <c r="AN6" i="36"/>
  <c r="BH6" i="36"/>
  <c r="ES6" i="36"/>
  <c r="IC6" i="36"/>
  <c r="IC135" i="36"/>
  <c r="IP6" i="36"/>
  <c r="FC6" i="36"/>
  <c r="BI6" i="36"/>
  <c r="BI135" i="36"/>
  <c r="CB6" i="36"/>
  <c r="CB135" i="36"/>
  <c r="CU6" i="36"/>
  <c r="JC6" i="36"/>
  <c r="JF6" i="36"/>
  <c r="BC6" i="36"/>
  <c r="JN6" i="36"/>
  <c r="BR6" i="36"/>
  <c r="BR135" i="36"/>
  <c r="FE6" i="36"/>
  <c r="DA6" i="36"/>
  <c r="BP6" i="36"/>
  <c r="BP135" i="36"/>
  <c r="FQ6" i="36"/>
  <c r="FU6" i="36"/>
  <c r="FU135" i="36"/>
  <c r="IQ6" i="36"/>
  <c r="IQ135" i="36"/>
  <c r="HJ6" i="36"/>
  <c r="FJ6" i="36"/>
  <c r="GA6" i="36"/>
  <c r="GA135" i="36"/>
  <c r="IR6" i="36"/>
  <c r="AI6" i="36"/>
  <c r="Y6" i="36"/>
  <c r="BO6" i="36"/>
  <c r="BZ6" i="36"/>
  <c r="BZ135" i="36"/>
  <c r="JA6" i="36"/>
  <c r="JA135" i="36"/>
  <c r="JR6" i="36"/>
  <c r="CJ6" i="36"/>
  <c r="CJ135" i="36"/>
  <c r="BH126" i="36"/>
  <c r="BH121" i="36"/>
  <c r="HZ126" i="36"/>
  <c r="HZ121" i="36"/>
  <c r="DU126" i="36"/>
  <c r="DU121" i="36"/>
  <c r="KE126" i="36"/>
  <c r="KE121" i="36"/>
  <c r="AN126" i="36"/>
  <c r="AN121" i="36"/>
  <c r="CT126" i="36"/>
  <c r="CT121" i="36"/>
  <c r="FA126" i="36"/>
  <c r="FA121" i="36"/>
  <c r="HC126" i="36"/>
  <c r="HC121" i="36"/>
  <c r="IZ126" i="36"/>
  <c r="IZ121" i="36"/>
  <c r="AC6" i="36"/>
  <c r="AC135" i="36"/>
  <c r="AF6" i="36"/>
  <c r="AF135" i="36"/>
  <c r="GY6" i="36"/>
  <c r="HL6" i="36"/>
  <c r="GI6" i="36"/>
  <c r="GI135" i="36"/>
  <c r="BL6" i="36"/>
  <c r="AP5" i="36"/>
  <c r="AP141" i="36"/>
  <c r="AP158" i="36"/>
  <c r="BE5" i="36"/>
  <c r="GO126" i="36"/>
  <c r="GO121" i="36"/>
  <c r="IY126" i="36"/>
  <c r="IY121" i="36"/>
  <c r="EA6" i="36"/>
  <c r="M6" i="36"/>
  <c r="GX126" i="36"/>
  <c r="GX121" i="36"/>
  <c r="FW126" i="36"/>
  <c r="FW121" i="36"/>
  <c r="DC126" i="36"/>
  <c r="DC121" i="36"/>
  <c r="ED126" i="36"/>
  <c r="ED121" i="36"/>
  <c r="BL126" i="36"/>
  <c r="BL121" i="36"/>
  <c r="BA6" i="36"/>
  <c r="DE6" i="36"/>
  <c r="DE135" i="36"/>
  <c r="U6" i="36"/>
  <c r="U135" i="36"/>
  <c r="C115" i="36"/>
  <c r="DH155" i="36"/>
  <c r="GC155" i="36"/>
  <c r="FH155" i="36"/>
  <c r="E155" i="36"/>
  <c r="AY135" i="36"/>
  <c r="JV135" i="36"/>
  <c r="Q135" i="36"/>
  <c r="GB138" i="36"/>
  <c r="HO138" i="36"/>
  <c r="AY138" i="36"/>
  <c r="FN138" i="36"/>
  <c r="JM138" i="36"/>
  <c r="DU138" i="36"/>
  <c r="Z138" i="36"/>
  <c r="CY138" i="36"/>
  <c r="DP138" i="36"/>
  <c r="FA138" i="36"/>
  <c r="HK138" i="36"/>
  <c r="BK138" i="36"/>
  <c r="AS138" i="36"/>
  <c r="BN138" i="36"/>
  <c r="GH135" i="36"/>
  <c r="JC135" i="36"/>
  <c r="ID135" i="36"/>
  <c r="KL135" i="36"/>
  <c r="DD135" i="36"/>
  <c r="KE135" i="36"/>
  <c r="CI135" i="36"/>
  <c r="IN135" i="36"/>
  <c r="JO135" i="36"/>
  <c r="HH135" i="36"/>
  <c r="IR135" i="36"/>
  <c r="BS135" i="36"/>
  <c r="FJ135" i="36"/>
  <c r="HB135" i="36"/>
  <c r="FQ135" i="36"/>
  <c r="HY135" i="36"/>
  <c r="DT135" i="36"/>
  <c r="JL135" i="36"/>
  <c r="D135" i="36"/>
  <c r="IF135" i="36"/>
  <c r="HT135" i="36"/>
  <c r="HX135" i="36"/>
  <c r="BG135" i="36"/>
  <c r="FV135" i="36"/>
  <c r="KB135" i="36"/>
  <c r="BW137" i="36"/>
  <c r="IW137" i="36"/>
  <c r="GT137" i="36"/>
  <c r="HE137" i="36"/>
  <c r="EH137" i="36"/>
  <c r="GP137" i="36"/>
  <c r="IX137" i="36"/>
  <c r="J137" i="36"/>
  <c r="FA137" i="36"/>
  <c r="GA137" i="36"/>
  <c r="GC137" i="36"/>
  <c r="KK135" i="36"/>
  <c r="AP140" i="36"/>
  <c r="AP159" i="36"/>
  <c r="AP116" i="36"/>
  <c r="AP146" i="36"/>
  <c r="AH5" i="36"/>
  <c r="KK5" i="36"/>
  <c r="KK3" i="36"/>
  <c r="IG5" i="36"/>
  <c r="IG3" i="36"/>
  <c r="FU5" i="36"/>
  <c r="FU3" i="36"/>
  <c r="DI5" i="36"/>
  <c r="DI3" i="36"/>
  <c r="AW5" i="36"/>
  <c r="JU5" i="36"/>
  <c r="JU3" i="36"/>
  <c r="HI5" i="36"/>
  <c r="HI3" i="36"/>
  <c r="EW5" i="36"/>
  <c r="EW3" i="36"/>
  <c r="CK5" i="36"/>
  <c r="CK3" i="36"/>
  <c r="Y5" i="36"/>
  <c r="Y3" i="36"/>
  <c r="JM5" i="36"/>
  <c r="JM3" i="36"/>
  <c r="HA5" i="36"/>
  <c r="HA3" i="36"/>
  <c r="EO5" i="36"/>
  <c r="EO3" i="36"/>
  <c r="CC5" i="36"/>
  <c r="CC3" i="36"/>
  <c r="Q5" i="36"/>
  <c r="Q3" i="36"/>
  <c r="DQ5" i="36"/>
  <c r="DQ3" i="36"/>
  <c r="BE142" i="36"/>
  <c r="BE160" i="36"/>
  <c r="GC5" i="36"/>
  <c r="GC3" i="36"/>
  <c r="IO5" i="36"/>
  <c r="IO3" i="36"/>
  <c r="B6" i="30" a="1"/>
  <c r="B195" i="30"/>
  <c r="A295" i="30"/>
  <c r="A9" i="30"/>
  <c r="A269" i="30"/>
  <c r="A141" i="30"/>
  <c r="A293" i="30"/>
  <c r="A168" i="30"/>
  <c r="A292" i="30"/>
  <c r="A165" i="30"/>
  <c r="A288" i="30"/>
  <c r="A160" i="30"/>
  <c r="A285" i="30"/>
  <c r="A157" i="30"/>
  <c r="A280" i="30"/>
  <c r="A152" i="30"/>
  <c r="A277" i="30"/>
  <c r="A149" i="30"/>
  <c r="A300" i="30"/>
  <c r="A176" i="30"/>
  <c r="A21" i="30"/>
  <c r="A64" i="30"/>
  <c r="A32" i="30"/>
  <c r="A303" i="30"/>
  <c r="A263" i="30"/>
  <c r="A231" i="30"/>
  <c r="A199" i="30"/>
  <c r="A167" i="30"/>
  <c r="A135" i="30"/>
  <c r="A103" i="30"/>
  <c r="A71" i="30"/>
  <c r="A39" i="30"/>
  <c r="A7" i="30"/>
  <c r="A278" i="30"/>
  <c r="A246" i="30"/>
  <c r="A214" i="30"/>
  <c r="A182" i="30"/>
  <c r="A150" i="30"/>
  <c r="A118" i="30"/>
  <c r="A86" i="30"/>
  <c r="A54" i="30"/>
  <c r="A22" i="30"/>
  <c r="A284" i="30"/>
  <c r="A244" i="30"/>
  <c r="A212" i="30"/>
  <c r="A180" i="30"/>
  <c r="A148" i="30"/>
  <c r="A116" i="30"/>
  <c r="A84" i="30"/>
  <c r="A52" i="30"/>
  <c r="A20" i="30"/>
  <c r="A283" i="30"/>
  <c r="A251" i="30"/>
  <c r="A219" i="30"/>
  <c r="A187" i="30"/>
  <c r="A155" i="30"/>
  <c r="A123" i="30"/>
  <c r="A91" i="30"/>
  <c r="A59" i="30"/>
  <c r="A27" i="30"/>
  <c r="A290" i="30"/>
  <c r="A258" i="30"/>
  <c r="A226" i="30"/>
  <c r="A194" i="30"/>
  <c r="A162" i="30"/>
  <c r="A130" i="30"/>
  <c r="A98" i="30"/>
  <c r="A66" i="30"/>
  <c r="A34" i="30"/>
  <c r="A297" i="30"/>
  <c r="A265" i="30"/>
  <c r="A233" i="30"/>
  <c r="A201" i="30"/>
  <c r="A169" i="30"/>
  <c r="A137" i="30"/>
  <c r="A105" i="30"/>
  <c r="A73" i="30"/>
  <c r="A41" i="30"/>
  <c r="A237" i="30"/>
  <c r="A109" i="30"/>
  <c r="A264" i="30"/>
  <c r="A136" i="30"/>
  <c r="A261" i="30"/>
  <c r="A133" i="30"/>
  <c r="A256" i="30"/>
  <c r="A128" i="30"/>
  <c r="A253" i="30"/>
  <c r="A125" i="30"/>
  <c r="A248" i="30"/>
  <c r="A120" i="30"/>
  <c r="A245" i="30"/>
  <c r="A117" i="30"/>
  <c r="A272" i="30"/>
  <c r="A144" i="30"/>
  <c r="A45" i="30"/>
  <c r="A56" i="30"/>
  <c r="A24" i="30"/>
  <c r="A287" i="30"/>
  <c r="A255" i="30"/>
  <c r="A223" i="30"/>
  <c r="A191" i="30"/>
  <c r="A159" i="30"/>
  <c r="A127" i="30"/>
  <c r="A95" i="30"/>
  <c r="A63" i="30"/>
  <c r="A31" i="30"/>
  <c r="A302" i="30"/>
  <c r="A270" i="30"/>
  <c r="A238" i="30"/>
  <c r="A206" i="30"/>
  <c r="A174" i="30"/>
  <c r="A142" i="30"/>
  <c r="A110" i="30"/>
  <c r="A78" i="30"/>
  <c r="A46" i="30"/>
  <c r="A14" i="30"/>
  <c r="A276" i="30"/>
  <c r="A236" i="30"/>
  <c r="A204" i="30"/>
  <c r="A172" i="30"/>
  <c r="A140" i="30"/>
  <c r="A108" i="30"/>
  <c r="A76" i="30"/>
  <c r="A44" i="30"/>
  <c r="A12" i="30"/>
  <c r="A275" i="30"/>
  <c r="A243" i="30"/>
  <c r="A211" i="30"/>
  <c r="A179" i="30"/>
  <c r="A147" i="30"/>
  <c r="A115" i="30"/>
  <c r="A83" i="30"/>
  <c r="A51" i="30"/>
  <c r="A19" i="30"/>
  <c r="A282" i="30"/>
  <c r="A250" i="30"/>
  <c r="A218" i="30"/>
  <c r="A186" i="30"/>
  <c r="A154" i="30"/>
  <c r="A122" i="30"/>
  <c r="A90" i="30"/>
  <c r="A58" i="30"/>
  <c r="A26" i="30"/>
  <c r="A289" i="30"/>
  <c r="A257" i="30"/>
  <c r="A225" i="30"/>
  <c r="A193" i="30"/>
  <c r="A161" i="30"/>
  <c r="A129" i="30"/>
  <c r="A97" i="30"/>
  <c r="A65" i="30"/>
  <c r="A33" i="30"/>
  <c r="A233" i="13"/>
  <c r="A130" i="13"/>
  <c r="A29" i="13"/>
  <c r="A286" i="13"/>
  <c r="A10" i="13"/>
  <c r="A91" i="13"/>
  <c r="A108" i="13"/>
  <c r="A92" i="13"/>
  <c r="A167" i="13"/>
  <c r="A297" i="13"/>
  <c r="A133" i="13"/>
  <c r="A58" i="13"/>
  <c r="A147" i="13"/>
  <c r="A237" i="13"/>
  <c r="A249" i="30"/>
  <c r="A274" i="30"/>
  <c r="A235" i="30"/>
  <c r="A260" i="30"/>
  <c r="A294" i="30"/>
  <c r="A247" i="30"/>
  <c r="A213" i="30"/>
  <c r="A221" i="30"/>
  <c r="A205" i="30"/>
  <c r="A121" i="13"/>
  <c r="A18" i="13"/>
  <c r="A258" i="13"/>
  <c r="A253" i="13"/>
  <c r="A255" i="13"/>
  <c r="A245" i="13"/>
  <c r="A128" i="13"/>
  <c r="A195" i="13"/>
  <c r="A260" i="13"/>
  <c r="A118" i="13"/>
  <c r="A93" i="13"/>
  <c r="A17" i="30"/>
  <c r="A81" i="30"/>
  <c r="A145" i="30"/>
  <c r="A209" i="30"/>
  <c r="A273" i="30"/>
  <c r="A42" i="30"/>
  <c r="A106" i="30"/>
  <c r="A170" i="30"/>
  <c r="A234" i="30"/>
  <c r="A298" i="30"/>
  <c r="A67" i="30"/>
  <c r="A131" i="30"/>
  <c r="A195" i="30"/>
  <c r="A259" i="30"/>
  <c r="A28" i="30"/>
  <c r="A92" i="30"/>
  <c r="A156" i="30"/>
  <c r="A220" i="30"/>
  <c r="A268" i="30"/>
  <c r="A62" i="30"/>
  <c r="A126" i="30"/>
  <c r="A190" i="30"/>
  <c r="A254" i="30"/>
  <c r="A15" i="30"/>
  <c r="A79" i="30"/>
  <c r="A143" i="30"/>
  <c r="A207" i="30"/>
  <c r="A271" i="30"/>
  <c r="A40" i="30"/>
  <c r="A80" i="30"/>
  <c r="A29" i="30"/>
  <c r="A301" i="30"/>
  <c r="A304" i="30"/>
  <c r="A53" i="30"/>
  <c r="A61" i="30"/>
  <c r="A69" i="30"/>
  <c r="A13" i="30"/>
  <c r="A296" i="30"/>
  <c r="A57" i="13"/>
  <c r="A194" i="13"/>
  <c r="A103" i="13"/>
  <c r="A239" i="13"/>
  <c r="A172" i="13"/>
  <c r="A48" i="13"/>
  <c r="A210" i="30"/>
  <c r="A299" i="30"/>
  <c r="A230" i="30"/>
  <c r="A240" i="30"/>
  <c r="A216" i="30"/>
  <c r="A224" i="30"/>
  <c r="A229" i="30"/>
  <c r="A232" i="30"/>
  <c r="A177" i="13"/>
  <c r="A66" i="13"/>
  <c r="A212" i="13"/>
  <c r="A142" i="13"/>
  <c r="A184" i="13"/>
  <c r="A166" i="13"/>
  <c r="A27" i="13"/>
  <c r="A259" i="13"/>
  <c r="A36" i="13"/>
  <c r="A254" i="13"/>
  <c r="A25" i="30"/>
  <c r="A89" i="30"/>
  <c r="A153" i="30"/>
  <c r="A217" i="30"/>
  <c r="A281" i="30"/>
  <c r="A50" i="30"/>
  <c r="A114" i="30"/>
  <c r="A178" i="30"/>
  <c r="A242" i="30"/>
  <c r="A11" i="30"/>
  <c r="A75" i="30"/>
  <c r="A139" i="30"/>
  <c r="A203" i="30"/>
  <c r="A267" i="30"/>
  <c r="A36" i="30"/>
  <c r="A100" i="30"/>
  <c r="A164" i="30"/>
  <c r="A228" i="30"/>
  <c r="A6" i="30"/>
  <c r="A70" i="30"/>
  <c r="A134" i="30"/>
  <c r="A198" i="30"/>
  <c r="A262" i="30"/>
  <c r="A23" i="30"/>
  <c r="A87" i="30"/>
  <c r="A151" i="30"/>
  <c r="A215" i="30"/>
  <c r="A279" i="30"/>
  <c r="A48" i="30"/>
  <c r="A112" i="30"/>
  <c r="A85" i="30"/>
  <c r="A88" i="30"/>
  <c r="A93" i="30"/>
  <c r="A96" i="30"/>
  <c r="A101" i="30"/>
  <c r="A104" i="30"/>
  <c r="A77" i="30"/>
  <c r="A49" i="30"/>
  <c r="A113" i="30"/>
  <c r="A177" i="30"/>
  <c r="A241" i="30"/>
  <c r="A10" i="30"/>
  <c r="A74" i="30"/>
  <c r="A138" i="30"/>
  <c r="A202" i="30"/>
  <c r="A266" i="30"/>
  <c r="A35" i="30"/>
  <c r="A99" i="30"/>
  <c r="A163" i="30"/>
  <c r="A227" i="30"/>
  <c r="A291" i="30"/>
  <c r="A60" i="30"/>
  <c r="A124" i="30"/>
  <c r="A188" i="30"/>
  <c r="A252" i="30"/>
  <c r="A30" i="30"/>
  <c r="A94" i="30"/>
  <c r="A158" i="30"/>
  <c r="A222" i="30"/>
  <c r="A286" i="30"/>
  <c r="A47" i="30"/>
  <c r="A111" i="30"/>
  <c r="A175" i="30"/>
  <c r="A239" i="30"/>
  <c r="A8" i="30"/>
  <c r="A72" i="30"/>
  <c r="A208" i="30"/>
  <c r="A181" i="30"/>
  <c r="A184" i="30"/>
  <c r="A189" i="30"/>
  <c r="A192" i="30"/>
  <c r="A197" i="30"/>
  <c r="A200" i="30"/>
  <c r="A173" i="30"/>
  <c r="AO67" i="40"/>
  <c r="AO68" i="40"/>
  <c r="AO69" i="40"/>
  <c r="AO70" i="40"/>
  <c r="AL64" i="40"/>
  <c r="AL42" i="40"/>
  <c r="AL38" i="40"/>
  <c r="AL34" i="40"/>
  <c r="AL30" i="40"/>
  <c r="AL22" i="40"/>
  <c r="AL14" i="40"/>
  <c r="AL10" i="40"/>
  <c r="A107" i="40"/>
  <c r="Z111" i="40"/>
  <c r="T111" i="40"/>
  <c r="AJ113" i="40"/>
  <c r="E11" i="52"/>
  <c r="A106" i="40"/>
  <c r="B105" i="40"/>
  <c r="AG111" i="40"/>
  <c r="AL66" i="40"/>
  <c r="AL67" i="40"/>
  <c r="AL68" i="40"/>
  <c r="AL69" i="40"/>
  <c r="AL70" i="40"/>
  <c r="AL71" i="40"/>
  <c r="AL72" i="40"/>
  <c r="AL73" i="40"/>
  <c r="AL74" i="40"/>
  <c r="AL75" i="40"/>
  <c r="AL76" i="40"/>
  <c r="AL77" i="40"/>
  <c r="AL78" i="40"/>
  <c r="AL79" i="40"/>
  <c r="AL80" i="40"/>
  <c r="AL81" i="40"/>
  <c r="AL82" i="40"/>
  <c r="AL83" i="40"/>
  <c r="AL84" i="40"/>
  <c r="AL85" i="40"/>
  <c r="AL86" i="40"/>
  <c r="AL87" i="40"/>
  <c r="AL88" i="40"/>
  <c r="AL89" i="40"/>
  <c r="AL90" i="40"/>
  <c r="AL91" i="40"/>
  <c r="AL92" i="40"/>
  <c r="AL93" i="40"/>
  <c r="AL94" i="40"/>
  <c r="AL95" i="40"/>
  <c r="AL96" i="40"/>
  <c r="AL97" i="40"/>
  <c r="AL98" i="40"/>
  <c r="AL99" i="40"/>
  <c r="AL100" i="40"/>
  <c r="AL101" i="40"/>
  <c r="AL102" i="40"/>
  <c r="AL103" i="40"/>
  <c r="AL104" i="40"/>
  <c r="AL105" i="40"/>
  <c r="AL106" i="40"/>
  <c r="AL107" i="40"/>
  <c r="AL108" i="40"/>
  <c r="AL109" i="40"/>
  <c r="AL9" i="40"/>
  <c r="AM66" i="40"/>
  <c r="AM67" i="40"/>
  <c r="AM68" i="40"/>
  <c r="AM69" i="40"/>
  <c r="AM70" i="40"/>
  <c r="AM71" i="40"/>
  <c r="AM72" i="40"/>
  <c r="AM73" i="40"/>
  <c r="AM74" i="40"/>
  <c r="AM75" i="40"/>
  <c r="AM76" i="40"/>
  <c r="AM77" i="40"/>
  <c r="AM78" i="40"/>
  <c r="AM79" i="40"/>
  <c r="AM80" i="40"/>
  <c r="AM81" i="40"/>
  <c r="AM82" i="40"/>
  <c r="AM83" i="40"/>
  <c r="AM84" i="40"/>
  <c r="AM85" i="40"/>
  <c r="AM86" i="40"/>
  <c r="AM87" i="40"/>
  <c r="AM88" i="40"/>
  <c r="AM89" i="40"/>
  <c r="AM90" i="40"/>
  <c r="AM91" i="40"/>
  <c r="AM92" i="40"/>
  <c r="AM93" i="40"/>
  <c r="AM94" i="40"/>
  <c r="AM95" i="40"/>
  <c r="AM96" i="40"/>
  <c r="AM97" i="40"/>
  <c r="AM98" i="40"/>
  <c r="AM99" i="40"/>
  <c r="AM100" i="40"/>
  <c r="AM101" i="40"/>
  <c r="AM102" i="40"/>
  <c r="AM103" i="40"/>
  <c r="AM104" i="40"/>
  <c r="AM105" i="40"/>
  <c r="AM106" i="40"/>
  <c r="AM107" i="40"/>
  <c r="AM108" i="40"/>
  <c r="AL57" i="40"/>
  <c r="AL49" i="40"/>
  <c r="AM60" i="40"/>
  <c r="L13" i="42"/>
  <c r="L10" i="42"/>
  <c r="D22" i="42"/>
  <c r="AG112" i="40"/>
  <c r="AG113" i="40"/>
  <c r="CJ138" i="36"/>
  <c r="IY138" i="36"/>
  <c r="FX138" i="36"/>
  <c r="DB138" i="36"/>
  <c r="KB138" i="36"/>
  <c r="CB138" i="36"/>
  <c r="GE138" i="36"/>
  <c r="BQ138" i="36"/>
  <c r="IH138" i="36"/>
  <c r="BY138" i="36"/>
  <c r="IA138" i="36"/>
  <c r="EM138" i="36"/>
  <c r="GH138" i="36"/>
  <c r="EU138" i="36"/>
  <c r="BG138" i="36"/>
  <c r="JZ138" i="36"/>
  <c r="BO138" i="36"/>
  <c r="P138" i="36"/>
  <c r="K138" i="36"/>
  <c r="JD138" i="36"/>
  <c r="Q138" i="36"/>
  <c r="J138" i="36"/>
  <c r="DM138" i="36"/>
  <c r="FW138" i="36"/>
  <c r="JJ138" i="36"/>
  <c r="DS138" i="36"/>
  <c r="CH138" i="36"/>
  <c r="M138" i="36"/>
  <c r="CC138" i="36"/>
  <c r="KP138" i="36"/>
  <c r="CK138" i="36"/>
  <c r="AD138" i="36"/>
  <c r="KI138" i="36"/>
  <c r="GU138" i="36"/>
  <c r="CF138" i="36"/>
  <c r="AL138" i="36"/>
  <c r="FS138" i="36"/>
  <c r="DY138" i="36"/>
  <c r="JO138" i="36"/>
  <c r="CN138" i="36"/>
  <c r="JY138" i="36"/>
  <c r="JT138" i="36"/>
  <c r="EX138" i="36"/>
  <c r="KL138" i="36"/>
  <c r="JW138" i="36"/>
  <c r="AJ138" i="36"/>
  <c r="FI138" i="36"/>
  <c r="ID138" i="36"/>
  <c r="IU138" i="36"/>
  <c r="KK138" i="36"/>
  <c r="HS138" i="36"/>
  <c r="IV138" i="36"/>
  <c r="DE138" i="36"/>
  <c r="ED138" i="36"/>
  <c r="EE138" i="36"/>
  <c r="FE138" i="36"/>
  <c r="DI138" i="36"/>
  <c r="HQ138" i="36"/>
  <c r="AG138" i="36"/>
  <c r="ET138" i="36"/>
  <c r="EO138" i="36"/>
  <c r="DT138" i="36"/>
  <c r="HG138" i="36"/>
  <c r="HD138" i="36"/>
  <c r="JA138" i="36"/>
  <c r="HI138" i="36"/>
  <c r="CX138" i="36"/>
  <c r="AZ138" i="36"/>
  <c r="CD138" i="36"/>
  <c r="GF138" i="36"/>
  <c r="GC138" i="36"/>
  <c r="AF138" i="36"/>
  <c r="CQ138" i="36"/>
  <c r="JX138" i="36"/>
  <c r="HR138" i="36"/>
  <c r="KF138" i="36"/>
  <c r="DG138" i="36"/>
  <c r="IL138" i="36"/>
  <c r="CS138" i="36"/>
  <c r="JB138" i="36"/>
  <c r="H138" i="36"/>
  <c r="W138" i="36"/>
  <c r="JP138" i="36"/>
  <c r="GN138" i="36"/>
  <c r="FZ138" i="36"/>
  <c r="Y138" i="36"/>
  <c r="BA138" i="36"/>
  <c r="HL138" i="36"/>
  <c r="CZ138" i="36"/>
  <c r="JU138" i="36"/>
  <c r="JG138" i="36"/>
  <c r="ER138" i="36"/>
  <c r="GP138" i="36"/>
  <c r="IE138" i="36"/>
  <c r="JF138" i="36"/>
  <c r="KN138" i="36"/>
  <c r="EZ138" i="36"/>
  <c r="AT138" i="36"/>
  <c r="GA138" i="36"/>
  <c r="JE138" i="36"/>
  <c r="AA138" i="36"/>
  <c r="CP138" i="36"/>
  <c r="CV138" i="36"/>
  <c r="HU138" i="36"/>
  <c r="FD138" i="36"/>
  <c r="BU138" i="36"/>
  <c r="JV138" i="36"/>
  <c r="IR138" i="36"/>
  <c r="AR138" i="36"/>
  <c r="FQ138" i="36"/>
  <c r="BL138" i="36"/>
  <c r="GQ138" i="36"/>
  <c r="BV138" i="36"/>
  <c r="C138" i="36"/>
  <c r="GT138" i="36"/>
  <c r="KM138" i="36"/>
  <c r="O138" i="36"/>
  <c r="DK138" i="36"/>
  <c r="GG138" i="36"/>
  <c r="FM138" i="36"/>
  <c r="GX138" i="36"/>
  <c r="GZ138" i="36"/>
  <c r="GM138" i="36"/>
  <c r="HW138" i="36"/>
  <c r="BR138" i="36"/>
  <c r="DR138" i="36"/>
  <c r="IS138" i="36"/>
  <c r="GD138" i="36"/>
  <c r="BP138" i="36"/>
  <c r="FC138" i="36"/>
  <c r="EK138" i="36"/>
  <c r="JN138" i="36"/>
  <c r="CR138" i="36"/>
  <c r="IW138" i="36"/>
  <c r="HM138" i="36"/>
  <c r="AQ138" i="36"/>
  <c r="IP138" i="36"/>
  <c r="BH138" i="36"/>
  <c r="JS138" i="36"/>
  <c r="E138" i="36"/>
  <c r="EP138" i="36"/>
  <c r="HA138" i="36"/>
  <c r="FO138" i="36"/>
  <c r="F138" i="36"/>
  <c r="HF138" i="36"/>
  <c r="AM138" i="36"/>
  <c r="HZ138" i="36"/>
  <c r="HT138" i="36"/>
  <c r="HE138" i="36"/>
  <c r="X138" i="36"/>
  <c r="I138" i="36"/>
  <c r="EQ138" i="36"/>
  <c r="DH138" i="36"/>
  <c r="AC138" i="36"/>
  <c r="AN138" i="36"/>
  <c r="IM138" i="36"/>
  <c r="HB138" i="36"/>
  <c r="EY138" i="36"/>
  <c r="JR138" i="36"/>
  <c r="FH138" i="36"/>
  <c r="BB138" i="36"/>
  <c r="KJ138" i="36"/>
  <c r="AX138" i="36"/>
  <c r="CU138" i="36"/>
  <c r="EL138" i="36"/>
  <c r="DD138" i="36"/>
  <c r="KO138" i="36"/>
  <c r="FL138" i="36"/>
  <c r="JC138" i="36"/>
  <c r="BE138" i="36"/>
  <c r="R138" i="36"/>
  <c r="DA138" i="36"/>
  <c r="BS138" i="36"/>
  <c r="IT138" i="36"/>
  <c r="IC138" i="36"/>
  <c r="FP138" i="36"/>
  <c r="EF138" i="36"/>
  <c r="KE138" i="36"/>
  <c r="AI138" i="36"/>
  <c r="IO138" i="36"/>
  <c r="GI138" i="36"/>
  <c r="BD138" i="36"/>
  <c r="KG138" i="36"/>
  <c r="AK138" i="36"/>
  <c r="IF138" i="36"/>
  <c r="IJ138" i="36"/>
  <c r="CM138" i="36"/>
  <c r="HJ138" i="36"/>
  <c r="KD138" i="36"/>
  <c r="DO138" i="36"/>
  <c r="DN138" i="36"/>
  <c r="CO138" i="36"/>
  <c r="AB138" i="36"/>
  <c r="IB138" i="36"/>
  <c r="S138" i="36"/>
  <c r="BF138" i="36"/>
  <c r="AU138" i="36"/>
  <c r="DF138" i="36"/>
  <c r="ES138" i="36"/>
  <c r="HV138" i="36"/>
  <c r="EI138" i="36"/>
  <c r="GS138" i="36"/>
  <c r="IN138" i="36"/>
  <c r="BX138" i="36"/>
  <c r="CA138" i="36"/>
  <c r="DL138" i="36"/>
  <c r="GK138" i="36"/>
  <c r="DW138" i="36"/>
  <c r="HH138" i="36"/>
  <c r="AE138" i="36"/>
  <c r="D138" i="36"/>
  <c r="EH138" i="36"/>
  <c r="N138" i="36"/>
  <c r="JH138" i="36"/>
  <c r="JK138" i="36"/>
  <c r="IZ138" i="36"/>
  <c r="BC138" i="36"/>
  <c r="CE138" i="36"/>
  <c r="IX138" i="36"/>
  <c r="T138" i="36"/>
  <c r="KC138" i="36"/>
  <c r="FK138" i="36"/>
  <c r="L138" i="36"/>
  <c r="KA138" i="36"/>
  <c r="V138" i="36"/>
  <c r="IQ138" i="36"/>
  <c r="DJ138" i="36"/>
  <c r="FJ138" i="36"/>
  <c r="II138" i="36"/>
  <c r="EG138" i="36"/>
  <c r="IK138" i="36"/>
  <c r="CG138" i="36"/>
  <c r="EJ138" i="36"/>
  <c r="DZ138" i="36"/>
  <c r="FR138" i="36"/>
  <c r="GR138" i="36"/>
  <c r="FF138" i="36"/>
  <c r="CI138" i="36"/>
  <c r="BI138" i="36"/>
  <c r="GV138" i="36"/>
  <c r="IG138" i="36"/>
  <c r="FY138" i="36"/>
  <c r="DC138" i="36"/>
  <c r="AV155" i="36"/>
  <c r="J155" i="36"/>
  <c r="JH155" i="36"/>
  <c r="DQ155" i="36"/>
  <c r="JV155" i="36"/>
  <c r="EA155" i="36"/>
  <c r="CN155" i="36"/>
  <c r="FK155" i="36"/>
  <c r="BS155" i="36"/>
  <c r="H155" i="36"/>
  <c r="JK155" i="36"/>
  <c r="GI155" i="36"/>
  <c r="BK155" i="36"/>
  <c r="JQ155" i="36"/>
  <c r="CO155" i="36"/>
  <c r="BI155" i="36"/>
  <c r="AC155" i="36"/>
  <c r="JS155" i="36"/>
  <c r="DW155" i="36"/>
  <c r="AU155" i="36"/>
  <c r="O155" i="36"/>
  <c r="HN155" i="36"/>
  <c r="DF155" i="36"/>
  <c r="AL155" i="36"/>
  <c r="IK155" i="36"/>
  <c r="IZ155" i="36"/>
  <c r="HW155" i="36"/>
  <c r="EU155" i="36"/>
  <c r="CI155" i="36"/>
  <c r="ID155" i="36"/>
  <c r="ED155" i="36"/>
  <c r="F155" i="36"/>
  <c r="HD155" i="36"/>
  <c r="ER155" i="36"/>
  <c r="DL155" i="36"/>
  <c r="CF155" i="36"/>
  <c r="AZ155" i="36"/>
  <c r="T155" i="36"/>
  <c r="JW155" i="36"/>
  <c r="IQ155" i="36"/>
  <c r="HK155" i="36"/>
  <c r="GE155" i="36"/>
  <c r="EY155" i="36"/>
  <c r="DS155" i="36"/>
  <c r="CM155" i="36"/>
  <c r="BG155" i="36"/>
  <c r="AA155" i="36"/>
  <c r="KH155" i="36"/>
  <c r="FJ155" i="36"/>
  <c r="BJ155" i="36"/>
  <c r="FY155" i="36"/>
  <c r="JN155" i="36"/>
  <c r="HB155" i="36"/>
  <c r="DB155" i="36"/>
  <c r="JM155" i="36"/>
  <c r="IG155" i="36"/>
  <c r="HA155" i="36"/>
  <c r="FU155" i="36"/>
  <c r="EO155" i="36"/>
  <c r="DI155" i="36"/>
  <c r="CC155" i="36"/>
  <c r="AW155" i="36"/>
  <c r="Q155" i="36"/>
  <c r="KG155" i="36"/>
  <c r="GG155" i="36"/>
  <c r="EK155" i="36"/>
  <c r="KF155" i="36"/>
  <c r="IR155" i="36"/>
  <c r="GF155" i="36"/>
  <c r="IP155" i="36"/>
  <c r="GD155" i="36"/>
  <c r="EH155" i="36"/>
  <c r="CT155" i="36"/>
  <c r="BN155" i="36"/>
  <c r="AH155" i="36"/>
  <c r="KJ155" i="36"/>
  <c r="JD155" i="36"/>
  <c r="HX155" i="36"/>
  <c r="GR155" i="36"/>
  <c r="FL155" i="36"/>
  <c r="EF155" i="36"/>
  <c r="CZ155" i="36"/>
  <c r="BT155" i="36"/>
  <c r="AN155" i="36"/>
  <c r="FZ155" i="36"/>
  <c r="HO155" i="36"/>
  <c r="EM155" i="36"/>
  <c r="JB155" i="36"/>
  <c r="DE155" i="36"/>
  <c r="BY155" i="36"/>
  <c r="AS155" i="36"/>
  <c r="M155" i="36"/>
  <c r="GA155" i="36"/>
  <c r="CA155" i="36"/>
  <c r="AE155" i="36"/>
  <c r="JR155" i="36"/>
  <c r="ET155" i="36"/>
  <c r="BZ155" i="36"/>
  <c r="KO155" i="36"/>
  <c r="GO155" i="36"/>
  <c r="D155" i="36"/>
  <c r="GQ155" i="36"/>
  <c r="DO155" i="36"/>
  <c r="JZ155" i="36"/>
  <c r="FR155" i="36"/>
  <c r="BR155" i="36"/>
  <c r="GW155" i="36"/>
  <c r="FP155" i="36"/>
  <c r="EB155" i="36"/>
  <c r="CV155" i="36"/>
  <c r="BP155" i="36"/>
  <c r="AJ155" i="36"/>
  <c r="KM155" i="36"/>
  <c r="JG155" i="36"/>
  <c r="IA155" i="36"/>
  <c r="GU155" i="36"/>
  <c r="FO155" i="36"/>
  <c r="EI155" i="36"/>
  <c r="DC155" i="36"/>
  <c r="BW155" i="36"/>
  <c r="AQ155" i="36"/>
  <c r="K155" i="36"/>
  <c r="HV155" i="36"/>
  <c r="DN155" i="36"/>
  <c r="JY155" i="36"/>
  <c r="KL155" i="36"/>
  <c r="IH155" i="36"/>
  <c r="FV155" i="36"/>
  <c r="KC155" i="36"/>
  <c r="IW155" i="36"/>
  <c r="HQ155" i="36"/>
  <c r="GK155" i="36"/>
  <c r="FE155" i="36"/>
  <c r="DY155" i="36"/>
  <c r="CS155" i="36"/>
  <c r="BM155" i="36"/>
  <c r="AG155" i="36"/>
  <c r="KA155" i="36"/>
  <c r="IC155" i="36"/>
  <c r="FI155" i="36"/>
  <c r="DM155" i="36"/>
  <c r="JP155" i="36"/>
  <c r="IB155" i="36"/>
  <c r="KD155" i="36"/>
  <c r="HJ155" i="36"/>
  <c r="FF155" i="36"/>
  <c r="DR155" i="36"/>
  <c r="CD155" i="36"/>
  <c r="AX155" i="36"/>
  <c r="R155" i="36"/>
  <c r="JT155" i="36"/>
  <c r="IN155" i="36"/>
  <c r="HH155" i="36"/>
  <c r="GB155" i="36"/>
  <c r="EV155" i="36"/>
  <c r="DP155" i="36"/>
  <c r="CJ155" i="36"/>
  <c r="BD155" i="36"/>
  <c r="X155" i="36"/>
  <c r="KI155" i="36"/>
  <c r="FS155" i="36"/>
  <c r="EC155" i="36"/>
  <c r="BA155" i="36"/>
  <c r="IM155" i="36"/>
  <c r="AM155" i="36"/>
  <c r="GH155" i="36"/>
  <c r="N155" i="36"/>
  <c r="EZ155" i="36"/>
  <c r="EE155" i="36"/>
  <c r="GX155" i="36"/>
  <c r="JI155" i="36"/>
  <c r="EJ155" i="36"/>
  <c r="BX155" i="36"/>
  <c r="L155" i="36"/>
  <c r="II155" i="36"/>
  <c r="FW155" i="36"/>
  <c r="DK155" i="36"/>
  <c r="AY155" i="36"/>
  <c r="JJ155" i="36"/>
  <c r="V155" i="36"/>
  <c r="IX155" i="36"/>
  <c r="KK155" i="36"/>
  <c r="HY155" i="36"/>
  <c r="FM155" i="36"/>
  <c r="DA155" i="36"/>
  <c r="AO155" i="36"/>
  <c r="IS155" i="36"/>
  <c r="DU155" i="36"/>
  <c r="IJ155" i="36"/>
  <c r="HZ155" i="36"/>
  <c r="DZ155" i="36"/>
  <c r="BF155" i="36"/>
  <c r="KB155" i="36"/>
  <c r="HP155" i="36"/>
  <c r="FD155" i="36"/>
  <c r="CR155" i="36"/>
  <c r="AF155" i="36"/>
  <c r="AD155" i="36"/>
  <c r="DG155" i="36"/>
  <c r="CW155" i="36"/>
  <c r="AK155" i="36"/>
  <c r="FC155" i="36"/>
  <c r="W155" i="36"/>
  <c r="DV155" i="36"/>
  <c r="JA155" i="36"/>
  <c r="JC155" i="36"/>
  <c r="CY155" i="36"/>
  <c r="FB155" i="36"/>
  <c r="HL155" i="36"/>
  <c r="DT155" i="36"/>
  <c r="BH155" i="36"/>
  <c r="KE155" i="36"/>
  <c r="HS155" i="36"/>
  <c r="FG155" i="36"/>
  <c r="CU155" i="36"/>
  <c r="AI155" i="36"/>
  <c r="GP155" i="36"/>
  <c r="HU155" i="36"/>
  <c r="HR155" i="36"/>
  <c r="JU155" i="36"/>
  <c r="HI155" i="36"/>
  <c r="EW155" i="36"/>
  <c r="CK155" i="36"/>
  <c r="Y155" i="36"/>
  <c r="HE155" i="36"/>
  <c r="KN155" i="36"/>
  <c r="HT155" i="36"/>
  <c r="GT155" i="36"/>
  <c r="DJ155" i="36"/>
  <c r="AP155" i="36"/>
  <c r="JL155" i="36"/>
  <c r="GZ155" i="36"/>
  <c r="EN155" i="36"/>
  <c r="CB155" i="36"/>
  <c r="P155" i="36"/>
  <c r="IE155" i="36"/>
  <c r="KP155" i="36"/>
  <c r="CG155" i="36"/>
  <c r="U155" i="36"/>
  <c r="CQ155" i="36"/>
  <c r="G155" i="36"/>
  <c r="CH155" i="36"/>
  <c r="HM155" i="36"/>
  <c r="HG155" i="36"/>
  <c r="BC155" i="36"/>
  <c r="CX155" i="36"/>
  <c r="GN155" i="36"/>
  <c r="DD155" i="36"/>
  <c r="AR155" i="36"/>
  <c r="JO155" i="36"/>
  <c r="HC155" i="36"/>
  <c r="EQ155" i="36"/>
  <c r="CE155" i="36"/>
  <c r="S155" i="36"/>
  <c r="EL155" i="36"/>
  <c r="GV155" i="36"/>
  <c r="GL155" i="36"/>
  <c r="JE155" i="36"/>
  <c r="GS155" i="36"/>
  <c r="EG155" i="36"/>
  <c r="BU155" i="36"/>
  <c r="I155" i="36"/>
  <c r="FQ155" i="36"/>
  <c r="JX155" i="36"/>
  <c r="FX155" i="36"/>
  <c r="FN155" i="36"/>
  <c r="CL155" i="36"/>
  <c r="Z155" i="36"/>
  <c r="IV155" i="36"/>
  <c r="GJ155" i="36"/>
  <c r="DX155" i="36"/>
  <c r="BL155" i="36"/>
  <c r="FT155" i="36"/>
  <c r="IU155" i="36"/>
  <c r="IO155" i="36"/>
  <c r="IY155" i="36"/>
  <c r="IF155" i="36"/>
  <c r="JF155" i="36"/>
  <c r="BE155" i="36"/>
  <c r="EP155" i="36"/>
  <c r="BO155" i="36"/>
  <c r="AB155" i="36"/>
  <c r="IT155" i="36"/>
  <c r="IL155" i="36"/>
  <c r="HF155" i="36"/>
  <c r="F126" i="36"/>
  <c r="KU126" i="36"/>
  <c r="KU135" i="36" a="1"/>
  <c r="KU135" i="36"/>
  <c r="D24" i="52"/>
  <c r="F115" i="36"/>
  <c r="Q140" i="36"/>
  <c r="Q159" i="36"/>
  <c r="Q142" i="36"/>
  <c r="Q160" i="36"/>
  <c r="Y140" i="36"/>
  <c r="Y159" i="36"/>
  <c r="Y142" i="36"/>
  <c r="Y160" i="36"/>
  <c r="AH142" i="36"/>
  <c r="AH160" i="36"/>
  <c r="AG5" i="36"/>
  <c r="AG3" i="36"/>
  <c r="BU5" i="36"/>
  <c r="BU3" i="36"/>
  <c r="CS5" i="36"/>
  <c r="CS3" i="36"/>
  <c r="EG5" i="36"/>
  <c r="EG3" i="36"/>
  <c r="FE5" i="36"/>
  <c r="FE3" i="36"/>
  <c r="GS5" i="36"/>
  <c r="GS3" i="36"/>
  <c r="HQ5" i="36"/>
  <c r="HQ3" i="36"/>
  <c r="JE5" i="36"/>
  <c r="JE3" i="36"/>
  <c r="KC5" i="36"/>
  <c r="KC3" i="36"/>
  <c r="G135" i="36"/>
  <c r="DS135" i="36"/>
  <c r="IX5" i="36"/>
  <c r="IX3" i="36"/>
  <c r="CD5" i="36"/>
  <c r="CD3" i="36"/>
  <c r="AO5" i="36"/>
  <c r="AO3" i="36"/>
  <c r="BM5" i="36"/>
  <c r="BM3" i="36"/>
  <c r="DA5" i="36"/>
  <c r="DA3" i="36"/>
  <c r="DY5" i="36"/>
  <c r="DY3" i="36"/>
  <c r="FM5" i="36"/>
  <c r="FM3" i="36"/>
  <c r="GK5" i="36"/>
  <c r="GK3" i="36"/>
  <c r="HY5" i="36"/>
  <c r="HY3" i="36"/>
  <c r="IW5" i="36"/>
  <c r="IW3" i="36"/>
  <c r="HZ5" i="36"/>
  <c r="HZ3" i="36"/>
  <c r="I5" i="36"/>
  <c r="I3" i="36"/>
  <c r="HB5" i="36"/>
  <c r="HB3" i="36"/>
  <c r="FN5" i="36"/>
  <c r="FN3" i="36"/>
  <c r="JT5" i="36"/>
  <c r="JT3" i="36"/>
  <c r="GL5" i="36"/>
  <c r="GL3" i="36"/>
  <c r="DH5" i="36"/>
  <c r="DH3" i="36"/>
  <c r="X5" i="36"/>
  <c r="X3" i="36"/>
  <c r="JF5" i="36"/>
  <c r="JF3" i="36"/>
  <c r="FV5" i="36"/>
  <c r="FV3" i="36"/>
  <c r="CL5" i="36"/>
  <c r="CL3" i="36"/>
  <c r="IP5" i="36"/>
  <c r="IP3" i="36"/>
  <c r="DR5" i="36"/>
  <c r="DR3" i="36"/>
  <c r="KD5" i="36"/>
  <c r="KD3" i="36"/>
  <c r="FF5" i="36"/>
  <c r="FF3" i="36"/>
  <c r="JV5" i="36"/>
  <c r="JV3" i="36"/>
  <c r="EX5" i="36"/>
  <c r="EX3" i="36"/>
  <c r="EV5" i="36"/>
  <c r="EV3" i="36"/>
  <c r="GD5" i="36"/>
  <c r="GD3" i="36"/>
  <c r="GB5" i="36"/>
  <c r="GB3" i="36"/>
  <c r="KL5" i="36"/>
  <c r="KL3" i="36"/>
  <c r="HH5" i="36"/>
  <c r="HH3" i="36"/>
  <c r="DZ5" i="36"/>
  <c r="DZ3" i="36"/>
  <c r="AV5" i="36"/>
  <c r="AV3" i="36"/>
  <c r="KJ5" i="36"/>
  <c r="KJ3" i="36"/>
  <c r="GT5" i="36"/>
  <c r="GT3" i="36"/>
  <c r="Z5" i="36"/>
  <c r="Z3" i="36"/>
  <c r="BN5" i="36"/>
  <c r="BN3" i="36"/>
  <c r="R5" i="36"/>
  <c r="R3" i="36"/>
  <c r="HR5" i="36"/>
  <c r="HR3" i="36"/>
  <c r="BD5" i="36"/>
  <c r="BD3" i="36"/>
  <c r="HJ5" i="36"/>
  <c r="HJ3" i="36"/>
  <c r="AX5" i="36"/>
  <c r="AX3" i="36"/>
  <c r="J5" i="36"/>
  <c r="J3" i="36"/>
  <c r="HX5" i="36"/>
  <c r="HX3" i="36"/>
  <c r="FL5" i="36"/>
  <c r="FL3" i="36"/>
  <c r="CZ5" i="36"/>
  <c r="CZ3" i="36"/>
  <c r="AN5" i="36"/>
  <c r="AN3" i="36"/>
  <c r="KB5" i="36"/>
  <c r="KB3" i="36"/>
  <c r="HP5" i="36"/>
  <c r="HP3" i="36"/>
  <c r="FD5" i="36"/>
  <c r="FD3" i="36"/>
  <c r="CR5" i="36"/>
  <c r="CR3" i="36"/>
  <c r="AF5" i="36"/>
  <c r="AF3" i="36"/>
  <c r="CB5" i="36"/>
  <c r="CB3" i="36"/>
  <c r="IH5" i="36"/>
  <c r="IH3" i="36"/>
  <c r="DJ5" i="36"/>
  <c r="DJ3" i="36"/>
  <c r="DB5" i="36"/>
  <c r="DB3" i="36"/>
  <c r="JL5" i="36"/>
  <c r="JL3" i="36"/>
  <c r="EN5" i="36"/>
  <c r="EN3" i="36"/>
  <c r="EH5" i="36"/>
  <c r="EH3" i="36"/>
  <c r="FT5" i="36"/>
  <c r="FT3" i="36"/>
  <c r="JD5" i="36"/>
  <c r="JD3" i="36"/>
  <c r="GR5" i="36"/>
  <c r="GR3" i="36"/>
  <c r="EF5" i="36"/>
  <c r="EF3" i="36"/>
  <c r="BT5" i="36"/>
  <c r="BT3" i="36"/>
  <c r="H5" i="36"/>
  <c r="H3" i="36"/>
  <c r="IV5" i="36"/>
  <c r="IV3" i="36"/>
  <c r="GJ5" i="36"/>
  <c r="GJ3" i="36"/>
  <c r="DX5" i="36"/>
  <c r="DX3" i="36"/>
  <c r="BL5" i="36"/>
  <c r="BL3" i="36"/>
  <c r="IN5" i="36"/>
  <c r="IN3" i="36"/>
  <c r="JN5" i="36"/>
  <c r="JN3" i="36"/>
  <c r="P5" i="36"/>
  <c r="P3" i="36"/>
  <c r="DP5" i="36"/>
  <c r="DP3" i="36"/>
  <c r="EP5" i="36"/>
  <c r="EP3" i="36"/>
  <c r="CJ5" i="36"/>
  <c r="CJ3" i="36"/>
  <c r="GZ5" i="36"/>
  <c r="GZ3" i="36"/>
  <c r="BV5" i="36"/>
  <c r="BV3" i="36"/>
  <c r="BF5" i="36"/>
  <c r="BF3" i="36"/>
  <c r="KI5" i="36"/>
  <c r="KI3" i="36"/>
  <c r="JS5" i="36"/>
  <c r="JS3" i="36"/>
  <c r="JC5" i="36"/>
  <c r="JC3" i="36"/>
  <c r="IM5" i="36"/>
  <c r="IM3" i="36"/>
  <c r="HW5" i="36"/>
  <c r="HW3" i="36"/>
  <c r="HG5" i="36"/>
  <c r="HG3" i="36"/>
  <c r="GQ5" i="36"/>
  <c r="GQ3" i="36"/>
  <c r="GA5" i="36"/>
  <c r="GA3" i="36"/>
  <c r="FK5" i="36"/>
  <c r="FK3" i="36"/>
  <c r="EU5" i="36"/>
  <c r="EU3" i="36"/>
  <c r="EE5" i="36"/>
  <c r="EE3" i="36"/>
  <c r="DO5" i="36"/>
  <c r="DO3" i="36"/>
  <c r="CY5" i="36"/>
  <c r="CY3" i="36"/>
  <c r="CI5" i="36"/>
  <c r="CI3" i="36"/>
  <c r="BS5" i="36"/>
  <c r="BS3" i="36"/>
  <c r="BC5" i="36"/>
  <c r="BC3" i="36"/>
  <c r="AM5" i="36"/>
  <c r="AM3" i="36"/>
  <c r="W5" i="36"/>
  <c r="W3" i="36"/>
  <c r="G5" i="36"/>
  <c r="G3" i="36"/>
  <c r="KH5" i="36"/>
  <c r="KH3" i="36"/>
  <c r="JR5" i="36"/>
  <c r="JR3" i="36"/>
  <c r="JB5" i="36"/>
  <c r="JB3" i="36"/>
  <c r="IL5" i="36"/>
  <c r="IL3" i="36"/>
  <c r="HV5" i="36"/>
  <c r="HV3" i="36"/>
  <c r="HF5" i="36"/>
  <c r="HF3" i="36"/>
  <c r="GP5" i="36"/>
  <c r="GP3" i="36"/>
  <c r="FZ5" i="36"/>
  <c r="FZ3" i="36"/>
  <c r="FJ5" i="36"/>
  <c r="FJ3" i="36"/>
  <c r="ET5" i="36"/>
  <c r="ET3" i="36"/>
  <c r="ED5" i="36"/>
  <c r="ED3" i="36"/>
  <c r="DN5" i="36"/>
  <c r="DN3" i="36"/>
  <c r="CX5" i="36"/>
  <c r="CX3" i="36"/>
  <c r="CH5" i="36"/>
  <c r="CH3" i="36"/>
  <c r="BR5" i="36"/>
  <c r="BR3" i="36"/>
  <c r="BB5" i="36"/>
  <c r="BB3" i="36"/>
  <c r="AL5" i="36"/>
  <c r="AL3" i="36"/>
  <c r="V5" i="36"/>
  <c r="V3" i="36"/>
  <c r="F5" i="36"/>
  <c r="F3" i="36"/>
  <c r="KG5" i="36"/>
  <c r="KG3" i="36"/>
  <c r="JQ5" i="36"/>
  <c r="JQ3" i="36"/>
  <c r="JA5" i="36"/>
  <c r="JA3" i="36"/>
  <c r="IK5" i="36"/>
  <c r="IK3" i="36"/>
  <c r="HU5" i="36"/>
  <c r="HU3" i="36"/>
  <c r="HE5" i="36"/>
  <c r="HE3" i="36"/>
  <c r="GO5" i="36"/>
  <c r="GO3" i="36"/>
  <c r="FY5" i="36"/>
  <c r="FY3" i="36"/>
  <c r="FI5" i="36"/>
  <c r="FI3" i="36"/>
  <c r="ES5" i="36"/>
  <c r="ES3" i="36"/>
  <c r="EC5" i="36"/>
  <c r="EC3" i="36"/>
  <c r="DM5" i="36"/>
  <c r="DM3" i="36"/>
  <c r="CW5" i="36"/>
  <c r="CW3" i="36"/>
  <c r="CG5" i="36"/>
  <c r="CG3" i="36"/>
  <c r="BQ5" i="36"/>
  <c r="BQ3" i="36"/>
  <c r="BA5" i="36"/>
  <c r="BA3" i="36"/>
  <c r="AK5" i="36"/>
  <c r="AK3" i="36"/>
  <c r="U5" i="36"/>
  <c r="U3" i="36"/>
  <c r="E5" i="36"/>
  <c r="E3" i="36"/>
  <c r="KN5" i="36"/>
  <c r="KN3" i="36"/>
  <c r="JX5" i="36"/>
  <c r="JX3" i="36"/>
  <c r="JH5" i="36"/>
  <c r="JH3" i="36"/>
  <c r="IR5" i="36"/>
  <c r="IR3" i="36"/>
  <c r="IB5" i="36"/>
  <c r="IB3" i="36"/>
  <c r="HL5" i="36"/>
  <c r="HL3" i="36"/>
  <c r="GV5" i="36"/>
  <c r="GV3" i="36"/>
  <c r="GF5" i="36"/>
  <c r="GF3" i="36"/>
  <c r="FP5" i="36"/>
  <c r="FP3" i="36"/>
  <c r="EZ5" i="36"/>
  <c r="EZ3" i="36"/>
  <c r="EJ5" i="36"/>
  <c r="EJ3" i="36"/>
  <c r="DT5" i="36"/>
  <c r="DT3" i="36"/>
  <c r="DD5" i="36"/>
  <c r="DD3" i="36"/>
  <c r="CN5" i="36"/>
  <c r="CN3" i="36"/>
  <c r="BX5" i="36"/>
  <c r="BX3" i="36"/>
  <c r="BH5" i="36"/>
  <c r="BH3" i="36"/>
  <c r="AR5" i="36"/>
  <c r="AR3" i="36"/>
  <c r="AB5" i="36"/>
  <c r="AB3" i="36"/>
  <c r="L5" i="36"/>
  <c r="L3" i="36"/>
  <c r="KE5" i="36"/>
  <c r="KE3" i="36"/>
  <c r="JO5" i="36"/>
  <c r="JO3" i="36"/>
  <c r="IY5" i="36"/>
  <c r="IY3" i="36"/>
  <c r="II5" i="36"/>
  <c r="II3" i="36"/>
  <c r="HS5" i="36"/>
  <c r="HS3" i="36"/>
  <c r="HC5" i="36"/>
  <c r="HC3" i="36"/>
  <c r="GM5" i="36"/>
  <c r="GM3" i="36"/>
  <c r="FW5" i="36"/>
  <c r="FW3" i="36"/>
  <c r="FG5" i="36"/>
  <c r="FG3" i="36"/>
  <c r="EQ5" i="36"/>
  <c r="EQ3" i="36"/>
  <c r="EA5" i="36"/>
  <c r="EA3" i="36"/>
  <c r="DK5" i="36"/>
  <c r="DK3" i="36"/>
  <c r="CU5" i="36"/>
  <c r="CU3" i="36"/>
  <c r="CE5" i="36"/>
  <c r="CE3" i="36"/>
  <c r="BO5" i="36"/>
  <c r="BO3" i="36"/>
  <c r="AY5" i="36"/>
  <c r="AY3" i="36"/>
  <c r="AI5" i="36"/>
  <c r="AI3" i="36"/>
  <c r="S5" i="36"/>
  <c r="S3" i="36"/>
  <c r="C5" i="36"/>
  <c r="C3" i="36"/>
  <c r="IF5" i="36"/>
  <c r="IF3" i="36"/>
  <c r="CT5" i="36"/>
  <c r="CT3" i="36"/>
  <c r="KA5" i="36"/>
  <c r="KA3" i="36"/>
  <c r="JK5" i="36"/>
  <c r="JK3" i="36"/>
  <c r="IU5" i="36"/>
  <c r="IU3" i="36"/>
  <c r="IE5" i="36"/>
  <c r="IE3" i="36"/>
  <c r="HO5" i="36"/>
  <c r="HO3" i="36"/>
  <c r="GY5" i="36"/>
  <c r="GY3" i="36"/>
  <c r="GI5" i="36"/>
  <c r="GI3" i="36"/>
  <c r="FS5" i="36"/>
  <c r="FS3" i="36"/>
  <c r="FC5" i="36"/>
  <c r="FC3" i="36"/>
  <c r="EM5" i="36"/>
  <c r="EM3" i="36"/>
  <c r="DW5" i="36"/>
  <c r="DW3" i="36"/>
  <c r="DG5" i="36"/>
  <c r="DG3" i="36"/>
  <c r="CQ5" i="36"/>
  <c r="CQ3" i="36"/>
  <c r="CA5" i="36"/>
  <c r="CA3" i="36"/>
  <c r="BK5" i="36"/>
  <c r="BK3" i="36"/>
  <c r="AU5" i="36"/>
  <c r="AU3" i="36"/>
  <c r="AE5" i="36"/>
  <c r="AE3" i="36"/>
  <c r="O5" i="36"/>
  <c r="O3" i="36"/>
  <c r="KP5" i="36"/>
  <c r="KP3" i="36"/>
  <c r="JZ5" i="36"/>
  <c r="JZ3" i="36"/>
  <c r="JJ5" i="36"/>
  <c r="JJ3" i="36"/>
  <c r="IT5" i="36"/>
  <c r="IT3" i="36"/>
  <c r="ID5" i="36"/>
  <c r="ID3" i="36"/>
  <c r="HN5" i="36"/>
  <c r="HN3" i="36"/>
  <c r="GX5" i="36"/>
  <c r="GX3" i="36"/>
  <c r="GH5" i="36"/>
  <c r="GH3" i="36"/>
  <c r="FR5" i="36"/>
  <c r="FR3" i="36"/>
  <c r="FB5" i="36"/>
  <c r="FB3" i="36"/>
  <c r="EL5" i="36"/>
  <c r="EL3" i="36"/>
  <c r="DV5" i="36"/>
  <c r="DV3" i="36"/>
  <c r="DF5" i="36"/>
  <c r="DF3" i="36"/>
  <c r="CP5" i="36"/>
  <c r="CP3" i="36"/>
  <c r="BZ5" i="36"/>
  <c r="BZ3" i="36"/>
  <c r="BJ5" i="36"/>
  <c r="BJ3" i="36"/>
  <c r="AT5" i="36"/>
  <c r="AT3" i="36"/>
  <c r="AD5" i="36"/>
  <c r="AD3" i="36"/>
  <c r="N5" i="36"/>
  <c r="N3" i="36"/>
  <c r="KO5" i="36"/>
  <c r="KO3" i="36"/>
  <c r="JY5" i="36"/>
  <c r="JY3" i="36"/>
  <c r="JI5" i="36"/>
  <c r="JI3" i="36"/>
  <c r="IS5" i="36"/>
  <c r="IS3" i="36"/>
  <c r="IC5" i="36"/>
  <c r="IC3" i="36"/>
  <c r="HM5" i="36"/>
  <c r="HM3" i="36"/>
  <c r="GW5" i="36"/>
  <c r="GW3" i="36"/>
  <c r="GG5" i="36"/>
  <c r="GG3" i="36"/>
  <c r="FQ5" i="36"/>
  <c r="FQ3" i="36"/>
  <c r="FA5" i="36"/>
  <c r="FA3" i="36"/>
  <c r="EK5" i="36"/>
  <c r="EK3" i="36"/>
  <c r="DU5" i="36"/>
  <c r="DU3" i="36"/>
  <c r="DE5" i="36"/>
  <c r="DE3" i="36"/>
  <c r="CO5" i="36"/>
  <c r="CO3" i="36"/>
  <c r="BY5" i="36"/>
  <c r="BY3" i="36"/>
  <c r="BI5" i="36"/>
  <c r="BI3" i="36"/>
  <c r="AS5" i="36"/>
  <c r="AS3" i="36"/>
  <c r="AC5" i="36"/>
  <c r="AC3" i="36"/>
  <c r="M5" i="36"/>
  <c r="M3" i="36"/>
  <c r="KF5" i="36"/>
  <c r="KF3" i="36"/>
  <c r="JP5" i="36"/>
  <c r="JP3" i="36"/>
  <c r="IZ5" i="36"/>
  <c r="IZ3" i="36"/>
  <c r="IJ5" i="36"/>
  <c r="IJ3" i="36"/>
  <c r="HT5" i="36"/>
  <c r="HT3" i="36"/>
  <c r="HD5" i="36"/>
  <c r="HD3" i="36"/>
  <c r="GN5" i="36"/>
  <c r="GN3" i="36"/>
  <c r="FX5" i="36"/>
  <c r="FX3" i="36"/>
  <c r="FH5" i="36"/>
  <c r="FH3" i="36"/>
  <c r="ER5" i="36"/>
  <c r="ER3" i="36"/>
  <c r="EB5" i="36"/>
  <c r="EB3" i="36"/>
  <c r="DL5" i="36"/>
  <c r="DL3" i="36"/>
  <c r="CV5" i="36"/>
  <c r="CV3" i="36"/>
  <c r="CF5" i="36"/>
  <c r="CF3" i="36"/>
  <c r="BP5" i="36"/>
  <c r="BP3" i="36"/>
  <c r="AZ5" i="36"/>
  <c r="AZ3" i="36"/>
  <c r="AJ5" i="36"/>
  <c r="AJ3" i="36"/>
  <c r="T5" i="36"/>
  <c r="T3" i="36"/>
  <c r="D5" i="36"/>
  <c r="D3" i="36"/>
  <c r="KM5" i="36"/>
  <c r="KM3" i="36"/>
  <c r="JW5" i="36"/>
  <c r="JW3" i="36"/>
  <c r="JG5" i="36"/>
  <c r="JG3" i="36"/>
  <c r="IQ5" i="36"/>
  <c r="IQ3" i="36"/>
  <c r="IA5" i="36"/>
  <c r="IA3" i="36"/>
  <c r="HK5" i="36"/>
  <c r="HK3" i="36"/>
  <c r="GU5" i="36"/>
  <c r="GU3" i="36"/>
  <c r="GE5" i="36"/>
  <c r="GE3" i="36"/>
  <c r="FO5" i="36"/>
  <c r="FO3" i="36"/>
  <c r="EY5" i="36"/>
  <c r="EY3" i="36"/>
  <c r="EI5" i="36"/>
  <c r="EI3" i="36"/>
  <c r="DS5" i="36"/>
  <c r="DS3" i="36"/>
  <c r="DC5" i="36"/>
  <c r="DC3" i="36"/>
  <c r="CM5" i="36"/>
  <c r="CM3" i="36"/>
  <c r="BW5" i="36"/>
  <c r="BW3" i="36"/>
  <c r="BG5" i="36"/>
  <c r="BG3" i="36"/>
  <c r="AQ5" i="36"/>
  <c r="AQ3" i="36"/>
  <c r="AA5" i="36"/>
  <c r="AA3" i="36"/>
  <c r="K5" i="36"/>
  <c r="K3" i="36"/>
  <c r="FC135" i="36"/>
  <c r="FO135" i="36"/>
  <c r="IJ135" i="36"/>
  <c r="Z135" i="36"/>
  <c r="BH135" i="36"/>
  <c r="CK135" i="36"/>
  <c r="Y135" i="36"/>
  <c r="DW135" i="36"/>
  <c r="P135" i="36"/>
  <c r="GB135" i="36"/>
  <c r="ER135" i="36"/>
  <c r="S135" i="36"/>
  <c r="CV135" i="36"/>
  <c r="EP135" i="36"/>
  <c r="H7" i="36"/>
  <c r="H135" i="36"/>
  <c r="GN7" i="36"/>
  <c r="GM7" i="36"/>
  <c r="GM135" i="36"/>
  <c r="IL7" i="36"/>
  <c r="EA7" i="36"/>
  <c r="HN7" i="36"/>
  <c r="HK7" i="36"/>
  <c r="AH7" i="36"/>
  <c r="AH135" i="36"/>
  <c r="HP7" i="36"/>
  <c r="AS7" i="36"/>
  <c r="KJ7" i="36"/>
  <c r="IP7" i="36"/>
  <c r="EB7" i="36"/>
  <c r="EB135" i="36"/>
  <c r="GD7" i="36"/>
  <c r="GD135" i="36"/>
  <c r="JN7" i="36"/>
  <c r="FD7" i="36"/>
  <c r="FD135" i="36"/>
  <c r="FM7" i="36"/>
  <c r="FM135" i="36"/>
  <c r="JD136" i="36"/>
  <c r="IF136" i="36"/>
  <c r="Y118" i="36"/>
  <c r="CY118" i="36"/>
  <c r="AW118" i="36"/>
  <c r="DW118" i="36"/>
  <c r="GR118" i="36"/>
  <c r="JG118" i="36"/>
  <c r="AJ118" i="36"/>
  <c r="DJ118" i="36"/>
  <c r="GG118" i="36"/>
  <c r="BE118" i="36"/>
  <c r="EF118" i="36"/>
  <c r="HA118" i="36"/>
  <c r="JP118" i="36"/>
  <c r="CG118" i="36"/>
  <c r="HE118" i="36"/>
  <c r="L118" i="36"/>
  <c r="FD118" i="36"/>
  <c r="IZ118" i="36"/>
  <c r="CM118" i="36"/>
  <c r="HK118" i="36"/>
  <c r="T118" i="36"/>
  <c r="FK118" i="36"/>
  <c r="JF118" i="36"/>
  <c r="DE118" i="36"/>
  <c r="HT118" i="36"/>
  <c r="AF118" i="36"/>
  <c r="FV118" i="36"/>
  <c r="JM118" i="36"/>
  <c r="DM118" i="36"/>
  <c r="CD6" i="36"/>
  <c r="CD135" i="36"/>
  <c r="FZ6" i="36"/>
  <c r="JM6" i="36"/>
  <c r="JM135" i="36"/>
  <c r="DJ6" i="36"/>
  <c r="DJ135" i="36"/>
  <c r="HR6" i="36"/>
  <c r="BD6" i="36"/>
  <c r="BD135" i="36"/>
  <c r="FK6" i="36"/>
  <c r="IX6" i="36"/>
  <c r="IX135" i="36"/>
  <c r="CL6" i="36"/>
  <c r="CL135" i="36"/>
  <c r="GE6" i="36"/>
  <c r="JS6" i="36"/>
  <c r="JS135" i="36"/>
  <c r="AK6" i="36"/>
  <c r="EX6" i="36"/>
  <c r="JD6" i="36"/>
  <c r="JD135" i="36"/>
  <c r="AR6" i="36"/>
  <c r="AR135" i="36"/>
  <c r="FT6" i="36"/>
  <c r="FT135" i="36"/>
  <c r="JG6" i="36"/>
  <c r="JG135" i="36"/>
  <c r="CW6" i="36"/>
  <c r="CW135" i="36"/>
  <c r="GN6" i="36"/>
  <c r="DU6" i="36"/>
  <c r="DU135" i="36"/>
  <c r="IA6" i="36"/>
  <c r="IA135" i="36"/>
  <c r="AK137" i="36"/>
  <c r="FB137" i="36"/>
  <c r="KT124" i="36"/>
  <c r="E20" i="52"/>
  <c r="KC6" i="36"/>
  <c r="KC135" i="36"/>
  <c r="HI6" i="36"/>
  <c r="EN6" i="36"/>
  <c r="EN135" i="36"/>
  <c r="AZ6" i="36"/>
  <c r="AZ135" i="36"/>
  <c r="KA6" i="36"/>
  <c r="KA135" i="36"/>
  <c r="HG6" i="36"/>
  <c r="HG135" i="36"/>
  <c r="EL6" i="36"/>
  <c r="AT6" i="36"/>
  <c r="KO6" i="36"/>
  <c r="KO135" i="36"/>
  <c r="HW6" i="36"/>
  <c r="FB6" i="36"/>
  <c r="FB135" i="36"/>
  <c r="BT6" i="36"/>
  <c r="BT135" i="36"/>
  <c r="IL6" i="36"/>
  <c r="FP6" i="36"/>
  <c r="CO6" i="36"/>
  <c r="CO135" i="36"/>
  <c r="KI6" i="36"/>
  <c r="KI135" i="36"/>
  <c r="HP6" i="36"/>
  <c r="EU6" i="36"/>
  <c r="BJ6" i="36"/>
  <c r="JP6" i="36"/>
  <c r="JP135" i="36"/>
  <c r="GU6" i="36"/>
  <c r="GU135" i="36"/>
  <c r="DZ6" i="36"/>
  <c r="AB6" i="36"/>
  <c r="JU6" i="36"/>
  <c r="JU135" i="36"/>
  <c r="GZ6" i="36"/>
  <c r="GZ135" i="36"/>
  <c r="EE6" i="36"/>
  <c r="EE135" i="36"/>
  <c r="IB6" i="36"/>
  <c r="FG6" i="36"/>
  <c r="FG135" i="36"/>
  <c r="A280" i="13"/>
  <c r="A136" i="13"/>
  <c r="A182" i="13"/>
  <c r="A152" i="13"/>
  <c r="A288" i="13"/>
  <c r="A120" i="13"/>
  <c r="A303" i="13"/>
  <c r="A183" i="13"/>
  <c r="A95" i="13"/>
  <c r="A278" i="13"/>
  <c r="A174" i="13"/>
  <c r="A86" i="13"/>
  <c r="A277" i="13"/>
  <c r="A165" i="13"/>
  <c r="A45" i="13"/>
  <c r="A76" i="13"/>
  <c r="A44" i="13"/>
  <c r="A12" i="13"/>
  <c r="A244" i="13"/>
  <c r="A196" i="13"/>
  <c r="A164" i="13"/>
  <c r="A124" i="13"/>
  <c r="A299" i="13"/>
  <c r="A267" i="13"/>
  <c r="A235" i="13"/>
  <c r="A203" i="13"/>
  <c r="A171" i="13"/>
  <c r="A139" i="13"/>
  <c r="A107" i="13"/>
  <c r="A75" i="13"/>
  <c r="A43" i="13"/>
  <c r="A11" i="13"/>
  <c r="A160" i="13"/>
  <c r="A24" i="13"/>
  <c r="A215" i="13"/>
  <c r="A87" i="13"/>
  <c r="A214" i="13"/>
  <c r="A102" i="13"/>
  <c r="A293" i="13"/>
  <c r="A141" i="13"/>
  <c r="A106" i="13"/>
  <c r="A304" i="13"/>
  <c r="A144" i="13"/>
  <c r="A287" i="13"/>
  <c r="A223" i="13"/>
  <c r="A135" i="13"/>
  <c r="A55" i="13"/>
  <c r="A294" i="13"/>
  <c r="A222" i="13"/>
  <c r="A110" i="13"/>
  <c r="A14" i="13"/>
  <c r="A229" i="13"/>
  <c r="A181" i="13"/>
  <c r="A85" i="13"/>
  <c r="A37" i="13"/>
  <c r="A292" i="13"/>
  <c r="A236" i="13"/>
  <c r="A282" i="13"/>
  <c r="A250" i="13"/>
  <c r="A210" i="13"/>
  <c r="A178" i="13"/>
  <c r="A146" i="13"/>
  <c r="A114" i="13"/>
  <c r="A74" i="13"/>
  <c r="A34" i="13"/>
  <c r="A289" i="13"/>
  <c r="A257" i="13"/>
  <c r="A225" i="13"/>
  <c r="A193" i="13"/>
  <c r="A161" i="13"/>
  <c r="A129" i="13"/>
  <c r="A97" i="13"/>
  <c r="A65" i="13"/>
  <c r="A33" i="13"/>
  <c r="A216" i="13"/>
  <c r="A16" i="13"/>
  <c r="A296" i="13"/>
  <c r="A40" i="13"/>
  <c r="A168" i="13"/>
  <c r="A279" i="13"/>
  <c r="A151" i="13"/>
  <c r="A15" i="13"/>
  <c r="A150" i="13"/>
  <c r="A30" i="13"/>
  <c r="A213" i="13"/>
  <c r="A156" i="13"/>
  <c r="A60" i="13"/>
  <c r="A20" i="13"/>
  <c r="A228" i="13"/>
  <c r="A180" i="13"/>
  <c r="A132" i="13"/>
  <c r="A291" i="13"/>
  <c r="A251" i="13"/>
  <c r="A211" i="13"/>
  <c r="A163" i="13"/>
  <c r="A123" i="13"/>
  <c r="A83" i="13"/>
  <c r="A35" i="13"/>
  <c r="A240" i="13"/>
  <c r="A64" i="13"/>
  <c r="A191" i="13"/>
  <c r="A31" i="13"/>
  <c r="A246" i="13"/>
  <c r="A78" i="13"/>
  <c r="A205" i="13"/>
  <c r="A234" i="13"/>
  <c r="A264" i="13"/>
  <c r="A72" i="13"/>
  <c r="A247" i="13"/>
  <c r="A111" i="13"/>
  <c r="A23" i="13"/>
  <c r="A238" i="13"/>
  <c r="A94" i="13"/>
  <c r="A269" i="13"/>
  <c r="A189" i="13"/>
  <c r="A77" i="13"/>
  <c r="A21" i="13"/>
  <c r="A252" i="13"/>
  <c r="A274" i="13"/>
  <c r="A226" i="13"/>
  <c r="A186" i="13"/>
  <c r="A138" i="13"/>
  <c r="A90" i="13"/>
  <c r="A42" i="13"/>
  <c r="A281" i="13"/>
  <c r="A241" i="13"/>
  <c r="A201" i="13"/>
  <c r="A153" i="13"/>
  <c r="A113" i="13"/>
  <c r="A73" i="13"/>
  <c r="A25" i="13"/>
  <c r="A17" i="13"/>
  <c r="A81" i="13"/>
  <c r="A137" i="13"/>
  <c r="A185" i="13"/>
  <c r="A249" i="13"/>
  <c r="A305" i="13"/>
  <c r="A82" i="13"/>
  <c r="A154" i="13"/>
  <c r="A202" i="13"/>
  <c r="A266" i="13"/>
  <c r="A268" i="13"/>
  <c r="A61" i="13"/>
  <c r="A157" i="13"/>
  <c r="A285" i="13"/>
  <c r="A158" i="13"/>
  <c r="A302" i="13"/>
  <c r="A143" i="13"/>
  <c r="A263" i="13"/>
  <c r="A224" i="13"/>
  <c r="A53" i="13"/>
  <c r="A22" i="13"/>
  <c r="A190" i="13"/>
  <c r="A63" i="13"/>
  <c r="A271" i="13"/>
  <c r="A200" i="13"/>
  <c r="A51" i="13"/>
  <c r="A99" i="13"/>
  <c r="A155" i="13"/>
  <c r="A219" i="13"/>
  <c r="A275" i="13"/>
  <c r="A116" i="13"/>
  <c r="A188" i="13"/>
  <c r="A284" i="13"/>
  <c r="A52" i="13"/>
  <c r="A101" i="13"/>
  <c r="A261" i="13"/>
  <c r="A134" i="13"/>
  <c r="A39" i="13"/>
  <c r="A207" i="13"/>
  <c r="A88" i="13"/>
  <c r="A104" i="13"/>
  <c r="A6" i="13"/>
  <c r="A176" i="13"/>
  <c r="A41" i="13"/>
  <c r="A89" i="13"/>
  <c r="A145" i="13"/>
  <c r="A209" i="13"/>
  <c r="A265" i="13"/>
  <c r="A98" i="13"/>
  <c r="A162" i="13"/>
  <c r="A218" i="13"/>
  <c r="A290" i="13"/>
  <c r="A276" i="13"/>
  <c r="A69" i="13"/>
  <c r="A197" i="13"/>
  <c r="A46" i="13"/>
  <c r="A198" i="13"/>
  <c r="A47" i="13"/>
  <c r="A175" i="13"/>
  <c r="A32" i="13"/>
  <c r="A109" i="13"/>
  <c r="A54" i="13"/>
  <c r="A270" i="13"/>
  <c r="A127" i="13"/>
  <c r="A295" i="13"/>
  <c r="A272" i="13"/>
  <c r="A59" i="13"/>
  <c r="A115" i="13"/>
  <c r="A179" i="13"/>
  <c r="A227" i="13"/>
  <c r="A283" i="13"/>
  <c r="A140" i="13"/>
  <c r="A204" i="13"/>
  <c r="A300" i="13"/>
  <c r="A68" i="13"/>
  <c r="A125" i="13"/>
  <c r="A301" i="13"/>
  <c r="A206" i="13"/>
  <c r="A71" i="13"/>
  <c r="A231" i="13"/>
  <c r="A208" i="13"/>
  <c r="A192" i="13"/>
  <c r="A38" i="13"/>
  <c r="A248" i="13"/>
  <c r="A49" i="13"/>
  <c r="A105" i="13"/>
  <c r="A169" i="13"/>
  <c r="A217" i="13"/>
  <c r="A273" i="13"/>
  <c r="A50" i="13"/>
  <c r="A122" i="13"/>
  <c r="A170" i="13"/>
  <c r="A242" i="13"/>
  <c r="A298" i="13"/>
  <c r="A13" i="13"/>
  <c r="A117" i="13"/>
  <c r="A221" i="13"/>
  <c r="A70" i="13"/>
  <c r="A262" i="13"/>
  <c r="A79" i="13"/>
  <c r="A199" i="13"/>
  <c r="A112" i="13"/>
  <c r="A26" i="13"/>
  <c r="A173" i="13"/>
  <c r="A126" i="13"/>
  <c r="A159" i="13"/>
  <c r="A96" i="13"/>
  <c r="A19" i="13"/>
  <c r="A67" i="13"/>
  <c r="A131" i="13"/>
  <c r="A187" i="13"/>
  <c r="A243" i="13"/>
  <c r="A100" i="13"/>
  <c r="A148" i="13"/>
  <c r="A220" i="13"/>
  <c r="A28" i="13"/>
  <c r="A84" i="13"/>
  <c r="A149" i="13"/>
  <c r="A62" i="13"/>
  <c r="A230" i="13"/>
  <c r="A119" i="13"/>
  <c r="A8" i="13"/>
  <c r="A256" i="13"/>
  <c r="A232" i="13"/>
  <c r="A56" i="13"/>
  <c r="A9" i="13"/>
  <c r="A305" i="30"/>
  <c r="D16" i="52"/>
  <c r="KU127" i="36"/>
  <c r="KS124" i="36"/>
  <c r="D20" i="52"/>
  <c r="AJ112" i="40"/>
  <c r="KV120" i="36"/>
  <c r="AW140" i="36"/>
  <c r="AW159" i="36"/>
  <c r="AW3" i="36"/>
  <c r="BE116" i="36"/>
  <c r="BE146" i="36"/>
  <c r="BE3" i="36"/>
  <c r="AH140" i="36"/>
  <c r="AH159" i="36"/>
  <c r="AH3" i="36"/>
  <c r="KT135" i="36" a="1"/>
  <c r="KT135" i="36"/>
  <c r="AP142" i="36"/>
  <c r="AP160" i="36"/>
  <c r="AP3" i="36"/>
  <c r="KT67" i="36"/>
  <c r="GJ135" i="36"/>
  <c r="IH135" i="36"/>
  <c r="DI135" i="36"/>
  <c r="AI135" i="36"/>
  <c r="CG135" i="36"/>
  <c r="HC135" i="36"/>
  <c r="CX135" i="36"/>
  <c r="CP135" i="36"/>
  <c r="AX135" i="36"/>
  <c r="BY135" i="36"/>
  <c r="AE135" i="36"/>
  <c r="R135" i="36"/>
  <c r="GS135" i="36"/>
  <c r="EW135" i="36"/>
  <c r="KM135" i="36"/>
  <c r="BX135" i="36"/>
  <c r="GY135" i="36"/>
  <c r="IG135" i="36"/>
  <c r="GC135" i="36"/>
  <c r="JZ135" i="36"/>
  <c r="EZ135" i="36"/>
  <c r="T135" i="36"/>
  <c r="JN135" i="36"/>
  <c r="KJ135" i="36"/>
  <c r="HK135" i="36"/>
  <c r="DZ135" i="36"/>
  <c r="FP135" i="36"/>
  <c r="HW135" i="36"/>
  <c r="FZ135" i="36"/>
  <c r="AS135" i="36"/>
  <c r="M135" i="36"/>
  <c r="CA135" i="36"/>
  <c r="KP135" i="36"/>
  <c r="DO135" i="36"/>
  <c r="GR135" i="36"/>
  <c r="EC135" i="36"/>
  <c r="IP135" i="36"/>
  <c r="BE141" i="36"/>
  <c r="BE158" i="36"/>
  <c r="BB135" i="36"/>
  <c r="GF135" i="36"/>
  <c r="JY135" i="36"/>
  <c r="FX135" i="36"/>
  <c r="AT135" i="36"/>
  <c r="AK135" i="36"/>
  <c r="AB135" i="36"/>
  <c r="BJ135" i="36"/>
  <c r="BE140" i="36"/>
  <c r="BE159" i="36"/>
  <c r="BL135" i="36"/>
  <c r="FE135" i="36"/>
  <c r="JF135" i="36"/>
  <c r="EQ135" i="36"/>
  <c r="GV135" i="36"/>
  <c r="AO135" i="36"/>
  <c r="AA135" i="36"/>
  <c r="CN135" i="36"/>
  <c r="HS135" i="36"/>
  <c r="CY135" i="36"/>
  <c r="FL135" i="36"/>
  <c r="HU135" i="36"/>
  <c r="DX135" i="36"/>
  <c r="V135" i="36"/>
  <c r="BM135" i="36"/>
  <c r="FR121" i="36"/>
  <c r="BC135" i="36"/>
  <c r="GO135" i="36"/>
  <c r="J135" i="36"/>
  <c r="KT144" i="36"/>
  <c r="AJ135" i="36"/>
  <c r="AM135" i="36"/>
  <c r="E135" i="36"/>
  <c r="KS144" i="36" a="1"/>
  <c r="KS144" i="36"/>
  <c r="D38" i="42"/>
  <c r="CM135" i="36"/>
  <c r="CR135" i="36"/>
  <c r="ED135" i="36"/>
  <c r="KN135" i="36"/>
  <c r="BE135" i="36"/>
  <c r="HL135" i="36"/>
  <c r="IY135" i="36"/>
  <c r="CU135" i="36"/>
  <c r="L135" i="36"/>
  <c r="EM135" i="36"/>
  <c r="O135" i="36"/>
  <c r="FI135" i="36"/>
  <c r="AQ135" i="36"/>
  <c r="BA135" i="36"/>
  <c r="CZ135" i="36"/>
  <c r="HD135" i="36"/>
  <c r="FY135" i="36"/>
  <c r="FF135" i="36"/>
  <c r="HJ135" i="36"/>
  <c r="FW135" i="36"/>
  <c r="HU115" i="36"/>
  <c r="ES135" i="36"/>
  <c r="HO135" i="36"/>
  <c r="BO135" i="36"/>
  <c r="IK135" i="36"/>
  <c r="JK135" i="36"/>
  <c r="F135" i="36"/>
  <c r="EU135" i="36"/>
  <c r="HI135" i="36"/>
  <c r="GE135" i="36"/>
  <c r="HN135" i="36"/>
  <c r="HV135" i="36"/>
  <c r="AV135" i="36"/>
  <c r="IB135" i="36"/>
  <c r="FK135" i="36"/>
  <c r="EX135" i="36"/>
  <c r="HR135" i="36"/>
  <c r="EA135" i="36"/>
  <c r="DA135" i="36"/>
  <c r="K135" i="36"/>
  <c r="GK135" i="36"/>
  <c r="DK135" i="36"/>
  <c r="AL135" i="36"/>
  <c r="EL135" i="36"/>
  <c r="JR135" i="36"/>
  <c r="IV135" i="36"/>
  <c r="CC135" i="36"/>
  <c r="DH135" i="36"/>
  <c r="AN135" i="36"/>
  <c r="EK135" i="36"/>
  <c r="AW142" i="36"/>
  <c r="AW160" i="36"/>
  <c r="AM109" i="40"/>
  <c r="AW109" i="40"/>
  <c r="JR129" i="36"/>
  <c r="AE306" i="53"/>
  <c r="ED129" i="36"/>
  <c r="AE129" i="36"/>
  <c r="AP144" i="36"/>
  <c r="BE145" i="36"/>
  <c r="AP145" i="36"/>
  <c r="L19" i="53"/>
  <c r="L14" i="53"/>
  <c r="K17" i="53"/>
  <c r="K22" i="53"/>
  <c r="L22" i="53"/>
  <c r="K16" i="53"/>
  <c r="L21" i="53"/>
  <c r="L16" i="53"/>
  <c r="L18" i="53"/>
  <c r="K15" i="53"/>
  <c r="K18" i="53"/>
  <c r="L17" i="53"/>
  <c r="K19" i="53"/>
  <c r="K14" i="53"/>
  <c r="K21" i="53"/>
  <c r="B107" i="36"/>
  <c r="A108" i="36"/>
  <c r="GU121" i="36"/>
  <c r="B151" i="30"/>
  <c r="AA306" i="53"/>
  <c r="B189" i="30"/>
  <c r="B90" i="30"/>
  <c r="L7" i="53"/>
  <c r="L10" i="53"/>
  <c r="L9" i="53"/>
  <c r="L8" i="53"/>
  <c r="AF306" i="53"/>
  <c r="AG306" i="53"/>
  <c r="B296" i="30"/>
  <c r="B61" i="30"/>
  <c r="B150" i="30"/>
  <c r="B168" i="30"/>
  <c r="B9" i="30"/>
  <c r="B283" i="30"/>
  <c r="B291" i="30"/>
  <c r="B18" i="30"/>
  <c r="B100" i="30"/>
  <c r="B23" i="30"/>
  <c r="B207" i="30"/>
  <c r="B137" i="30"/>
  <c r="B19" i="30"/>
  <c r="B98" i="30"/>
  <c r="B278" i="30"/>
  <c r="B228" i="30"/>
  <c r="B22" i="30"/>
  <c r="B40" i="30"/>
  <c r="B273" i="30"/>
  <c r="B147" i="30"/>
  <c r="B250" i="30"/>
  <c r="KU138" i="36"/>
  <c r="D31" i="52"/>
  <c r="GN135" i="36"/>
  <c r="FW129" i="36"/>
  <c r="IZ129" i="36"/>
  <c r="FA129" i="36"/>
  <c r="AN129" i="36"/>
  <c r="DU129" i="36"/>
  <c r="BH129" i="36"/>
  <c r="AH126" i="36"/>
  <c r="AH121" i="36"/>
  <c r="L126" i="36"/>
  <c r="L121" i="36"/>
  <c r="K126" i="36"/>
  <c r="K121" i="36"/>
  <c r="BC126" i="36"/>
  <c r="BC121" i="36"/>
  <c r="AO126" i="36"/>
  <c r="AO121" i="36"/>
  <c r="N126" i="36"/>
  <c r="N121" i="36"/>
  <c r="P126" i="36"/>
  <c r="P121" i="36"/>
  <c r="T126" i="36"/>
  <c r="T121" i="36"/>
  <c r="JS126" i="36"/>
  <c r="JS121" i="36"/>
  <c r="AT126" i="36"/>
  <c r="AT121" i="36"/>
  <c r="JB126" i="36"/>
  <c r="JB121" i="36"/>
  <c r="EM126" i="36"/>
  <c r="EM121" i="36"/>
  <c r="DJ126" i="36"/>
  <c r="DJ121" i="36"/>
  <c r="CR126" i="36"/>
  <c r="CR121" i="36"/>
  <c r="CQ126" i="36"/>
  <c r="CQ121" i="36"/>
  <c r="GC126" i="36"/>
  <c r="GC121" i="36"/>
  <c r="DV126" i="36"/>
  <c r="DV121" i="36"/>
  <c r="DW126" i="36"/>
  <c r="DW121" i="36"/>
  <c r="EA126" i="36"/>
  <c r="EA121" i="36"/>
  <c r="IN126" i="36"/>
  <c r="IN121" i="36"/>
  <c r="FV126" i="36"/>
  <c r="FV121" i="36"/>
  <c r="GD126" i="36"/>
  <c r="GD121" i="36"/>
  <c r="AM126" i="36"/>
  <c r="AM121" i="36"/>
  <c r="CD126" i="36"/>
  <c r="CD121" i="36"/>
  <c r="EE126" i="36"/>
  <c r="EE121" i="36"/>
  <c r="O126" i="36"/>
  <c r="O121" i="36"/>
  <c r="EO126" i="36"/>
  <c r="EO121" i="36"/>
  <c r="CC126" i="36"/>
  <c r="CC121" i="36"/>
  <c r="AY126" i="36"/>
  <c r="AY121" i="36"/>
  <c r="FL126" i="36"/>
  <c r="FL121" i="36"/>
  <c r="HN126" i="36"/>
  <c r="HN121" i="36"/>
  <c r="HT126" i="36"/>
  <c r="HT121" i="36"/>
  <c r="GF126" i="36"/>
  <c r="GF121" i="36"/>
  <c r="GN126" i="36"/>
  <c r="GN121" i="36"/>
  <c r="B193" i="30"/>
  <c r="B197" i="30"/>
  <c r="HI115" i="36"/>
  <c r="S126" i="36"/>
  <c r="S121" i="36"/>
  <c r="KG126" i="36"/>
  <c r="KG121" i="36"/>
  <c r="FD126" i="36"/>
  <c r="FD121" i="36"/>
  <c r="AZ126" i="36"/>
  <c r="AZ121" i="36"/>
  <c r="BU126" i="36"/>
  <c r="BU121" i="36"/>
  <c r="BS126" i="36"/>
  <c r="BS121" i="36"/>
  <c r="BK126" i="36"/>
  <c r="BK121" i="36"/>
  <c r="BO126" i="36"/>
  <c r="BO121" i="36"/>
  <c r="HW126" i="36"/>
  <c r="HW121" i="36"/>
  <c r="JE126" i="36"/>
  <c r="JE121" i="36"/>
  <c r="EB126" i="36"/>
  <c r="EB121" i="36"/>
  <c r="BR126" i="36"/>
  <c r="BR121" i="36"/>
  <c r="W126" i="36"/>
  <c r="W121" i="36"/>
  <c r="V126" i="36"/>
  <c r="V121" i="36"/>
  <c r="I126" i="36"/>
  <c r="I121" i="36"/>
  <c r="FY126" i="36"/>
  <c r="FY121" i="36"/>
  <c r="FQ126" i="36"/>
  <c r="FQ121" i="36"/>
  <c r="FT126" i="36"/>
  <c r="FT121" i="36"/>
  <c r="BZ126" i="36"/>
  <c r="BZ121" i="36"/>
  <c r="HF126" i="36"/>
  <c r="HF121" i="36"/>
  <c r="ES126" i="36"/>
  <c r="ES121" i="36"/>
  <c r="GI126" i="36"/>
  <c r="GI121" i="36"/>
  <c r="AS126" i="36"/>
  <c r="AS121" i="36"/>
  <c r="CU126" i="36"/>
  <c r="CU121" i="36"/>
  <c r="GK126" i="36"/>
  <c r="GK121" i="36"/>
  <c r="DY126" i="36"/>
  <c r="DY121" i="36"/>
  <c r="BM126" i="36"/>
  <c r="BM121" i="36"/>
  <c r="CA126" i="36"/>
  <c r="CA121" i="36"/>
  <c r="II126" i="36"/>
  <c r="II121" i="36"/>
  <c r="JP126" i="36"/>
  <c r="JP121" i="36"/>
  <c r="HU126" i="36"/>
  <c r="HU121" i="36"/>
  <c r="CN126" i="36"/>
  <c r="CN121" i="36"/>
  <c r="KK126" i="36"/>
  <c r="KK121" i="36"/>
  <c r="B67" i="30"/>
  <c r="B128" i="30"/>
  <c r="B21" i="30"/>
  <c r="B43" i="30"/>
  <c r="GO129" i="36"/>
  <c r="HC129" i="36"/>
  <c r="CT129" i="36"/>
  <c r="KE129" i="36"/>
  <c r="HZ129" i="36"/>
  <c r="GE129" i="36"/>
  <c r="KL129" i="36"/>
  <c r="IC126" i="36"/>
  <c r="IC121" i="36"/>
  <c r="AC126" i="36"/>
  <c r="AC121" i="36"/>
  <c r="EG126" i="36"/>
  <c r="EG121" i="36"/>
  <c r="DM126" i="36"/>
  <c r="DM121" i="36"/>
  <c r="DE126" i="36"/>
  <c r="DE121" i="36"/>
  <c r="DR126" i="36"/>
  <c r="DR121" i="36"/>
  <c r="GJ126" i="36"/>
  <c r="GJ121" i="36"/>
  <c r="JD126" i="36"/>
  <c r="JD121" i="36"/>
  <c r="JQ126" i="36"/>
  <c r="JQ121" i="36"/>
  <c r="EQ126" i="36"/>
  <c r="EQ121" i="36"/>
  <c r="IP126" i="36"/>
  <c r="IP121" i="36"/>
  <c r="AW126" i="36"/>
  <c r="AW121" i="36"/>
  <c r="AI126" i="36"/>
  <c r="AI121" i="36"/>
  <c r="AA126" i="36"/>
  <c r="AA121" i="36"/>
  <c r="AD126" i="36"/>
  <c r="AD121" i="36"/>
  <c r="JC126" i="36"/>
  <c r="JC121" i="36"/>
  <c r="IE126" i="36"/>
  <c r="IE121" i="36"/>
  <c r="DH126" i="36"/>
  <c r="DH121" i="36"/>
  <c r="EY126" i="36"/>
  <c r="EY121" i="36"/>
  <c r="E126" i="36"/>
  <c r="E121" i="36"/>
  <c r="BJ126" i="36"/>
  <c r="BJ121" i="36"/>
  <c r="FU126" i="36"/>
  <c r="FU121" i="36"/>
  <c r="DI126" i="36"/>
  <c r="DI121" i="36"/>
  <c r="AG126" i="36"/>
  <c r="AG121" i="36"/>
  <c r="DF126" i="36"/>
  <c r="DF121" i="36"/>
  <c r="AL126" i="36"/>
  <c r="AL121" i="36"/>
  <c r="AP126" i="36"/>
  <c r="AP121" i="36"/>
  <c r="JI126" i="36"/>
  <c r="JI121" i="36"/>
  <c r="DP126" i="36"/>
  <c r="DP121" i="36"/>
  <c r="JT126" i="36"/>
  <c r="JT121" i="36"/>
  <c r="EL126" i="36"/>
  <c r="EL121" i="36"/>
  <c r="BN126" i="36"/>
  <c r="BN121" i="36"/>
  <c r="HI126" i="36"/>
  <c r="HI121" i="36"/>
  <c r="FG126" i="36"/>
  <c r="FG121" i="36"/>
  <c r="FH126" i="36"/>
  <c r="FH121" i="36"/>
  <c r="FK126" i="36"/>
  <c r="FK121" i="36"/>
  <c r="EC126" i="36"/>
  <c r="EC121" i="36"/>
  <c r="HM126" i="36"/>
  <c r="HM121" i="36"/>
  <c r="GR126" i="36"/>
  <c r="GR121" i="36"/>
  <c r="EZ126" i="36"/>
  <c r="EZ121" i="36"/>
  <c r="DQ126" i="36"/>
  <c r="DQ121" i="36"/>
  <c r="CB126" i="36"/>
  <c r="CB121" i="36"/>
  <c r="BT126" i="36"/>
  <c r="BT121" i="36"/>
  <c r="CG126" i="36"/>
  <c r="CG121" i="36"/>
  <c r="CZ126" i="36"/>
  <c r="CZ121" i="36"/>
  <c r="DO126" i="36"/>
  <c r="DO121" i="36"/>
  <c r="JK126" i="36"/>
  <c r="JK121" i="36"/>
  <c r="BX126" i="36"/>
  <c r="BX121" i="36"/>
  <c r="DN126" i="36"/>
  <c r="DN121" i="36"/>
  <c r="FP126" i="36"/>
  <c r="FP121" i="36"/>
  <c r="Z126" i="36"/>
  <c r="Z121" i="36"/>
  <c r="FE126" i="36"/>
  <c r="FE121" i="36"/>
  <c r="CS126" i="36"/>
  <c r="CS121" i="36"/>
  <c r="U126" i="36"/>
  <c r="U121" i="36"/>
  <c r="EI126" i="36"/>
  <c r="EI121" i="36"/>
  <c r="CE126" i="36"/>
  <c r="CE121" i="36"/>
  <c r="BV126" i="36"/>
  <c r="BV121" i="36"/>
  <c r="FO126" i="36"/>
  <c r="FO121" i="36"/>
  <c r="DK126" i="36"/>
  <c r="DK121" i="36"/>
  <c r="BG126" i="36"/>
  <c r="BG121" i="36"/>
  <c r="FJ126" i="36"/>
  <c r="FJ121" i="36"/>
  <c r="IV126" i="36"/>
  <c r="IV121" i="36"/>
  <c r="DS126" i="36"/>
  <c r="DS121" i="36"/>
  <c r="HG126" i="36"/>
  <c r="HG121" i="36"/>
  <c r="FX126" i="36"/>
  <c r="FX121" i="36"/>
  <c r="JY126" i="36"/>
  <c r="JY121" i="36"/>
  <c r="BD126" i="36"/>
  <c r="BD121" i="36"/>
  <c r="HL126" i="36"/>
  <c r="HL121" i="36"/>
  <c r="KM126" i="36"/>
  <c r="KM121" i="36"/>
  <c r="IA126" i="36"/>
  <c r="IA121" i="36"/>
  <c r="EK126" i="36"/>
  <c r="EK121" i="36"/>
  <c r="IH126" i="36"/>
  <c r="IH121" i="36"/>
  <c r="HA126" i="36"/>
  <c r="HA121" i="36"/>
  <c r="HP126" i="36"/>
  <c r="HP121" i="36"/>
  <c r="GY126" i="36"/>
  <c r="GY121" i="36"/>
  <c r="FI126" i="36"/>
  <c r="FI121" i="36"/>
  <c r="KP126" i="36"/>
  <c r="KP121" i="36"/>
  <c r="BL129" i="36"/>
  <c r="DC129" i="36"/>
  <c r="GX129" i="36"/>
  <c r="IY129" i="36"/>
  <c r="DB129" i="36"/>
  <c r="BI129" i="36"/>
  <c r="GB129" i="36"/>
  <c r="R129" i="36"/>
  <c r="JX129" i="36"/>
  <c r="HS129" i="36"/>
  <c r="IL135" i="36"/>
  <c r="B286" i="30"/>
  <c r="HH126" i="36"/>
  <c r="HH121" i="36"/>
  <c r="AX126" i="36"/>
  <c r="AX121" i="36"/>
  <c r="KC126" i="36"/>
  <c r="KC121" i="36"/>
  <c r="HE126" i="36"/>
  <c r="HE121" i="36"/>
  <c r="IS126" i="36"/>
  <c r="IS121" i="36"/>
  <c r="KF126" i="36"/>
  <c r="KF121" i="36"/>
  <c r="DX126" i="36"/>
  <c r="DX121" i="36"/>
  <c r="JW126" i="36"/>
  <c r="JW121" i="36"/>
  <c r="HK126" i="36"/>
  <c r="HK121" i="36"/>
  <c r="KD126" i="36"/>
  <c r="KD121" i="36"/>
  <c r="HR126" i="36"/>
  <c r="HR121" i="36"/>
  <c r="C126" i="36"/>
  <c r="C129" i="36"/>
  <c r="EH126" i="36"/>
  <c r="EH121" i="36"/>
  <c r="KB126" i="36"/>
  <c r="KB121" i="36"/>
  <c r="CJ129" i="36"/>
  <c r="B304" i="30"/>
  <c r="B110" i="30"/>
  <c r="B148" i="30"/>
  <c r="B139" i="30"/>
  <c r="IW126" i="36"/>
  <c r="IW121" i="36"/>
  <c r="GL126" i="36"/>
  <c r="GL121" i="36"/>
  <c r="IO126" i="36"/>
  <c r="IO121" i="36"/>
  <c r="FS126" i="36"/>
  <c r="FS121" i="36"/>
  <c r="FC126" i="36"/>
  <c r="FC121" i="36"/>
  <c r="JH126" i="36"/>
  <c r="JH121" i="36"/>
  <c r="CF126" i="36"/>
  <c r="CF121" i="36"/>
  <c r="JG126" i="36"/>
  <c r="JG121" i="36"/>
  <c r="GP126" i="36"/>
  <c r="GP121" i="36"/>
  <c r="JN126" i="36"/>
  <c r="JN121" i="36"/>
  <c r="GZ126" i="36"/>
  <c r="GZ121" i="36"/>
  <c r="IF126" i="36"/>
  <c r="IF121" i="36"/>
  <c r="CO126" i="36"/>
  <c r="CO121" i="36"/>
  <c r="EU126" i="36"/>
  <c r="EU121" i="36"/>
  <c r="HQ126" i="36"/>
  <c r="HQ121" i="36"/>
  <c r="HX129" i="36"/>
  <c r="JU129" i="36"/>
  <c r="JF129" i="36"/>
  <c r="B275" i="30"/>
  <c r="B114" i="30"/>
  <c r="AU126" i="36"/>
  <c r="AU121" i="36"/>
  <c r="KJ126" i="36"/>
  <c r="KJ121" i="36"/>
  <c r="ET126" i="36"/>
  <c r="ET121" i="36"/>
  <c r="CI126" i="36"/>
  <c r="CI121" i="36"/>
  <c r="CW126" i="36"/>
  <c r="CW121" i="36"/>
  <c r="IJ126" i="36"/>
  <c r="IJ121" i="36"/>
  <c r="GG126" i="36"/>
  <c r="GG121" i="36"/>
  <c r="IQ126" i="36"/>
  <c r="IQ121" i="36"/>
  <c r="FN126" i="36"/>
  <c r="FN121" i="36"/>
  <c r="IX126" i="36"/>
  <c r="IX121" i="36"/>
  <c r="GA126" i="36"/>
  <c r="GA121" i="36"/>
  <c r="AF126" i="36"/>
  <c r="AF121" i="36"/>
  <c r="IG126" i="36"/>
  <c r="IG121" i="36"/>
  <c r="BY126" i="36"/>
  <c r="BY121" i="36"/>
  <c r="IL126" i="36"/>
  <c r="IL121" i="36"/>
  <c r="B68" i="30"/>
  <c r="B196" i="30"/>
  <c r="B29" i="30"/>
  <c r="B157" i="30"/>
  <c r="B285" i="30"/>
  <c r="B287" i="30"/>
  <c r="B118" i="30"/>
  <c r="B246" i="30"/>
  <c r="B143" i="30"/>
  <c r="B8" i="30"/>
  <c r="B136" i="30"/>
  <c r="B264" i="30"/>
  <c r="B105" i="30"/>
  <c r="B241" i="30"/>
  <c r="B266" i="30"/>
  <c r="B58" i="30"/>
  <c r="B242" i="30"/>
  <c r="B115" i="30"/>
  <c r="B251" i="30"/>
  <c r="B107" i="30"/>
  <c r="B146" i="30"/>
  <c r="B65" i="30"/>
  <c r="B233" i="30"/>
  <c r="B49" i="30"/>
  <c r="B176" i="30"/>
  <c r="B271" i="30"/>
  <c r="B55" i="30"/>
  <c r="B158" i="30"/>
  <c r="B263" i="30"/>
  <c r="B237" i="30"/>
  <c r="B69" i="30"/>
  <c r="B188" i="30"/>
  <c r="B20" i="30"/>
  <c r="B99" i="30"/>
  <c r="B74" i="30"/>
  <c r="B211" i="30"/>
  <c r="B194" i="30"/>
  <c r="EO140" i="36"/>
  <c r="EO159" i="36"/>
  <c r="EO141" i="36"/>
  <c r="EO158" i="36"/>
  <c r="EO116" i="36"/>
  <c r="EO146" i="36"/>
  <c r="EO142" i="36"/>
  <c r="EO160" i="36"/>
  <c r="CK140" i="36"/>
  <c r="CK159" i="36"/>
  <c r="CK141" i="36"/>
  <c r="CK158" i="36"/>
  <c r="CK116" i="36"/>
  <c r="CK142" i="36"/>
  <c r="CK160" i="36"/>
  <c r="AW116" i="36"/>
  <c r="AW146" i="36"/>
  <c r="AW141" i="36"/>
  <c r="AW158" i="36"/>
  <c r="KK140" i="36"/>
  <c r="KK159" i="36"/>
  <c r="KK142" i="36"/>
  <c r="KK160" i="36"/>
  <c r="KK141" i="36"/>
  <c r="KK158" i="36"/>
  <c r="KK116" i="36"/>
  <c r="KK146" i="36"/>
  <c r="B243" i="30"/>
  <c r="B187" i="30"/>
  <c r="B75" i="30"/>
  <c r="B178" i="30"/>
  <c r="B42" i="30"/>
  <c r="B290" i="30"/>
  <c r="B138" i="30"/>
  <c r="B257" i="30"/>
  <c r="B201" i="30"/>
  <c r="B129" i="30"/>
  <c r="B81" i="30"/>
  <c r="B17" i="30"/>
  <c r="B248" i="30"/>
  <c r="B192" i="30"/>
  <c r="B144" i="30"/>
  <c r="B80" i="30"/>
  <c r="B24" i="30"/>
  <c r="B47" i="30"/>
  <c r="B199" i="30"/>
  <c r="B95" i="30"/>
  <c r="B294" i="30"/>
  <c r="B230" i="30"/>
  <c r="B174" i="30"/>
  <c r="B126" i="30"/>
  <c r="B62" i="30"/>
  <c r="B6" i="30"/>
  <c r="B167" i="30"/>
  <c r="B7" i="30"/>
  <c r="B261" i="30"/>
  <c r="B205" i="30"/>
  <c r="B141" i="30"/>
  <c r="B85" i="30"/>
  <c r="B37" i="30"/>
  <c r="B268" i="30"/>
  <c r="B212" i="30"/>
  <c r="B156" i="30"/>
  <c r="B92" i="30"/>
  <c r="B44" i="30"/>
  <c r="B59" i="30"/>
  <c r="B34" i="30"/>
  <c r="B297" i="30"/>
  <c r="B185" i="30"/>
  <c r="B57" i="30"/>
  <c r="B240" i="30"/>
  <c r="B184" i="30"/>
  <c r="B64" i="30"/>
  <c r="B295" i="30"/>
  <c r="B175" i="30"/>
  <c r="B270" i="30"/>
  <c r="B222" i="30"/>
  <c r="B102" i="30"/>
  <c r="B303" i="30"/>
  <c r="B301" i="30"/>
  <c r="B245" i="30"/>
  <c r="B171" i="30"/>
  <c r="B154" i="30"/>
  <c r="B226" i="30"/>
  <c r="B249" i="30"/>
  <c r="B121" i="30"/>
  <c r="B288" i="30"/>
  <c r="B120" i="30"/>
  <c r="B16" i="30"/>
  <c r="B71" i="30"/>
  <c r="B166" i="30"/>
  <c r="B46" i="30"/>
  <c r="B135" i="30"/>
  <c r="B181" i="30"/>
  <c r="B259" i="30"/>
  <c r="B131" i="30"/>
  <c r="B11" i="30"/>
  <c r="B106" i="30"/>
  <c r="B234" i="30"/>
  <c r="B210" i="30"/>
  <c r="B289" i="30"/>
  <c r="B225" i="30"/>
  <c r="B169" i="30"/>
  <c r="B113" i="30"/>
  <c r="B41" i="30"/>
  <c r="B280" i="30"/>
  <c r="B224" i="30"/>
  <c r="B160" i="30"/>
  <c r="B112" i="30"/>
  <c r="B56" i="30"/>
  <c r="B231" i="30"/>
  <c r="B255" i="30"/>
  <c r="B159" i="30"/>
  <c r="B31" i="30"/>
  <c r="B262" i="30"/>
  <c r="B206" i="30"/>
  <c r="B142" i="30"/>
  <c r="B94" i="30"/>
  <c r="B38" i="30"/>
  <c r="B247" i="30"/>
  <c r="B87" i="30"/>
  <c r="B293" i="30"/>
  <c r="B229" i="30"/>
  <c r="B173" i="30"/>
  <c r="B117" i="30"/>
  <c r="B53" i="30"/>
  <c r="B300" i="30"/>
  <c r="B244" i="30"/>
  <c r="B180" i="30"/>
  <c r="B124" i="30"/>
  <c r="B76" i="30"/>
  <c r="B274" i="30"/>
  <c r="B265" i="30"/>
  <c r="B25" i="30"/>
  <c r="B96" i="30"/>
  <c r="B111" i="30"/>
  <c r="B134" i="30"/>
  <c r="B63" i="30"/>
  <c r="B133" i="30"/>
  <c r="B13" i="30"/>
  <c r="B204" i="30"/>
  <c r="B84" i="30"/>
  <c r="B123" i="30"/>
  <c r="B82" i="30"/>
  <c r="B217" i="30"/>
  <c r="B272" i="30"/>
  <c r="B32" i="30"/>
  <c r="B302" i="30"/>
  <c r="B78" i="30"/>
  <c r="B269" i="30"/>
  <c r="B101" i="30"/>
  <c r="B284" i="30"/>
  <c r="B172" i="30"/>
  <c r="B52" i="30"/>
  <c r="B186" i="30"/>
  <c r="B235" i="30"/>
  <c r="B153" i="30"/>
  <c r="B161" i="30"/>
  <c r="B208" i="30"/>
  <c r="B183" i="30"/>
  <c r="B254" i="30"/>
  <c r="B14" i="30"/>
  <c r="B213" i="30"/>
  <c r="B77" i="30"/>
  <c r="B252" i="30"/>
  <c r="B140" i="30"/>
  <c r="B28" i="30"/>
  <c r="B152" i="30"/>
  <c r="B89" i="30"/>
  <c r="B239" i="30"/>
  <c r="B190" i="30"/>
  <c r="B223" i="30"/>
  <c r="B165" i="30"/>
  <c r="B45" i="30"/>
  <c r="B220" i="30"/>
  <c r="B116" i="30"/>
  <c r="DQ140" i="36"/>
  <c r="DQ159" i="36"/>
  <c r="DQ141" i="36"/>
  <c r="DQ158" i="36"/>
  <c r="DQ116" i="36"/>
  <c r="DQ142" i="36"/>
  <c r="DQ160" i="36"/>
  <c r="HA140" i="36"/>
  <c r="HA159" i="36"/>
  <c r="HA141" i="36"/>
  <c r="HA158" i="36"/>
  <c r="HA116" i="36"/>
  <c r="HA146" i="36"/>
  <c r="HA142" i="36"/>
  <c r="HA160" i="36"/>
  <c r="EW140" i="36"/>
  <c r="EW159" i="36"/>
  <c r="EW141" i="36"/>
  <c r="EW158" i="36"/>
  <c r="EW116" i="36"/>
  <c r="EW142" i="36"/>
  <c r="EW160" i="36"/>
  <c r="DI140" i="36"/>
  <c r="DI159" i="36"/>
  <c r="DI141" i="36"/>
  <c r="DI158" i="36"/>
  <c r="DI116" i="36"/>
  <c r="DI146" i="36"/>
  <c r="DI142" i="36"/>
  <c r="DI160" i="36"/>
  <c r="AH116" i="36"/>
  <c r="AH141" i="36"/>
  <c r="AH158" i="36"/>
  <c r="B132" i="30"/>
  <c r="B260" i="30"/>
  <c r="B93" i="30"/>
  <c r="B221" i="30"/>
  <c r="B103" i="30"/>
  <c r="B54" i="30"/>
  <c r="B182" i="30"/>
  <c r="B15" i="30"/>
  <c r="B279" i="30"/>
  <c r="B72" i="30"/>
  <c r="B200" i="30"/>
  <c r="B33" i="30"/>
  <c r="B177" i="30"/>
  <c r="B305" i="30"/>
  <c r="B282" i="30"/>
  <c r="B122" i="30"/>
  <c r="B51" i="30"/>
  <c r="B179" i="30"/>
  <c r="B12" i="30"/>
  <c r="B203" i="30"/>
  <c r="B27" i="30"/>
  <c r="B50" i="30"/>
  <c r="B170" i="30"/>
  <c r="B145" i="30"/>
  <c r="B256" i="30"/>
  <c r="B88" i="30"/>
  <c r="B215" i="30"/>
  <c r="B238" i="30"/>
  <c r="B70" i="30"/>
  <c r="B39" i="30"/>
  <c r="B149" i="30"/>
  <c r="B276" i="30"/>
  <c r="B108" i="30"/>
  <c r="B227" i="30"/>
  <c r="B258" i="30"/>
  <c r="B299" i="30"/>
  <c r="B91" i="30"/>
  <c r="B66" i="30"/>
  <c r="IO140" i="36"/>
  <c r="IO159" i="36"/>
  <c r="IO142" i="36"/>
  <c r="IO160" i="36"/>
  <c r="IO116" i="36"/>
  <c r="IO141" i="36"/>
  <c r="IO158" i="36"/>
  <c r="Q116" i="36"/>
  <c r="Q144" i="36"/>
  <c r="Q141" i="36"/>
  <c r="Q158" i="36"/>
  <c r="JM140" i="36"/>
  <c r="JM159" i="36"/>
  <c r="JM142" i="36"/>
  <c r="JM160" i="36"/>
  <c r="JM141" i="36"/>
  <c r="JM158" i="36"/>
  <c r="JM116" i="36"/>
  <c r="HI140" i="36"/>
  <c r="HI159" i="36"/>
  <c r="HI141" i="36"/>
  <c r="HI158" i="36"/>
  <c r="HI116" i="36"/>
  <c r="HI142" i="36"/>
  <c r="HI160" i="36"/>
  <c r="FU140" i="36"/>
  <c r="FU159" i="36"/>
  <c r="FU141" i="36"/>
  <c r="FU158" i="36"/>
  <c r="FU116" i="36"/>
  <c r="FU146" i="36"/>
  <c r="FU142" i="36"/>
  <c r="FU160" i="36"/>
  <c r="B36" i="30"/>
  <c r="B164" i="30"/>
  <c r="B292" i="30"/>
  <c r="B125" i="30"/>
  <c r="B253" i="30"/>
  <c r="B191" i="30"/>
  <c r="B86" i="30"/>
  <c r="B214" i="30"/>
  <c r="B79" i="30"/>
  <c r="B119" i="30"/>
  <c r="B104" i="30"/>
  <c r="B232" i="30"/>
  <c r="B73" i="30"/>
  <c r="B209" i="30"/>
  <c r="B202" i="30"/>
  <c r="B26" i="30"/>
  <c r="B162" i="30"/>
  <c r="B83" i="30"/>
  <c r="B219" i="30"/>
  <c r="B155" i="30"/>
  <c r="B218" i="30"/>
  <c r="B10" i="30"/>
  <c r="B281" i="30"/>
  <c r="B97" i="30"/>
  <c r="B216" i="30"/>
  <c r="B48" i="30"/>
  <c r="B127" i="30"/>
  <c r="B198" i="30"/>
  <c r="B30" i="30"/>
  <c r="B277" i="30"/>
  <c r="B109" i="30"/>
  <c r="B236" i="30"/>
  <c r="B60" i="30"/>
  <c r="B163" i="30"/>
  <c r="B130" i="30"/>
  <c r="B267" i="30"/>
  <c r="B35" i="30"/>
  <c r="B298" i="30"/>
  <c r="GC140" i="36"/>
  <c r="GC159" i="36"/>
  <c r="GC141" i="36"/>
  <c r="GC158" i="36"/>
  <c r="GC116" i="36"/>
  <c r="GC142" i="36"/>
  <c r="GC160" i="36"/>
  <c r="CC140" i="36"/>
  <c r="CC159" i="36"/>
  <c r="CC141" i="36"/>
  <c r="CC158" i="36"/>
  <c r="CC116" i="36"/>
  <c r="CC146" i="36"/>
  <c r="CC142" i="36"/>
  <c r="CC160" i="36"/>
  <c r="Y116" i="36"/>
  <c r="Y141" i="36"/>
  <c r="Y158" i="36"/>
  <c r="JU140" i="36"/>
  <c r="JU159" i="36"/>
  <c r="JU142" i="36"/>
  <c r="JU160" i="36"/>
  <c r="JU116" i="36"/>
  <c r="JU145" i="36"/>
  <c r="JU141" i="36"/>
  <c r="JU158" i="36"/>
  <c r="IG140" i="36"/>
  <c r="IG159" i="36"/>
  <c r="IG141" i="36"/>
  <c r="IG158" i="36"/>
  <c r="IG116" i="36"/>
  <c r="IG146" i="36"/>
  <c r="IG142" i="36"/>
  <c r="IG160" i="36"/>
  <c r="AO71" i="40"/>
  <c r="AO72" i="40"/>
  <c r="AO73" i="40"/>
  <c r="AO74" i="40"/>
  <c r="AO75" i="40"/>
  <c r="AO76" i="40"/>
  <c r="AO77" i="40"/>
  <c r="AO78" i="40"/>
  <c r="AO79" i="40"/>
  <c r="AO80" i="40"/>
  <c r="AO81" i="40"/>
  <c r="AO82" i="40"/>
  <c r="AO83" i="40"/>
  <c r="AO84" i="40"/>
  <c r="AO85" i="40"/>
  <c r="AO86" i="40"/>
  <c r="AO87" i="40"/>
  <c r="AO88" i="40"/>
  <c r="AO89" i="40"/>
  <c r="AO90" i="40"/>
  <c r="AO91" i="40"/>
  <c r="AO92" i="40"/>
  <c r="AO93" i="40"/>
  <c r="AO94" i="40"/>
  <c r="AO95" i="40"/>
  <c r="AO96" i="40"/>
  <c r="AO97" i="40"/>
  <c r="AO98" i="40"/>
  <c r="AO99" i="40"/>
  <c r="AO100" i="40"/>
  <c r="AO101" i="40"/>
  <c r="AO102" i="40"/>
  <c r="AO103" i="40"/>
  <c r="AO104" i="40"/>
  <c r="AO105" i="40"/>
  <c r="AO106" i="40"/>
  <c r="AO107" i="40"/>
  <c r="AO108" i="40"/>
  <c r="AO109" i="40"/>
  <c r="AJ111" i="40"/>
  <c r="KV119" i="36"/>
  <c r="D20" i="42"/>
  <c r="AJ114" i="40"/>
  <c r="KV122" i="36"/>
  <c r="KV121" i="36"/>
  <c r="A105" i="40"/>
  <c r="B104" i="40"/>
  <c r="E10" i="52"/>
  <c r="D19" i="42"/>
  <c r="AQ142" i="36"/>
  <c r="AQ160" i="36"/>
  <c r="AQ140" i="36"/>
  <c r="AQ159" i="36"/>
  <c r="AQ141" i="36"/>
  <c r="AQ158" i="36"/>
  <c r="AQ116" i="36"/>
  <c r="DC140" i="36"/>
  <c r="DC159" i="36"/>
  <c r="DC142" i="36"/>
  <c r="DC160" i="36"/>
  <c r="DC141" i="36"/>
  <c r="DC158" i="36"/>
  <c r="DC116" i="36"/>
  <c r="DC145" i="36"/>
  <c r="FO140" i="36"/>
  <c r="FO159" i="36"/>
  <c r="FO116" i="36"/>
  <c r="FO145" i="36"/>
  <c r="FO141" i="36"/>
  <c r="FO158" i="36"/>
  <c r="FO142" i="36"/>
  <c r="FO160" i="36"/>
  <c r="IA140" i="36"/>
  <c r="IA159" i="36"/>
  <c r="IA142" i="36"/>
  <c r="IA160" i="36"/>
  <c r="IA116" i="36"/>
  <c r="IA145" i="36"/>
  <c r="IA141" i="36"/>
  <c r="IA158" i="36"/>
  <c r="KM140" i="36"/>
  <c r="KM159" i="36"/>
  <c r="KM116" i="36"/>
  <c r="KM145" i="36"/>
  <c r="KM142" i="36"/>
  <c r="KM160" i="36"/>
  <c r="KM141" i="36"/>
  <c r="KM158" i="36"/>
  <c r="AZ140" i="36"/>
  <c r="AZ159" i="36"/>
  <c r="AZ142" i="36"/>
  <c r="AZ160" i="36"/>
  <c r="AZ141" i="36"/>
  <c r="AZ158" i="36"/>
  <c r="AZ116" i="36"/>
  <c r="DL140" i="36"/>
  <c r="DL159" i="36"/>
  <c r="DL141" i="36"/>
  <c r="DL158" i="36"/>
  <c r="DL116" i="36"/>
  <c r="DL145" i="36"/>
  <c r="DL142" i="36"/>
  <c r="DL160" i="36"/>
  <c r="FX140" i="36"/>
  <c r="FX159" i="36"/>
  <c r="FX116" i="36"/>
  <c r="FX145" i="36"/>
  <c r="FX141" i="36"/>
  <c r="FX158" i="36"/>
  <c r="FX142" i="36"/>
  <c r="FX160" i="36"/>
  <c r="IJ140" i="36"/>
  <c r="IJ159" i="36"/>
  <c r="IJ142" i="36"/>
  <c r="IJ160" i="36"/>
  <c r="IJ116" i="36"/>
  <c r="IJ145" i="36"/>
  <c r="IJ141" i="36"/>
  <c r="IJ158" i="36"/>
  <c r="M142" i="36"/>
  <c r="M160" i="36"/>
  <c r="M140" i="36"/>
  <c r="M159" i="36"/>
  <c r="M116" i="36"/>
  <c r="M141" i="36"/>
  <c r="M158" i="36"/>
  <c r="BY140" i="36"/>
  <c r="BY159" i="36"/>
  <c r="BY142" i="36"/>
  <c r="BY160" i="36"/>
  <c r="BY141" i="36"/>
  <c r="BY158" i="36"/>
  <c r="BY116" i="36"/>
  <c r="EK140" i="36"/>
  <c r="EK159" i="36"/>
  <c r="EK116" i="36"/>
  <c r="EK141" i="36"/>
  <c r="EK158" i="36"/>
  <c r="EK142" i="36"/>
  <c r="EK160" i="36"/>
  <c r="GW140" i="36"/>
  <c r="GW159" i="36"/>
  <c r="GW142" i="36"/>
  <c r="GW160" i="36"/>
  <c r="GW141" i="36"/>
  <c r="GW158" i="36"/>
  <c r="GW116" i="36"/>
  <c r="JI140" i="36"/>
  <c r="JI159" i="36"/>
  <c r="JI142" i="36"/>
  <c r="JI160" i="36"/>
  <c r="JI116" i="36"/>
  <c r="JI141" i="36"/>
  <c r="JI158" i="36"/>
  <c r="AD142" i="36"/>
  <c r="AD160" i="36"/>
  <c r="AD140" i="36"/>
  <c r="AD159" i="36"/>
  <c r="AD141" i="36"/>
  <c r="AD158" i="36"/>
  <c r="AD116" i="36"/>
  <c r="CP140" i="36"/>
  <c r="CP159" i="36"/>
  <c r="CP141" i="36"/>
  <c r="CP158" i="36"/>
  <c r="CP142" i="36"/>
  <c r="CP160" i="36"/>
  <c r="CP116" i="36"/>
  <c r="FB140" i="36"/>
  <c r="FB159" i="36"/>
  <c r="FB116" i="36"/>
  <c r="FB142" i="36"/>
  <c r="FB160" i="36"/>
  <c r="FB141" i="36"/>
  <c r="FB158" i="36"/>
  <c r="HN140" i="36"/>
  <c r="HN159" i="36"/>
  <c r="HN116" i="36"/>
  <c r="HN141" i="36"/>
  <c r="HN158" i="36"/>
  <c r="HN142" i="36"/>
  <c r="HN160" i="36"/>
  <c r="JZ140" i="36"/>
  <c r="JZ159" i="36"/>
  <c r="JZ116" i="36"/>
  <c r="JZ142" i="36"/>
  <c r="JZ160" i="36"/>
  <c r="JZ141" i="36"/>
  <c r="JZ158" i="36"/>
  <c r="AU142" i="36"/>
  <c r="AU160" i="36"/>
  <c r="AU140" i="36"/>
  <c r="AU159" i="36"/>
  <c r="AU141" i="36"/>
  <c r="AU158" i="36"/>
  <c r="AU116" i="36"/>
  <c r="DG140" i="36"/>
  <c r="DG159" i="36"/>
  <c r="DG142" i="36"/>
  <c r="DG160" i="36"/>
  <c r="DG116" i="36"/>
  <c r="DG141" i="36"/>
  <c r="DG158" i="36"/>
  <c r="FS140" i="36"/>
  <c r="FS159" i="36"/>
  <c r="FS116" i="36"/>
  <c r="FS141" i="36"/>
  <c r="FS158" i="36"/>
  <c r="FS142" i="36"/>
  <c r="FS160" i="36"/>
  <c r="IE140" i="36"/>
  <c r="IE159" i="36"/>
  <c r="IE141" i="36"/>
  <c r="IE158" i="36"/>
  <c r="IE116" i="36"/>
  <c r="IE142" i="36"/>
  <c r="IE160" i="36"/>
  <c r="CT140" i="36"/>
  <c r="CT159" i="36"/>
  <c r="CT141" i="36"/>
  <c r="CT158" i="36"/>
  <c r="CT116" i="36"/>
  <c r="CT142" i="36"/>
  <c r="CT160" i="36"/>
  <c r="AI142" i="36"/>
  <c r="AI160" i="36"/>
  <c r="AI140" i="36"/>
  <c r="AI159" i="36"/>
  <c r="AI141" i="36"/>
  <c r="AI158" i="36"/>
  <c r="AI116" i="36"/>
  <c r="CU142" i="36"/>
  <c r="CU160" i="36"/>
  <c r="CU140" i="36"/>
  <c r="CU159" i="36"/>
  <c r="CU141" i="36"/>
  <c r="CU158" i="36"/>
  <c r="CU116" i="36"/>
  <c r="CU146" i="36"/>
  <c r="FG116" i="36"/>
  <c r="FG146" i="36"/>
  <c r="FG140" i="36"/>
  <c r="FG159" i="36"/>
  <c r="FG141" i="36"/>
  <c r="FG158" i="36"/>
  <c r="FG142" i="36"/>
  <c r="FG160" i="36"/>
  <c r="HS140" i="36"/>
  <c r="HS159" i="36"/>
  <c r="HS142" i="36"/>
  <c r="HS160" i="36"/>
  <c r="HS116" i="36"/>
  <c r="HS146" i="36"/>
  <c r="HS141" i="36"/>
  <c r="HS158" i="36"/>
  <c r="KE140" i="36"/>
  <c r="KE159" i="36"/>
  <c r="KE116" i="36"/>
  <c r="KE146" i="36"/>
  <c r="KE142" i="36"/>
  <c r="KE160" i="36"/>
  <c r="KE141" i="36"/>
  <c r="KE158" i="36"/>
  <c r="BH140" i="36"/>
  <c r="BH159" i="36"/>
  <c r="BH142" i="36"/>
  <c r="BH160" i="36"/>
  <c r="BH116" i="36"/>
  <c r="BH141" i="36"/>
  <c r="BH158" i="36"/>
  <c r="DT140" i="36"/>
  <c r="DT159" i="36"/>
  <c r="DT141" i="36"/>
  <c r="DT158" i="36"/>
  <c r="DT142" i="36"/>
  <c r="DT160" i="36"/>
  <c r="DT116" i="36"/>
  <c r="GF140" i="36"/>
  <c r="GF159" i="36"/>
  <c r="GF116" i="36"/>
  <c r="GF141" i="36"/>
  <c r="GF158" i="36"/>
  <c r="GF142" i="36"/>
  <c r="GF160" i="36"/>
  <c r="IR140" i="36"/>
  <c r="IR159" i="36"/>
  <c r="IR142" i="36"/>
  <c r="IR160" i="36"/>
  <c r="IR116" i="36"/>
  <c r="IR141" i="36"/>
  <c r="IR158" i="36"/>
  <c r="E142" i="36"/>
  <c r="E160" i="36"/>
  <c r="E116" i="36"/>
  <c r="E140" i="36"/>
  <c r="E159" i="36"/>
  <c r="E141" i="36"/>
  <c r="E158" i="36"/>
  <c r="BQ142" i="36"/>
  <c r="BQ160" i="36"/>
  <c r="BQ140" i="36"/>
  <c r="BQ159" i="36"/>
  <c r="BQ141" i="36"/>
  <c r="BQ158" i="36"/>
  <c r="BQ116" i="36"/>
  <c r="EC142" i="36"/>
  <c r="EC160" i="36"/>
  <c r="EC140" i="36"/>
  <c r="EC159" i="36"/>
  <c r="EC141" i="36"/>
  <c r="EC158" i="36"/>
  <c r="EC116" i="36"/>
  <c r="GO140" i="36"/>
  <c r="GO159" i="36"/>
  <c r="GO141" i="36"/>
  <c r="GO158" i="36"/>
  <c r="GO116" i="36"/>
  <c r="GO142" i="36"/>
  <c r="GO160" i="36"/>
  <c r="JA140" i="36"/>
  <c r="JA159" i="36"/>
  <c r="JA142" i="36"/>
  <c r="JA160" i="36"/>
  <c r="JA116" i="36"/>
  <c r="JA145" i="36"/>
  <c r="JA141" i="36"/>
  <c r="JA158" i="36"/>
  <c r="V142" i="36"/>
  <c r="V160" i="36"/>
  <c r="V140" i="36"/>
  <c r="V159" i="36"/>
  <c r="V116" i="36"/>
  <c r="V141" i="36"/>
  <c r="V158" i="36"/>
  <c r="CH142" i="36"/>
  <c r="CH160" i="36"/>
  <c r="CH140" i="36"/>
  <c r="CH159" i="36"/>
  <c r="CH141" i="36"/>
  <c r="CH158" i="36"/>
  <c r="CH116" i="36"/>
  <c r="ET116" i="36"/>
  <c r="ET140" i="36"/>
  <c r="ET159" i="36"/>
  <c r="ET141" i="36"/>
  <c r="ET158" i="36"/>
  <c r="ET142" i="36"/>
  <c r="ET160" i="36"/>
  <c r="HF140" i="36"/>
  <c r="HF159" i="36"/>
  <c r="HF141" i="36"/>
  <c r="HF158" i="36"/>
  <c r="HF116" i="36"/>
  <c r="HF142" i="36"/>
  <c r="HF160" i="36"/>
  <c r="JR140" i="36"/>
  <c r="JR159" i="36"/>
  <c r="JR116" i="36"/>
  <c r="JR142" i="36"/>
  <c r="JR160" i="36"/>
  <c r="JR141" i="36"/>
  <c r="JR158" i="36"/>
  <c r="AM142" i="36"/>
  <c r="AM160" i="36"/>
  <c r="AM140" i="36"/>
  <c r="AM159" i="36"/>
  <c r="AM141" i="36"/>
  <c r="AM158" i="36"/>
  <c r="AM116" i="36"/>
  <c r="CY142" i="36"/>
  <c r="CY160" i="36"/>
  <c r="CY140" i="36"/>
  <c r="CY159" i="36"/>
  <c r="CY116" i="36"/>
  <c r="CY141" i="36"/>
  <c r="CY158" i="36"/>
  <c r="FK116" i="36"/>
  <c r="FK140" i="36"/>
  <c r="FK159" i="36"/>
  <c r="FK141" i="36"/>
  <c r="FK158" i="36"/>
  <c r="FK142" i="36"/>
  <c r="FK160" i="36"/>
  <c r="HW140" i="36"/>
  <c r="HW159" i="36"/>
  <c r="HW141" i="36"/>
  <c r="HW158" i="36"/>
  <c r="HW116" i="36"/>
  <c r="HW142" i="36"/>
  <c r="HW160" i="36"/>
  <c r="KI140" i="36"/>
  <c r="KI159" i="36"/>
  <c r="KI116" i="36"/>
  <c r="KI142" i="36"/>
  <c r="KI160" i="36"/>
  <c r="KI141" i="36"/>
  <c r="KI158" i="36"/>
  <c r="CJ140" i="36"/>
  <c r="CJ159" i="36"/>
  <c r="CJ141" i="36"/>
  <c r="CJ158" i="36"/>
  <c r="CJ142" i="36"/>
  <c r="CJ160" i="36"/>
  <c r="CJ116" i="36"/>
  <c r="JN140" i="36"/>
  <c r="JN159" i="36"/>
  <c r="JN116" i="36"/>
  <c r="JN145" i="36"/>
  <c r="JN142" i="36"/>
  <c r="JN160" i="36"/>
  <c r="JN141" i="36"/>
  <c r="JN158" i="36"/>
  <c r="GJ140" i="36"/>
  <c r="GJ159" i="36"/>
  <c r="GJ141" i="36"/>
  <c r="GJ158" i="36"/>
  <c r="GJ116" i="36"/>
  <c r="GJ142" i="36"/>
  <c r="GJ160" i="36"/>
  <c r="EF140" i="36"/>
  <c r="EF159" i="36"/>
  <c r="EF116" i="36"/>
  <c r="EF142" i="36"/>
  <c r="EF160" i="36"/>
  <c r="EF141" i="36"/>
  <c r="EF158" i="36"/>
  <c r="EH140" i="36"/>
  <c r="EH159" i="36"/>
  <c r="EH116" i="36"/>
  <c r="EH146" i="36"/>
  <c r="EH141" i="36"/>
  <c r="EH158" i="36"/>
  <c r="EH142" i="36"/>
  <c r="EH160" i="36"/>
  <c r="DJ140" i="36"/>
  <c r="DJ159" i="36"/>
  <c r="DJ141" i="36"/>
  <c r="DJ158" i="36"/>
  <c r="DJ142" i="36"/>
  <c r="DJ160" i="36"/>
  <c r="DJ116" i="36"/>
  <c r="CR140" i="36"/>
  <c r="CR159" i="36"/>
  <c r="CR141" i="36"/>
  <c r="CR158" i="36"/>
  <c r="CR116" i="36"/>
  <c r="CR142" i="36"/>
  <c r="CR160" i="36"/>
  <c r="AN140" i="36"/>
  <c r="AN159" i="36"/>
  <c r="AN142" i="36"/>
  <c r="AN160" i="36"/>
  <c r="AN141" i="36"/>
  <c r="AN158" i="36"/>
  <c r="AN116" i="36"/>
  <c r="AN145" i="36"/>
  <c r="J142" i="36"/>
  <c r="J160" i="36"/>
  <c r="J140" i="36"/>
  <c r="J159" i="36"/>
  <c r="J116" i="36"/>
  <c r="J141" i="36"/>
  <c r="J158" i="36"/>
  <c r="HR140" i="36"/>
  <c r="HR159" i="36"/>
  <c r="HR142" i="36"/>
  <c r="HR160" i="36"/>
  <c r="HR141" i="36"/>
  <c r="HR158" i="36"/>
  <c r="HR116" i="36"/>
  <c r="GT140" i="36"/>
  <c r="GT159" i="36"/>
  <c r="GT142" i="36"/>
  <c r="GT160" i="36"/>
  <c r="GT141" i="36"/>
  <c r="GT158" i="36"/>
  <c r="GT116" i="36"/>
  <c r="GT146" i="36"/>
  <c r="HH140" i="36"/>
  <c r="HH159" i="36"/>
  <c r="HH142" i="36"/>
  <c r="HH160" i="36"/>
  <c r="HH116" i="36"/>
  <c r="HH144" i="36"/>
  <c r="HH141" i="36"/>
  <c r="HH158" i="36"/>
  <c r="EV140" i="36"/>
  <c r="EV159" i="36"/>
  <c r="EV116" i="36"/>
  <c r="EV144" i="36"/>
  <c r="EV141" i="36"/>
  <c r="EV158" i="36"/>
  <c r="EV142" i="36"/>
  <c r="EV160" i="36"/>
  <c r="KD140" i="36"/>
  <c r="KD159" i="36"/>
  <c r="KD116" i="36"/>
  <c r="KD142" i="36"/>
  <c r="KD160" i="36"/>
  <c r="KD141" i="36"/>
  <c r="KD158" i="36"/>
  <c r="FV140" i="36"/>
  <c r="FV159" i="36"/>
  <c r="FV116" i="36"/>
  <c r="FV145" i="36"/>
  <c r="FV141" i="36"/>
  <c r="FV158" i="36"/>
  <c r="FV142" i="36"/>
  <c r="FV160" i="36"/>
  <c r="GL140" i="36"/>
  <c r="GL159" i="36"/>
  <c r="GL116" i="36"/>
  <c r="GL142" i="36"/>
  <c r="GL160" i="36"/>
  <c r="GL141" i="36"/>
  <c r="GL158" i="36"/>
  <c r="I140" i="36"/>
  <c r="I159" i="36"/>
  <c r="I142" i="36"/>
  <c r="I160" i="36"/>
  <c r="I116" i="36"/>
  <c r="I141" i="36"/>
  <c r="I158" i="36"/>
  <c r="FM116" i="36"/>
  <c r="FM140" i="36"/>
  <c r="FM159" i="36"/>
  <c r="FM141" i="36"/>
  <c r="FM158" i="36"/>
  <c r="FM142" i="36"/>
  <c r="FM160" i="36"/>
  <c r="AO142" i="36"/>
  <c r="AO160" i="36"/>
  <c r="AO116" i="36"/>
  <c r="AO145" i="36"/>
  <c r="AO140" i="36"/>
  <c r="AO159" i="36"/>
  <c r="AO141" i="36"/>
  <c r="AO158" i="36"/>
  <c r="JE140" i="36"/>
  <c r="JE159" i="36"/>
  <c r="JE141" i="36"/>
  <c r="JE158" i="36"/>
  <c r="JE116" i="36"/>
  <c r="JE142" i="36"/>
  <c r="JE160" i="36"/>
  <c r="EG140" i="36"/>
  <c r="EG159" i="36"/>
  <c r="EG116" i="36"/>
  <c r="EG145" i="36"/>
  <c r="EG141" i="36"/>
  <c r="EG158" i="36"/>
  <c r="EG142" i="36"/>
  <c r="EG160" i="36"/>
  <c r="F129" i="36"/>
  <c r="F121" i="36"/>
  <c r="BG140" i="36"/>
  <c r="BG159" i="36"/>
  <c r="BG142" i="36"/>
  <c r="BG160" i="36"/>
  <c r="BG116" i="36"/>
  <c r="BG141" i="36"/>
  <c r="BG158" i="36"/>
  <c r="DS140" i="36"/>
  <c r="DS159" i="36"/>
  <c r="DS142" i="36"/>
  <c r="DS160" i="36"/>
  <c r="DS141" i="36"/>
  <c r="DS158" i="36"/>
  <c r="DS116" i="36"/>
  <c r="DS145" i="36"/>
  <c r="GE140" i="36"/>
  <c r="GE159" i="36"/>
  <c r="GE116" i="36"/>
  <c r="GE142" i="36"/>
  <c r="GE160" i="36"/>
  <c r="GE141" i="36"/>
  <c r="GE158" i="36"/>
  <c r="IQ140" i="36"/>
  <c r="IQ159" i="36"/>
  <c r="IQ142" i="36"/>
  <c r="IQ160" i="36"/>
  <c r="IQ116" i="36"/>
  <c r="IQ141" i="36"/>
  <c r="IQ158" i="36"/>
  <c r="D142" i="36"/>
  <c r="D160" i="36"/>
  <c r="D140" i="36"/>
  <c r="D159" i="36"/>
  <c r="D141" i="36"/>
  <c r="D158" i="36"/>
  <c r="D116" i="36"/>
  <c r="BP140" i="36"/>
  <c r="BP159" i="36"/>
  <c r="BP142" i="36"/>
  <c r="BP160" i="36"/>
  <c r="BP116" i="36"/>
  <c r="BP141" i="36"/>
  <c r="BP158" i="36"/>
  <c r="EB140" i="36"/>
  <c r="EB159" i="36"/>
  <c r="EB141" i="36"/>
  <c r="EB158" i="36"/>
  <c r="EB142" i="36"/>
  <c r="EB160" i="36"/>
  <c r="EB116" i="36"/>
  <c r="EB145" i="36"/>
  <c r="GN140" i="36"/>
  <c r="GN159" i="36"/>
  <c r="GN116" i="36"/>
  <c r="GN141" i="36"/>
  <c r="GN158" i="36"/>
  <c r="GN142" i="36"/>
  <c r="GN160" i="36"/>
  <c r="IZ140" i="36"/>
  <c r="IZ159" i="36"/>
  <c r="IZ142" i="36"/>
  <c r="IZ160" i="36"/>
  <c r="IZ116" i="36"/>
  <c r="IZ141" i="36"/>
  <c r="IZ158" i="36"/>
  <c r="AC140" i="36"/>
  <c r="AC159" i="36"/>
  <c r="AC142" i="36"/>
  <c r="AC160" i="36"/>
  <c r="AC116" i="36"/>
  <c r="AC141" i="36"/>
  <c r="AC158" i="36"/>
  <c r="CO140" i="36"/>
  <c r="CO159" i="36"/>
  <c r="CO142" i="36"/>
  <c r="CO160" i="36"/>
  <c r="CO141" i="36"/>
  <c r="CO158" i="36"/>
  <c r="CO116" i="36"/>
  <c r="FA140" i="36"/>
  <c r="FA159" i="36"/>
  <c r="FA116" i="36"/>
  <c r="FA142" i="36"/>
  <c r="FA160" i="36"/>
  <c r="FA141" i="36"/>
  <c r="FA158" i="36"/>
  <c r="HM140" i="36"/>
  <c r="HM159" i="36"/>
  <c r="HM142" i="36"/>
  <c r="HM160" i="36"/>
  <c r="HM116" i="36"/>
  <c r="HM141" i="36"/>
  <c r="HM158" i="36"/>
  <c r="JY140" i="36"/>
  <c r="JY159" i="36"/>
  <c r="JY116" i="36"/>
  <c r="JY142" i="36"/>
  <c r="JY160" i="36"/>
  <c r="JY141" i="36"/>
  <c r="JY158" i="36"/>
  <c r="AT140" i="36"/>
  <c r="AT159" i="36"/>
  <c r="AT142" i="36"/>
  <c r="AT160" i="36"/>
  <c r="AT116" i="36"/>
  <c r="AT141" i="36"/>
  <c r="AT158" i="36"/>
  <c r="DF140" i="36"/>
  <c r="DF159" i="36"/>
  <c r="DF141" i="36"/>
  <c r="DF158" i="36"/>
  <c r="DF142" i="36"/>
  <c r="DF160" i="36"/>
  <c r="DF116" i="36"/>
  <c r="FR140" i="36"/>
  <c r="FR159" i="36"/>
  <c r="FR116" i="36"/>
  <c r="FR142" i="36"/>
  <c r="FR160" i="36"/>
  <c r="FR141" i="36"/>
  <c r="FR158" i="36"/>
  <c r="ID140" i="36"/>
  <c r="ID159" i="36"/>
  <c r="ID116" i="36"/>
  <c r="ID141" i="36"/>
  <c r="ID158" i="36"/>
  <c r="ID142" i="36"/>
  <c r="ID160" i="36"/>
  <c r="KP140" i="36"/>
  <c r="KP159" i="36"/>
  <c r="KP116" i="36"/>
  <c r="KP142" i="36"/>
  <c r="KP160" i="36"/>
  <c r="KP141" i="36"/>
  <c r="KP158" i="36"/>
  <c r="BK140" i="36"/>
  <c r="BK159" i="36"/>
  <c r="BK142" i="36"/>
  <c r="BK160" i="36"/>
  <c r="BK116" i="36"/>
  <c r="BK141" i="36"/>
  <c r="BK158" i="36"/>
  <c r="DW140" i="36"/>
  <c r="DW159" i="36"/>
  <c r="DW142" i="36"/>
  <c r="DW160" i="36"/>
  <c r="DW116" i="36"/>
  <c r="DW141" i="36"/>
  <c r="DW158" i="36"/>
  <c r="GI140" i="36"/>
  <c r="GI159" i="36"/>
  <c r="GI141" i="36"/>
  <c r="GI158" i="36"/>
  <c r="GI116" i="36"/>
  <c r="GI142" i="36"/>
  <c r="GI160" i="36"/>
  <c r="IU140" i="36"/>
  <c r="IU159" i="36"/>
  <c r="IU141" i="36"/>
  <c r="IU158" i="36"/>
  <c r="IU116" i="36"/>
  <c r="IU142" i="36"/>
  <c r="IU160" i="36"/>
  <c r="IF140" i="36"/>
  <c r="IF159" i="36"/>
  <c r="IF141" i="36"/>
  <c r="IF158" i="36"/>
  <c r="IF116" i="36"/>
  <c r="IF142" i="36"/>
  <c r="IF160" i="36"/>
  <c r="AY140" i="36"/>
  <c r="AY159" i="36"/>
  <c r="AY142" i="36"/>
  <c r="AY160" i="36"/>
  <c r="AY116" i="36"/>
  <c r="AY146" i="36"/>
  <c r="AY141" i="36"/>
  <c r="AY158" i="36"/>
  <c r="DK140" i="36"/>
  <c r="DK159" i="36"/>
  <c r="DK142" i="36"/>
  <c r="DK160" i="36"/>
  <c r="DK116" i="36"/>
  <c r="DK146" i="36"/>
  <c r="DK141" i="36"/>
  <c r="DK158" i="36"/>
  <c r="FW140" i="36"/>
  <c r="FW159" i="36"/>
  <c r="FW116" i="36"/>
  <c r="FW146" i="36"/>
  <c r="FW142" i="36"/>
  <c r="FW160" i="36"/>
  <c r="FW141" i="36"/>
  <c r="FW158" i="36"/>
  <c r="II140" i="36"/>
  <c r="II159" i="36"/>
  <c r="II142" i="36"/>
  <c r="II160" i="36"/>
  <c r="II116" i="36"/>
  <c r="II146" i="36"/>
  <c r="II141" i="36"/>
  <c r="II158" i="36"/>
  <c r="L142" i="36"/>
  <c r="L160" i="36"/>
  <c r="L140" i="36"/>
  <c r="L159" i="36"/>
  <c r="L141" i="36"/>
  <c r="L158" i="36"/>
  <c r="L116" i="36"/>
  <c r="BX140" i="36"/>
  <c r="BX159" i="36"/>
  <c r="BX142" i="36"/>
  <c r="BX160" i="36"/>
  <c r="BX116" i="36"/>
  <c r="BX141" i="36"/>
  <c r="BX158" i="36"/>
  <c r="EJ140" i="36"/>
  <c r="EJ159" i="36"/>
  <c r="EJ116" i="36"/>
  <c r="EJ142" i="36"/>
  <c r="EJ160" i="36"/>
  <c r="EJ141" i="36"/>
  <c r="EJ158" i="36"/>
  <c r="GV140" i="36"/>
  <c r="GV159" i="36"/>
  <c r="GV142" i="36"/>
  <c r="GV160" i="36"/>
  <c r="GV116" i="36"/>
  <c r="GV141" i="36"/>
  <c r="GV158" i="36"/>
  <c r="JH140" i="36"/>
  <c r="JH159" i="36"/>
  <c r="JH142" i="36"/>
  <c r="JH160" i="36"/>
  <c r="JH116" i="36"/>
  <c r="JH141" i="36"/>
  <c r="JH158" i="36"/>
  <c r="U142" i="36"/>
  <c r="U160" i="36"/>
  <c r="U140" i="36"/>
  <c r="U159" i="36"/>
  <c r="U116" i="36"/>
  <c r="U141" i="36"/>
  <c r="U158" i="36"/>
  <c r="CG140" i="36"/>
  <c r="CG159" i="36"/>
  <c r="CG142" i="36"/>
  <c r="CG160" i="36"/>
  <c r="CG116" i="36"/>
  <c r="CG141" i="36"/>
  <c r="CG158" i="36"/>
  <c r="ES140" i="36"/>
  <c r="ES159" i="36"/>
  <c r="ES116" i="36"/>
  <c r="ES142" i="36"/>
  <c r="ES160" i="36"/>
  <c r="ES141" i="36"/>
  <c r="ES158" i="36"/>
  <c r="HE140" i="36"/>
  <c r="HE159" i="36"/>
  <c r="HE141" i="36"/>
  <c r="HE158" i="36"/>
  <c r="HE116" i="36"/>
  <c r="HE142" i="36"/>
  <c r="HE160" i="36"/>
  <c r="JQ140" i="36"/>
  <c r="JQ159" i="36"/>
  <c r="JQ116" i="36"/>
  <c r="JQ145" i="36"/>
  <c r="JQ142" i="36"/>
  <c r="JQ160" i="36"/>
  <c r="JQ141" i="36"/>
  <c r="JQ158" i="36"/>
  <c r="AL142" i="36"/>
  <c r="AL160" i="36"/>
  <c r="AL140" i="36"/>
  <c r="AL159" i="36"/>
  <c r="AL116" i="36"/>
  <c r="AL141" i="36"/>
  <c r="AL158" i="36"/>
  <c r="CX140" i="36"/>
  <c r="CX159" i="36"/>
  <c r="CX141" i="36"/>
  <c r="CX158" i="36"/>
  <c r="CX142" i="36"/>
  <c r="CX160" i="36"/>
  <c r="CX116" i="36"/>
  <c r="FJ140" i="36"/>
  <c r="FJ159" i="36"/>
  <c r="FJ116" i="36"/>
  <c r="FJ142" i="36"/>
  <c r="FJ160" i="36"/>
  <c r="FJ141" i="36"/>
  <c r="FJ158" i="36"/>
  <c r="HV140" i="36"/>
  <c r="HV159" i="36"/>
  <c r="HV116" i="36"/>
  <c r="HV141" i="36"/>
  <c r="HV158" i="36"/>
  <c r="HV142" i="36"/>
  <c r="HV160" i="36"/>
  <c r="KH140" i="36"/>
  <c r="KH159" i="36"/>
  <c r="KH116" i="36"/>
  <c r="KH144" i="36"/>
  <c r="KH142" i="36"/>
  <c r="KH160" i="36"/>
  <c r="KH141" i="36"/>
  <c r="KH158" i="36"/>
  <c r="BC140" i="36"/>
  <c r="BC159" i="36"/>
  <c r="BC142" i="36"/>
  <c r="BC160" i="36"/>
  <c r="BC116" i="36"/>
  <c r="BC141" i="36"/>
  <c r="BC158" i="36"/>
  <c r="DO140" i="36"/>
  <c r="DO159" i="36"/>
  <c r="DO142" i="36"/>
  <c r="DO160" i="36"/>
  <c r="DO141" i="36"/>
  <c r="DO158" i="36"/>
  <c r="DO116" i="36"/>
  <c r="GA140" i="36"/>
  <c r="GA159" i="36"/>
  <c r="GA141" i="36"/>
  <c r="GA158" i="36"/>
  <c r="GA142" i="36"/>
  <c r="GA160" i="36"/>
  <c r="GA116" i="36"/>
  <c r="IM140" i="36"/>
  <c r="IM159" i="36"/>
  <c r="IM141" i="36"/>
  <c r="IM158" i="36"/>
  <c r="IM116" i="36"/>
  <c r="IM142" i="36"/>
  <c r="IM160" i="36"/>
  <c r="BF140" i="36"/>
  <c r="BF159" i="36"/>
  <c r="BF142" i="36"/>
  <c r="BF160" i="36"/>
  <c r="BF141" i="36"/>
  <c r="BF158" i="36"/>
  <c r="BF116" i="36"/>
  <c r="BF146" i="36"/>
  <c r="EP140" i="36"/>
  <c r="EP159" i="36"/>
  <c r="EP116" i="36"/>
  <c r="EP141" i="36"/>
  <c r="EP158" i="36"/>
  <c r="EP142" i="36"/>
  <c r="EP160" i="36"/>
  <c r="IN140" i="36"/>
  <c r="IN159" i="36"/>
  <c r="IN141" i="36"/>
  <c r="IN158" i="36"/>
  <c r="IN116" i="36"/>
  <c r="IN142" i="36"/>
  <c r="IN160" i="36"/>
  <c r="IV140" i="36"/>
  <c r="IV159" i="36"/>
  <c r="IV141" i="36"/>
  <c r="IV158" i="36"/>
  <c r="IV116" i="36"/>
  <c r="IV142" i="36"/>
  <c r="IV160" i="36"/>
  <c r="GR140" i="36"/>
  <c r="GR159" i="36"/>
  <c r="GR142" i="36"/>
  <c r="GR160" i="36"/>
  <c r="GR116" i="36"/>
  <c r="GR141" i="36"/>
  <c r="GR158" i="36"/>
  <c r="EN140" i="36"/>
  <c r="EN159" i="36"/>
  <c r="EN116" i="36"/>
  <c r="EN142" i="36"/>
  <c r="EN160" i="36"/>
  <c r="EN141" i="36"/>
  <c r="EN158" i="36"/>
  <c r="IH140" i="36"/>
  <c r="IH159" i="36"/>
  <c r="IH142" i="36"/>
  <c r="IH160" i="36"/>
  <c r="IH116" i="36"/>
  <c r="IH141" i="36"/>
  <c r="IH158" i="36"/>
  <c r="FD140" i="36"/>
  <c r="FD159" i="36"/>
  <c r="FD116" i="36"/>
  <c r="FD141" i="36"/>
  <c r="FD158" i="36"/>
  <c r="FD142" i="36"/>
  <c r="FD160" i="36"/>
  <c r="CZ140" i="36"/>
  <c r="CZ159" i="36"/>
  <c r="CZ141" i="36"/>
  <c r="CZ158" i="36"/>
  <c r="CZ116" i="36"/>
  <c r="CZ142" i="36"/>
  <c r="CZ160" i="36"/>
  <c r="AX142" i="36"/>
  <c r="AX160" i="36"/>
  <c r="AX140" i="36"/>
  <c r="AX159" i="36"/>
  <c r="AX116" i="36"/>
  <c r="AX141" i="36"/>
  <c r="AX158" i="36"/>
  <c r="R140" i="36"/>
  <c r="R159" i="36"/>
  <c r="R142" i="36"/>
  <c r="R160" i="36"/>
  <c r="R141" i="36"/>
  <c r="R158" i="36"/>
  <c r="R116" i="36"/>
  <c r="KJ140" i="36"/>
  <c r="KJ159" i="36"/>
  <c r="KJ116" i="36"/>
  <c r="KJ142" i="36"/>
  <c r="KJ160" i="36"/>
  <c r="KJ141" i="36"/>
  <c r="KJ158" i="36"/>
  <c r="KL140" i="36"/>
  <c r="KL159" i="36"/>
  <c r="KL116" i="36"/>
  <c r="KL146" i="36"/>
  <c r="KL142" i="36"/>
  <c r="KL160" i="36"/>
  <c r="KL141" i="36"/>
  <c r="KL158" i="36"/>
  <c r="EX140" i="36"/>
  <c r="EX159" i="36"/>
  <c r="EX116" i="36"/>
  <c r="EX146" i="36"/>
  <c r="EX142" i="36"/>
  <c r="EX160" i="36"/>
  <c r="EX141" i="36"/>
  <c r="EX158" i="36"/>
  <c r="DR140" i="36"/>
  <c r="DR159" i="36"/>
  <c r="DR141" i="36"/>
  <c r="DR158" i="36"/>
  <c r="DR116" i="36"/>
  <c r="DR146" i="36"/>
  <c r="DR142" i="36"/>
  <c r="DR160" i="36"/>
  <c r="JF140" i="36"/>
  <c r="JF159" i="36"/>
  <c r="JF142" i="36"/>
  <c r="JF160" i="36"/>
  <c r="JF116" i="36"/>
  <c r="JF146" i="36"/>
  <c r="JF141" i="36"/>
  <c r="JF158" i="36"/>
  <c r="JT140" i="36"/>
  <c r="JT159" i="36"/>
  <c r="JT116" i="36"/>
  <c r="JT144" i="36"/>
  <c r="JT142" i="36"/>
  <c r="JT160" i="36"/>
  <c r="JT141" i="36"/>
  <c r="JT158" i="36"/>
  <c r="HZ140" i="36"/>
  <c r="HZ159" i="36"/>
  <c r="HZ142" i="36"/>
  <c r="HZ160" i="36"/>
  <c r="HZ116" i="36"/>
  <c r="HZ146" i="36"/>
  <c r="HZ141" i="36"/>
  <c r="HZ158" i="36"/>
  <c r="IW140" i="36"/>
  <c r="IW159" i="36"/>
  <c r="IW141" i="36"/>
  <c r="IW158" i="36"/>
  <c r="IW116" i="36"/>
  <c r="IW142" i="36"/>
  <c r="IW160" i="36"/>
  <c r="DY140" i="36"/>
  <c r="DY159" i="36"/>
  <c r="DY142" i="36"/>
  <c r="DY160" i="36"/>
  <c r="DY116" i="36"/>
  <c r="DY146" i="36"/>
  <c r="DY141" i="36"/>
  <c r="DY158" i="36"/>
  <c r="HQ140" i="36"/>
  <c r="HQ159" i="36"/>
  <c r="HQ141" i="36"/>
  <c r="HQ158" i="36"/>
  <c r="HQ116" i="36"/>
  <c r="HQ142" i="36"/>
  <c r="HQ160" i="36"/>
  <c r="CS140" i="36"/>
  <c r="CS159" i="36"/>
  <c r="CS142" i="36"/>
  <c r="CS160" i="36"/>
  <c r="CS116" i="36"/>
  <c r="CS146" i="36"/>
  <c r="CS141" i="36"/>
  <c r="CS158" i="36"/>
  <c r="K142" i="36"/>
  <c r="K160" i="36"/>
  <c r="K140" i="36"/>
  <c r="K159" i="36"/>
  <c r="K141" i="36"/>
  <c r="K158" i="36"/>
  <c r="K116" i="36"/>
  <c r="BW140" i="36"/>
  <c r="BW159" i="36"/>
  <c r="BW142" i="36"/>
  <c r="BW160" i="36"/>
  <c r="BW116" i="36"/>
  <c r="BW145" i="36"/>
  <c r="BW141" i="36"/>
  <c r="BW158" i="36"/>
  <c r="EI140" i="36"/>
  <c r="EI159" i="36"/>
  <c r="EI116" i="36"/>
  <c r="EI145" i="36"/>
  <c r="EI142" i="36"/>
  <c r="EI160" i="36"/>
  <c r="EI141" i="36"/>
  <c r="EI158" i="36"/>
  <c r="GU140" i="36"/>
  <c r="GU159" i="36"/>
  <c r="GU142" i="36"/>
  <c r="GU160" i="36"/>
  <c r="GU116" i="36"/>
  <c r="GU145" i="36"/>
  <c r="GU141" i="36"/>
  <c r="GU158" i="36"/>
  <c r="JG140" i="36"/>
  <c r="JG159" i="36"/>
  <c r="JG142" i="36"/>
  <c r="JG160" i="36"/>
  <c r="JG116" i="36"/>
  <c r="JG145" i="36"/>
  <c r="JG141" i="36"/>
  <c r="JG158" i="36"/>
  <c r="T142" i="36"/>
  <c r="T160" i="36"/>
  <c r="T141" i="36"/>
  <c r="T158" i="36"/>
  <c r="T140" i="36"/>
  <c r="T159" i="36"/>
  <c r="T116" i="36"/>
  <c r="CF142" i="36"/>
  <c r="CF160" i="36"/>
  <c r="CF140" i="36"/>
  <c r="CF159" i="36"/>
  <c r="CF116" i="36"/>
  <c r="CF141" i="36"/>
  <c r="CF158" i="36"/>
  <c r="ER116" i="36"/>
  <c r="ER140" i="36"/>
  <c r="ER159" i="36"/>
  <c r="ER142" i="36"/>
  <c r="ER160" i="36"/>
  <c r="ER141" i="36"/>
  <c r="ER158" i="36"/>
  <c r="HD140" i="36"/>
  <c r="HD159" i="36"/>
  <c r="HD141" i="36"/>
  <c r="HD158" i="36"/>
  <c r="HD116" i="36"/>
  <c r="HD145" i="36"/>
  <c r="HD142" i="36"/>
  <c r="HD160" i="36"/>
  <c r="JP140" i="36"/>
  <c r="JP159" i="36"/>
  <c r="JP116" i="36"/>
  <c r="JP145" i="36"/>
  <c r="JP142" i="36"/>
  <c r="JP160" i="36"/>
  <c r="JP141" i="36"/>
  <c r="JP158" i="36"/>
  <c r="AS142" i="36"/>
  <c r="AS160" i="36"/>
  <c r="AS140" i="36"/>
  <c r="AS159" i="36"/>
  <c r="AS141" i="36"/>
  <c r="AS158" i="36"/>
  <c r="AS116" i="36"/>
  <c r="DE140" i="36"/>
  <c r="DE159" i="36"/>
  <c r="DE142" i="36"/>
  <c r="DE160" i="36"/>
  <c r="DE141" i="36"/>
  <c r="DE158" i="36"/>
  <c r="DE116" i="36"/>
  <c r="FQ140" i="36"/>
  <c r="FQ159" i="36"/>
  <c r="FQ116" i="36"/>
  <c r="FQ142" i="36"/>
  <c r="FQ160" i="36"/>
  <c r="FQ141" i="36"/>
  <c r="FQ158" i="36"/>
  <c r="IC140" i="36"/>
  <c r="IC159" i="36"/>
  <c r="IC142" i="36"/>
  <c r="IC160" i="36"/>
  <c r="IC116" i="36"/>
  <c r="IC141" i="36"/>
  <c r="IC158" i="36"/>
  <c r="KO140" i="36"/>
  <c r="KO159" i="36"/>
  <c r="KO116" i="36"/>
  <c r="KO146" i="36"/>
  <c r="KO142" i="36"/>
  <c r="KO160" i="36"/>
  <c r="KO141" i="36"/>
  <c r="KO158" i="36"/>
  <c r="BJ140" i="36"/>
  <c r="BJ159" i="36"/>
  <c r="BJ142" i="36"/>
  <c r="BJ160" i="36"/>
  <c r="BJ141" i="36"/>
  <c r="BJ158" i="36"/>
  <c r="BJ116" i="36"/>
  <c r="DV140" i="36"/>
  <c r="DV159" i="36"/>
  <c r="DV141" i="36"/>
  <c r="DV158" i="36"/>
  <c r="DV142" i="36"/>
  <c r="DV160" i="36"/>
  <c r="DV116" i="36"/>
  <c r="GH140" i="36"/>
  <c r="GH159" i="36"/>
  <c r="GH141" i="36"/>
  <c r="GH158" i="36"/>
  <c r="GH142" i="36"/>
  <c r="GH160" i="36"/>
  <c r="GH116" i="36"/>
  <c r="IT140" i="36"/>
  <c r="IT159" i="36"/>
  <c r="IT116" i="36"/>
  <c r="IT141" i="36"/>
  <c r="IT158" i="36"/>
  <c r="IT142" i="36"/>
  <c r="IT160" i="36"/>
  <c r="O142" i="36"/>
  <c r="O160" i="36"/>
  <c r="O140" i="36"/>
  <c r="O159" i="36"/>
  <c r="O141" i="36"/>
  <c r="O158" i="36"/>
  <c r="O116" i="36"/>
  <c r="CA140" i="36"/>
  <c r="CA159" i="36"/>
  <c r="CA142" i="36"/>
  <c r="CA160" i="36"/>
  <c r="CA116" i="36"/>
  <c r="CA141" i="36"/>
  <c r="CA158" i="36"/>
  <c r="EM140" i="36"/>
  <c r="EM159" i="36"/>
  <c r="EM116" i="36"/>
  <c r="EM142" i="36"/>
  <c r="EM160" i="36"/>
  <c r="EM141" i="36"/>
  <c r="EM158" i="36"/>
  <c r="GY140" i="36"/>
  <c r="GY159" i="36"/>
  <c r="GY116" i="36"/>
  <c r="GY141" i="36"/>
  <c r="GY158" i="36"/>
  <c r="GY142" i="36"/>
  <c r="GY160" i="36"/>
  <c r="JK140" i="36"/>
  <c r="JK159" i="36"/>
  <c r="JK116" i="36"/>
  <c r="JK142" i="36"/>
  <c r="JK160" i="36"/>
  <c r="JK141" i="36"/>
  <c r="JK158" i="36"/>
  <c r="C141" i="36"/>
  <c r="C158" i="36"/>
  <c r="C140" i="36"/>
  <c r="C159" i="36"/>
  <c r="C116" i="36"/>
  <c r="C142" i="36"/>
  <c r="C160" i="36"/>
  <c r="BO140" i="36"/>
  <c r="BO159" i="36"/>
  <c r="BO142" i="36"/>
  <c r="BO160" i="36"/>
  <c r="BO116" i="36"/>
  <c r="BO146" i="36"/>
  <c r="BO141" i="36"/>
  <c r="BO158" i="36"/>
  <c r="EA140" i="36"/>
  <c r="EA159" i="36"/>
  <c r="EA142" i="36"/>
  <c r="EA160" i="36"/>
  <c r="EA141" i="36"/>
  <c r="EA158" i="36"/>
  <c r="EA116" i="36"/>
  <c r="EA146" i="36"/>
  <c r="GM140" i="36"/>
  <c r="GM159" i="36"/>
  <c r="GM116" i="36"/>
  <c r="GM146" i="36"/>
  <c r="GM141" i="36"/>
  <c r="GM158" i="36"/>
  <c r="GM142" i="36"/>
  <c r="GM160" i="36"/>
  <c r="IY140" i="36"/>
  <c r="IY159" i="36"/>
  <c r="IY142" i="36"/>
  <c r="IY160" i="36"/>
  <c r="IY116" i="36"/>
  <c r="IY146" i="36"/>
  <c r="IY141" i="36"/>
  <c r="IY158" i="36"/>
  <c r="AB140" i="36"/>
  <c r="AB159" i="36"/>
  <c r="AB142" i="36"/>
  <c r="AB160" i="36"/>
  <c r="AB141" i="36"/>
  <c r="AB158" i="36"/>
  <c r="AB116" i="36"/>
  <c r="CN140" i="36"/>
  <c r="CN159" i="36"/>
  <c r="CN141" i="36"/>
  <c r="CN158" i="36"/>
  <c r="CN142" i="36"/>
  <c r="CN160" i="36"/>
  <c r="CN116" i="36"/>
  <c r="EZ140" i="36"/>
  <c r="EZ159" i="36"/>
  <c r="EZ116" i="36"/>
  <c r="EZ141" i="36"/>
  <c r="EZ158" i="36"/>
  <c r="EZ142" i="36"/>
  <c r="EZ160" i="36"/>
  <c r="HL140" i="36"/>
  <c r="HL159" i="36"/>
  <c r="HL142" i="36"/>
  <c r="HL160" i="36"/>
  <c r="HL116" i="36"/>
  <c r="HL141" i="36"/>
  <c r="HL158" i="36"/>
  <c r="JX140" i="36"/>
  <c r="JX159" i="36"/>
  <c r="JX116" i="36"/>
  <c r="JX142" i="36"/>
  <c r="JX160" i="36"/>
  <c r="JX141" i="36"/>
  <c r="JX158" i="36"/>
  <c r="AK142" i="36"/>
  <c r="AK160" i="36"/>
  <c r="AK140" i="36"/>
  <c r="AK159" i="36"/>
  <c r="AK116" i="36"/>
  <c r="AK141" i="36"/>
  <c r="AK158" i="36"/>
  <c r="CW140" i="36"/>
  <c r="CW159" i="36"/>
  <c r="CW142" i="36"/>
  <c r="CW160" i="36"/>
  <c r="CW141" i="36"/>
  <c r="CW158" i="36"/>
  <c r="CW116" i="36"/>
  <c r="FI140" i="36"/>
  <c r="FI159" i="36"/>
  <c r="FI116" i="36"/>
  <c r="FI142" i="36"/>
  <c r="FI160" i="36"/>
  <c r="FI141" i="36"/>
  <c r="FI158" i="36"/>
  <c r="HU140" i="36"/>
  <c r="HU159" i="36"/>
  <c r="HU142" i="36"/>
  <c r="HU160" i="36"/>
  <c r="HU116" i="36"/>
  <c r="HU141" i="36"/>
  <c r="HU158" i="36"/>
  <c r="KG140" i="36"/>
  <c r="KG159" i="36"/>
  <c r="KG116" i="36"/>
  <c r="KG142" i="36"/>
  <c r="KG160" i="36"/>
  <c r="KG141" i="36"/>
  <c r="KG158" i="36"/>
  <c r="BB140" i="36"/>
  <c r="BB159" i="36"/>
  <c r="BB142" i="36"/>
  <c r="BB160" i="36"/>
  <c r="BB116" i="36"/>
  <c r="BB141" i="36"/>
  <c r="BB158" i="36"/>
  <c r="DN140" i="36"/>
  <c r="DN159" i="36"/>
  <c r="DN141" i="36"/>
  <c r="DN158" i="36"/>
  <c r="DN116" i="36"/>
  <c r="DN142" i="36"/>
  <c r="DN160" i="36"/>
  <c r="FZ140" i="36"/>
  <c r="FZ159" i="36"/>
  <c r="FZ141" i="36"/>
  <c r="FZ158" i="36"/>
  <c r="FZ142" i="36"/>
  <c r="FZ160" i="36"/>
  <c r="FZ116" i="36"/>
  <c r="IL140" i="36"/>
  <c r="IL159" i="36"/>
  <c r="IL116" i="36"/>
  <c r="IL141" i="36"/>
  <c r="IL158" i="36"/>
  <c r="IL142" i="36"/>
  <c r="IL160" i="36"/>
  <c r="G142" i="36"/>
  <c r="G160" i="36"/>
  <c r="G140" i="36"/>
  <c r="G159" i="36"/>
  <c r="G116" i="36"/>
  <c r="G141" i="36"/>
  <c r="G158" i="36"/>
  <c r="BS140" i="36"/>
  <c r="BS159" i="36"/>
  <c r="BS142" i="36"/>
  <c r="BS160" i="36"/>
  <c r="BS116" i="36"/>
  <c r="BS141" i="36"/>
  <c r="BS158" i="36"/>
  <c r="EE140" i="36"/>
  <c r="EE159" i="36"/>
  <c r="EE142" i="36"/>
  <c r="EE160" i="36"/>
  <c r="EE116" i="36"/>
  <c r="EE141" i="36"/>
  <c r="EE158" i="36"/>
  <c r="GQ140" i="36"/>
  <c r="GQ159" i="36"/>
  <c r="GQ116" i="36"/>
  <c r="GQ142" i="36"/>
  <c r="GQ160" i="36"/>
  <c r="GQ141" i="36"/>
  <c r="GQ158" i="36"/>
  <c r="JC140" i="36"/>
  <c r="JC159" i="36"/>
  <c r="JC141" i="36"/>
  <c r="JC158" i="36"/>
  <c r="JC116" i="36"/>
  <c r="JC142" i="36"/>
  <c r="JC160" i="36"/>
  <c r="BV140" i="36"/>
  <c r="BV159" i="36"/>
  <c r="BV142" i="36"/>
  <c r="BV160" i="36"/>
  <c r="BV141" i="36"/>
  <c r="BV158" i="36"/>
  <c r="BV116" i="36"/>
  <c r="BV146" i="36"/>
  <c r="DP140" i="36"/>
  <c r="DP159" i="36"/>
  <c r="DP141" i="36"/>
  <c r="DP158" i="36"/>
  <c r="DP142" i="36"/>
  <c r="DP160" i="36"/>
  <c r="DP116" i="36"/>
  <c r="BL140" i="36"/>
  <c r="BL159" i="36"/>
  <c r="BL142" i="36"/>
  <c r="BL160" i="36"/>
  <c r="BL116" i="36"/>
  <c r="BL141" i="36"/>
  <c r="BL158" i="36"/>
  <c r="H140" i="36"/>
  <c r="H159" i="36"/>
  <c r="H142" i="36"/>
  <c r="H160" i="36"/>
  <c r="H141" i="36"/>
  <c r="H158" i="36"/>
  <c r="H116" i="36"/>
  <c r="JD140" i="36"/>
  <c r="JD159" i="36"/>
  <c r="JD141" i="36"/>
  <c r="JD158" i="36"/>
  <c r="JD116" i="36"/>
  <c r="JD144" i="36"/>
  <c r="JD142" i="36"/>
  <c r="JD160" i="36"/>
  <c r="JL140" i="36"/>
  <c r="JL159" i="36"/>
  <c r="JL116" i="36"/>
  <c r="JL142" i="36"/>
  <c r="JL160" i="36"/>
  <c r="JL141" i="36"/>
  <c r="JL158" i="36"/>
  <c r="CB140" i="36"/>
  <c r="CB159" i="36"/>
  <c r="CB142" i="36"/>
  <c r="CB160" i="36"/>
  <c r="CB116" i="36"/>
  <c r="CB141" i="36"/>
  <c r="CB158" i="36"/>
  <c r="HP140" i="36"/>
  <c r="HP159" i="36"/>
  <c r="HP141" i="36"/>
  <c r="HP158" i="36"/>
  <c r="HP116" i="36"/>
  <c r="HP142" i="36"/>
  <c r="HP160" i="36"/>
  <c r="FL140" i="36"/>
  <c r="FL159" i="36"/>
  <c r="FL116" i="36"/>
  <c r="FL141" i="36"/>
  <c r="FL158" i="36"/>
  <c r="FL142" i="36"/>
  <c r="FL160" i="36"/>
  <c r="HJ140" i="36"/>
  <c r="HJ159" i="36"/>
  <c r="HJ142" i="36"/>
  <c r="HJ160" i="36"/>
  <c r="HJ116" i="36"/>
  <c r="HJ146" i="36"/>
  <c r="HJ141" i="36"/>
  <c r="HJ158" i="36"/>
  <c r="BN140" i="36"/>
  <c r="BN159" i="36"/>
  <c r="BN142" i="36"/>
  <c r="BN160" i="36"/>
  <c r="BN141" i="36"/>
  <c r="BN158" i="36"/>
  <c r="BN116" i="36"/>
  <c r="AV142" i="36"/>
  <c r="AV160" i="36"/>
  <c r="AV140" i="36"/>
  <c r="AV159" i="36"/>
  <c r="AV116" i="36"/>
  <c r="AV141" i="36"/>
  <c r="AV158" i="36"/>
  <c r="GB140" i="36"/>
  <c r="GB159" i="36"/>
  <c r="GB141" i="36"/>
  <c r="GB158" i="36"/>
  <c r="GB116" i="36"/>
  <c r="GB142" i="36"/>
  <c r="GB160" i="36"/>
  <c r="JV140" i="36"/>
  <c r="JV159" i="36"/>
  <c r="JV116" i="36"/>
  <c r="JV146" i="36"/>
  <c r="JV142" i="36"/>
  <c r="JV160" i="36"/>
  <c r="JV141" i="36"/>
  <c r="JV158" i="36"/>
  <c r="IP140" i="36"/>
  <c r="IP159" i="36"/>
  <c r="IP142" i="36"/>
  <c r="IP160" i="36"/>
  <c r="IP116" i="36"/>
  <c r="IP146" i="36"/>
  <c r="IP141" i="36"/>
  <c r="IP158" i="36"/>
  <c r="X140" i="36"/>
  <c r="X159" i="36"/>
  <c r="X142" i="36"/>
  <c r="X160" i="36"/>
  <c r="X141" i="36"/>
  <c r="X158" i="36"/>
  <c r="X116" i="36"/>
  <c r="FN140" i="36"/>
  <c r="FN159" i="36"/>
  <c r="FN116" i="36"/>
  <c r="FN146" i="36"/>
  <c r="FN142" i="36"/>
  <c r="FN160" i="36"/>
  <c r="FN141" i="36"/>
  <c r="FN158" i="36"/>
  <c r="HY140" i="36"/>
  <c r="HY159" i="36"/>
  <c r="HY141" i="36"/>
  <c r="HY158" i="36"/>
  <c r="HY116" i="36"/>
  <c r="HY145" i="36"/>
  <c r="HY142" i="36"/>
  <c r="HY160" i="36"/>
  <c r="DA140" i="36"/>
  <c r="DA159" i="36"/>
  <c r="DA142" i="36"/>
  <c r="DA160" i="36"/>
  <c r="DA116" i="36"/>
  <c r="DA145" i="36"/>
  <c r="DA141" i="36"/>
  <c r="DA158" i="36"/>
  <c r="CD140" i="36"/>
  <c r="CD159" i="36"/>
  <c r="CD142" i="36"/>
  <c r="CD160" i="36"/>
  <c r="CD141" i="36"/>
  <c r="CD158" i="36"/>
  <c r="CD116" i="36"/>
  <c r="GS140" i="36"/>
  <c r="GS159" i="36"/>
  <c r="GS142" i="36"/>
  <c r="GS160" i="36"/>
  <c r="GS141" i="36"/>
  <c r="GS158" i="36"/>
  <c r="GS116" i="36"/>
  <c r="BU140" i="36"/>
  <c r="BU159" i="36"/>
  <c r="BU142" i="36"/>
  <c r="BU160" i="36"/>
  <c r="BU141" i="36"/>
  <c r="BU158" i="36"/>
  <c r="BU116" i="36"/>
  <c r="HP135" i="36"/>
  <c r="AA140" i="36"/>
  <c r="AA159" i="36"/>
  <c r="AA142" i="36"/>
  <c r="AA160" i="36"/>
  <c r="AA116" i="36"/>
  <c r="AA141" i="36"/>
  <c r="AA158" i="36"/>
  <c r="CM140" i="36"/>
  <c r="CM159" i="36"/>
  <c r="CM142" i="36"/>
  <c r="CM160" i="36"/>
  <c r="CM141" i="36"/>
  <c r="CM158" i="36"/>
  <c r="CM116" i="36"/>
  <c r="CM145" i="36"/>
  <c r="EY140" i="36"/>
  <c r="EY159" i="36"/>
  <c r="EY116" i="36"/>
  <c r="EY141" i="36"/>
  <c r="EY158" i="36"/>
  <c r="EY142" i="36"/>
  <c r="EY160" i="36"/>
  <c r="HK140" i="36"/>
  <c r="HK159" i="36"/>
  <c r="HK142" i="36"/>
  <c r="HK160" i="36"/>
  <c r="HK116" i="36"/>
  <c r="HK141" i="36"/>
  <c r="HK158" i="36"/>
  <c r="JW140" i="36"/>
  <c r="JW159" i="36"/>
  <c r="JW116" i="36"/>
  <c r="JW142" i="36"/>
  <c r="JW160" i="36"/>
  <c r="JW141" i="36"/>
  <c r="JW158" i="36"/>
  <c r="AJ142" i="36"/>
  <c r="AJ160" i="36"/>
  <c r="AJ140" i="36"/>
  <c r="AJ159" i="36"/>
  <c r="AJ141" i="36"/>
  <c r="AJ158" i="36"/>
  <c r="AJ116" i="36"/>
  <c r="CV140" i="36"/>
  <c r="CV159" i="36"/>
  <c r="CV141" i="36"/>
  <c r="CV158" i="36"/>
  <c r="CV142" i="36"/>
  <c r="CV160" i="36"/>
  <c r="CV116" i="36"/>
  <c r="CV145" i="36"/>
  <c r="FH140" i="36"/>
  <c r="FH159" i="36"/>
  <c r="FH116" i="36"/>
  <c r="FH141" i="36"/>
  <c r="FH158" i="36"/>
  <c r="FH142" i="36"/>
  <c r="FH160" i="36"/>
  <c r="HT140" i="36"/>
  <c r="HT159" i="36"/>
  <c r="HT142" i="36"/>
  <c r="HT160" i="36"/>
  <c r="HT116" i="36"/>
  <c r="HT141" i="36"/>
  <c r="HT158" i="36"/>
  <c r="KF140" i="36"/>
  <c r="KF159" i="36"/>
  <c r="KF116" i="36"/>
  <c r="KF142" i="36"/>
  <c r="KF160" i="36"/>
  <c r="KF141" i="36"/>
  <c r="KF158" i="36"/>
  <c r="BI140" i="36"/>
  <c r="BI159" i="36"/>
  <c r="BI142" i="36"/>
  <c r="BI160" i="36"/>
  <c r="BI141" i="36"/>
  <c r="BI158" i="36"/>
  <c r="BI116" i="36"/>
  <c r="DU140" i="36"/>
  <c r="DU159" i="36"/>
  <c r="DU142" i="36"/>
  <c r="DU160" i="36"/>
  <c r="DU141" i="36"/>
  <c r="DU158" i="36"/>
  <c r="DU116" i="36"/>
  <c r="GG140" i="36"/>
  <c r="GG159" i="36"/>
  <c r="GG141" i="36"/>
  <c r="GG158" i="36"/>
  <c r="GG142" i="36"/>
  <c r="GG160" i="36"/>
  <c r="GG116" i="36"/>
  <c r="IS140" i="36"/>
  <c r="IS159" i="36"/>
  <c r="IS142" i="36"/>
  <c r="IS160" i="36"/>
  <c r="IS116" i="36"/>
  <c r="IS141" i="36"/>
  <c r="IS158" i="36"/>
  <c r="N140" i="36"/>
  <c r="N159" i="36"/>
  <c r="N142" i="36"/>
  <c r="N160" i="36"/>
  <c r="N116" i="36"/>
  <c r="N141" i="36"/>
  <c r="N158" i="36"/>
  <c r="BZ140" i="36"/>
  <c r="BZ159" i="36"/>
  <c r="BZ142" i="36"/>
  <c r="BZ160" i="36"/>
  <c r="BZ141" i="36"/>
  <c r="BZ158" i="36"/>
  <c r="BZ116" i="36"/>
  <c r="EL140" i="36"/>
  <c r="EL159" i="36"/>
  <c r="EL116" i="36"/>
  <c r="EL141" i="36"/>
  <c r="EL158" i="36"/>
  <c r="EL142" i="36"/>
  <c r="EL160" i="36"/>
  <c r="GX140" i="36"/>
  <c r="GX159" i="36"/>
  <c r="GX142" i="36"/>
  <c r="GX160" i="36"/>
  <c r="GX141" i="36"/>
  <c r="GX158" i="36"/>
  <c r="GX116" i="36"/>
  <c r="JJ140" i="36"/>
  <c r="JJ159" i="36"/>
  <c r="JJ116" i="36"/>
  <c r="JJ142" i="36"/>
  <c r="JJ160" i="36"/>
  <c r="JJ141" i="36"/>
  <c r="JJ158" i="36"/>
  <c r="AE140" i="36"/>
  <c r="AE159" i="36"/>
  <c r="AE142" i="36"/>
  <c r="AE160" i="36"/>
  <c r="AE116" i="36"/>
  <c r="AE141" i="36"/>
  <c r="AE158" i="36"/>
  <c r="CQ140" i="36"/>
  <c r="CQ159" i="36"/>
  <c r="CQ142" i="36"/>
  <c r="CQ160" i="36"/>
  <c r="CQ116" i="36"/>
  <c r="CQ141" i="36"/>
  <c r="CQ158" i="36"/>
  <c r="FC140" i="36"/>
  <c r="FC159" i="36"/>
  <c r="FC116" i="36"/>
  <c r="FC141" i="36"/>
  <c r="FC158" i="36"/>
  <c r="FC142" i="36"/>
  <c r="FC160" i="36"/>
  <c r="HO140" i="36"/>
  <c r="HO159" i="36"/>
  <c r="HO141" i="36"/>
  <c r="HO158" i="36"/>
  <c r="HO116" i="36"/>
  <c r="HO142" i="36"/>
  <c r="HO160" i="36"/>
  <c r="KA140" i="36"/>
  <c r="KA159" i="36"/>
  <c r="KA116" i="36"/>
  <c r="KA142" i="36"/>
  <c r="KA160" i="36"/>
  <c r="KA141" i="36"/>
  <c r="KA158" i="36"/>
  <c r="S142" i="36"/>
  <c r="S160" i="36"/>
  <c r="S140" i="36"/>
  <c r="S159" i="36"/>
  <c r="S116" i="36"/>
  <c r="S141" i="36"/>
  <c r="S158" i="36"/>
  <c r="CE140" i="36"/>
  <c r="CE159" i="36"/>
  <c r="CE142" i="36"/>
  <c r="CE160" i="36"/>
  <c r="CE141" i="36"/>
  <c r="CE158" i="36"/>
  <c r="CE116" i="36"/>
  <c r="CE146" i="36"/>
  <c r="EQ140" i="36"/>
  <c r="EQ159" i="36"/>
  <c r="EQ116" i="36"/>
  <c r="EQ146" i="36"/>
  <c r="EQ141" i="36"/>
  <c r="EQ158" i="36"/>
  <c r="EQ142" i="36"/>
  <c r="EQ160" i="36"/>
  <c r="HC140" i="36"/>
  <c r="HC159" i="36"/>
  <c r="HC141" i="36"/>
  <c r="HC158" i="36"/>
  <c r="HC116" i="36"/>
  <c r="HC146" i="36"/>
  <c r="HC142" i="36"/>
  <c r="HC160" i="36"/>
  <c r="JO140" i="36"/>
  <c r="JO159" i="36"/>
  <c r="JO116" i="36"/>
  <c r="JO146" i="36"/>
  <c r="JO142" i="36"/>
  <c r="JO160" i="36"/>
  <c r="JO141" i="36"/>
  <c r="JO158" i="36"/>
  <c r="AR142" i="36"/>
  <c r="AR160" i="36"/>
  <c r="AR140" i="36"/>
  <c r="AR159" i="36"/>
  <c r="AR116" i="36"/>
  <c r="AR141" i="36"/>
  <c r="AR158" i="36"/>
  <c r="DD140" i="36"/>
  <c r="DD159" i="36"/>
  <c r="DD141" i="36"/>
  <c r="DD158" i="36"/>
  <c r="DD142" i="36"/>
  <c r="DD160" i="36"/>
  <c r="DD116" i="36"/>
  <c r="FP140" i="36"/>
  <c r="FP159" i="36"/>
  <c r="FP116" i="36"/>
  <c r="FP141" i="36"/>
  <c r="FP158" i="36"/>
  <c r="FP142" i="36"/>
  <c r="FP160" i="36"/>
  <c r="IB140" i="36"/>
  <c r="IB159" i="36"/>
  <c r="IB142" i="36"/>
  <c r="IB160" i="36"/>
  <c r="IB116" i="36"/>
  <c r="IB141" i="36"/>
  <c r="IB158" i="36"/>
  <c r="KN140" i="36"/>
  <c r="KN159" i="36"/>
  <c r="KN116" i="36"/>
  <c r="KN142" i="36"/>
  <c r="KN160" i="36"/>
  <c r="KN141" i="36"/>
  <c r="KN158" i="36"/>
  <c r="BA140" i="36"/>
  <c r="BA159" i="36"/>
  <c r="BA142" i="36"/>
  <c r="BA160" i="36"/>
  <c r="BA141" i="36"/>
  <c r="BA158" i="36"/>
  <c r="BA116" i="36"/>
  <c r="DM140" i="36"/>
  <c r="DM159" i="36"/>
  <c r="DM142" i="36"/>
  <c r="DM160" i="36"/>
  <c r="DM116" i="36"/>
  <c r="DM141" i="36"/>
  <c r="DM158" i="36"/>
  <c r="FY140" i="36"/>
  <c r="FY159" i="36"/>
  <c r="FY141" i="36"/>
  <c r="FY158" i="36"/>
  <c r="FY142" i="36"/>
  <c r="FY160" i="36"/>
  <c r="FY116" i="36"/>
  <c r="IK140" i="36"/>
  <c r="IK159" i="36"/>
  <c r="IK142" i="36"/>
  <c r="IK160" i="36"/>
  <c r="IK116" i="36"/>
  <c r="IK141" i="36"/>
  <c r="IK158" i="36"/>
  <c r="F142" i="36"/>
  <c r="F160" i="36"/>
  <c r="F140" i="36"/>
  <c r="F159" i="36"/>
  <c r="F141" i="36"/>
  <c r="F158" i="36"/>
  <c r="F116" i="36"/>
  <c r="BR140" i="36"/>
  <c r="BR159" i="36"/>
  <c r="BR142" i="36"/>
  <c r="BR160" i="36"/>
  <c r="BR141" i="36"/>
  <c r="BR158" i="36"/>
  <c r="BR116" i="36"/>
  <c r="ED140" i="36"/>
  <c r="ED159" i="36"/>
  <c r="ED141" i="36"/>
  <c r="ED158" i="36"/>
  <c r="ED142" i="36"/>
  <c r="ED160" i="36"/>
  <c r="ED116" i="36"/>
  <c r="GP140" i="36"/>
  <c r="GP159" i="36"/>
  <c r="GP116" i="36"/>
  <c r="GP142" i="36"/>
  <c r="GP160" i="36"/>
  <c r="GP141" i="36"/>
  <c r="GP158" i="36"/>
  <c r="JB140" i="36"/>
  <c r="JB159" i="36"/>
  <c r="JB116" i="36"/>
  <c r="JB141" i="36"/>
  <c r="JB158" i="36"/>
  <c r="JB142" i="36"/>
  <c r="JB160" i="36"/>
  <c r="W142" i="36"/>
  <c r="W160" i="36"/>
  <c r="W140" i="36"/>
  <c r="W159" i="36"/>
  <c r="W141" i="36"/>
  <c r="W158" i="36"/>
  <c r="W116" i="36"/>
  <c r="CI140" i="36"/>
  <c r="CI159" i="36"/>
  <c r="CI142" i="36"/>
  <c r="CI160" i="36"/>
  <c r="CI141" i="36"/>
  <c r="CI158" i="36"/>
  <c r="CI116" i="36"/>
  <c r="EU140" i="36"/>
  <c r="EU159" i="36"/>
  <c r="EU116" i="36"/>
  <c r="EU141" i="36"/>
  <c r="EU158" i="36"/>
  <c r="EU142" i="36"/>
  <c r="EU160" i="36"/>
  <c r="HG140" i="36"/>
  <c r="HG159" i="36"/>
  <c r="HG142" i="36"/>
  <c r="HG160" i="36"/>
  <c r="HG116" i="36"/>
  <c r="HG141" i="36"/>
  <c r="HG158" i="36"/>
  <c r="JS140" i="36"/>
  <c r="JS159" i="36"/>
  <c r="JS116" i="36"/>
  <c r="JS142" i="36"/>
  <c r="JS160" i="36"/>
  <c r="JS141" i="36"/>
  <c r="JS158" i="36"/>
  <c r="GZ140" i="36"/>
  <c r="GZ159" i="36"/>
  <c r="GZ141" i="36"/>
  <c r="GZ158" i="36"/>
  <c r="GZ116" i="36"/>
  <c r="GZ142" i="36"/>
  <c r="GZ160" i="36"/>
  <c r="P140" i="36"/>
  <c r="P159" i="36"/>
  <c r="P142" i="36"/>
  <c r="P160" i="36"/>
  <c r="P141" i="36"/>
  <c r="P158" i="36"/>
  <c r="P116" i="36"/>
  <c r="DX140" i="36"/>
  <c r="DX159" i="36"/>
  <c r="DX141" i="36"/>
  <c r="DX158" i="36"/>
  <c r="DX116" i="36"/>
  <c r="DX142" i="36"/>
  <c r="DX160" i="36"/>
  <c r="BT140" i="36"/>
  <c r="BT159" i="36"/>
  <c r="BT142" i="36"/>
  <c r="BT160" i="36"/>
  <c r="BT116" i="36"/>
  <c r="BT141" i="36"/>
  <c r="BT158" i="36"/>
  <c r="FT140" i="36"/>
  <c r="FT159" i="36"/>
  <c r="FT116" i="36"/>
  <c r="FT141" i="36"/>
  <c r="FT158" i="36"/>
  <c r="FT142" i="36"/>
  <c r="FT160" i="36"/>
  <c r="DB140" i="36"/>
  <c r="DB159" i="36"/>
  <c r="DB141" i="36"/>
  <c r="DB158" i="36"/>
  <c r="DB116" i="36"/>
  <c r="DB146" i="36"/>
  <c r="DB142" i="36"/>
  <c r="DB160" i="36"/>
  <c r="AF140" i="36"/>
  <c r="AF159" i="36"/>
  <c r="AF142" i="36"/>
  <c r="AF160" i="36"/>
  <c r="AF141" i="36"/>
  <c r="AF158" i="36"/>
  <c r="AF116" i="36"/>
  <c r="KB140" i="36"/>
  <c r="KB159" i="36"/>
  <c r="KB116" i="36"/>
  <c r="KB142" i="36"/>
  <c r="KB160" i="36"/>
  <c r="KB141" i="36"/>
  <c r="KB158" i="36"/>
  <c r="HX140" i="36"/>
  <c r="HX159" i="36"/>
  <c r="HX141" i="36"/>
  <c r="HX158" i="36"/>
  <c r="HX116" i="36"/>
  <c r="HX142" i="36"/>
  <c r="HX160" i="36"/>
  <c r="BD140" i="36"/>
  <c r="BD159" i="36"/>
  <c r="BD142" i="36"/>
  <c r="BD160" i="36"/>
  <c r="BD141" i="36"/>
  <c r="BD158" i="36"/>
  <c r="BD116" i="36"/>
  <c r="Z140" i="36"/>
  <c r="Z159" i="36"/>
  <c r="Z142" i="36"/>
  <c r="Z160" i="36"/>
  <c r="Z141" i="36"/>
  <c r="Z158" i="36"/>
  <c r="Z116" i="36"/>
  <c r="Z144" i="36"/>
  <c r="DZ140" i="36"/>
  <c r="DZ159" i="36"/>
  <c r="DZ141" i="36"/>
  <c r="DZ158" i="36"/>
  <c r="DZ116" i="36"/>
  <c r="DZ142" i="36"/>
  <c r="DZ160" i="36"/>
  <c r="GD140" i="36"/>
  <c r="GD159" i="36"/>
  <c r="GD116" i="36"/>
  <c r="GD146" i="36"/>
  <c r="GD142" i="36"/>
  <c r="GD160" i="36"/>
  <c r="GD141" i="36"/>
  <c r="GD158" i="36"/>
  <c r="FF140" i="36"/>
  <c r="FF159" i="36"/>
  <c r="FF116" i="36"/>
  <c r="FF142" i="36"/>
  <c r="FF160" i="36"/>
  <c r="FF141" i="36"/>
  <c r="FF158" i="36"/>
  <c r="CL140" i="36"/>
  <c r="CL159" i="36"/>
  <c r="CL141" i="36"/>
  <c r="CL158" i="36"/>
  <c r="CL116" i="36"/>
  <c r="CL146" i="36"/>
  <c r="CL142" i="36"/>
  <c r="CL160" i="36"/>
  <c r="DH140" i="36"/>
  <c r="DH159" i="36"/>
  <c r="DH141" i="36"/>
  <c r="DH158" i="36"/>
  <c r="DH116" i="36"/>
  <c r="DH142" i="36"/>
  <c r="DH160" i="36"/>
  <c r="HB140" i="36"/>
  <c r="HB159" i="36"/>
  <c r="HB141" i="36"/>
  <c r="HB158" i="36"/>
  <c r="HB116" i="36"/>
  <c r="HB142" i="36"/>
  <c r="HB160" i="36"/>
  <c r="GK140" i="36"/>
  <c r="GK159" i="36"/>
  <c r="GK142" i="36"/>
  <c r="GK160" i="36"/>
  <c r="GK116" i="36"/>
  <c r="GK146" i="36"/>
  <c r="GK141" i="36"/>
  <c r="GK158" i="36"/>
  <c r="BM140" i="36"/>
  <c r="BM159" i="36"/>
  <c r="BM142" i="36"/>
  <c r="BM160" i="36"/>
  <c r="BM141" i="36"/>
  <c r="BM158" i="36"/>
  <c r="BM116" i="36"/>
  <c r="BM146" i="36"/>
  <c r="IX140" i="36"/>
  <c r="IX159" i="36"/>
  <c r="IX142" i="36"/>
  <c r="IX160" i="36"/>
  <c r="IX141" i="36"/>
  <c r="IX158" i="36"/>
  <c r="IX116" i="36"/>
  <c r="KC140" i="36"/>
  <c r="KC159" i="36"/>
  <c r="KC116" i="36"/>
  <c r="KC142" i="36"/>
  <c r="KC160" i="36"/>
  <c r="KC141" i="36"/>
  <c r="KC158" i="36"/>
  <c r="FE140" i="36"/>
  <c r="FE159" i="36"/>
  <c r="FE116" i="36"/>
  <c r="FE146" i="36"/>
  <c r="FE141" i="36"/>
  <c r="FE158" i="36"/>
  <c r="FE142" i="36"/>
  <c r="FE160" i="36"/>
  <c r="AG140" i="36"/>
  <c r="AG159" i="36"/>
  <c r="AG142" i="36"/>
  <c r="AG160" i="36"/>
  <c r="AG116" i="36"/>
  <c r="AG146" i="36"/>
  <c r="AG141" i="36"/>
  <c r="AG158" i="36"/>
  <c r="D26" i="42"/>
  <c r="KU137" i="36"/>
  <c r="D30" i="52"/>
  <c r="KU122" i="36"/>
  <c r="G133" i="36"/>
  <c r="G154" i="36"/>
  <c r="C131" i="36"/>
  <c r="F133" i="36"/>
  <c r="F154" i="36"/>
  <c r="G132" i="36"/>
  <c r="G153" i="36"/>
  <c r="JD131" i="36"/>
  <c r="JD152" i="36"/>
  <c r="JG133" i="36"/>
  <c r="JG154" i="36"/>
  <c r="G131" i="36"/>
  <c r="G152" i="36"/>
  <c r="D133" i="36"/>
  <c r="D154" i="36"/>
  <c r="F132" i="36"/>
  <c r="F153" i="36"/>
  <c r="E133" i="36"/>
  <c r="E154" i="36"/>
  <c r="Y131" i="36"/>
  <c r="Y152" i="36"/>
  <c r="BM131" i="36"/>
  <c r="BM152" i="36"/>
  <c r="CK131" i="36"/>
  <c r="CK152" i="36"/>
  <c r="DY131" i="36"/>
  <c r="DY152" i="36"/>
  <c r="EW131" i="36"/>
  <c r="EW152" i="36"/>
  <c r="GK131" i="36"/>
  <c r="GK152" i="36"/>
  <c r="HI131" i="36"/>
  <c r="HI152" i="36"/>
  <c r="IW131" i="36"/>
  <c r="IW152" i="36"/>
  <c r="JU131" i="36"/>
  <c r="JU152" i="36"/>
  <c r="AM132" i="36"/>
  <c r="AM153" i="36"/>
  <c r="AA132" i="36"/>
  <c r="AA153" i="36"/>
  <c r="AV132" i="36"/>
  <c r="AV153" i="36"/>
  <c r="BH132" i="36"/>
  <c r="BH153" i="36"/>
  <c r="CB132" i="36"/>
  <c r="CB153" i="36"/>
  <c r="CN132" i="36"/>
  <c r="CN153" i="36"/>
  <c r="DH132" i="36"/>
  <c r="DH153" i="36"/>
  <c r="D131" i="36"/>
  <c r="D152" i="36"/>
  <c r="H131" i="36"/>
  <c r="H152" i="36"/>
  <c r="HE132" i="36"/>
  <c r="HE153" i="36"/>
  <c r="BE131" i="36"/>
  <c r="BE152" i="36"/>
  <c r="CC131" i="36"/>
  <c r="CC152" i="36"/>
  <c r="DI131" i="36"/>
  <c r="DI152" i="36"/>
  <c r="FM131" i="36"/>
  <c r="FM152" i="36"/>
  <c r="GS131" i="36"/>
  <c r="GS152" i="36"/>
  <c r="HQ131" i="36"/>
  <c r="HQ152" i="36"/>
  <c r="AQ132" i="36"/>
  <c r="AQ153" i="36"/>
  <c r="AE132" i="36"/>
  <c r="AE153" i="36"/>
  <c r="O132" i="36"/>
  <c r="O153" i="36"/>
  <c r="BP132" i="36"/>
  <c r="BP153" i="36"/>
  <c r="CF132" i="36"/>
  <c r="CF153" i="36"/>
  <c r="CR132" i="36"/>
  <c r="CR153" i="36"/>
  <c r="DT132" i="36"/>
  <c r="DT153" i="36"/>
  <c r="EN132" i="36"/>
  <c r="EN153" i="36"/>
  <c r="EZ132" i="36"/>
  <c r="EZ153" i="36"/>
  <c r="FT132" i="36"/>
  <c r="FT153" i="36"/>
  <c r="GF132" i="36"/>
  <c r="GF153" i="36"/>
  <c r="GZ132" i="36"/>
  <c r="GZ153" i="36"/>
  <c r="HL132" i="36"/>
  <c r="HL153" i="36"/>
  <c r="IF132" i="36"/>
  <c r="IF153" i="36"/>
  <c r="IR132" i="36"/>
  <c r="IR153" i="36"/>
  <c r="JL132" i="36"/>
  <c r="JL153" i="36"/>
  <c r="JX132" i="36"/>
  <c r="JX153" i="36"/>
  <c r="BL133" i="36"/>
  <c r="BL154" i="36"/>
  <c r="J131" i="36"/>
  <c r="AX131" i="36"/>
  <c r="AX152" i="36"/>
  <c r="BV131" i="36"/>
  <c r="BV152" i="36"/>
  <c r="DJ131" i="36"/>
  <c r="DJ152" i="36"/>
  <c r="EH131" i="36"/>
  <c r="EH152" i="36"/>
  <c r="FV131" i="36"/>
  <c r="FV152" i="36"/>
  <c r="GT131" i="36"/>
  <c r="GT152" i="36"/>
  <c r="IH131" i="36"/>
  <c r="IH152" i="36"/>
  <c r="JF131" i="36"/>
  <c r="JF152" i="36"/>
  <c r="AU133" i="36"/>
  <c r="AU154" i="36"/>
  <c r="AI133" i="36"/>
  <c r="AI154" i="36"/>
  <c r="E131" i="36"/>
  <c r="E152" i="36"/>
  <c r="IO133" i="36"/>
  <c r="IO154" i="36"/>
  <c r="DZ132" i="36"/>
  <c r="DZ153" i="36"/>
  <c r="I131" i="36"/>
  <c r="I152" i="36"/>
  <c r="AG131" i="36"/>
  <c r="AG152" i="36"/>
  <c r="DQ131" i="36"/>
  <c r="DQ152" i="36"/>
  <c r="EO131" i="36"/>
  <c r="EO152" i="36"/>
  <c r="FU131" i="36"/>
  <c r="FU152" i="36"/>
  <c r="HY131" i="36"/>
  <c r="HY152" i="36"/>
  <c r="JE131" i="36"/>
  <c r="JE152" i="36"/>
  <c r="KC131" i="36"/>
  <c r="KC152" i="36"/>
  <c r="K132" i="36"/>
  <c r="K153" i="36"/>
  <c r="BD132" i="36"/>
  <c r="BD153" i="36"/>
  <c r="BT132" i="36"/>
  <c r="BT153" i="36"/>
  <c r="CV132" i="36"/>
  <c r="CV153" i="36"/>
  <c r="DL132" i="36"/>
  <c r="DL153" i="36"/>
  <c r="EF132" i="36"/>
  <c r="EF153" i="36"/>
  <c r="ER132" i="36"/>
  <c r="ER153" i="36"/>
  <c r="FL132" i="36"/>
  <c r="FL153" i="36"/>
  <c r="FX132" i="36"/>
  <c r="FX153" i="36"/>
  <c r="GR132" i="36"/>
  <c r="GR153" i="36"/>
  <c r="HD132" i="36"/>
  <c r="HD153" i="36"/>
  <c r="HX132" i="36"/>
  <c r="HX153" i="36"/>
  <c r="IJ132" i="36"/>
  <c r="IJ153" i="36"/>
  <c r="JD132" i="36"/>
  <c r="JD153" i="36"/>
  <c r="JP132" i="36"/>
  <c r="JP153" i="36"/>
  <c r="KJ132" i="36"/>
  <c r="KJ153" i="36"/>
  <c r="BX133" i="36"/>
  <c r="BX154" i="36"/>
  <c r="AH131" i="36"/>
  <c r="AH152" i="36"/>
  <c r="F131" i="36"/>
  <c r="F152" i="36"/>
  <c r="D132" i="36"/>
  <c r="D153" i="36"/>
  <c r="E132" i="36"/>
  <c r="E153" i="36"/>
  <c r="BO133" i="36"/>
  <c r="BO154" i="36"/>
  <c r="AO131" i="36"/>
  <c r="AO152" i="36"/>
  <c r="BU131" i="36"/>
  <c r="BU152" i="36"/>
  <c r="CS131" i="36"/>
  <c r="CS152" i="36"/>
  <c r="GC131" i="36"/>
  <c r="GC152" i="36"/>
  <c r="HA131" i="36"/>
  <c r="HA152" i="36"/>
  <c r="IG131" i="36"/>
  <c r="IG152" i="36"/>
  <c r="KK131" i="36"/>
  <c r="KK152" i="36"/>
  <c r="AI132" i="36"/>
  <c r="AI153" i="36"/>
  <c r="W132" i="36"/>
  <c r="W153" i="36"/>
  <c r="BX132" i="36"/>
  <c r="BX153" i="36"/>
  <c r="CJ132" i="36"/>
  <c r="CJ153" i="36"/>
  <c r="CZ132" i="36"/>
  <c r="CZ153" i="36"/>
  <c r="DX132" i="36"/>
  <c r="DX153" i="36"/>
  <c r="EJ132" i="36"/>
  <c r="EJ153" i="36"/>
  <c r="FD132" i="36"/>
  <c r="FD153" i="36"/>
  <c r="FP132" i="36"/>
  <c r="FP153" i="36"/>
  <c r="GJ132" i="36"/>
  <c r="GJ153" i="36"/>
  <c r="GV132" i="36"/>
  <c r="GV153" i="36"/>
  <c r="HP132" i="36"/>
  <c r="HP153" i="36"/>
  <c r="IB132" i="36"/>
  <c r="IB153" i="36"/>
  <c r="IV132" i="36"/>
  <c r="IV153" i="36"/>
  <c r="JH132" i="36"/>
  <c r="JH153" i="36"/>
  <c r="KB132" i="36"/>
  <c r="KB153" i="36"/>
  <c r="KN132" i="36"/>
  <c r="KN153" i="36"/>
  <c r="R131" i="36"/>
  <c r="R152" i="36"/>
  <c r="AP131" i="36"/>
  <c r="AP152" i="36"/>
  <c r="CD131" i="36"/>
  <c r="CD152" i="36"/>
  <c r="DB131" i="36"/>
  <c r="DB152" i="36"/>
  <c r="EP131" i="36"/>
  <c r="EP152" i="36"/>
  <c r="FN131" i="36"/>
  <c r="FN152" i="36"/>
  <c r="HB131" i="36"/>
  <c r="HB152" i="36"/>
  <c r="HZ131" i="36"/>
  <c r="HZ152" i="36"/>
  <c r="JN131" i="36"/>
  <c r="JN152" i="36"/>
  <c r="KL131" i="36"/>
  <c r="KL152" i="36"/>
  <c r="AE133" i="36"/>
  <c r="AE154" i="36"/>
  <c r="S133" i="36"/>
  <c r="S154" i="36"/>
  <c r="BD133" i="36"/>
  <c r="BD154" i="36"/>
  <c r="BT133" i="36"/>
  <c r="BT154" i="36"/>
  <c r="AI131" i="36"/>
  <c r="AI152" i="36"/>
  <c r="BG131" i="36"/>
  <c r="BG152" i="36"/>
  <c r="CU131" i="36"/>
  <c r="CU152" i="36"/>
  <c r="DS131" i="36"/>
  <c r="DS152" i="36"/>
  <c r="FG131" i="36"/>
  <c r="FG152" i="36"/>
  <c r="GE131" i="36"/>
  <c r="GE152" i="36"/>
  <c r="HS131" i="36"/>
  <c r="HS152" i="36"/>
  <c r="IQ131" i="36"/>
  <c r="IQ152" i="36"/>
  <c r="KE131" i="36"/>
  <c r="KE152" i="36"/>
  <c r="AW133" i="36"/>
  <c r="AW154" i="36"/>
  <c r="BE133" i="36"/>
  <c r="BE154" i="36"/>
  <c r="BM133" i="36"/>
  <c r="BM154" i="36"/>
  <c r="BU133" i="36"/>
  <c r="BU154" i="36"/>
  <c r="CC133" i="36"/>
  <c r="CC154" i="36"/>
  <c r="CK133" i="36"/>
  <c r="CK154" i="36"/>
  <c r="CS133" i="36"/>
  <c r="CS154" i="36"/>
  <c r="DA133" i="36"/>
  <c r="DA154" i="36"/>
  <c r="DI133" i="36"/>
  <c r="DI154" i="36"/>
  <c r="DQ133" i="36"/>
  <c r="DQ154" i="36"/>
  <c r="DY133" i="36"/>
  <c r="DY154" i="36"/>
  <c r="EG133" i="36"/>
  <c r="EG154" i="36"/>
  <c r="EO133" i="36"/>
  <c r="EO154" i="36"/>
  <c r="EW133" i="36"/>
  <c r="EW154" i="36"/>
  <c r="FE133" i="36"/>
  <c r="FE154" i="36"/>
  <c r="FM133" i="36"/>
  <c r="FM154" i="36"/>
  <c r="FU133" i="36"/>
  <c r="FU154" i="36"/>
  <c r="GC133" i="36"/>
  <c r="GC154" i="36"/>
  <c r="GK133" i="36"/>
  <c r="GK154" i="36"/>
  <c r="M131" i="36"/>
  <c r="M152" i="36"/>
  <c r="AC131" i="36"/>
  <c r="AC152" i="36"/>
  <c r="AS131" i="36"/>
  <c r="AS152" i="36"/>
  <c r="BI131" i="36"/>
  <c r="BI152" i="36"/>
  <c r="BY131" i="36"/>
  <c r="BY152" i="36"/>
  <c r="CO131" i="36"/>
  <c r="CO152" i="36"/>
  <c r="DE131" i="36"/>
  <c r="DE152" i="36"/>
  <c r="DU131" i="36"/>
  <c r="DU152" i="36"/>
  <c r="EK131" i="36"/>
  <c r="EK152" i="36"/>
  <c r="FA131" i="36"/>
  <c r="FA152" i="36"/>
  <c r="FP133" i="36"/>
  <c r="FP154" i="36"/>
  <c r="DA131" i="36"/>
  <c r="DA152" i="36"/>
  <c r="EB132" i="36"/>
  <c r="EB153" i="36"/>
  <c r="HH132" i="36"/>
  <c r="HH153" i="36"/>
  <c r="IZ132" i="36"/>
  <c r="IZ153" i="36"/>
  <c r="BF131" i="36"/>
  <c r="BF152" i="36"/>
  <c r="CT131" i="36"/>
  <c r="CT152" i="36"/>
  <c r="GD131" i="36"/>
  <c r="GD152" i="36"/>
  <c r="HR131" i="36"/>
  <c r="HR152" i="36"/>
  <c r="AQ133" i="36"/>
  <c r="AQ154" i="36"/>
  <c r="K133" i="36"/>
  <c r="K154" i="36"/>
  <c r="BH133" i="36"/>
  <c r="BH154" i="36"/>
  <c r="CB133" i="36"/>
  <c r="CB154" i="36"/>
  <c r="CM131" i="36"/>
  <c r="CM152" i="36"/>
  <c r="DK131" i="36"/>
  <c r="DK152" i="36"/>
  <c r="EQ131" i="36"/>
  <c r="EQ152" i="36"/>
  <c r="GU131" i="36"/>
  <c r="GU152" i="36"/>
  <c r="IA131" i="36"/>
  <c r="IA152" i="36"/>
  <c r="IY131" i="36"/>
  <c r="IY152" i="36"/>
  <c r="AP132" i="36"/>
  <c r="AP153" i="36"/>
  <c r="V132" i="36"/>
  <c r="V153" i="36"/>
  <c r="J132" i="36"/>
  <c r="J153" i="36"/>
  <c r="BM132" i="36"/>
  <c r="BM153" i="36"/>
  <c r="BY132" i="36"/>
  <c r="BY153" i="36"/>
  <c r="CS132" i="36"/>
  <c r="CS153" i="36"/>
  <c r="DE132" i="36"/>
  <c r="DE153" i="36"/>
  <c r="AR131" i="36"/>
  <c r="AR152" i="36"/>
  <c r="BP131" i="36"/>
  <c r="BP152" i="36"/>
  <c r="DD131" i="36"/>
  <c r="DD152" i="36"/>
  <c r="EB131" i="36"/>
  <c r="EB152" i="36"/>
  <c r="FP131" i="36"/>
  <c r="FP152" i="36"/>
  <c r="GN131" i="36"/>
  <c r="GN152" i="36"/>
  <c r="IB131" i="36"/>
  <c r="IB152" i="36"/>
  <c r="IZ131" i="36"/>
  <c r="IZ152" i="36"/>
  <c r="KN131" i="36"/>
  <c r="KN152" i="36"/>
  <c r="AL133" i="36"/>
  <c r="AL154" i="36"/>
  <c r="R133" i="36"/>
  <c r="R154" i="36"/>
  <c r="BI133" i="36"/>
  <c r="BI154" i="36"/>
  <c r="CO133" i="36"/>
  <c r="CO154" i="36"/>
  <c r="DU133" i="36"/>
  <c r="DU154" i="36"/>
  <c r="FA133" i="36"/>
  <c r="FA154" i="36"/>
  <c r="GG133" i="36"/>
  <c r="GG154" i="36"/>
  <c r="BA131" i="36"/>
  <c r="BA152" i="36"/>
  <c r="DM131" i="36"/>
  <c r="DM152" i="36"/>
  <c r="C132" i="36"/>
  <c r="C153" i="36"/>
  <c r="Q131" i="36"/>
  <c r="Q152" i="36"/>
  <c r="EG131" i="36"/>
  <c r="EG152" i="36"/>
  <c r="IO131" i="36"/>
  <c r="IO152" i="36"/>
  <c r="S132" i="36"/>
  <c r="S153" i="36"/>
  <c r="GB132" i="36"/>
  <c r="GB153" i="36"/>
  <c r="HT132" i="36"/>
  <c r="HT153" i="36"/>
  <c r="CF133" i="36"/>
  <c r="CF154" i="36"/>
  <c r="BN131" i="36"/>
  <c r="BN152" i="36"/>
  <c r="EX131" i="36"/>
  <c r="EX152" i="36"/>
  <c r="GL131" i="36"/>
  <c r="GL152" i="36"/>
  <c r="JV131" i="36"/>
  <c r="JV152" i="36"/>
  <c r="AM133" i="36"/>
  <c r="AM154" i="36"/>
  <c r="W133" i="36"/>
  <c r="W154" i="36"/>
  <c r="AV133" i="36"/>
  <c r="AV154" i="36"/>
  <c r="K131" i="36"/>
  <c r="K152" i="36"/>
  <c r="AQ131" i="36"/>
  <c r="AQ152" i="36"/>
  <c r="BO131" i="36"/>
  <c r="BO152" i="36"/>
  <c r="EY131" i="36"/>
  <c r="EY152" i="36"/>
  <c r="FW131" i="36"/>
  <c r="FW152" i="36"/>
  <c r="HC131" i="36"/>
  <c r="HC152" i="36"/>
  <c r="JG131" i="36"/>
  <c r="JG152" i="36"/>
  <c r="KM131" i="36"/>
  <c r="KM152" i="36"/>
  <c r="AD132" i="36"/>
  <c r="AD153" i="36"/>
  <c r="R132" i="36"/>
  <c r="R153" i="36"/>
  <c r="BE132" i="36"/>
  <c r="BE153" i="36"/>
  <c r="BQ132" i="36"/>
  <c r="BQ153" i="36"/>
  <c r="CK132" i="36"/>
  <c r="CK153" i="36"/>
  <c r="CW132" i="36"/>
  <c r="CW153" i="36"/>
  <c r="AB131" i="36"/>
  <c r="AB152" i="36"/>
  <c r="AZ131" i="36"/>
  <c r="AZ152" i="36"/>
  <c r="CN131" i="36"/>
  <c r="CN152" i="36"/>
  <c r="DL131" i="36"/>
  <c r="DL152" i="36"/>
  <c r="EZ131" i="36"/>
  <c r="EZ152" i="36"/>
  <c r="FX131" i="36"/>
  <c r="FX152" i="36"/>
  <c r="HL131" i="36"/>
  <c r="HL152" i="36"/>
  <c r="IJ131" i="36"/>
  <c r="IJ152" i="36"/>
  <c r="JX131" i="36"/>
  <c r="JX152" i="36"/>
  <c r="AT133" i="36"/>
  <c r="AT154" i="36"/>
  <c r="Z133" i="36"/>
  <c r="Z154" i="36"/>
  <c r="N133" i="36"/>
  <c r="N154" i="36"/>
  <c r="BA133" i="36"/>
  <c r="BA154" i="36"/>
  <c r="CG133" i="36"/>
  <c r="CG154" i="36"/>
  <c r="DM133" i="36"/>
  <c r="DM154" i="36"/>
  <c r="ES133" i="36"/>
  <c r="ES154" i="36"/>
  <c r="FY133" i="36"/>
  <c r="FY154" i="36"/>
  <c r="AK131" i="36"/>
  <c r="AK152" i="36"/>
  <c r="CW131" i="36"/>
  <c r="CW152" i="36"/>
  <c r="FI131" i="36"/>
  <c r="FI152" i="36"/>
  <c r="FY131" i="36"/>
  <c r="FY152" i="36"/>
  <c r="GO131" i="36"/>
  <c r="GO152" i="36"/>
  <c r="HE131" i="36"/>
  <c r="HE152" i="36"/>
  <c r="HU131" i="36"/>
  <c r="HU152" i="36"/>
  <c r="IK131" i="36"/>
  <c r="IK152" i="36"/>
  <c r="JA131" i="36"/>
  <c r="JA152" i="36"/>
  <c r="JZ132" i="36"/>
  <c r="JZ153" i="36"/>
  <c r="AW131" i="36"/>
  <c r="AW152" i="36"/>
  <c r="FE131" i="36"/>
  <c r="FE152" i="36"/>
  <c r="JM131" i="36"/>
  <c r="JM152" i="36"/>
  <c r="AZ132" i="36"/>
  <c r="AZ153" i="36"/>
  <c r="DD132" i="36"/>
  <c r="DD153" i="36"/>
  <c r="EV132" i="36"/>
  <c r="EV153" i="36"/>
  <c r="GN132" i="36"/>
  <c r="GN153" i="36"/>
  <c r="JT132" i="36"/>
  <c r="JT153" i="36"/>
  <c r="Z131" i="36"/>
  <c r="Z152" i="36"/>
  <c r="DR131" i="36"/>
  <c r="DR152" i="36"/>
  <c r="FF131" i="36"/>
  <c r="FF152" i="36"/>
  <c r="IP131" i="36"/>
  <c r="IP152" i="36"/>
  <c r="KD131" i="36"/>
  <c r="KD152" i="36"/>
  <c r="AZ133" i="36"/>
  <c r="AZ154" i="36"/>
  <c r="BP133" i="36"/>
  <c r="BP154" i="36"/>
  <c r="S131" i="36"/>
  <c r="S152" i="36"/>
  <c r="BW131" i="36"/>
  <c r="BW152" i="36"/>
  <c r="DC131" i="36"/>
  <c r="DC152" i="36"/>
  <c r="EA131" i="36"/>
  <c r="EA152" i="36"/>
  <c r="HK131" i="36"/>
  <c r="HK152" i="36"/>
  <c r="II131" i="36"/>
  <c r="II152" i="36"/>
  <c r="JO131" i="36"/>
  <c r="JO152" i="36"/>
  <c r="AL132" i="36"/>
  <c r="AL153" i="36"/>
  <c r="Z132" i="36"/>
  <c r="Z153" i="36"/>
  <c r="AW132" i="36"/>
  <c r="AW153" i="36"/>
  <c r="BI132" i="36"/>
  <c r="BI153" i="36"/>
  <c r="CC132" i="36"/>
  <c r="CC153" i="36"/>
  <c r="CO132" i="36"/>
  <c r="CO153" i="36"/>
  <c r="L131" i="36"/>
  <c r="L152" i="36"/>
  <c r="AJ131" i="36"/>
  <c r="AJ152" i="36"/>
  <c r="BX131" i="36"/>
  <c r="BX152" i="36"/>
  <c r="CV131" i="36"/>
  <c r="CV152" i="36"/>
  <c r="EJ131" i="36"/>
  <c r="EJ152" i="36"/>
  <c r="FH131" i="36"/>
  <c r="FH152" i="36"/>
  <c r="GV131" i="36"/>
  <c r="GV152" i="36"/>
  <c r="HT131" i="36"/>
  <c r="HT152" i="36"/>
  <c r="JH131" i="36"/>
  <c r="JH152" i="36"/>
  <c r="KF131" i="36"/>
  <c r="KF152" i="36"/>
  <c r="AH133" i="36"/>
  <c r="AH154" i="36"/>
  <c r="V133" i="36"/>
  <c r="V154" i="36"/>
  <c r="BY133" i="36"/>
  <c r="BY154" i="36"/>
  <c r="DE133" i="36"/>
  <c r="DE154" i="36"/>
  <c r="EK133" i="36"/>
  <c r="EK154" i="36"/>
  <c r="FQ133" i="36"/>
  <c r="FQ154" i="36"/>
  <c r="U131" i="36"/>
  <c r="U152" i="36"/>
  <c r="CG131" i="36"/>
  <c r="CG152" i="36"/>
  <c r="ES131" i="36"/>
  <c r="ES152" i="36"/>
  <c r="C133" i="36"/>
  <c r="C154" i="36"/>
  <c r="AU132" i="36"/>
  <c r="AU153" i="36"/>
  <c r="BL132" i="36"/>
  <c r="BL153" i="36"/>
  <c r="DP132" i="36"/>
  <c r="DP153" i="36"/>
  <c r="FH132" i="36"/>
  <c r="FH153" i="36"/>
  <c r="IN132" i="36"/>
  <c r="IN153" i="36"/>
  <c r="KF132" i="36"/>
  <c r="KF153" i="36"/>
  <c r="CL131" i="36"/>
  <c r="CL152" i="36"/>
  <c r="DZ131" i="36"/>
  <c r="DZ152" i="36"/>
  <c r="HJ131" i="36"/>
  <c r="HJ152" i="36"/>
  <c r="IX131" i="36"/>
  <c r="IX152" i="36"/>
  <c r="AA133" i="36"/>
  <c r="AA154" i="36"/>
  <c r="O133" i="36"/>
  <c r="O154" i="36"/>
  <c r="AA131" i="36"/>
  <c r="AA152" i="36"/>
  <c r="AY131" i="36"/>
  <c r="AY152" i="36"/>
  <c r="CE131" i="36"/>
  <c r="CE152" i="36"/>
  <c r="EI131" i="36"/>
  <c r="EI152" i="36"/>
  <c r="FO131" i="36"/>
  <c r="FO152" i="36"/>
  <c r="GM131" i="36"/>
  <c r="GM152" i="36"/>
  <c r="JW131" i="36"/>
  <c r="JW152" i="36"/>
  <c r="AT132" i="36"/>
  <c r="AT153" i="36"/>
  <c r="AH132" i="36"/>
  <c r="AH153" i="36"/>
  <c r="N132" i="36"/>
  <c r="N153" i="36"/>
  <c r="BA132" i="36"/>
  <c r="BA153" i="36"/>
  <c r="BU132" i="36"/>
  <c r="BU153" i="36"/>
  <c r="CG132" i="36"/>
  <c r="CG153" i="36"/>
  <c r="DA132" i="36"/>
  <c r="DA153" i="36"/>
  <c r="T131" i="36"/>
  <c r="T152" i="36"/>
  <c r="BH131" i="36"/>
  <c r="BH152" i="36"/>
  <c r="CF131" i="36"/>
  <c r="CF152" i="36"/>
  <c r="DT131" i="36"/>
  <c r="DT152" i="36"/>
  <c r="ER131" i="36"/>
  <c r="ER152" i="36"/>
  <c r="GF131" i="36"/>
  <c r="GF152" i="36"/>
  <c r="HD131" i="36"/>
  <c r="HD152" i="36"/>
  <c r="IR131" i="36"/>
  <c r="IR152" i="36"/>
  <c r="JP131" i="36"/>
  <c r="JP152" i="36"/>
  <c r="AP133" i="36"/>
  <c r="AP154" i="36"/>
  <c r="AD133" i="36"/>
  <c r="AD154" i="36"/>
  <c r="J133" i="36"/>
  <c r="J154" i="36"/>
  <c r="BQ133" i="36"/>
  <c r="BQ154" i="36"/>
  <c r="CW133" i="36"/>
  <c r="CW154" i="36"/>
  <c r="EC133" i="36"/>
  <c r="EC154" i="36"/>
  <c r="FI133" i="36"/>
  <c r="FI154" i="36"/>
  <c r="GO133" i="36"/>
  <c r="GO154" i="36"/>
  <c r="BQ131" i="36"/>
  <c r="BQ152" i="36"/>
  <c r="EC131" i="36"/>
  <c r="EC152" i="36"/>
  <c r="FQ131" i="36"/>
  <c r="FQ152" i="36"/>
  <c r="GG131" i="36"/>
  <c r="GG152" i="36"/>
  <c r="GW131" i="36"/>
  <c r="GW152" i="36"/>
  <c r="HM131" i="36"/>
  <c r="HM152" i="36"/>
  <c r="IC131" i="36"/>
  <c r="IC152" i="36"/>
  <c r="IS131" i="36"/>
  <c r="IS152" i="36"/>
  <c r="JI131" i="36"/>
  <c r="JI152" i="36"/>
  <c r="JY131" i="36"/>
  <c r="JY152" i="36"/>
  <c r="KO131" i="36"/>
  <c r="KO152" i="36"/>
  <c r="AO132" i="36"/>
  <c r="AO153" i="36"/>
  <c r="AG132" i="36"/>
  <c r="AG153" i="36"/>
  <c r="Y132" i="36"/>
  <c r="Y153" i="36"/>
  <c r="N131" i="36"/>
  <c r="N152" i="36"/>
  <c r="AD131" i="36"/>
  <c r="AD152" i="36"/>
  <c r="AT131" i="36"/>
  <c r="AT152" i="36"/>
  <c r="BJ131" i="36"/>
  <c r="BJ152" i="36"/>
  <c r="BZ131" i="36"/>
  <c r="BZ152" i="36"/>
  <c r="CP131" i="36"/>
  <c r="CP152" i="36"/>
  <c r="DF131" i="36"/>
  <c r="DF152" i="36"/>
  <c r="DV131" i="36"/>
  <c r="DV152" i="36"/>
  <c r="EL131" i="36"/>
  <c r="EL152" i="36"/>
  <c r="FB131" i="36"/>
  <c r="FB152" i="36"/>
  <c r="FR131" i="36"/>
  <c r="FR152" i="36"/>
  <c r="GH131" i="36"/>
  <c r="GH152" i="36"/>
  <c r="GX131" i="36"/>
  <c r="GX152" i="36"/>
  <c r="HN131" i="36"/>
  <c r="HN152" i="36"/>
  <c r="ID131" i="36"/>
  <c r="ID152" i="36"/>
  <c r="IT131" i="36"/>
  <c r="IT152" i="36"/>
  <c r="JJ131" i="36"/>
  <c r="JJ152" i="36"/>
  <c r="JZ131" i="36"/>
  <c r="JZ152" i="36"/>
  <c r="KP131" i="36"/>
  <c r="KP152" i="36"/>
  <c r="AO133" i="36"/>
  <c r="AO154" i="36"/>
  <c r="AG133" i="36"/>
  <c r="AG154" i="36"/>
  <c r="Y133" i="36"/>
  <c r="Y154" i="36"/>
  <c r="Q133" i="36"/>
  <c r="Q154" i="36"/>
  <c r="I133" i="36"/>
  <c r="I154" i="36"/>
  <c r="BB133" i="36"/>
  <c r="BB154" i="36"/>
  <c r="BJ133" i="36"/>
  <c r="BJ154" i="36"/>
  <c r="BR133" i="36"/>
  <c r="BR154" i="36"/>
  <c r="BZ133" i="36"/>
  <c r="BZ154" i="36"/>
  <c r="CH133" i="36"/>
  <c r="CH154" i="36"/>
  <c r="CP133" i="36"/>
  <c r="CP154" i="36"/>
  <c r="CX133" i="36"/>
  <c r="CX154" i="36"/>
  <c r="DF133" i="36"/>
  <c r="DF154" i="36"/>
  <c r="DN133" i="36"/>
  <c r="DN154" i="36"/>
  <c r="AU131" i="36"/>
  <c r="AU152" i="36"/>
  <c r="DG131" i="36"/>
  <c r="DG152" i="36"/>
  <c r="FS131" i="36"/>
  <c r="FS152" i="36"/>
  <c r="IE131" i="36"/>
  <c r="IE152" i="36"/>
  <c r="AF132" i="36"/>
  <c r="AF153" i="36"/>
  <c r="H133" i="36"/>
  <c r="H154" i="36"/>
  <c r="BR132" i="36"/>
  <c r="BR153" i="36"/>
  <c r="CL132" i="36"/>
  <c r="CL153" i="36"/>
  <c r="DB132" i="36"/>
  <c r="DB153" i="36"/>
  <c r="DO133" i="36"/>
  <c r="DO154" i="36"/>
  <c r="DZ133" i="36"/>
  <c r="DZ154" i="36"/>
  <c r="EK132" i="36"/>
  <c r="EK153" i="36"/>
  <c r="EU133" i="36"/>
  <c r="EU154" i="36"/>
  <c r="FF133" i="36"/>
  <c r="FF154" i="36"/>
  <c r="FQ132" i="36"/>
  <c r="FQ153" i="36"/>
  <c r="GA133" i="36"/>
  <c r="GA154" i="36"/>
  <c r="GL133" i="36"/>
  <c r="GL154" i="36"/>
  <c r="GV133" i="36"/>
  <c r="GV154" i="36"/>
  <c r="HE133" i="36"/>
  <c r="HE154" i="36"/>
  <c r="HN133" i="36"/>
  <c r="HN154" i="36"/>
  <c r="HW133" i="36"/>
  <c r="HW154" i="36"/>
  <c r="IG132" i="36"/>
  <c r="IG153" i="36"/>
  <c r="IP132" i="36"/>
  <c r="IP153" i="36"/>
  <c r="IY132" i="36"/>
  <c r="IY153" i="36"/>
  <c r="JH133" i="36"/>
  <c r="JH154" i="36"/>
  <c r="JQ133" i="36"/>
  <c r="JQ154" i="36"/>
  <c r="JZ133" i="36"/>
  <c r="JZ154" i="36"/>
  <c r="KI133" i="36"/>
  <c r="KI154" i="36"/>
  <c r="CU132" i="36"/>
  <c r="CU153" i="36"/>
  <c r="DP133" i="36"/>
  <c r="DP154" i="36"/>
  <c r="EA132" i="36"/>
  <c r="EA153" i="36"/>
  <c r="EQ132" i="36"/>
  <c r="EQ153" i="36"/>
  <c r="FG132" i="36"/>
  <c r="FG153" i="36"/>
  <c r="FR132" i="36"/>
  <c r="FR153" i="36"/>
  <c r="GB133" i="36"/>
  <c r="GB154" i="36"/>
  <c r="GM132" i="36"/>
  <c r="GM153" i="36"/>
  <c r="HA133" i="36"/>
  <c r="HA154" i="36"/>
  <c r="AS132" i="36"/>
  <c r="AS153" i="36"/>
  <c r="V131" i="36"/>
  <c r="V152" i="36"/>
  <c r="CH131" i="36"/>
  <c r="CH152" i="36"/>
  <c r="ET131" i="36"/>
  <c r="ET152" i="36"/>
  <c r="HF131" i="36"/>
  <c r="HF152" i="36"/>
  <c r="JR131" i="36"/>
  <c r="JR152" i="36"/>
  <c r="AC133" i="36"/>
  <c r="AC154" i="36"/>
  <c r="BF133" i="36"/>
  <c r="BF154" i="36"/>
  <c r="CL133" i="36"/>
  <c r="CL154" i="36"/>
  <c r="O131" i="36"/>
  <c r="O152" i="36"/>
  <c r="JK131" i="36"/>
  <c r="JK152" i="36"/>
  <c r="CT132" i="36"/>
  <c r="CT153" i="36"/>
  <c r="EP133" i="36"/>
  <c r="EP154" i="36"/>
  <c r="GG132" i="36"/>
  <c r="GG153" i="36"/>
  <c r="HS132" i="36"/>
  <c r="HS153" i="36"/>
  <c r="JC133" i="36"/>
  <c r="JC154" i="36"/>
  <c r="KN133" i="36"/>
  <c r="KN154" i="36"/>
  <c r="EV133" i="36"/>
  <c r="EV154" i="36"/>
  <c r="GW132" i="36"/>
  <c r="GW153" i="36"/>
  <c r="HX133" i="36"/>
  <c r="HX154" i="36"/>
  <c r="IU132" i="36"/>
  <c r="IU153" i="36"/>
  <c r="JR132" i="36"/>
  <c r="JR153" i="36"/>
  <c r="FJ133" i="36"/>
  <c r="FJ154" i="36"/>
  <c r="IA132" i="36"/>
  <c r="IA153" i="36"/>
  <c r="P131" i="36"/>
  <c r="P152" i="36"/>
  <c r="CB131" i="36"/>
  <c r="CB152" i="36"/>
  <c r="EN131" i="36"/>
  <c r="EN152" i="36"/>
  <c r="GZ131" i="36"/>
  <c r="GZ152" i="36"/>
  <c r="JL131" i="36"/>
  <c r="JL152" i="36"/>
  <c r="P132" i="36"/>
  <c r="P153" i="36"/>
  <c r="BG133" i="36"/>
  <c r="BG154" i="36"/>
  <c r="CD132" i="36"/>
  <c r="CD153" i="36"/>
  <c r="DJ132" i="36"/>
  <c r="DJ153" i="36"/>
  <c r="FB132" i="36"/>
  <c r="FB153" i="36"/>
  <c r="HO132" i="36"/>
  <c r="HO153" i="36"/>
  <c r="JD133" i="36"/>
  <c r="JD154" i="36"/>
  <c r="KO132" i="36"/>
  <c r="KO153" i="36"/>
  <c r="W131" i="36"/>
  <c r="W152" i="36"/>
  <c r="CI131" i="36"/>
  <c r="CI152" i="36"/>
  <c r="EU131" i="36"/>
  <c r="EU152" i="36"/>
  <c r="HG131" i="36"/>
  <c r="HG152" i="36"/>
  <c r="JS131" i="36"/>
  <c r="JS152" i="36"/>
  <c r="AB132" i="36"/>
  <c r="AB153" i="36"/>
  <c r="AY132" i="36"/>
  <c r="AY153" i="36"/>
  <c r="BS133" i="36"/>
  <c r="BS154" i="36"/>
  <c r="CM133" i="36"/>
  <c r="CM154" i="36"/>
  <c r="DC133" i="36"/>
  <c r="DC154" i="36"/>
  <c r="DQ132" i="36"/>
  <c r="DQ153" i="36"/>
  <c r="EA133" i="36"/>
  <c r="EA154" i="36"/>
  <c r="EL133" i="36"/>
  <c r="EL154" i="36"/>
  <c r="EW132" i="36"/>
  <c r="EW153" i="36"/>
  <c r="FG133" i="36"/>
  <c r="FG154" i="36"/>
  <c r="FR133" i="36"/>
  <c r="FR154" i="36"/>
  <c r="GM133" i="36"/>
  <c r="GM154" i="36"/>
  <c r="GW133" i="36"/>
  <c r="GW154" i="36"/>
  <c r="HF133" i="36"/>
  <c r="HF154" i="36"/>
  <c r="HO133" i="36"/>
  <c r="HO154" i="36"/>
  <c r="HY132" i="36"/>
  <c r="HY153" i="36"/>
  <c r="IH132" i="36"/>
  <c r="IH153" i="36"/>
  <c r="IQ132" i="36"/>
  <c r="IQ153" i="36"/>
  <c r="IZ133" i="36"/>
  <c r="IZ154" i="36"/>
  <c r="JI133" i="36"/>
  <c r="JI154" i="36"/>
  <c r="JR133" i="36"/>
  <c r="JR154" i="36"/>
  <c r="KA133" i="36"/>
  <c r="KA154" i="36"/>
  <c r="KK132" i="36"/>
  <c r="KK153" i="36"/>
  <c r="FS132" i="36"/>
  <c r="FS153" i="36"/>
  <c r="GX132" i="36"/>
  <c r="GX153" i="36"/>
  <c r="IM132" i="36"/>
  <c r="IM153" i="36"/>
  <c r="JN133" i="36"/>
  <c r="JN154" i="36"/>
  <c r="EI133" i="36"/>
  <c r="EI154" i="36"/>
  <c r="HV133" i="36"/>
  <c r="HV154" i="36"/>
  <c r="DP131" i="36"/>
  <c r="DP152" i="36"/>
  <c r="AR133" i="36"/>
  <c r="AR154" i="36"/>
  <c r="BK132" i="36"/>
  <c r="BK153" i="36"/>
  <c r="DK133" i="36"/>
  <c r="DK154" i="36"/>
  <c r="EH132" i="36"/>
  <c r="EH153" i="36"/>
  <c r="AK132" i="36"/>
  <c r="AK153" i="36"/>
  <c r="AL131" i="36"/>
  <c r="AL152" i="36"/>
  <c r="CX131" i="36"/>
  <c r="CX152" i="36"/>
  <c r="FJ131" i="36"/>
  <c r="FJ152" i="36"/>
  <c r="HV131" i="36"/>
  <c r="HV152" i="36"/>
  <c r="KH131" i="36"/>
  <c r="KH152" i="36"/>
  <c r="U133" i="36"/>
  <c r="U154" i="36"/>
  <c r="BN133" i="36"/>
  <c r="BN154" i="36"/>
  <c r="CT133" i="36"/>
  <c r="CT154" i="36"/>
  <c r="CA131" i="36"/>
  <c r="CA152" i="36"/>
  <c r="Q132" i="36"/>
  <c r="Q153" i="36"/>
  <c r="DI132" i="36"/>
  <c r="DI153" i="36"/>
  <c r="FA132" i="36"/>
  <c r="FA153" i="36"/>
  <c r="GQ133" i="36"/>
  <c r="GQ154" i="36"/>
  <c r="IB133" i="36"/>
  <c r="IB154" i="36"/>
  <c r="JM132" i="36"/>
  <c r="JM153" i="36"/>
  <c r="DC132" i="36"/>
  <c r="DC153" i="36"/>
  <c r="FL133" i="36"/>
  <c r="FL154" i="36"/>
  <c r="HF132" i="36"/>
  <c r="HF153" i="36"/>
  <c r="IC132" i="36"/>
  <c r="IC153" i="36"/>
  <c r="IY133" i="36"/>
  <c r="IY154" i="36"/>
  <c r="KA132" i="36"/>
  <c r="KA153" i="36"/>
  <c r="GK132" i="36"/>
  <c r="GK153" i="36"/>
  <c r="JQ131" i="36"/>
  <c r="JQ152" i="36"/>
  <c r="AC132" i="36"/>
  <c r="AC153" i="36"/>
  <c r="BB131" i="36"/>
  <c r="BB152" i="36"/>
  <c r="DN131" i="36"/>
  <c r="DN152" i="36"/>
  <c r="FZ131" i="36"/>
  <c r="FZ152" i="36"/>
  <c r="IL131" i="36"/>
  <c r="IL152" i="36"/>
  <c r="AS133" i="36"/>
  <c r="AS154" i="36"/>
  <c r="M133" i="36"/>
  <c r="M154" i="36"/>
  <c r="BV133" i="36"/>
  <c r="BV154" i="36"/>
  <c r="DB133" i="36"/>
  <c r="DB154" i="36"/>
  <c r="EM131" i="36"/>
  <c r="EM152" i="36"/>
  <c r="BG132" i="36"/>
  <c r="BG153" i="36"/>
  <c r="DU132" i="36"/>
  <c r="DU153" i="36"/>
  <c r="FK133" i="36"/>
  <c r="FK154" i="36"/>
  <c r="HA132" i="36"/>
  <c r="HA153" i="36"/>
  <c r="IK133" i="36"/>
  <c r="IK154" i="36"/>
  <c r="JV132" i="36"/>
  <c r="JV153" i="36"/>
  <c r="DV132" i="36"/>
  <c r="DV153" i="36"/>
  <c r="FW132" i="36"/>
  <c r="FW153" i="36"/>
  <c r="HJ133" i="36"/>
  <c r="HJ154" i="36"/>
  <c r="IL132" i="36"/>
  <c r="IL153" i="36"/>
  <c r="JI132" i="36"/>
  <c r="JI153" i="36"/>
  <c r="KE133" i="36"/>
  <c r="KE154" i="36"/>
  <c r="HD133" i="36"/>
  <c r="HD154" i="36"/>
  <c r="IJ133" i="36"/>
  <c r="IJ154" i="36"/>
  <c r="AV131" i="36"/>
  <c r="AV152" i="36"/>
  <c r="DH131" i="36"/>
  <c r="DH152" i="36"/>
  <c r="FT131" i="36"/>
  <c r="FT152" i="36"/>
  <c r="IF131" i="36"/>
  <c r="IF152" i="36"/>
  <c r="AF133" i="36"/>
  <c r="AF154" i="36"/>
  <c r="AX132" i="36"/>
  <c r="AX153" i="36"/>
  <c r="BS132" i="36"/>
  <c r="BS153" i="36"/>
  <c r="CM132" i="36"/>
  <c r="CM153" i="36"/>
  <c r="EF133" i="36"/>
  <c r="EF154" i="36"/>
  <c r="GR133" i="36"/>
  <c r="GR154" i="36"/>
  <c r="IG133" i="36"/>
  <c r="IG154" i="36"/>
  <c r="JV133" i="36"/>
  <c r="JV154" i="36"/>
  <c r="GP133" i="36"/>
  <c r="GP154" i="36"/>
  <c r="BC131" i="36"/>
  <c r="BC152" i="36"/>
  <c r="DO131" i="36"/>
  <c r="DO152" i="36"/>
  <c r="GA131" i="36"/>
  <c r="GA152" i="36"/>
  <c r="IM131" i="36"/>
  <c r="IM152" i="36"/>
  <c r="AR132" i="36"/>
  <c r="AR153" i="36"/>
  <c r="P133" i="36"/>
  <c r="P154" i="36"/>
  <c r="BJ132" i="36"/>
  <c r="BJ153" i="36"/>
  <c r="CE132" i="36"/>
  <c r="CE153" i="36"/>
  <c r="CU133" i="36"/>
  <c r="CU154" i="36"/>
  <c r="DK132" i="36"/>
  <c r="DK153" i="36"/>
  <c r="DV133" i="36"/>
  <c r="DV154" i="36"/>
  <c r="EG132" i="36"/>
  <c r="EG153" i="36"/>
  <c r="EQ133" i="36"/>
  <c r="EQ154" i="36"/>
  <c r="FB133" i="36"/>
  <c r="FB154" i="36"/>
  <c r="FM132" i="36"/>
  <c r="FM153" i="36"/>
  <c r="FW133" i="36"/>
  <c r="FW154" i="36"/>
  <c r="GH133" i="36"/>
  <c r="GH154" i="36"/>
  <c r="GS132" i="36"/>
  <c r="GS153" i="36"/>
  <c r="HB132" i="36"/>
  <c r="HB153" i="36"/>
  <c r="HK132" i="36"/>
  <c r="HK153" i="36"/>
  <c r="HT133" i="36"/>
  <c r="HT154" i="36"/>
  <c r="IC133" i="36"/>
  <c r="IC154" i="36"/>
  <c r="IL133" i="36"/>
  <c r="IL154" i="36"/>
  <c r="IU133" i="36"/>
  <c r="IU154" i="36"/>
  <c r="JE132" i="36"/>
  <c r="JE153" i="36"/>
  <c r="JN132" i="36"/>
  <c r="JN153" i="36"/>
  <c r="JW132" i="36"/>
  <c r="JW153" i="36"/>
  <c r="KF133" i="36"/>
  <c r="KF154" i="36"/>
  <c r="KO133" i="36"/>
  <c r="KO154" i="36"/>
  <c r="FN132" i="36"/>
  <c r="FN153" i="36"/>
  <c r="GD132" i="36"/>
  <c r="GD153" i="36"/>
  <c r="GS133" i="36"/>
  <c r="GS154" i="36"/>
  <c r="HB133" i="36"/>
  <c r="HB154" i="36"/>
  <c r="HU132" i="36"/>
  <c r="HU153" i="36"/>
  <c r="IH133" i="36"/>
  <c r="IH154" i="36"/>
  <c r="IV133" i="36"/>
  <c r="IV154" i="36"/>
  <c r="JJ132" i="36"/>
  <c r="JJ153" i="36"/>
  <c r="JW133" i="36"/>
  <c r="JW154" i="36"/>
  <c r="KK133" i="36"/>
  <c r="KK154" i="36"/>
  <c r="DN132" i="36"/>
  <c r="DN153" i="36"/>
  <c r="FE132" i="36"/>
  <c r="FE153" i="36"/>
  <c r="KG131" i="36"/>
  <c r="KG152" i="36"/>
  <c r="U132" i="36"/>
  <c r="U153" i="36"/>
  <c r="BR131" i="36"/>
  <c r="BR152" i="36"/>
  <c r="ED131" i="36"/>
  <c r="ED152" i="36"/>
  <c r="GP131" i="36"/>
  <c r="GP152" i="36"/>
  <c r="JB131" i="36"/>
  <c r="JB152" i="36"/>
  <c r="AK133" i="36"/>
  <c r="AK154" i="36"/>
  <c r="AX133" i="36"/>
  <c r="AX154" i="36"/>
  <c r="CD133" i="36"/>
  <c r="CD154" i="36"/>
  <c r="DJ133" i="36"/>
  <c r="DJ154" i="36"/>
  <c r="GY131" i="36"/>
  <c r="GY152" i="36"/>
  <c r="CA133" i="36"/>
  <c r="CA154" i="36"/>
  <c r="EE133" i="36"/>
  <c r="EE154" i="36"/>
  <c r="FV133" i="36"/>
  <c r="FV154" i="36"/>
  <c r="HJ132" i="36"/>
  <c r="HJ153" i="36"/>
  <c r="IT133" i="36"/>
  <c r="IT154" i="36"/>
  <c r="KE132" i="36"/>
  <c r="KE153" i="36"/>
  <c r="EL132" i="36"/>
  <c r="EL153" i="36"/>
  <c r="GH132" i="36"/>
  <c r="GH153" i="36"/>
  <c r="HS133" i="36"/>
  <c r="HS154" i="36"/>
  <c r="IP133" i="36"/>
  <c r="IP154" i="36"/>
  <c r="JM133" i="36"/>
  <c r="JM154" i="36"/>
  <c r="KJ133" i="36"/>
  <c r="KJ154" i="36"/>
  <c r="GC132" i="36"/>
  <c r="GC153" i="36"/>
  <c r="FC132" i="36"/>
  <c r="FC153" i="36"/>
  <c r="GI132" i="36"/>
  <c r="GI153" i="36"/>
  <c r="HK133" i="36"/>
  <c r="HK154" i="36"/>
  <c r="HY133" i="36"/>
  <c r="HY154" i="36"/>
  <c r="JA132" i="36"/>
  <c r="JA153" i="36"/>
  <c r="KG132" i="36"/>
  <c r="KG153" i="36"/>
  <c r="BZ132" i="36"/>
  <c r="BZ153" i="36"/>
  <c r="FO133" i="36"/>
  <c r="FO154" i="36"/>
  <c r="BD131" i="36"/>
  <c r="BD152" i="36"/>
  <c r="GB131" i="36"/>
  <c r="GB152" i="36"/>
  <c r="IN131" i="36"/>
  <c r="IN152" i="36"/>
  <c r="M132" i="36"/>
  <c r="M153" i="36"/>
  <c r="CE133" i="36"/>
  <c r="CE154" i="36"/>
  <c r="CV133" i="36"/>
  <c r="CV154" i="36"/>
  <c r="DW132" i="36"/>
  <c r="DW153" i="36"/>
  <c r="ER133" i="36"/>
  <c r="ER154" i="36"/>
  <c r="CJ131" i="36"/>
  <c r="CJ152" i="36"/>
  <c r="AB133" i="36"/>
  <c r="AB154" i="36"/>
  <c r="DD133" i="36"/>
  <c r="DD154" i="36"/>
  <c r="EX132" i="36"/>
  <c r="EX153" i="36"/>
  <c r="HG132" i="36"/>
  <c r="HG153" i="36"/>
  <c r="JE133" i="36"/>
  <c r="JE154" i="36"/>
  <c r="CY133" i="36"/>
  <c r="CY154" i="36"/>
  <c r="HR132" i="36"/>
  <c r="HR153" i="36"/>
  <c r="CQ131" i="36"/>
  <c r="CQ152" i="36"/>
  <c r="HO131" i="36"/>
  <c r="HO152" i="36"/>
  <c r="X132" i="36"/>
  <c r="X153" i="36"/>
  <c r="BW132" i="36"/>
  <c r="BW153" i="36"/>
  <c r="DF132" i="36"/>
  <c r="DF153" i="36"/>
  <c r="EC132" i="36"/>
  <c r="EC153" i="36"/>
  <c r="EX133" i="36"/>
  <c r="EX154" i="36"/>
  <c r="FS133" i="36"/>
  <c r="FS154" i="36"/>
  <c r="GO132" i="36"/>
  <c r="GO153" i="36"/>
  <c r="HG133" i="36"/>
  <c r="HG154" i="36"/>
  <c r="HZ132" i="36"/>
  <c r="HZ153" i="36"/>
  <c r="IR133" i="36"/>
  <c r="IR154" i="36"/>
  <c r="JJ133" i="36"/>
  <c r="JJ154" i="36"/>
  <c r="KC132" i="36"/>
  <c r="KC153" i="36"/>
  <c r="AM131" i="36"/>
  <c r="AM152" i="36"/>
  <c r="GQ131" i="36"/>
  <c r="GQ152" i="36"/>
  <c r="CI133" i="36"/>
  <c r="CI154" i="36"/>
  <c r="GE133" i="36"/>
  <c r="GE154" i="36"/>
  <c r="CR131" i="36"/>
  <c r="CR152" i="36"/>
  <c r="HP131" i="36"/>
  <c r="HP152" i="36"/>
  <c r="X133" i="36"/>
  <c r="X154" i="36"/>
  <c r="BW133" i="36"/>
  <c r="BW154" i="36"/>
  <c r="DG132" i="36"/>
  <c r="DG153" i="36"/>
  <c r="EY132" i="36"/>
  <c r="EY153" i="36"/>
  <c r="FT133" i="36"/>
  <c r="FT154" i="36"/>
  <c r="GP132" i="36"/>
  <c r="GP153" i="36"/>
  <c r="HH133" i="36"/>
  <c r="HH154" i="36"/>
  <c r="HZ133" i="36"/>
  <c r="HZ154" i="36"/>
  <c r="IS132" i="36"/>
  <c r="IS153" i="36"/>
  <c r="JK132" i="36"/>
  <c r="JK153" i="36"/>
  <c r="HW131" i="36"/>
  <c r="HW152" i="36"/>
  <c r="HX131" i="36"/>
  <c r="HX152" i="36"/>
  <c r="FL131" i="36"/>
  <c r="FL152" i="36"/>
  <c r="GL132" i="36"/>
  <c r="GL153" i="36"/>
  <c r="DH133" i="36"/>
  <c r="DH154" i="36"/>
  <c r="IA133" i="36"/>
  <c r="IA154" i="36"/>
  <c r="HN132" i="36"/>
  <c r="HN153" i="36"/>
  <c r="CA132" i="36"/>
  <c r="CA153" i="36"/>
  <c r="CJ133" i="36"/>
  <c r="CJ154" i="36"/>
  <c r="EV131" i="36"/>
  <c r="EV152" i="36"/>
  <c r="AY133" i="36"/>
  <c r="AY154" i="36"/>
  <c r="DR132" i="36"/>
  <c r="DR153" i="36"/>
  <c r="FH133" i="36"/>
  <c r="FH154" i="36"/>
  <c r="HP133" i="36"/>
  <c r="HP154" i="36"/>
  <c r="JS132" i="36"/>
  <c r="JS153" i="36"/>
  <c r="EO132" i="36"/>
  <c r="EO153" i="36"/>
  <c r="IO132" i="36"/>
  <c r="IO153" i="36"/>
  <c r="DW131" i="36"/>
  <c r="DW152" i="36"/>
  <c r="IU131" i="36"/>
  <c r="IU152" i="36"/>
  <c r="L132" i="36"/>
  <c r="L153" i="36"/>
  <c r="CH132" i="36"/>
  <c r="CH153" i="36"/>
  <c r="DL133" i="36"/>
  <c r="DL154" i="36"/>
  <c r="EH133" i="36"/>
  <c r="EH154" i="36"/>
  <c r="FC133" i="36"/>
  <c r="FC154" i="36"/>
  <c r="FY132" i="36"/>
  <c r="FY153" i="36"/>
  <c r="GT132" i="36"/>
  <c r="GT153" i="36"/>
  <c r="HL133" i="36"/>
  <c r="HL154" i="36"/>
  <c r="ID133" i="36"/>
  <c r="ID154" i="36"/>
  <c r="IW132" i="36"/>
  <c r="IW153" i="36"/>
  <c r="JO132" i="36"/>
  <c r="JO153" i="36"/>
  <c r="KG133" i="36"/>
  <c r="KG154" i="36"/>
  <c r="BS131" i="36"/>
  <c r="BS152" i="36"/>
  <c r="JC131" i="36"/>
  <c r="JC152" i="36"/>
  <c r="DG133" i="36"/>
  <c r="DG154" i="36"/>
  <c r="HM133" i="36"/>
  <c r="HM154" i="36"/>
  <c r="DX131" i="36"/>
  <c r="DX152" i="36"/>
  <c r="IV131" i="36"/>
  <c r="IV152" i="36"/>
  <c r="L133" i="36"/>
  <c r="L154" i="36"/>
  <c r="CI132" i="36"/>
  <c r="CI153" i="36"/>
  <c r="DM132" i="36"/>
  <c r="DM153" i="36"/>
  <c r="EI132" i="36"/>
  <c r="EI153" i="36"/>
  <c r="FD133" i="36"/>
  <c r="FD154" i="36"/>
  <c r="FZ132" i="36"/>
  <c r="FZ153" i="36"/>
  <c r="GT133" i="36"/>
  <c r="GT154" i="36"/>
  <c r="HM132" i="36"/>
  <c r="HM153" i="36"/>
  <c r="IE132" i="36"/>
  <c r="IE153" i="36"/>
  <c r="IW133" i="36"/>
  <c r="IW154" i="36"/>
  <c r="JO133" i="36"/>
  <c r="JO154" i="36"/>
  <c r="KH132" i="36"/>
  <c r="KH153" i="36"/>
  <c r="KI131" i="36"/>
  <c r="KI152" i="36"/>
  <c r="CQ133" i="36"/>
  <c r="CQ154" i="36"/>
  <c r="ET133" i="36"/>
  <c r="ET154" i="36"/>
  <c r="IE133" i="36"/>
  <c r="IE154" i="36"/>
  <c r="DO132" i="36"/>
  <c r="DO153" i="36"/>
  <c r="GZ133" i="36"/>
  <c r="GZ154" i="36"/>
  <c r="GU133" i="36"/>
  <c r="GU154" i="36"/>
  <c r="KI132" i="36"/>
  <c r="KI153" i="36"/>
  <c r="AJ133" i="36"/>
  <c r="AJ154" i="36"/>
  <c r="JC132" i="36"/>
  <c r="JC153" i="36"/>
  <c r="EP132" i="36"/>
  <c r="EP153" i="36"/>
  <c r="IK132" i="36"/>
  <c r="IK153" i="36"/>
  <c r="FK132" i="36"/>
  <c r="FK153" i="36"/>
  <c r="KH133" i="36"/>
  <c r="KH154" i="36"/>
  <c r="KD133" i="36"/>
  <c r="KD154" i="36"/>
  <c r="JK133" i="36"/>
  <c r="JK154" i="36"/>
  <c r="FV132" i="36"/>
  <c r="FV153" i="36"/>
  <c r="GU132" i="36"/>
  <c r="GU153" i="36"/>
  <c r="HH131" i="36"/>
  <c r="HH152" i="36"/>
  <c r="BV132" i="36"/>
  <c r="BV153" i="36"/>
  <c r="EB133" i="36"/>
  <c r="EB154" i="36"/>
  <c r="FX133" i="36"/>
  <c r="FX154" i="36"/>
  <c r="ID132" i="36"/>
  <c r="ID153" i="36"/>
  <c r="KB133" i="36"/>
  <c r="KB154" i="36"/>
  <c r="FU132" i="36"/>
  <c r="FU153" i="36"/>
  <c r="AE131" i="36"/>
  <c r="AE152" i="36"/>
  <c r="FC131" i="36"/>
  <c r="FC152" i="36"/>
  <c r="KA131" i="36"/>
  <c r="KA152" i="36"/>
  <c r="BB132" i="36"/>
  <c r="BB153" i="36"/>
  <c r="CP132" i="36"/>
  <c r="CP153" i="36"/>
  <c r="DR133" i="36"/>
  <c r="DR154" i="36"/>
  <c r="EM133" i="36"/>
  <c r="EM154" i="36"/>
  <c r="FI132" i="36"/>
  <c r="FI153" i="36"/>
  <c r="GD133" i="36"/>
  <c r="GD154" i="36"/>
  <c r="GX133" i="36"/>
  <c r="GX154" i="36"/>
  <c r="HQ132" i="36"/>
  <c r="HQ153" i="36"/>
  <c r="II132" i="36"/>
  <c r="II153" i="36"/>
  <c r="JA133" i="36"/>
  <c r="JA154" i="36"/>
  <c r="JS133" i="36"/>
  <c r="JS154" i="36"/>
  <c r="KL132" i="36"/>
  <c r="KL153" i="36"/>
  <c r="CY131" i="36"/>
  <c r="CY152" i="36"/>
  <c r="T132" i="36"/>
  <c r="T153" i="36"/>
  <c r="DY132" i="36"/>
  <c r="DY153" i="36"/>
  <c r="AF131" i="36"/>
  <c r="AF152" i="36"/>
  <c r="FD131" i="36"/>
  <c r="FD152" i="36"/>
  <c r="KB131" i="36"/>
  <c r="KB152" i="36"/>
  <c r="BC132" i="36"/>
  <c r="BC153" i="36"/>
  <c r="CQ132" i="36"/>
  <c r="CQ153" i="36"/>
  <c r="DS132" i="36"/>
  <c r="DS153" i="36"/>
  <c r="EN133" i="36"/>
  <c r="EN154" i="36"/>
  <c r="FJ132" i="36"/>
  <c r="FJ153" i="36"/>
  <c r="GE132" i="36"/>
  <c r="GE153" i="36"/>
  <c r="GY132" i="36"/>
  <c r="GY153" i="36"/>
  <c r="HQ133" i="36"/>
  <c r="HQ154" i="36"/>
  <c r="II133" i="36"/>
  <c r="II154" i="36"/>
  <c r="JB132" i="36"/>
  <c r="JB153" i="36"/>
  <c r="JT133" i="36"/>
  <c r="JT154" i="36"/>
  <c r="KL133" i="36"/>
  <c r="KL154" i="36"/>
  <c r="AJ132" i="36"/>
  <c r="AJ153" i="36"/>
  <c r="DS133" i="36"/>
  <c r="DS154" i="36"/>
  <c r="FZ133" i="36"/>
  <c r="FZ154" i="36"/>
  <c r="IF133" i="36"/>
  <c r="IF154" i="36"/>
  <c r="H132" i="36"/>
  <c r="H153" i="36"/>
  <c r="DT133" i="36"/>
  <c r="DT154" i="36"/>
  <c r="JB133" i="36"/>
  <c r="JB154" i="36"/>
  <c r="EU132" i="36"/>
  <c r="EU153" i="36"/>
  <c r="EF131" i="36"/>
  <c r="EF152" i="36"/>
  <c r="JP133" i="36"/>
  <c r="JP154" i="36"/>
  <c r="CR133" i="36"/>
  <c r="CR154" i="36"/>
  <c r="JL133" i="36"/>
  <c r="JL154" i="36"/>
  <c r="BT131" i="36"/>
  <c r="BT152" i="36"/>
  <c r="JQ132" i="36"/>
  <c r="JQ153" i="36"/>
  <c r="IX132" i="36"/>
  <c r="IX153" i="36"/>
  <c r="GA132" i="36"/>
  <c r="GA153" i="36"/>
  <c r="IS133" i="36"/>
  <c r="IS154" i="36"/>
  <c r="KJ131" i="36"/>
  <c r="KJ152" i="36"/>
  <c r="X131" i="36"/>
  <c r="X152" i="36"/>
  <c r="JT131" i="36"/>
  <c r="JT152" i="36"/>
  <c r="CN133" i="36"/>
  <c r="CN154" i="36"/>
  <c r="EM132" i="36"/>
  <c r="EM153" i="36"/>
  <c r="GN133" i="36"/>
  <c r="GN154" i="36"/>
  <c r="IQ133" i="36"/>
  <c r="IQ154" i="36"/>
  <c r="KP132" i="36"/>
  <c r="KP153" i="36"/>
  <c r="GY133" i="36"/>
  <c r="GY154" i="36"/>
  <c r="BK131" i="36"/>
  <c r="BK152" i="36"/>
  <c r="GI131" i="36"/>
  <c r="GI152" i="36"/>
  <c r="AN132" i="36"/>
  <c r="AN153" i="36"/>
  <c r="BK133" i="36"/>
  <c r="BK154" i="36"/>
  <c r="CX132" i="36"/>
  <c r="CX153" i="36"/>
  <c r="DW133" i="36"/>
  <c r="DW154" i="36"/>
  <c r="ES132" i="36"/>
  <c r="ES153" i="36"/>
  <c r="FN133" i="36"/>
  <c r="FN154" i="36"/>
  <c r="GI133" i="36"/>
  <c r="GI154" i="36"/>
  <c r="HC132" i="36"/>
  <c r="HC153" i="36"/>
  <c r="HU133" i="36"/>
  <c r="HU154" i="36"/>
  <c r="IM133" i="36"/>
  <c r="IM154" i="36"/>
  <c r="JF132" i="36"/>
  <c r="JF153" i="36"/>
  <c r="JX133" i="36"/>
  <c r="JX154" i="36"/>
  <c r="KP133" i="36"/>
  <c r="KP154" i="36"/>
  <c r="EE131" i="36"/>
  <c r="EE152" i="36"/>
  <c r="BC133" i="36"/>
  <c r="BC154" i="36"/>
  <c r="EY133" i="36"/>
  <c r="EY154" i="36"/>
  <c r="BL131" i="36"/>
  <c r="BL152" i="36"/>
  <c r="GJ131" i="36"/>
  <c r="GJ152" i="36"/>
  <c r="AN133" i="36"/>
  <c r="AN154" i="36"/>
  <c r="BN132" i="36"/>
  <c r="BN153" i="36"/>
  <c r="CY132" i="36"/>
  <c r="CY153" i="36"/>
  <c r="DX133" i="36"/>
  <c r="DX154" i="36"/>
  <c r="ET132" i="36"/>
  <c r="ET153" i="36"/>
  <c r="FO132" i="36"/>
  <c r="FO153" i="36"/>
  <c r="GJ133" i="36"/>
  <c r="GJ154" i="36"/>
  <c r="HC133" i="36"/>
  <c r="HC154" i="36"/>
  <c r="HV132" i="36"/>
  <c r="HV153" i="36"/>
  <c r="IN133" i="36"/>
  <c r="IN154" i="36"/>
  <c r="JF133" i="36"/>
  <c r="JF154" i="36"/>
  <c r="JY132" i="36"/>
  <c r="JY153" i="36"/>
  <c r="FK131" i="36"/>
  <c r="FK152" i="36"/>
  <c r="I132" i="36"/>
  <c r="I153" i="36"/>
  <c r="ED133" i="36"/>
  <c r="ED154" i="36"/>
  <c r="JY133" i="36"/>
  <c r="JY154" i="36"/>
  <c r="FF132" i="36"/>
  <c r="FF153" i="36"/>
  <c r="EZ133" i="36"/>
  <c r="EZ154" i="36"/>
  <c r="JU133" i="36"/>
  <c r="JU154" i="36"/>
  <c r="HW132" i="36"/>
  <c r="HW153" i="36"/>
  <c r="CZ133" i="36"/>
  <c r="CZ154" i="36"/>
  <c r="JU132" i="36"/>
  <c r="JU153" i="36"/>
  <c r="GF133" i="36"/>
  <c r="GF154" i="36"/>
  <c r="KM132" i="36"/>
  <c r="KM153" i="36"/>
  <c r="EJ133" i="36"/>
  <c r="EJ154" i="36"/>
  <c r="KM133" i="36"/>
  <c r="KM154" i="36"/>
  <c r="IX133" i="36"/>
  <c r="IX154" i="36"/>
  <c r="IT132" i="36"/>
  <c r="IT153" i="36"/>
  <c r="KD132" i="36"/>
  <c r="KD153" i="36"/>
  <c r="EE132" i="36"/>
  <c r="EE153" i="36"/>
  <c r="AN131" i="36"/>
  <c r="AN152" i="36"/>
  <c r="ED132" i="36"/>
  <c r="ED153" i="36"/>
  <c r="KC133" i="36"/>
  <c r="KC154" i="36"/>
  <c r="BO132" i="36"/>
  <c r="BO153" i="36"/>
  <c r="HI132" i="36"/>
  <c r="HI153" i="36"/>
  <c r="GR131" i="36"/>
  <c r="GR152" i="36"/>
  <c r="GQ132" i="36"/>
  <c r="GQ153" i="36"/>
  <c r="BF132" i="36"/>
  <c r="BF153" i="36"/>
  <c r="CZ131" i="36"/>
  <c r="CZ152" i="36"/>
  <c r="JG132" i="36"/>
  <c r="JG153" i="36"/>
  <c r="T133" i="36"/>
  <c r="T154" i="36"/>
  <c r="HR133" i="36"/>
  <c r="HR154" i="36"/>
  <c r="HI133" i="36"/>
  <c r="HI154" i="36"/>
  <c r="N111" i="40"/>
  <c r="KU124" i="36"/>
  <c r="D17" i="52"/>
  <c r="BE144" i="36"/>
  <c r="KS28" i="36"/>
  <c r="KS108" i="36"/>
  <c r="KT70" i="36"/>
  <c r="KS31" i="36"/>
  <c r="KT27" i="36"/>
  <c r="KT59" i="36"/>
  <c r="KT91" i="36"/>
  <c r="KS22" i="36"/>
  <c r="KS54" i="36"/>
  <c r="KS86" i="36"/>
  <c r="KT16" i="36"/>
  <c r="KT48" i="36"/>
  <c r="KT80" i="36"/>
  <c r="KS11" i="36"/>
  <c r="KS41" i="36"/>
  <c r="KS73" i="36"/>
  <c r="KS105" i="36"/>
  <c r="KT89" i="36"/>
  <c r="KT37" i="36"/>
  <c r="KT109" i="36"/>
  <c r="KS72" i="36"/>
  <c r="KT18" i="36"/>
  <c r="KT50" i="36"/>
  <c r="KT82" i="36"/>
  <c r="KT113" i="36"/>
  <c r="KS43" i="36"/>
  <c r="KS75" i="36"/>
  <c r="KS107" i="36"/>
  <c r="KT126" i="36"/>
  <c r="KT105" i="36"/>
  <c r="KT45" i="36"/>
  <c r="KT101" i="36"/>
  <c r="KS64" i="36"/>
  <c r="KT23" i="36"/>
  <c r="KT55" i="36"/>
  <c r="KT87" i="36"/>
  <c r="KS18" i="36"/>
  <c r="KU18" i="36"/>
  <c r="C16" i="40"/>
  <c r="AB16" i="40"/>
  <c r="KS50" i="36"/>
  <c r="KS82" i="36"/>
  <c r="KU82" i="36"/>
  <c r="C80" i="40"/>
  <c r="AB80" i="40"/>
  <c r="KT12" i="36"/>
  <c r="KT44" i="36"/>
  <c r="KT76" i="36"/>
  <c r="KT108" i="36"/>
  <c r="KS37" i="36"/>
  <c r="KS69" i="36"/>
  <c r="KS101" i="36"/>
  <c r="KS130" i="36"/>
  <c r="KT17" i="36"/>
  <c r="KS44" i="36"/>
  <c r="KU44" i="36"/>
  <c r="C42" i="40"/>
  <c r="AB42" i="40"/>
  <c r="KT14" i="36"/>
  <c r="KT78" i="36"/>
  <c r="KS39" i="36"/>
  <c r="KS79" i="36"/>
  <c r="KS111" i="36"/>
  <c r="KT33" i="36"/>
  <c r="KS60" i="36"/>
  <c r="KT22" i="36"/>
  <c r="KT86" i="36"/>
  <c r="KS55" i="36"/>
  <c r="KU55" i="36"/>
  <c r="C53" i="40"/>
  <c r="AB53" i="40"/>
  <c r="KT35" i="36"/>
  <c r="KT99" i="36"/>
  <c r="KS30" i="36"/>
  <c r="KS62" i="36"/>
  <c r="KS94" i="36"/>
  <c r="KT24" i="36"/>
  <c r="KT56" i="36"/>
  <c r="KT88" i="36"/>
  <c r="KS17" i="36"/>
  <c r="KU17" i="36"/>
  <c r="C15" i="40"/>
  <c r="AB15" i="40"/>
  <c r="KS49" i="36"/>
  <c r="KS81" i="36"/>
  <c r="KT129" i="36"/>
  <c r="KT125" i="36"/>
  <c r="D34" i="42"/>
  <c r="KS20" i="36"/>
  <c r="KT53" i="36"/>
  <c r="KS24" i="36"/>
  <c r="KS88" i="36"/>
  <c r="KT26" i="36"/>
  <c r="KT58" i="36"/>
  <c r="KT90" i="36"/>
  <c r="KS19" i="36"/>
  <c r="KS51" i="36"/>
  <c r="KS83" i="36"/>
  <c r="KT121" i="36"/>
  <c r="KT141" i="36" a="1"/>
  <c r="KT141" i="36"/>
  <c r="KS36" i="36"/>
  <c r="KT61" i="36"/>
  <c r="KS16" i="36"/>
  <c r="KU16" i="36"/>
  <c r="C14" i="40"/>
  <c r="AB14" i="40"/>
  <c r="KS80" i="36"/>
  <c r="KT31" i="36"/>
  <c r="KT63" i="36"/>
  <c r="KT95" i="36"/>
  <c r="KS26" i="36"/>
  <c r="KU26" i="36"/>
  <c r="C24" i="40"/>
  <c r="AB24" i="40"/>
  <c r="KS58" i="36"/>
  <c r="KS90" i="36"/>
  <c r="KT20" i="36"/>
  <c r="KT52" i="36"/>
  <c r="KT84" i="36"/>
  <c r="KS13" i="36"/>
  <c r="KS45" i="36"/>
  <c r="KU45" i="36"/>
  <c r="C43" i="40"/>
  <c r="AB43" i="40"/>
  <c r="KS77" i="36"/>
  <c r="KS109" i="36"/>
  <c r="KS125" i="36"/>
  <c r="KT49" i="36"/>
  <c r="KS68" i="36"/>
  <c r="KT30" i="36"/>
  <c r="KT94" i="36"/>
  <c r="KS47" i="36"/>
  <c r="KS87" i="36"/>
  <c r="KU87" i="36"/>
  <c r="C85" i="40"/>
  <c r="AB85" i="40"/>
  <c r="KT140" i="36" a="1"/>
  <c r="KT140" i="36"/>
  <c r="KT65" i="36"/>
  <c r="KS76" i="36"/>
  <c r="KU76" i="36"/>
  <c r="C74" i="40"/>
  <c r="AB74" i="40"/>
  <c r="KT38" i="36"/>
  <c r="KT102" i="36"/>
  <c r="KS113" i="36"/>
  <c r="KT43" i="36"/>
  <c r="KT75" i="36"/>
  <c r="KT107" i="36"/>
  <c r="KS38" i="36"/>
  <c r="KS70" i="36"/>
  <c r="KS102" i="36"/>
  <c r="KU102" i="36"/>
  <c r="C100" i="40"/>
  <c r="AB100" i="40"/>
  <c r="KT32" i="36"/>
  <c r="KT64" i="36"/>
  <c r="KT96" i="36"/>
  <c r="KS25" i="36"/>
  <c r="KS57" i="36"/>
  <c r="KS89" i="36"/>
  <c r="KU89" i="36"/>
  <c r="C87" i="40"/>
  <c r="AB87" i="40"/>
  <c r="KS129" i="36"/>
  <c r="KT25" i="36"/>
  <c r="KS52" i="36"/>
  <c r="KT69" i="36"/>
  <c r="KS40" i="36"/>
  <c r="KS96" i="36"/>
  <c r="KT34" i="36"/>
  <c r="KT66" i="36"/>
  <c r="KT98" i="36"/>
  <c r="KS27" i="36"/>
  <c r="KU27" i="36"/>
  <c r="C25" i="40"/>
  <c r="AB25" i="40"/>
  <c r="KS59" i="36"/>
  <c r="KU59" i="36"/>
  <c r="C57" i="40"/>
  <c r="AB57" i="40"/>
  <c r="KS91" i="36"/>
  <c r="KU91" i="36"/>
  <c r="C89" i="40"/>
  <c r="AB89" i="40"/>
  <c r="KS140" i="36" a="1"/>
  <c r="KS140" i="36"/>
  <c r="KT41" i="36"/>
  <c r="KT13" i="36"/>
  <c r="KT77" i="36"/>
  <c r="KS32" i="36"/>
  <c r="KU32" i="36"/>
  <c r="C30" i="40"/>
  <c r="AB30" i="40"/>
  <c r="KS104" i="36"/>
  <c r="KT39" i="36"/>
  <c r="KT71" i="36"/>
  <c r="KT103" i="36"/>
  <c r="KS34" i="36"/>
  <c r="KU34" i="36"/>
  <c r="C32" i="40"/>
  <c r="AB32" i="40"/>
  <c r="KS66" i="36"/>
  <c r="KU66" i="36"/>
  <c r="C64" i="40"/>
  <c r="AB64" i="40"/>
  <c r="KS98" i="36"/>
  <c r="KT28" i="36"/>
  <c r="KT60" i="36"/>
  <c r="KT92" i="36"/>
  <c r="KS21" i="36"/>
  <c r="KS53" i="36"/>
  <c r="KU53" i="36"/>
  <c r="C51" i="40"/>
  <c r="AB51" i="40"/>
  <c r="KS85" i="36"/>
  <c r="KT81" i="36"/>
  <c r="KS84" i="36"/>
  <c r="KU84" i="36"/>
  <c r="C82" i="40"/>
  <c r="AB82" i="40"/>
  <c r="KT46" i="36"/>
  <c r="KT110" i="36"/>
  <c r="KS63" i="36"/>
  <c r="KU63" i="36"/>
  <c r="C61" i="40"/>
  <c r="AB61" i="40"/>
  <c r="KS95" i="36"/>
  <c r="KS135" i="36" a="1"/>
  <c r="KS135" i="36"/>
  <c r="KT122" i="36"/>
  <c r="KT120" i="36"/>
  <c r="KT138" i="36"/>
  <c r="KT97" i="36"/>
  <c r="KS92" i="36"/>
  <c r="KU92" i="36"/>
  <c r="C90" i="40"/>
  <c r="AB90" i="40"/>
  <c r="KT54" i="36"/>
  <c r="KS15" i="36"/>
  <c r="KT19" i="36"/>
  <c r="KT51" i="36"/>
  <c r="KT83" i="36"/>
  <c r="KS14" i="36"/>
  <c r="KU14" i="36"/>
  <c r="C12" i="40"/>
  <c r="AB12" i="40"/>
  <c r="KS46" i="36"/>
  <c r="KS78" i="36"/>
  <c r="KU78" i="36"/>
  <c r="C76" i="40"/>
  <c r="AB76" i="40"/>
  <c r="KS110" i="36"/>
  <c r="KU110" i="36"/>
  <c r="C108" i="40"/>
  <c r="AB108" i="40"/>
  <c r="KT40" i="36"/>
  <c r="KT72" i="36"/>
  <c r="KT104" i="36"/>
  <c r="KS33" i="36"/>
  <c r="KS65" i="36"/>
  <c r="KU65" i="36"/>
  <c r="C63" i="40"/>
  <c r="AB63" i="40"/>
  <c r="KS97" i="36"/>
  <c r="KS121" i="36"/>
  <c r="KT57" i="36"/>
  <c r="KU57" i="36"/>
  <c r="C55" i="40"/>
  <c r="AB55" i="40"/>
  <c r="KT21" i="36"/>
  <c r="KT85" i="36"/>
  <c r="KS56" i="36"/>
  <c r="KU56" i="36"/>
  <c r="C54" i="40"/>
  <c r="AB54" i="40"/>
  <c r="KT11" i="36"/>
  <c r="KT42" i="36"/>
  <c r="KT74" i="36"/>
  <c r="KT106" i="36"/>
  <c r="KS35" i="36"/>
  <c r="KU35" i="36"/>
  <c r="C33" i="40"/>
  <c r="AB33" i="40"/>
  <c r="KS67" i="36"/>
  <c r="KU67" i="36"/>
  <c r="C65" i="40"/>
  <c r="AB65" i="40"/>
  <c r="KS99" i="36"/>
  <c r="KS122" i="36"/>
  <c r="KT73" i="36"/>
  <c r="KT29" i="36"/>
  <c r="KT93" i="36"/>
  <c r="KS48" i="36"/>
  <c r="KU48" i="36"/>
  <c r="C46" i="40"/>
  <c r="AB46" i="40"/>
  <c r="KT15" i="36"/>
  <c r="KU15" i="36"/>
  <c r="C13" i="40"/>
  <c r="AB13" i="40"/>
  <c r="KT47" i="36"/>
  <c r="KT79" i="36"/>
  <c r="KT111" i="36"/>
  <c r="KS42" i="36"/>
  <c r="KU42" i="36"/>
  <c r="C40" i="40"/>
  <c r="AB40" i="40"/>
  <c r="KS74" i="36"/>
  <c r="KS106" i="36"/>
  <c r="KT36" i="36"/>
  <c r="KT68" i="36"/>
  <c r="KT100" i="36"/>
  <c r="KS29" i="36"/>
  <c r="KS61" i="36"/>
  <c r="KU61" i="36"/>
  <c r="C59" i="40"/>
  <c r="AB59" i="40"/>
  <c r="KS93" i="36"/>
  <c r="KU93" i="36"/>
  <c r="C91" i="40"/>
  <c r="AB91" i="40"/>
  <c r="KS126" i="36"/>
  <c r="KT130" i="36"/>
  <c r="KS12" i="36"/>
  <c r="KU12" i="36"/>
  <c r="C10" i="40"/>
  <c r="AB10" i="40"/>
  <c r="KS100" i="36"/>
  <c r="KU100" i="36"/>
  <c r="C98" i="40"/>
  <c r="AB98" i="40"/>
  <c r="KT62" i="36"/>
  <c r="KS23" i="36"/>
  <c r="KS71" i="36"/>
  <c r="KU71" i="36"/>
  <c r="C69" i="40"/>
  <c r="AB69" i="40"/>
  <c r="KS103" i="36"/>
  <c r="KS141" i="36" a="1"/>
  <c r="KS141" i="36"/>
  <c r="K23" i="53"/>
  <c r="K20" i="53"/>
  <c r="L23" i="53"/>
  <c r="L20" i="53"/>
  <c r="E12" i="52"/>
  <c r="KU75" i="36"/>
  <c r="C73" i="40"/>
  <c r="AB73" i="40"/>
  <c r="KU108" i="36"/>
  <c r="C106" i="40"/>
  <c r="AB106" i="40"/>
  <c r="KU43" i="36"/>
  <c r="C41" i="40"/>
  <c r="AB41" i="40"/>
  <c r="KU79" i="36"/>
  <c r="C77" i="40"/>
  <c r="AB77" i="40"/>
  <c r="KU77" i="36"/>
  <c r="C75" i="40"/>
  <c r="AB75" i="40"/>
  <c r="KU30" i="36"/>
  <c r="C28" i="40"/>
  <c r="AB28" i="40"/>
  <c r="KU99" i="36"/>
  <c r="C97" i="40"/>
  <c r="AB97" i="40"/>
  <c r="KU109" i="36"/>
  <c r="C107" i="40"/>
  <c r="AB107" i="40"/>
  <c r="KU20" i="36"/>
  <c r="C18" i="40"/>
  <c r="AB18" i="40"/>
  <c r="KU144" i="36"/>
  <c r="D37" i="42"/>
  <c r="KU33" i="36"/>
  <c r="C31" i="40"/>
  <c r="AB31" i="40"/>
  <c r="KU50" i="36"/>
  <c r="C48" i="40"/>
  <c r="AB48" i="40"/>
  <c r="KU70" i="36"/>
  <c r="C68" i="40"/>
  <c r="AB68" i="40"/>
  <c r="KU23" i="36"/>
  <c r="C21" i="40"/>
  <c r="AB21" i="40"/>
  <c r="KU39" i="36"/>
  <c r="C37" i="40"/>
  <c r="AB37" i="40"/>
  <c r="KU80" i="36"/>
  <c r="C78" i="40"/>
  <c r="AB78" i="40"/>
  <c r="KU13" i="36"/>
  <c r="C11" i="40"/>
  <c r="AB11" i="40"/>
  <c r="KU97" i="36"/>
  <c r="C95" i="40"/>
  <c r="AB95" i="40"/>
  <c r="KU51" i="36"/>
  <c r="C49" i="40"/>
  <c r="AB49" i="40"/>
  <c r="KU81" i="36"/>
  <c r="C79" i="40"/>
  <c r="AB79" i="40"/>
  <c r="KU111" i="36"/>
  <c r="C111" i="40"/>
  <c r="G111" i="40"/>
  <c r="ET129" i="36"/>
  <c r="DO129" i="36"/>
  <c r="BX129" i="36"/>
  <c r="FP129" i="36"/>
  <c r="CB129" i="36"/>
  <c r="CG129" i="36"/>
  <c r="HB146" i="36"/>
  <c r="HB144" i="36"/>
  <c r="DH146" i="36"/>
  <c r="DH144" i="36"/>
  <c r="DH145" i="36"/>
  <c r="DZ146" i="36"/>
  <c r="DZ144" i="36"/>
  <c r="HX146" i="36"/>
  <c r="HX145" i="36"/>
  <c r="BT146" i="36"/>
  <c r="BT144" i="36"/>
  <c r="BT145" i="36"/>
  <c r="DX146" i="36"/>
  <c r="DX144" i="36"/>
  <c r="DX145" i="36"/>
  <c r="GZ146" i="36"/>
  <c r="GZ144" i="36"/>
  <c r="GZ145" i="36"/>
  <c r="HG146" i="36"/>
  <c r="HG145" i="36"/>
  <c r="HG144" i="36"/>
  <c r="IK146" i="36"/>
  <c r="IK144" i="36"/>
  <c r="DM146" i="36"/>
  <c r="DM144" i="36"/>
  <c r="DM145" i="36"/>
  <c r="IB146" i="36"/>
  <c r="IB144" i="36"/>
  <c r="AR146" i="36"/>
  <c r="AR144" i="36"/>
  <c r="AR145" i="36"/>
  <c r="S146" i="36"/>
  <c r="S145" i="36"/>
  <c r="HO146" i="36"/>
  <c r="HO144" i="36"/>
  <c r="HO145" i="36"/>
  <c r="CQ146" i="36"/>
  <c r="CQ144" i="36"/>
  <c r="CQ145" i="36"/>
  <c r="AE146" i="36"/>
  <c r="AE144" i="36"/>
  <c r="N146" i="36"/>
  <c r="N144" i="36"/>
  <c r="IS146" i="36"/>
  <c r="IS144" i="36"/>
  <c r="IS145" i="36"/>
  <c r="HT146" i="36"/>
  <c r="HT144" i="36"/>
  <c r="HK146" i="36"/>
  <c r="HK144" i="36"/>
  <c r="AA146" i="36"/>
  <c r="AA144" i="36"/>
  <c r="ER146" i="36"/>
  <c r="ER144" i="36"/>
  <c r="HQ146" i="36"/>
  <c r="HQ145" i="36"/>
  <c r="IW146" i="36"/>
  <c r="IW145" i="36"/>
  <c r="AX146" i="36"/>
  <c r="AX144" i="36"/>
  <c r="CZ146" i="36"/>
  <c r="CZ144" i="36"/>
  <c r="CZ145" i="36"/>
  <c r="IH146" i="36"/>
  <c r="IH144" i="36"/>
  <c r="GR146" i="36"/>
  <c r="GR145" i="36"/>
  <c r="IV146" i="36"/>
  <c r="IV144" i="36"/>
  <c r="IV145" i="36"/>
  <c r="IN146" i="36"/>
  <c r="IN145" i="36"/>
  <c r="IM146" i="36"/>
  <c r="IM145" i="36"/>
  <c r="IM144" i="36"/>
  <c r="BC146" i="36"/>
  <c r="BC145" i="36"/>
  <c r="BC144" i="36"/>
  <c r="AL146" i="36"/>
  <c r="AL144" i="36"/>
  <c r="AL145" i="36"/>
  <c r="HE146" i="36"/>
  <c r="HE144" i="36"/>
  <c r="HE145" i="36"/>
  <c r="CG146" i="36"/>
  <c r="CG144" i="36"/>
  <c r="CG145" i="36"/>
  <c r="U146" i="36"/>
  <c r="U145" i="36"/>
  <c r="U144" i="36"/>
  <c r="JH146" i="36"/>
  <c r="JH144" i="36"/>
  <c r="GV146" i="36"/>
  <c r="GV144" i="36"/>
  <c r="BX146" i="36"/>
  <c r="BX145" i="36"/>
  <c r="BX144" i="36"/>
  <c r="IF146" i="36"/>
  <c r="IF144" i="36"/>
  <c r="IF145" i="36"/>
  <c r="IU146" i="36"/>
  <c r="IU144" i="36"/>
  <c r="IU145" i="36"/>
  <c r="GI146" i="36"/>
  <c r="GI144" i="36"/>
  <c r="GI145" i="36"/>
  <c r="DW146" i="36"/>
  <c r="DW144" i="36"/>
  <c r="DW145" i="36"/>
  <c r="BK146" i="36"/>
  <c r="BK144" i="36"/>
  <c r="BK145" i="36"/>
  <c r="AT146" i="36"/>
  <c r="AT144" i="36"/>
  <c r="AT145" i="36"/>
  <c r="HM146" i="36"/>
  <c r="HM144" i="36"/>
  <c r="AC146" i="36"/>
  <c r="AC144" i="36"/>
  <c r="IZ146" i="36"/>
  <c r="IZ144" i="36"/>
  <c r="BP146" i="36"/>
  <c r="BP144" i="36"/>
  <c r="IQ146" i="36"/>
  <c r="IQ144" i="36"/>
  <c r="BG146" i="36"/>
  <c r="BG144" i="36"/>
  <c r="FM146" i="36"/>
  <c r="FM144" i="36"/>
  <c r="FK146" i="36"/>
  <c r="FK145" i="36"/>
  <c r="FK144" i="36"/>
  <c r="ET146" i="36"/>
  <c r="ET144" i="36"/>
  <c r="ET145" i="36"/>
  <c r="GC146" i="36"/>
  <c r="GC144" i="36"/>
  <c r="IO146" i="36"/>
  <c r="IO144" i="36"/>
  <c r="IO145" i="36"/>
  <c r="EW146" i="36"/>
  <c r="EW144" i="36"/>
  <c r="DQ146" i="36"/>
  <c r="DQ144" i="36"/>
  <c r="IV129" i="36"/>
  <c r="BG129" i="36"/>
  <c r="FO129" i="36"/>
  <c r="CE129" i="36"/>
  <c r="U129" i="36"/>
  <c r="FE129" i="36"/>
  <c r="KO145" i="36"/>
  <c r="JV145" i="36"/>
  <c r="IP145" i="36"/>
  <c r="HJ145" i="36"/>
  <c r="GD145" i="36"/>
  <c r="EX145" i="36"/>
  <c r="DR145" i="36"/>
  <c r="CL145" i="36"/>
  <c r="BF145" i="36"/>
  <c r="N145" i="36"/>
  <c r="HA145" i="36"/>
  <c r="FU145" i="36"/>
  <c r="EO145" i="36"/>
  <c r="DI145" i="36"/>
  <c r="CC145" i="36"/>
  <c r="AW145" i="36"/>
  <c r="BP145" i="36"/>
  <c r="JO144" i="36"/>
  <c r="HC144" i="36"/>
  <c r="EQ144" i="36"/>
  <c r="CE144" i="36"/>
  <c r="S144" i="36"/>
  <c r="HZ144" i="36"/>
  <c r="FN144" i="36"/>
  <c r="DB144" i="36"/>
  <c r="IW144" i="36"/>
  <c r="GK144" i="36"/>
  <c r="DY144" i="36"/>
  <c r="BM144" i="36"/>
  <c r="KC146" i="36"/>
  <c r="KC144" i="36"/>
  <c r="FF146" i="36"/>
  <c r="FF144" i="36"/>
  <c r="KB146" i="36"/>
  <c r="KB144" i="36"/>
  <c r="KB145" i="36"/>
  <c r="FT146" i="36"/>
  <c r="FT144" i="36"/>
  <c r="FT145" i="36"/>
  <c r="JS146" i="36"/>
  <c r="JS145" i="36"/>
  <c r="JS144" i="36"/>
  <c r="EU146" i="36"/>
  <c r="EU145" i="36"/>
  <c r="EU144" i="36"/>
  <c r="JB146" i="36"/>
  <c r="JB144" i="36"/>
  <c r="JB145" i="36"/>
  <c r="GP146" i="36"/>
  <c r="GP144" i="36"/>
  <c r="GP145" i="36"/>
  <c r="KN146" i="36"/>
  <c r="KN144" i="36"/>
  <c r="FP146" i="36"/>
  <c r="FP144" i="36"/>
  <c r="KA146" i="36"/>
  <c r="KA144" i="36"/>
  <c r="KA145" i="36"/>
  <c r="FC146" i="36"/>
  <c r="FC144" i="36"/>
  <c r="FC145" i="36"/>
  <c r="JJ146" i="36"/>
  <c r="JJ144" i="36"/>
  <c r="JJ145" i="36"/>
  <c r="EL146" i="36"/>
  <c r="EL144" i="36"/>
  <c r="EL145" i="36"/>
  <c r="KF146" i="36"/>
  <c r="KF144" i="36"/>
  <c r="FH146" i="36"/>
  <c r="FH144" i="36"/>
  <c r="JW146" i="36"/>
  <c r="JW144" i="36"/>
  <c r="EY146" i="36"/>
  <c r="EY144" i="36"/>
  <c r="BU146" i="36"/>
  <c r="BU144" i="36"/>
  <c r="GS146" i="36"/>
  <c r="GS144" i="36"/>
  <c r="CD146" i="36"/>
  <c r="CD144" i="36"/>
  <c r="X146" i="36"/>
  <c r="X144" i="36"/>
  <c r="BN146" i="36"/>
  <c r="BN144" i="36"/>
  <c r="H146" i="36"/>
  <c r="H144" i="36"/>
  <c r="DP146" i="36"/>
  <c r="DP144" i="36"/>
  <c r="DP145" i="36"/>
  <c r="FZ146" i="36"/>
  <c r="FZ144" i="36"/>
  <c r="FZ145" i="36"/>
  <c r="CW146" i="36"/>
  <c r="CW144" i="36"/>
  <c r="CW145" i="36"/>
  <c r="CN146" i="36"/>
  <c r="CN145" i="36"/>
  <c r="CN144" i="36"/>
  <c r="AB146" i="36"/>
  <c r="AB144" i="36"/>
  <c r="AB145" i="36"/>
  <c r="O146" i="36"/>
  <c r="O144" i="36"/>
  <c r="GH146" i="36"/>
  <c r="GH144" i="36"/>
  <c r="GH145" i="36"/>
  <c r="DV146" i="36"/>
  <c r="DV144" i="36"/>
  <c r="DV145" i="36"/>
  <c r="BJ146" i="36"/>
  <c r="BJ144" i="36"/>
  <c r="BJ145" i="36"/>
  <c r="DE146" i="36"/>
  <c r="DE144" i="36"/>
  <c r="DE145" i="36"/>
  <c r="AS146" i="36"/>
  <c r="AS144" i="36"/>
  <c r="AS145" i="36"/>
  <c r="T146" i="36"/>
  <c r="T144" i="36"/>
  <c r="T145" i="36"/>
  <c r="K146" i="36"/>
  <c r="K144" i="36"/>
  <c r="JT146" i="36"/>
  <c r="JT145" i="36"/>
  <c r="KJ146" i="36"/>
  <c r="KJ145" i="36"/>
  <c r="FD146" i="36"/>
  <c r="FD144" i="36"/>
  <c r="FD145" i="36"/>
  <c r="EN146" i="36"/>
  <c r="EN144" i="36"/>
  <c r="EN145" i="36"/>
  <c r="EP146" i="36"/>
  <c r="EP144" i="36"/>
  <c r="KH146" i="36"/>
  <c r="KH145" i="36"/>
  <c r="HV146" i="36"/>
  <c r="HV144" i="36"/>
  <c r="HV145" i="36"/>
  <c r="FJ146" i="36"/>
  <c r="FJ144" i="36"/>
  <c r="FJ145" i="36"/>
  <c r="JQ146" i="36"/>
  <c r="JQ144" i="36"/>
  <c r="ES146" i="36"/>
  <c r="ES144" i="36"/>
  <c r="ES145" i="36"/>
  <c r="EJ146" i="36"/>
  <c r="EJ145" i="36"/>
  <c r="EJ144" i="36"/>
  <c r="KP146" i="36"/>
  <c r="KP144" i="36"/>
  <c r="KP145" i="36"/>
  <c r="ID146" i="36"/>
  <c r="ID144" i="36"/>
  <c r="ID145" i="36"/>
  <c r="FR146" i="36"/>
  <c r="FR144" i="36"/>
  <c r="FR145" i="36"/>
  <c r="JY146" i="36"/>
  <c r="JY144" i="36"/>
  <c r="JY145" i="36"/>
  <c r="FA146" i="36"/>
  <c r="FA144" i="36"/>
  <c r="FA145" i="36"/>
  <c r="GN146" i="36"/>
  <c r="GN144" i="36"/>
  <c r="GE146" i="36"/>
  <c r="GE144" i="36"/>
  <c r="HR146" i="36"/>
  <c r="HR144" i="36"/>
  <c r="AN146" i="36"/>
  <c r="AN144" i="36"/>
  <c r="DJ146" i="36"/>
  <c r="DJ144" i="36"/>
  <c r="CJ146" i="36"/>
  <c r="CJ144" i="36"/>
  <c r="CJ145" i="36"/>
  <c r="AM146" i="36"/>
  <c r="AM144" i="36"/>
  <c r="CH146" i="36"/>
  <c r="CH144" i="36"/>
  <c r="CH145" i="36"/>
  <c r="EC146" i="36"/>
  <c r="EC144" i="36"/>
  <c r="EC145" i="36"/>
  <c r="BQ146" i="36"/>
  <c r="BQ144" i="36"/>
  <c r="BQ145" i="36"/>
  <c r="DT146" i="36"/>
  <c r="DT145" i="36"/>
  <c r="DT144" i="36"/>
  <c r="AI146" i="36"/>
  <c r="AI145" i="36"/>
  <c r="AU146" i="36"/>
  <c r="AU144" i="36"/>
  <c r="AU145" i="36"/>
  <c r="CP146" i="36"/>
  <c r="CP144" i="36"/>
  <c r="CP145" i="36"/>
  <c r="AD146" i="36"/>
  <c r="AD144" i="36"/>
  <c r="GW146" i="36"/>
  <c r="GW144" i="36"/>
  <c r="GW145" i="36"/>
  <c r="BY146" i="36"/>
  <c r="BY144" i="36"/>
  <c r="BY145" i="36"/>
  <c r="AZ146" i="36"/>
  <c r="AZ144" i="36"/>
  <c r="DC146" i="36"/>
  <c r="DC144" i="36"/>
  <c r="AQ146" i="36"/>
  <c r="AQ144" i="36"/>
  <c r="AQ145" i="36"/>
  <c r="JM146" i="36"/>
  <c r="JM145" i="36"/>
  <c r="KE145" i="36"/>
  <c r="IY145" i="36"/>
  <c r="HS145" i="36"/>
  <c r="GM145" i="36"/>
  <c r="FG145" i="36"/>
  <c r="EA145" i="36"/>
  <c r="CU145" i="36"/>
  <c r="BO145" i="36"/>
  <c r="AE145" i="36"/>
  <c r="HM145" i="36"/>
  <c r="IH145" i="36"/>
  <c r="HB145" i="36"/>
  <c r="EP145" i="36"/>
  <c r="DJ145" i="36"/>
  <c r="CD145" i="36"/>
  <c r="AX145" i="36"/>
  <c r="KK144" i="36"/>
  <c r="GS145" i="36"/>
  <c r="FM145" i="36"/>
  <c r="BU145" i="36"/>
  <c r="AM145" i="36"/>
  <c r="KN145" i="36"/>
  <c r="JH145" i="36"/>
  <c r="IB145" i="36"/>
  <c r="GV145" i="36"/>
  <c r="FP145" i="36"/>
  <c r="AZ145" i="36"/>
  <c r="X145" i="36"/>
  <c r="IY144" i="36"/>
  <c r="GM144" i="36"/>
  <c r="EA144" i="36"/>
  <c r="BO144" i="36"/>
  <c r="JV144" i="36"/>
  <c r="HJ144" i="36"/>
  <c r="EX144" i="36"/>
  <c r="CL144" i="36"/>
  <c r="IG144" i="36"/>
  <c r="FU144" i="36"/>
  <c r="DI144" i="36"/>
  <c r="AC145" i="36"/>
  <c r="GR144" i="36"/>
  <c r="DA146" i="36"/>
  <c r="DA144" i="36"/>
  <c r="HY146" i="36"/>
  <c r="HY144" i="36"/>
  <c r="GB146" i="36"/>
  <c r="GB145" i="36"/>
  <c r="AV146" i="36"/>
  <c r="AV144" i="36"/>
  <c r="AV145" i="36"/>
  <c r="HP146" i="36"/>
  <c r="HP144" i="36"/>
  <c r="HP145" i="36"/>
  <c r="CB146" i="36"/>
  <c r="CB144" i="36"/>
  <c r="CB145" i="36"/>
  <c r="JD146" i="36"/>
  <c r="JD145" i="36"/>
  <c r="BL146" i="36"/>
  <c r="BL144" i="36"/>
  <c r="BL145" i="36"/>
  <c r="JC146" i="36"/>
  <c r="JC145" i="36"/>
  <c r="JC144" i="36"/>
  <c r="EE146" i="36"/>
  <c r="EE145" i="36"/>
  <c r="EE144" i="36"/>
  <c r="BS146" i="36"/>
  <c r="BS145" i="36"/>
  <c r="BS144" i="36"/>
  <c r="G146" i="36"/>
  <c r="G145" i="36"/>
  <c r="G144" i="36"/>
  <c r="DN146" i="36"/>
  <c r="DN144" i="36"/>
  <c r="DN145" i="36"/>
  <c r="BB146" i="36"/>
  <c r="BB144" i="36"/>
  <c r="BB145" i="36"/>
  <c r="HU146" i="36"/>
  <c r="HU145" i="36"/>
  <c r="HU144" i="36"/>
  <c r="AK146" i="36"/>
  <c r="AK145" i="36"/>
  <c r="AK144" i="36"/>
  <c r="HL146" i="36"/>
  <c r="HL144" i="36"/>
  <c r="C146" i="36"/>
  <c r="C145" i="36"/>
  <c r="CA146" i="36"/>
  <c r="CA144" i="36"/>
  <c r="CA145" i="36"/>
  <c r="IC146" i="36"/>
  <c r="IC144" i="36"/>
  <c r="IC145" i="36"/>
  <c r="HD146" i="36"/>
  <c r="HD144" i="36"/>
  <c r="CF146" i="36"/>
  <c r="CF144" i="36"/>
  <c r="JG146" i="36"/>
  <c r="JG144" i="36"/>
  <c r="GU146" i="36"/>
  <c r="GU144" i="36"/>
  <c r="BW146" i="36"/>
  <c r="BW144" i="36"/>
  <c r="JE146" i="36"/>
  <c r="JE144" i="36"/>
  <c r="I146" i="36"/>
  <c r="I144" i="36"/>
  <c r="I145" i="36"/>
  <c r="HH146" i="36"/>
  <c r="HH145" i="36"/>
  <c r="J146" i="36"/>
  <c r="J145" i="36"/>
  <c r="CR146" i="36"/>
  <c r="CR144" i="36"/>
  <c r="CR145" i="36"/>
  <c r="GJ146" i="36"/>
  <c r="GJ144" i="36"/>
  <c r="GJ145" i="36"/>
  <c r="HW146" i="36"/>
  <c r="HW145" i="36"/>
  <c r="HW144" i="36"/>
  <c r="CY146" i="36"/>
  <c r="CY145" i="36"/>
  <c r="CY144" i="36"/>
  <c r="HF146" i="36"/>
  <c r="HF144" i="36"/>
  <c r="HF145" i="36"/>
  <c r="V146" i="36"/>
  <c r="V144" i="36"/>
  <c r="V145" i="36"/>
  <c r="JA146" i="36"/>
  <c r="JA144" i="36"/>
  <c r="GO146" i="36"/>
  <c r="GO144" i="36"/>
  <c r="GO145" i="36"/>
  <c r="IR146" i="36"/>
  <c r="IR144" i="36"/>
  <c r="BH146" i="36"/>
  <c r="BH145" i="36"/>
  <c r="BH144" i="36"/>
  <c r="CT146" i="36"/>
  <c r="CT144" i="36"/>
  <c r="IE146" i="36"/>
  <c r="IE144" i="36"/>
  <c r="IE145" i="36"/>
  <c r="DG146" i="36"/>
  <c r="DG144" i="36"/>
  <c r="DG145" i="36"/>
  <c r="JI146" i="36"/>
  <c r="JI144" i="36"/>
  <c r="JI145" i="36"/>
  <c r="M146" i="36"/>
  <c r="M144" i="36"/>
  <c r="IJ146" i="36"/>
  <c r="IJ144" i="36"/>
  <c r="DL146" i="36"/>
  <c r="DL144" i="36"/>
  <c r="IA146" i="36"/>
  <c r="IA144" i="36"/>
  <c r="JU146" i="36"/>
  <c r="JU144" i="36"/>
  <c r="Y146" i="36"/>
  <c r="Y144" i="36"/>
  <c r="Y145" i="36"/>
  <c r="HI146" i="36"/>
  <c r="HI144" i="36"/>
  <c r="Q146" i="36"/>
  <c r="Q145" i="36"/>
  <c r="AH146" i="36"/>
  <c r="AH144" i="36"/>
  <c r="AH145" i="36"/>
  <c r="IG129" i="36"/>
  <c r="FI129" i="36"/>
  <c r="DS129" i="36"/>
  <c r="FJ129" i="36"/>
  <c r="DK129" i="36"/>
  <c r="BV129" i="36"/>
  <c r="EI129" i="36"/>
  <c r="CS129" i="36"/>
  <c r="Z129" i="36"/>
  <c r="DN129" i="36"/>
  <c r="JK129" i="36"/>
  <c r="CZ129" i="36"/>
  <c r="BT129" i="36"/>
  <c r="DQ129" i="36"/>
  <c r="IG145" i="36"/>
  <c r="JW145" i="36"/>
  <c r="IQ145" i="36"/>
  <c r="HK145" i="36"/>
  <c r="GE145" i="36"/>
  <c r="EY145" i="36"/>
  <c r="BG145" i="36"/>
  <c r="O145" i="36"/>
  <c r="JE145" i="36"/>
  <c r="KL145" i="36"/>
  <c r="JF145" i="36"/>
  <c r="HZ145" i="36"/>
  <c r="GT145" i="36"/>
  <c r="FN145" i="36"/>
  <c r="EH145" i="36"/>
  <c r="DB145" i="36"/>
  <c r="BV145" i="36"/>
  <c r="KC145" i="36"/>
  <c r="GK145" i="36"/>
  <c r="FE145" i="36"/>
  <c r="DY145" i="36"/>
  <c r="CS145" i="36"/>
  <c r="BM145" i="36"/>
  <c r="AA145" i="36"/>
  <c r="KF145" i="36"/>
  <c r="IZ145" i="36"/>
  <c r="HT145" i="36"/>
  <c r="GN145" i="36"/>
  <c r="FH145" i="36"/>
  <c r="AG145" i="36"/>
  <c r="H145" i="36"/>
  <c r="II144" i="36"/>
  <c r="FW144" i="36"/>
  <c r="DK144" i="36"/>
  <c r="AY144" i="36"/>
  <c r="JF144" i="36"/>
  <c r="GT144" i="36"/>
  <c r="EH144" i="36"/>
  <c r="BV144" i="36"/>
  <c r="J144" i="36"/>
  <c r="HQ144" i="36"/>
  <c r="FE144" i="36"/>
  <c r="CS144" i="36"/>
  <c r="AW144" i="36"/>
  <c r="M145" i="36"/>
  <c r="IN144" i="36"/>
  <c r="GB144" i="36"/>
  <c r="J152" i="36"/>
  <c r="IX146" i="36"/>
  <c r="IX144" i="36"/>
  <c r="Z146" i="36"/>
  <c r="Z145" i="36"/>
  <c r="BD146" i="36"/>
  <c r="BD144" i="36"/>
  <c r="BD145" i="36"/>
  <c r="AF146" i="36"/>
  <c r="AF144" i="36"/>
  <c r="AF145" i="36"/>
  <c r="P146" i="36"/>
  <c r="P144" i="36"/>
  <c r="P145" i="36"/>
  <c r="CI146" i="36"/>
  <c r="CI145" i="36"/>
  <c r="CI144" i="36"/>
  <c r="W146" i="36"/>
  <c r="W144" i="36"/>
  <c r="W145" i="36"/>
  <c r="ED146" i="36"/>
  <c r="ED144" i="36"/>
  <c r="ED145" i="36"/>
  <c r="BR146" i="36"/>
  <c r="BR144" i="36"/>
  <c r="BR145" i="36"/>
  <c r="F146" i="36"/>
  <c r="F144" i="36"/>
  <c r="F145" i="36"/>
  <c r="FY146" i="36"/>
  <c r="FY144" i="36"/>
  <c r="FY145" i="36"/>
  <c r="BA146" i="36"/>
  <c r="BA144" i="36"/>
  <c r="BA145" i="36"/>
  <c r="DD146" i="36"/>
  <c r="DD145" i="36"/>
  <c r="DD144" i="36"/>
  <c r="GX146" i="36"/>
  <c r="GX144" i="36"/>
  <c r="GX145" i="36"/>
  <c r="BZ146" i="36"/>
  <c r="BZ144" i="36"/>
  <c r="BZ145" i="36"/>
  <c r="GG146" i="36"/>
  <c r="GG144" i="36"/>
  <c r="GG145" i="36"/>
  <c r="DU146" i="36"/>
  <c r="DU144" i="36"/>
  <c r="DU145" i="36"/>
  <c r="BI146" i="36"/>
  <c r="BI144" i="36"/>
  <c r="BI145" i="36"/>
  <c r="CV146" i="36"/>
  <c r="CV144" i="36"/>
  <c r="AJ146" i="36"/>
  <c r="AJ144" i="36"/>
  <c r="AJ145" i="36"/>
  <c r="CM146" i="36"/>
  <c r="CM144" i="36"/>
  <c r="FL146" i="36"/>
  <c r="FL145" i="36"/>
  <c r="JL146" i="36"/>
  <c r="JL144" i="36"/>
  <c r="JL145" i="36"/>
  <c r="GQ146" i="36"/>
  <c r="GQ145" i="36"/>
  <c r="GQ144" i="36"/>
  <c r="IL146" i="36"/>
  <c r="IL144" i="36"/>
  <c r="IL145" i="36"/>
  <c r="KG146" i="36"/>
  <c r="KG144" i="36"/>
  <c r="KG145" i="36"/>
  <c r="FI146" i="36"/>
  <c r="FI144" i="36"/>
  <c r="FI145" i="36"/>
  <c r="JX146" i="36"/>
  <c r="JX144" i="36"/>
  <c r="EZ146" i="36"/>
  <c r="EZ145" i="36"/>
  <c r="EZ144" i="36"/>
  <c r="JK146" i="36"/>
  <c r="JK144" i="36"/>
  <c r="JK145" i="36"/>
  <c r="GY146" i="36"/>
  <c r="GY144" i="36"/>
  <c r="GY145" i="36"/>
  <c r="EM146" i="36"/>
  <c r="EM144" i="36"/>
  <c r="EM145" i="36"/>
  <c r="IT146" i="36"/>
  <c r="IT144" i="36"/>
  <c r="IT145" i="36"/>
  <c r="FQ146" i="36"/>
  <c r="FQ144" i="36"/>
  <c r="FQ145" i="36"/>
  <c r="JP146" i="36"/>
  <c r="JP144" i="36"/>
  <c r="EI146" i="36"/>
  <c r="EI144" i="36"/>
  <c r="R146" i="36"/>
  <c r="R144" i="36"/>
  <c r="R145" i="36"/>
  <c r="GA146" i="36"/>
  <c r="GA145" i="36"/>
  <c r="GA144" i="36"/>
  <c r="DO146" i="36"/>
  <c r="DO145" i="36"/>
  <c r="DO144" i="36"/>
  <c r="CX146" i="36"/>
  <c r="CX144" i="36"/>
  <c r="CX145" i="36"/>
  <c r="L146" i="36"/>
  <c r="L144" i="36"/>
  <c r="L145" i="36"/>
  <c r="DF146" i="36"/>
  <c r="DF144" i="36"/>
  <c r="DF145" i="36"/>
  <c r="CO146" i="36"/>
  <c r="CO144" i="36"/>
  <c r="CO145" i="36"/>
  <c r="EB146" i="36"/>
  <c r="EB144" i="36"/>
  <c r="D146" i="36"/>
  <c r="D144" i="36"/>
  <c r="D145" i="36"/>
  <c r="DS146" i="36"/>
  <c r="DS144" i="36"/>
  <c r="EG146" i="36"/>
  <c r="EG144" i="36"/>
  <c r="AO146" i="36"/>
  <c r="AO144" i="36"/>
  <c r="GL146" i="36"/>
  <c r="GL144" i="36"/>
  <c r="FV146" i="36"/>
  <c r="FV144" i="36"/>
  <c r="KD146" i="36"/>
  <c r="KD144" i="36"/>
  <c r="EV146" i="36"/>
  <c r="EV145" i="36"/>
  <c r="EF146" i="36"/>
  <c r="EF144" i="36"/>
  <c r="EF145" i="36"/>
  <c r="JN146" i="36"/>
  <c r="JN144" i="36"/>
  <c r="KI146" i="36"/>
  <c r="KI145" i="36"/>
  <c r="KI144" i="36"/>
  <c r="JR146" i="36"/>
  <c r="JR144" i="36"/>
  <c r="JR145" i="36"/>
  <c r="E146" i="36"/>
  <c r="E145" i="36"/>
  <c r="E144" i="36"/>
  <c r="GF146" i="36"/>
  <c r="GF144" i="36"/>
  <c r="FS146" i="36"/>
  <c r="FS144" i="36"/>
  <c r="FS145" i="36"/>
  <c r="JZ146" i="36"/>
  <c r="JZ144" i="36"/>
  <c r="JZ145" i="36"/>
  <c r="HN146" i="36"/>
  <c r="HN144" i="36"/>
  <c r="HN145" i="36"/>
  <c r="FB146" i="36"/>
  <c r="FB144" i="36"/>
  <c r="FB145" i="36"/>
  <c r="EK146" i="36"/>
  <c r="EK144" i="36"/>
  <c r="EK145" i="36"/>
  <c r="FX146" i="36"/>
  <c r="FX144" i="36"/>
  <c r="KM146" i="36"/>
  <c r="KM144" i="36"/>
  <c r="FO146" i="36"/>
  <c r="FO144" i="36"/>
  <c r="CK146" i="36"/>
  <c r="CK144" i="36"/>
  <c r="KK145" i="36"/>
  <c r="C144" i="36"/>
  <c r="JO145" i="36"/>
  <c r="II145" i="36"/>
  <c r="HC145" i="36"/>
  <c r="FW145" i="36"/>
  <c r="EQ145" i="36"/>
  <c r="DK145" i="36"/>
  <c r="CE145" i="36"/>
  <c r="AY145" i="36"/>
  <c r="KL144" i="36"/>
  <c r="IK145" i="36"/>
  <c r="KD145" i="36"/>
  <c r="IX145" i="36"/>
  <c r="HR145" i="36"/>
  <c r="GL145" i="36"/>
  <c r="FF145" i="36"/>
  <c r="DZ145" i="36"/>
  <c r="CT145" i="36"/>
  <c r="BN145" i="36"/>
  <c r="AD145" i="36"/>
  <c r="HI145" i="36"/>
  <c r="GC145" i="36"/>
  <c r="EW145" i="36"/>
  <c r="DQ145" i="36"/>
  <c r="CK145" i="36"/>
  <c r="K145" i="36"/>
  <c r="JX145" i="36"/>
  <c r="IR145" i="36"/>
  <c r="HL145" i="36"/>
  <c r="GF145" i="36"/>
  <c r="ER145" i="36"/>
  <c r="CF145" i="36"/>
  <c r="KO144" i="36"/>
  <c r="KE144" i="36"/>
  <c r="HS144" i="36"/>
  <c r="FG144" i="36"/>
  <c r="CU144" i="36"/>
  <c r="AI144" i="36"/>
  <c r="IP144" i="36"/>
  <c r="GD144" i="36"/>
  <c r="DR144" i="36"/>
  <c r="BF144" i="36"/>
  <c r="JM144" i="36"/>
  <c r="HA144" i="36"/>
  <c r="EO144" i="36"/>
  <c r="CC144" i="36"/>
  <c r="AG144" i="36"/>
  <c r="KJ144" i="36"/>
  <c r="HX144" i="36"/>
  <c r="FL144" i="36"/>
  <c r="C152" i="36"/>
  <c r="M17" i="53"/>
  <c r="N17" i="53"/>
  <c r="M16" i="53"/>
  <c r="N16" i="53"/>
  <c r="M21" i="53"/>
  <c r="N21" i="53"/>
  <c r="M18" i="53"/>
  <c r="N18" i="53"/>
  <c r="M22" i="53"/>
  <c r="N22" i="53"/>
  <c r="N23" i="53"/>
  <c r="M19" i="53"/>
  <c r="M20" i="53"/>
  <c r="N19" i="53"/>
  <c r="N20" i="53"/>
  <c r="B106" i="36"/>
  <c r="A107" i="36"/>
  <c r="GG129" i="36"/>
  <c r="KD129" i="36"/>
  <c r="JW129" i="36"/>
  <c r="HM129" i="36"/>
  <c r="FK129" i="36"/>
  <c r="FG129" i="36"/>
  <c r="BN129" i="36"/>
  <c r="JT129" i="36"/>
  <c r="JI129" i="36"/>
  <c r="AL129" i="36"/>
  <c r="AG129" i="36"/>
  <c r="FU129" i="36"/>
  <c r="E129" i="36"/>
  <c r="KS142" i="36"/>
  <c r="DH129" i="36"/>
  <c r="JC129" i="36"/>
  <c r="AA129" i="36"/>
  <c r="AW129" i="36"/>
  <c r="EQ129" i="36"/>
  <c r="JD129" i="36"/>
  <c r="DR129" i="36"/>
  <c r="DM129" i="36"/>
  <c r="AC129" i="36"/>
  <c r="DY129" i="36"/>
  <c r="HR129" i="36"/>
  <c r="HK129" i="36"/>
  <c r="GR129" i="36"/>
  <c r="EC129" i="36"/>
  <c r="FH129" i="36"/>
  <c r="HI129" i="36"/>
  <c r="EL129" i="36"/>
  <c r="DP129" i="36"/>
  <c r="AP129" i="36"/>
  <c r="DF129" i="36"/>
  <c r="DI129" i="36"/>
  <c r="BJ129" i="36"/>
  <c r="EY129" i="36"/>
  <c r="IE129" i="36"/>
  <c r="AD129" i="36"/>
  <c r="AI129" i="36"/>
  <c r="IP129" i="36"/>
  <c r="JQ129" i="36"/>
  <c r="GJ129" i="36"/>
  <c r="DE129" i="36"/>
  <c r="EG129" i="36"/>
  <c r="IC129" i="36"/>
  <c r="GK129" i="36"/>
  <c r="M8" i="53"/>
  <c r="K8" i="53"/>
  <c r="Q8" i="53"/>
  <c r="Q9" i="53"/>
  <c r="M9" i="53"/>
  <c r="K9" i="53"/>
  <c r="R9" i="53"/>
  <c r="R10" i="53"/>
  <c r="K10" i="53"/>
  <c r="S10" i="53"/>
  <c r="S11" i="53"/>
  <c r="M10" i="53"/>
  <c r="L11" i="53"/>
  <c r="M11" i="53"/>
  <c r="K7" i="53"/>
  <c r="P7" i="53"/>
  <c r="P8" i="53"/>
  <c r="M7" i="53"/>
  <c r="IL129" i="36"/>
  <c r="FN129" i="36"/>
  <c r="AU129" i="36"/>
  <c r="EU129" i="36"/>
  <c r="IF129" i="36"/>
  <c r="JN129" i="36"/>
  <c r="JG129" i="36"/>
  <c r="JH129" i="36"/>
  <c r="FS129" i="36"/>
  <c r="GL129" i="36"/>
  <c r="KF129" i="36"/>
  <c r="CN129" i="36"/>
  <c r="JP129" i="36"/>
  <c r="CA129" i="36"/>
  <c r="CU129" i="36"/>
  <c r="GI129" i="36"/>
  <c r="HF129" i="36"/>
  <c r="FT129" i="36"/>
  <c r="FY129" i="36"/>
  <c r="V129" i="36"/>
  <c r="BR129" i="36"/>
  <c r="JE129" i="36"/>
  <c r="BO129" i="36"/>
  <c r="BS129" i="36"/>
  <c r="AZ129" i="36"/>
  <c r="KG129" i="36"/>
  <c r="GN129" i="36"/>
  <c r="HT129" i="36"/>
  <c r="FL129" i="36"/>
  <c r="CC129" i="36"/>
  <c r="O129" i="36"/>
  <c r="CD129" i="36"/>
  <c r="GD129" i="36"/>
  <c r="IN129" i="36"/>
  <c r="DW129" i="36"/>
  <c r="GC129" i="36"/>
  <c r="CR129" i="36"/>
  <c r="EM129" i="36"/>
  <c r="AT129" i="36"/>
  <c r="T129" i="36"/>
  <c r="N129" i="36"/>
  <c r="BC129" i="36"/>
  <c r="L129" i="36"/>
  <c r="CW129" i="36"/>
  <c r="HQ129" i="36"/>
  <c r="CO129" i="36"/>
  <c r="GZ129" i="36"/>
  <c r="GP129" i="36"/>
  <c r="CF129" i="36"/>
  <c r="FC129" i="36"/>
  <c r="IO129" i="36"/>
  <c r="IW129" i="36"/>
  <c r="KB129" i="36"/>
  <c r="IS129" i="36"/>
  <c r="AX129" i="36"/>
  <c r="EZ129" i="36"/>
  <c r="KK129" i="36"/>
  <c r="HU129" i="36"/>
  <c r="II129" i="36"/>
  <c r="BM129" i="36"/>
  <c r="AS129" i="36"/>
  <c r="ES129" i="36"/>
  <c r="BZ129" i="36"/>
  <c r="FQ129" i="36"/>
  <c r="I129" i="36"/>
  <c r="KT131" i="36"/>
  <c r="W129" i="36"/>
  <c r="EB129" i="36"/>
  <c r="HW129" i="36"/>
  <c r="BK129" i="36"/>
  <c r="BU129" i="36"/>
  <c r="FD129" i="36"/>
  <c r="S129" i="36"/>
  <c r="GF129" i="36"/>
  <c r="HN129" i="36"/>
  <c r="AY129" i="36"/>
  <c r="EO129" i="36"/>
  <c r="EE129" i="36"/>
  <c r="AM129" i="36"/>
  <c r="FV129" i="36"/>
  <c r="EA129" i="36"/>
  <c r="DV129" i="36"/>
  <c r="CQ129" i="36"/>
  <c r="DJ129" i="36"/>
  <c r="JB129" i="36"/>
  <c r="JS129" i="36"/>
  <c r="P129" i="36"/>
  <c r="AO129" i="36"/>
  <c r="K129" i="36"/>
  <c r="AH129" i="36"/>
  <c r="C121" i="36"/>
  <c r="HE129" i="36"/>
  <c r="KP129" i="36"/>
  <c r="GY129" i="36"/>
  <c r="HA129" i="36"/>
  <c r="EK129" i="36"/>
  <c r="KM129" i="36"/>
  <c r="BD129" i="36"/>
  <c r="FX129" i="36"/>
  <c r="KS120" i="36"/>
  <c r="GA129" i="36"/>
  <c r="EH129" i="36"/>
  <c r="DX129" i="36"/>
  <c r="KC129" i="36"/>
  <c r="HH129" i="36"/>
  <c r="HP129" i="36"/>
  <c r="IH129" i="36"/>
  <c r="IA129" i="36"/>
  <c r="HL129" i="36"/>
  <c r="JY129" i="36"/>
  <c r="HG129" i="36"/>
  <c r="BY129" i="36"/>
  <c r="AF129" i="36"/>
  <c r="IX129" i="36"/>
  <c r="IQ129" i="36"/>
  <c r="IJ129" i="36"/>
  <c r="CI129" i="36"/>
  <c r="KJ129" i="36"/>
  <c r="KU129" i="36"/>
  <c r="D21" i="42"/>
  <c r="D18" i="42"/>
  <c r="E9" i="52"/>
  <c r="B103" i="40"/>
  <c r="A104" i="40"/>
  <c r="KS127" i="36"/>
  <c r="D21" i="52"/>
  <c r="KS134" i="36"/>
  <c r="KK124" i="36"/>
  <c r="KG124" i="36"/>
  <c r="KC124" i="36"/>
  <c r="JY124" i="36"/>
  <c r="JU124" i="36"/>
  <c r="JQ124" i="36"/>
  <c r="JM124" i="36"/>
  <c r="JI124" i="36"/>
  <c r="JE124" i="36"/>
  <c r="JA124" i="36"/>
  <c r="IW124" i="36"/>
  <c r="IS124" i="36"/>
  <c r="IO124" i="36"/>
  <c r="IK124" i="36"/>
  <c r="IG124" i="36"/>
  <c r="IC124" i="36"/>
  <c r="HY124" i="36"/>
  <c r="HU124" i="36"/>
  <c r="HQ124" i="36"/>
  <c r="HM124" i="36"/>
  <c r="HI124" i="36"/>
  <c r="HE124" i="36"/>
  <c r="HA124" i="36"/>
  <c r="GW124" i="36"/>
  <c r="GS124" i="36"/>
  <c r="GO124" i="36"/>
  <c r="GK124" i="36"/>
  <c r="GG124" i="36"/>
  <c r="GC124" i="36"/>
  <c r="FY124" i="36"/>
  <c r="FU124" i="36"/>
  <c r="FQ124" i="36"/>
  <c r="FM124" i="36"/>
  <c r="FI124" i="36"/>
  <c r="FE124" i="36"/>
  <c r="FA124" i="36"/>
  <c r="EW124" i="36"/>
  <c r="ES124" i="36"/>
  <c r="EO124" i="36"/>
  <c r="EK124" i="36"/>
  <c r="EG124" i="36"/>
  <c r="EC124" i="36"/>
  <c r="DY124" i="36"/>
  <c r="DU124" i="36"/>
  <c r="DQ124" i="36"/>
  <c r="DM124" i="36"/>
  <c r="DI124" i="36"/>
  <c r="DE124" i="36"/>
  <c r="DA124" i="36"/>
  <c r="CW124" i="36"/>
  <c r="CS124" i="36"/>
  <c r="CO124" i="36"/>
  <c r="CK124" i="36"/>
  <c r="CG124" i="36"/>
  <c r="CC124" i="36"/>
  <c r="BY124" i="36"/>
  <c r="BU124" i="36"/>
  <c r="BQ124" i="36"/>
  <c r="BM124" i="36"/>
  <c r="BI124" i="36"/>
  <c r="BE124" i="36"/>
  <c r="BA124" i="36"/>
  <c r="AW124" i="36"/>
  <c r="AS124" i="36"/>
  <c r="AO124" i="36"/>
  <c r="AK124" i="36"/>
  <c r="AG124" i="36"/>
  <c r="AC124" i="36"/>
  <c r="Y124" i="36"/>
  <c r="U124" i="36"/>
  <c r="Q124" i="36"/>
  <c r="M124" i="36"/>
  <c r="I124" i="36"/>
  <c r="E124" i="36"/>
  <c r="KO124" i="36"/>
  <c r="KJ124" i="36"/>
  <c r="KF124" i="36"/>
  <c r="KB124" i="36"/>
  <c r="JX124" i="36"/>
  <c r="JT124" i="36"/>
  <c r="JP124" i="36"/>
  <c r="JL124" i="36"/>
  <c r="JH124" i="36"/>
  <c r="JD124" i="36"/>
  <c r="IZ124" i="36"/>
  <c r="IV124" i="36"/>
  <c r="IR124" i="36"/>
  <c r="IN124" i="36"/>
  <c r="IJ124" i="36"/>
  <c r="IF124" i="36"/>
  <c r="IB124" i="36"/>
  <c r="HX124" i="36"/>
  <c r="HT124" i="36"/>
  <c r="HP124" i="36"/>
  <c r="HL124" i="36"/>
  <c r="HH124" i="36"/>
  <c r="HD124" i="36"/>
  <c r="GZ124" i="36"/>
  <c r="GV124" i="36"/>
  <c r="GR124" i="36"/>
  <c r="GN124" i="36"/>
  <c r="GJ124" i="36"/>
  <c r="GF124" i="36"/>
  <c r="GB124" i="36"/>
  <c r="FX124" i="36"/>
  <c r="FT124" i="36"/>
  <c r="FP124" i="36"/>
  <c r="FL124" i="36"/>
  <c r="FH124" i="36"/>
  <c r="FD124" i="36"/>
  <c r="EZ124" i="36"/>
  <c r="EV124" i="36"/>
  <c r="ER124" i="36"/>
  <c r="EN124" i="36"/>
  <c r="EJ124" i="36"/>
  <c r="EF124" i="36"/>
  <c r="EB124" i="36"/>
  <c r="DX124" i="36"/>
  <c r="DT124" i="36"/>
  <c r="DP124" i="36"/>
  <c r="DL124" i="36"/>
  <c r="DH124" i="36"/>
  <c r="DD124" i="36"/>
  <c r="CZ124" i="36"/>
  <c r="CV124" i="36"/>
  <c r="CR124" i="36"/>
  <c r="CN124" i="36"/>
  <c r="CJ124" i="36"/>
  <c r="CF124" i="36"/>
  <c r="CB124" i="36"/>
  <c r="BX124" i="36"/>
  <c r="BT124" i="36"/>
  <c r="BP124" i="36"/>
  <c r="BL124" i="36"/>
  <c r="BH124" i="36"/>
  <c r="BD124" i="36"/>
  <c r="AZ124" i="36"/>
  <c r="AV124" i="36"/>
  <c r="AR124" i="36"/>
  <c r="AN124" i="36"/>
  <c r="AJ124" i="36"/>
  <c r="AF124" i="36"/>
  <c r="AB124" i="36"/>
  <c r="X124" i="36"/>
  <c r="T124" i="36"/>
  <c r="P124" i="36"/>
  <c r="L124" i="36"/>
  <c r="H124" i="36"/>
  <c r="D124" i="36"/>
  <c r="KN124" i="36"/>
  <c r="KI124" i="36"/>
  <c r="KE124" i="36"/>
  <c r="KA124" i="36"/>
  <c r="JW124" i="36"/>
  <c r="JS124" i="36"/>
  <c r="JO124" i="36"/>
  <c r="JK124" i="36"/>
  <c r="JG124" i="36"/>
  <c r="JC124" i="36"/>
  <c r="IY124" i="36"/>
  <c r="IU124" i="36"/>
  <c r="IQ124" i="36"/>
  <c r="IM124" i="36"/>
  <c r="II124" i="36"/>
  <c r="IE124" i="36"/>
  <c r="IA124" i="36"/>
  <c r="HW124" i="36"/>
  <c r="HS124" i="36"/>
  <c r="HO124" i="36"/>
  <c r="HK124" i="36"/>
  <c r="HG124" i="36"/>
  <c r="HC124" i="36"/>
  <c r="GY124" i="36"/>
  <c r="GU124" i="36"/>
  <c r="GQ124" i="36"/>
  <c r="GM124" i="36"/>
  <c r="GI124" i="36"/>
  <c r="GE124" i="36"/>
  <c r="GA124" i="36"/>
  <c r="FW124" i="36"/>
  <c r="FS124" i="36"/>
  <c r="FO124" i="36"/>
  <c r="FK124" i="36"/>
  <c r="FG124" i="36"/>
  <c r="FC124" i="36"/>
  <c r="EY124" i="36"/>
  <c r="EU124" i="36"/>
  <c r="EQ124" i="36"/>
  <c r="EM124" i="36"/>
  <c r="EI124" i="36"/>
  <c r="EE124" i="36"/>
  <c r="EA124" i="36"/>
  <c r="DW124" i="36"/>
  <c r="DS124" i="36"/>
  <c r="DO124" i="36"/>
  <c r="DK124" i="36"/>
  <c r="DG124" i="36"/>
  <c r="DC124" i="36"/>
  <c r="CY124" i="36"/>
  <c r="CU124" i="36"/>
  <c r="CQ124" i="36"/>
  <c r="CM124" i="36"/>
  <c r="CI124" i="36"/>
  <c r="CE124" i="36"/>
  <c r="CA124" i="36"/>
  <c r="BW124" i="36"/>
  <c r="BS124" i="36"/>
  <c r="BO124" i="36"/>
  <c r="BK124" i="36"/>
  <c r="BG124" i="36"/>
  <c r="BC124" i="36"/>
  <c r="AY124" i="36"/>
  <c r="AU124" i="36"/>
  <c r="AQ124" i="36"/>
  <c r="AM124" i="36"/>
  <c r="AI124" i="36"/>
  <c r="AE124" i="36"/>
  <c r="AA124" i="36"/>
  <c r="W124" i="36"/>
  <c r="S124" i="36"/>
  <c r="O124" i="36"/>
  <c r="K124" i="36"/>
  <c r="G124" i="36"/>
  <c r="C124" i="36"/>
  <c r="KM124" i="36"/>
  <c r="KH124" i="36"/>
  <c r="KD124" i="36"/>
  <c r="JZ124" i="36"/>
  <c r="JV124" i="36"/>
  <c r="JR124" i="36"/>
  <c r="JN124" i="36"/>
  <c r="JJ124" i="36"/>
  <c r="JF124" i="36"/>
  <c r="JB124" i="36"/>
  <c r="IX124" i="36"/>
  <c r="IT124" i="36"/>
  <c r="IP124" i="36"/>
  <c r="IL124" i="36"/>
  <c r="IH124" i="36"/>
  <c r="ID124" i="36"/>
  <c r="HZ124" i="36"/>
  <c r="HV124" i="36"/>
  <c r="HR124" i="36"/>
  <c r="HN124" i="36"/>
  <c r="HJ124" i="36"/>
  <c r="HF124" i="36"/>
  <c r="HB124" i="36"/>
  <c r="GX124" i="36"/>
  <c r="GT124" i="36"/>
  <c r="GP124" i="36"/>
  <c r="GL124" i="36"/>
  <c r="GH124" i="36"/>
  <c r="GD124" i="36"/>
  <c r="FZ124" i="36"/>
  <c r="FV124" i="36"/>
  <c r="FR124" i="36"/>
  <c r="FN124" i="36"/>
  <c r="FJ124" i="36"/>
  <c r="FF124" i="36"/>
  <c r="FB124" i="36"/>
  <c r="EX124" i="36"/>
  <c r="ET124" i="36"/>
  <c r="EP124" i="36"/>
  <c r="EL124" i="36"/>
  <c r="EH124" i="36"/>
  <c r="ED124" i="36"/>
  <c r="DZ124" i="36"/>
  <c r="DV124" i="36"/>
  <c r="DR124" i="36"/>
  <c r="DN124" i="36"/>
  <c r="DJ124" i="36"/>
  <c r="DF124" i="36"/>
  <c r="DB124" i="36"/>
  <c r="CX124" i="36"/>
  <c r="CT124" i="36"/>
  <c r="CP124" i="36"/>
  <c r="CL124" i="36"/>
  <c r="CH124" i="36"/>
  <c r="CD124" i="36"/>
  <c r="BZ124" i="36"/>
  <c r="BV124" i="36"/>
  <c r="BR124" i="36"/>
  <c r="BN124" i="36"/>
  <c r="BJ124" i="36"/>
  <c r="BF124" i="36"/>
  <c r="BB124" i="36"/>
  <c r="AX124" i="36"/>
  <c r="AT124" i="36"/>
  <c r="AP124" i="36"/>
  <c r="AL124" i="36"/>
  <c r="AH124" i="36"/>
  <c r="AD124" i="36"/>
  <c r="Z124" i="36"/>
  <c r="V124" i="36"/>
  <c r="R124" i="36"/>
  <c r="N124" i="36"/>
  <c r="J124" i="36"/>
  <c r="F124" i="36"/>
  <c r="KP124" i="36"/>
  <c r="KL124" i="36"/>
  <c r="KT127" i="36"/>
  <c r="E21" i="52"/>
  <c r="KT133" i="36"/>
  <c r="KT134" i="36"/>
  <c r="D12" i="52"/>
  <c r="C21" i="42"/>
  <c r="KU125" i="36"/>
  <c r="D33" i="42"/>
  <c r="D31" i="42"/>
  <c r="KU133" i="36"/>
  <c r="KY61" i="36"/>
  <c r="KU95" i="36"/>
  <c r="C93" i="40"/>
  <c r="AB93" i="40"/>
  <c r="KU90" i="36"/>
  <c r="C88" i="40"/>
  <c r="AB88" i="40"/>
  <c r="KU37" i="36"/>
  <c r="C35" i="40"/>
  <c r="AB35" i="40"/>
  <c r="KU24" i="36"/>
  <c r="C22" i="40"/>
  <c r="AB22" i="40"/>
  <c r="M23" i="53"/>
  <c r="KU52" i="36"/>
  <c r="C50" i="40"/>
  <c r="AB50" i="40"/>
  <c r="KU74" i="36"/>
  <c r="C72" i="40"/>
  <c r="AB72" i="40"/>
  <c r="KU105" i="36"/>
  <c r="C103" i="40"/>
  <c r="AB103" i="40"/>
  <c r="KU88" i="36"/>
  <c r="C86" i="40"/>
  <c r="AB86" i="40"/>
  <c r="KT119" i="36"/>
  <c r="KU40" i="36"/>
  <c r="C38" i="40"/>
  <c r="AB38" i="40"/>
  <c r="KS119" i="36"/>
  <c r="KU29" i="36"/>
  <c r="C27" i="40"/>
  <c r="AB27" i="40"/>
  <c r="KU38" i="36"/>
  <c r="C36" i="40"/>
  <c r="AB36" i="40"/>
  <c r="KU28" i="36"/>
  <c r="C26" i="40"/>
  <c r="AB26" i="40"/>
  <c r="KU103" i="36"/>
  <c r="C101" i="40"/>
  <c r="AB101" i="40"/>
  <c r="KU85" i="36"/>
  <c r="C83" i="40"/>
  <c r="AB83" i="40"/>
  <c r="KU104" i="36"/>
  <c r="C102" i="40"/>
  <c r="AB102" i="40"/>
  <c r="KU96" i="36"/>
  <c r="C94" i="40"/>
  <c r="AB94" i="40"/>
  <c r="KU25" i="36"/>
  <c r="C23" i="40"/>
  <c r="AB23" i="40"/>
  <c r="KU58" i="36"/>
  <c r="C56" i="40"/>
  <c r="AB56" i="40"/>
  <c r="KU36" i="36"/>
  <c r="C34" i="40"/>
  <c r="AB34" i="40"/>
  <c r="KU49" i="36"/>
  <c r="C47" i="40"/>
  <c r="AB47" i="40"/>
  <c r="KU101" i="36"/>
  <c r="C99" i="40"/>
  <c r="AB99" i="40"/>
  <c r="KU11" i="36"/>
  <c r="C9" i="40"/>
  <c r="KU86" i="36"/>
  <c r="C84" i="40"/>
  <c r="AB84" i="40"/>
  <c r="KU68" i="36"/>
  <c r="C66" i="40"/>
  <c r="AB66" i="40"/>
  <c r="KU19" i="36"/>
  <c r="C17" i="40"/>
  <c r="AB17" i="40"/>
  <c r="KU94" i="36"/>
  <c r="C92" i="40"/>
  <c r="AB92" i="40"/>
  <c r="KU60" i="36"/>
  <c r="C58" i="40"/>
  <c r="AB58" i="40"/>
  <c r="KU69" i="36"/>
  <c r="C67" i="40"/>
  <c r="AB67" i="40"/>
  <c r="KU64" i="36"/>
  <c r="C62" i="40"/>
  <c r="AB62" i="40"/>
  <c r="KT142" i="36"/>
  <c r="KT137" i="36"/>
  <c r="KU72" i="36"/>
  <c r="C70" i="40"/>
  <c r="AB70" i="40"/>
  <c r="KU54" i="36"/>
  <c r="C52" i="40"/>
  <c r="AB52" i="40"/>
  <c r="KU106" i="36"/>
  <c r="C104" i="40"/>
  <c r="AB104" i="40"/>
  <c r="KU46" i="36"/>
  <c r="C44" i="40"/>
  <c r="AB44" i="40"/>
  <c r="KU21" i="36"/>
  <c r="C19" i="40"/>
  <c r="AB19" i="40"/>
  <c r="KU98" i="36"/>
  <c r="C96" i="40"/>
  <c r="AB96" i="40"/>
  <c r="KU47" i="36"/>
  <c r="C45" i="40"/>
  <c r="AB45" i="40"/>
  <c r="KU62" i="36"/>
  <c r="C60" i="40"/>
  <c r="AB60" i="40"/>
  <c r="KU107" i="36"/>
  <c r="C105" i="40"/>
  <c r="AB105" i="40"/>
  <c r="KU73" i="36"/>
  <c r="C71" i="40"/>
  <c r="AB71" i="40"/>
  <c r="KU22" i="36"/>
  <c r="C20" i="40"/>
  <c r="AB20" i="40"/>
  <c r="KU31" i="36"/>
  <c r="C29" i="40"/>
  <c r="AB29" i="40"/>
  <c r="KS133" i="36"/>
  <c r="KS137" i="36"/>
  <c r="KS138" i="36"/>
  <c r="KU83" i="36"/>
  <c r="C81" i="40"/>
  <c r="AB81" i="40"/>
  <c r="KS131" i="36"/>
  <c r="KU41" i="36"/>
  <c r="C39" i="40"/>
  <c r="AB39" i="40"/>
  <c r="KY80" i="36"/>
  <c r="KY86" i="36"/>
  <c r="KY51" i="36"/>
  <c r="KY22" i="36"/>
  <c r="KY134" i="36"/>
  <c r="KY113" i="36"/>
  <c r="KY13" i="36"/>
  <c r="KY29" i="36"/>
  <c r="KY54" i="36"/>
  <c r="KY45" i="36"/>
  <c r="KY109" i="36"/>
  <c r="KY70" i="36"/>
  <c r="KY35" i="36"/>
  <c r="KY99" i="36"/>
  <c r="KY48" i="36"/>
  <c r="KY77" i="36"/>
  <c r="KY38" i="36"/>
  <c r="KY102" i="36"/>
  <c r="KY67" i="36"/>
  <c r="KY16" i="36"/>
  <c r="KY96" i="36"/>
  <c r="KY93" i="36"/>
  <c r="KY11" i="36"/>
  <c r="KY83" i="36"/>
  <c r="KY32" i="36"/>
  <c r="KY64" i="36"/>
  <c r="KY126" i="36"/>
  <c r="KY108" i="36"/>
  <c r="KY125" i="36"/>
  <c r="KY17" i="36"/>
  <c r="KY33" i="36"/>
  <c r="KY49" i="36"/>
  <c r="KY65" i="36"/>
  <c r="KY81" i="36"/>
  <c r="KY97" i="36"/>
  <c r="KY124" i="36"/>
  <c r="KY26" i="36"/>
  <c r="KY42" i="36"/>
  <c r="KY58" i="36"/>
  <c r="KY74" i="36"/>
  <c r="KY90" i="36"/>
  <c r="KY106" i="36"/>
  <c r="KY23" i="36"/>
  <c r="KY39" i="36"/>
  <c r="KY55" i="36"/>
  <c r="KY71" i="36"/>
  <c r="KY87" i="36"/>
  <c r="KY103" i="36"/>
  <c r="KY14" i="36"/>
  <c r="KY20" i="36"/>
  <c r="KY36" i="36"/>
  <c r="KY52" i="36"/>
  <c r="KY68" i="36"/>
  <c r="KY84" i="36"/>
  <c r="KY100" i="36"/>
  <c r="KY128" i="36"/>
  <c r="KY21" i="36"/>
  <c r="KY37" i="36"/>
  <c r="KY53" i="36"/>
  <c r="KY69" i="36"/>
  <c r="KY85" i="36"/>
  <c r="KY101" i="36"/>
  <c r="KY130" i="36"/>
  <c r="KY30" i="36"/>
  <c r="KY46" i="36"/>
  <c r="KY62" i="36"/>
  <c r="KY78" i="36"/>
  <c r="KY94" i="36"/>
  <c r="KY110" i="36"/>
  <c r="KY27" i="36"/>
  <c r="KY43" i="36"/>
  <c r="KY59" i="36"/>
  <c r="KY75" i="36"/>
  <c r="KY91" i="36"/>
  <c r="KY107" i="36"/>
  <c r="KY15" i="36"/>
  <c r="KY24" i="36"/>
  <c r="KY40" i="36"/>
  <c r="KY56" i="36"/>
  <c r="KY72" i="36"/>
  <c r="KY88" i="36"/>
  <c r="KY104" i="36"/>
  <c r="KY141" i="36"/>
  <c r="KY19" i="36"/>
  <c r="KY25" i="36"/>
  <c r="KY41" i="36"/>
  <c r="KY57" i="36"/>
  <c r="KY73" i="36"/>
  <c r="KY89" i="36"/>
  <c r="KY105" i="36"/>
  <c r="KY18" i="36"/>
  <c r="KY34" i="36"/>
  <c r="KY50" i="36"/>
  <c r="KY66" i="36"/>
  <c r="KY82" i="36"/>
  <c r="KY98" i="36"/>
  <c r="KY131" i="36"/>
  <c r="KY122" i="36"/>
  <c r="KY31" i="36"/>
  <c r="KY47" i="36"/>
  <c r="KY63" i="36"/>
  <c r="KY79" i="36"/>
  <c r="KY95" i="36"/>
  <c r="KY111" i="36"/>
  <c r="KY12" i="36"/>
  <c r="KY28" i="36"/>
  <c r="KY44" i="36"/>
  <c r="KY60" i="36"/>
  <c r="KY76" i="36"/>
  <c r="KY92" i="36"/>
  <c r="KY139" i="36"/>
  <c r="KY136" i="36"/>
  <c r="KY137" i="36"/>
  <c r="KY129" i="36"/>
  <c r="KY133" i="36"/>
  <c r="B105" i="36"/>
  <c r="A106" i="36"/>
  <c r="KU142" i="36"/>
  <c r="D27" i="52"/>
  <c r="KU131" i="36"/>
  <c r="D29" i="42"/>
  <c r="KU121" i="36"/>
  <c r="D27" i="42"/>
  <c r="KU120" i="36"/>
  <c r="B102" i="40"/>
  <c r="A103" i="40"/>
  <c r="D32" i="42"/>
  <c r="KU134" i="36"/>
  <c r="D36" i="42"/>
  <c r="D23" i="52"/>
  <c r="KU119" i="36"/>
  <c r="C18" i="42"/>
  <c r="AB9" i="40"/>
  <c r="AQ9" i="40"/>
  <c r="AQ10" i="40"/>
  <c r="AQ11" i="40"/>
  <c r="AQ12" i="40"/>
  <c r="KY120" i="36"/>
  <c r="KY121" i="36"/>
  <c r="KY119" i="36"/>
  <c r="B104" i="36"/>
  <c r="A105" i="36"/>
  <c r="D40" i="42"/>
  <c r="D10" i="52"/>
  <c r="C19" i="42"/>
  <c r="D11" i="52"/>
  <c r="C20" i="42"/>
  <c r="B101" i="40"/>
  <c r="A102" i="40"/>
  <c r="D9" i="52"/>
  <c r="AC9" i="40"/>
  <c r="AC10" i="40"/>
  <c r="AC11" i="40"/>
  <c r="AC12" i="40"/>
  <c r="AC13" i="40"/>
  <c r="AC14" i="40"/>
  <c r="AC15" i="40"/>
  <c r="AC16" i="40"/>
  <c r="AC17" i="40"/>
  <c r="AC18" i="40"/>
  <c r="AC19" i="40"/>
  <c r="AC20" i="40"/>
  <c r="AC21" i="40"/>
  <c r="AC22" i="40"/>
  <c r="AC23" i="40"/>
  <c r="AC24" i="40"/>
  <c r="AC25" i="40"/>
  <c r="AC26" i="40"/>
  <c r="AC27" i="40"/>
  <c r="AC28" i="40"/>
  <c r="AC29" i="40"/>
  <c r="AC30" i="40"/>
  <c r="AC31" i="40"/>
  <c r="AC32" i="40"/>
  <c r="AC33" i="40"/>
  <c r="AC34" i="40"/>
  <c r="AC35" i="40"/>
  <c r="AC36" i="40"/>
  <c r="AC37" i="40"/>
  <c r="AC38" i="40"/>
  <c r="AC39" i="40"/>
  <c r="AC40" i="40"/>
  <c r="AC41" i="40"/>
  <c r="AC42" i="40"/>
  <c r="AC43" i="40"/>
  <c r="AC44" i="40"/>
  <c r="AC45" i="40"/>
  <c r="AC46" i="40"/>
  <c r="AC47" i="40"/>
  <c r="AC48" i="40"/>
  <c r="AC49" i="40"/>
  <c r="AC50" i="40"/>
  <c r="AC51" i="40"/>
  <c r="AC52" i="40"/>
  <c r="AC53" i="40"/>
  <c r="AC54" i="40"/>
  <c r="AC55" i="40"/>
  <c r="AC56" i="40"/>
  <c r="AC57" i="40"/>
  <c r="AC58" i="40"/>
  <c r="AC59" i="40"/>
  <c r="AC60" i="40"/>
  <c r="AC61" i="40"/>
  <c r="AC62" i="40"/>
  <c r="AC63" i="40"/>
  <c r="AC64" i="40"/>
  <c r="AC65" i="40"/>
  <c r="AC66" i="40"/>
  <c r="AC67" i="40"/>
  <c r="AC68" i="40"/>
  <c r="AC69" i="40"/>
  <c r="AC70" i="40"/>
  <c r="AC71" i="40"/>
  <c r="AC72" i="40"/>
  <c r="AC73" i="40"/>
  <c r="AC74" i="40"/>
  <c r="AC75" i="40"/>
  <c r="AC76" i="40"/>
  <c r="AC77" i="40"/>
  <c r="AC78" i="40"/>
  <c r="AC79" i="40"/>
  <c r="AC80" i="40"/>
  <c r="AC81" i="40"/>
  <c r="AC82" i="40"/>
  <c r="AC83" i="40"/>
  <c r="AC84" i="40"/>
  <c r="AC85" i="40"/>
  <c r="AC86" i="40"/>
  <c r="AC87" i="40"/>
  <c r="AC88" i="40"/>
  <c r="AC89" i="40"/>
  <c r="AC90" i="40"/>
  <c r="AC91" i="40"/>
  <c r="AC92" i="40"/>
  <c r="AC93" i="40"/>
  <c r="AC94" i="40"/>
  <c r="AC95" i="40"/>
  <c r="AC96" i="40"/>
  <c r="AC97" i="40"/>
  <c r="AC98" i="40"/>
  <c r="AC99" i="40"/>
  <c r="AC100" i="40"/>
  <c r="AC101" i="40"/>
  <c r="AC102" i="40"/>
  <c r="AC103" i="40"/>
  <c r="AC104" i="40"/>
  <c r="AC105" i="40"/>
  <c r="AC106" i="40"/>
  <c r="AC107" i="40"/>
  <c r="AC108" i="40"/>
  <c r="AB111" i="40"/>
  <c r="B103" i="36"/>
  <c r="A104" i="36"/>
  <c r="B100" i="40"/>
  <c r="A101" i="40"/>
  <c r="AQ13" i="40"/>
  <c r="B102" i="36"/>
  <c r="A103" i="36"/>
  <c r="B99" i="40"/>
  <c r="A100" i="40"/>
  <c r="AQ14" i="40"/>
  <c r="B101" i="36"/>
  <c r="A102" i="36"/>
  <c r="A99" i="40"/>
  <c r="B98" i="40"/>
  <c r="AQ15" i="40"/>
  <c r="B100" i="36"/>
  <c r="A101" i="36"/>
  <c r="B97" i="40"/>
  <c r="A98" i="40"/>
  <c r="AQ16" i="40"/>
  <c r="B99" i="36"/>
  <c r="A100" i="36"/>
  <c r="B96" i="40"/>
  <c r="A97" i="40"/>
  <c r="AQ17" i="40"/>
  <c r="B98" i="36"/>
  <c r="A99" i="36"/>
  <c r="B95" i="40"/>
  <c r="A96" i="40"/>
  <c r="AQ18" i="40"/>
  <c r="B97" i="36"/>
  <c r="A98" i="36"/>
  <c r="A95" i="40"/>
  <c r="B94" i="40"/>
  <c r="AQ19" i="40"/>
  <c r="B96" i="36"/>
  <c r="A97" i="36"/>
  <c r="B93" i="40"/>
  <c r="A94" i="40"/>
  <c r="AQ20" i="40"/>
  <c r="B95" i="36"/>
  <c r="A96" i="36"/>
  <c r="B92" i="40"/>
  <c r="A93" i="40"/>
  <c r="AQ21" i="40"/>
  <c r="B94" i="36"/>
  <c r="A95" i="36"/>
  <c r="B91" i="40"/>
  <c r="A92" i="40"/>
  <c r="AQ22" i="40"/>
  <c r="B93" i="36"/>
  <c r="A94" i="36"/>
  <c r="A91" i="40"/>
  <c r="B90" i="40"/>
  <c r="AQ23" i="40"/>
  <c r="B92" i="36"/>
  <c r="A93" i="36"/>
  <c r="B89" i="40"/>
  <c r="A90" i="40"/>
  <c r="AQ24" i="40"/>
  <c r="B91" i="36"/>
  <c r="A92" i="36"/>
  <c r="B88" i="40"/>
  <c r="A89" i="40"/>
  <c r="AQ25" i="40"/>
  <c r="B90" i="36"/>
  <c r="A91" i="36"/>
  <c r="B87" i="40"/>
  <c r="A88" i="40"/>
  <c r="AQ26" i="40"/>
  <c r="B89" i="36"/>
  <c r="A90" i="36"/>
  <c r="A87" i="40"/>
  <c r="B86" i="40"/>
  <c r="AQ27" i="40"/>
  <c r="B88" i="36"/>
  <c r="A89" i="36"/>
  <c r="A86" i="40"/>
  <c r="B85" i="40"/>
  <c r="AQ28" i="40"/>
  <c r="B87" i="36"/>
  <c r="A88" i="36"/>
  <c r="B84" i="40"/>
  <c r="A85" i="40"/>
  <c r="AQ29" i="40"/>
  <c r="B86" i="36"/>
  <c r="A87" i="36"/>
  <c r="B83" i="40"/>
  <c r="A84" i="40"/>
  <c r="AQ30" i="40"/>
  <c r="B85" i="36"/>
  <c r="A86" i="36"/>
  <c r="A83" i="40"/>
  <c r="B82" i="40"/>
  <c r="AQ31" i="40"/>
  <c r="B84" i="36"/>
  <c r="A85" i="36"/>
  <c r="A82" i="40"/>
  <c r="B81" i="40"/>
  <c r="AQ32" i="40"/>
  <c r="B83" i="36"/>
  <c r="A84" i="36"/>
  <c r="B80" i="40"/>
  <c r="A81" i="40"/>
  <c r="AQ33" i="40"/>
  <c r="B82" i="36"/>
  <c r="A83" i="36"/>
  <c r="B79" i="40"/>
  <c r="A80" i="40"/>
  <c r="AQ34" i="40"/>
  <c r="B81" i="36"/>
  <c r="A82" i="36"/>
  <c r="A79" i="40"/>
  <c r="B78" i="40"/>
  <c r="AQ35" i="40"/>
  <c r="B80" i="36"/>
  <c r="A81" i="36"/>
  <c r="B77" i="40"/>
  <c r="A78" i="40"/>
  <c r="AQ36" i="40"/>
  <c r="A80" i="36"/>
  <c r="B79" i="36"/>
  <c r="B76" i="40"/>
  <c r="A77" i="40"/>
  <c r="AQ37" i="40"/>
  <c r="B78" i="36"/>
  <c r="A79" i="36"/>
  <c r="B75" i="40"/>
  <c r="A76" i="40"/>
  <c r="AQ38" i="40"/>
  <c r="A78" i="36"/>
  <c r="B77" i="36"/>
  <c r="A75" i="40"/>
  <c r="B74" i="40"/>
  <c r="AQ39" i="40"/>
  <c r="A77" i="36"/>
  <c r="B76" i="36"/>
  <c r="B73" i="40"/>
  <c r="A74" i="40"/>
  <c r="AQ40" i="40"/>
  <c r="A76" i="36"/>
  <c r="B75" i="36"/>
  <c r="B72" i="40"/>
  <c r="A73" i="40"/>
  <c r="AQ41" i="40"/>
  <c r="B74" i="36"/>
  <c r="A75" i="36"/>
  <c r="B71" i="40"/>
  <c r="A72" i="40"/>
  <c r="AQ42" i="40"/>
  <c r="B73" i="36"/>
  <c r="A74" i="36"/>
  <c r="A71" i="40"/>
  <c r="B70" i="40"/>
  <c r="AQ43" i="40"/>
  <c r="B72" i="36"/>
  <c r="A73" i="36"/>
  <c r="A70" i="40"/>
  <c r="B69" i="40"/>
  <c r="AQ44" i="40"/>
  <c r="A72" i="36"/>
  <c r="B71" i="36"/>
  <c r="B68" i="40"/>
  <c r="A69" i="40"/>
  <c r="AQ45" i="40"/>
  <c r="B70" i="36"/>
  <c r="A71" i="36"/>
  <c r="B67" i="40"/>
  <c r="A68" i="40"/>
  <c r="AQ46" i="40"/>
  <c r="B69" i="36"/>
  <c r="A70" i="36"/>
  <c r="A67" i="40"/>
  <c r="B66" i="40"/>
  <c r="AQ47" i="40"/>
  <c r="B68" i="36"/>
  <c r="A69" i="36"/>
  <c r="A66" i="40"/>
  <c r="B65" i="40"/>
  <c r="AQ48" i="40"/>
  <c r="A68" i="36"/>
  <c r="B67" i="36"/>
  <c r="B64" i="40"/>
  <c r="A65" i="40"/>
  <c r="AQ49" i="40"/>
  <c r="B66" i="36"/>
  <c r="A67" i="36"/>
  <c r="B63" i="40"/>
  <c r="A64" i="40"/>
  <c r="AQ50" i="40"/>
  <c r="B65" i="36"/>
  <c r="A66" i="36"/>
  <c r="A63" i="40"/>
  <c r="B62" i="40"/>
  <c r="AQ51" i="40"/>
  <c r="B64" i="36"/>
  <c r="A65" i="36"/>
  <c r="A62" i="40"/>
  <c r="B61" i="40"/>
  <c r="AQ52" i="40"/>
  <c r="A64" i="36"/>
  <c r="B63" i="36"/>
  <c r="B60" i="40"/>
  <c r="A61" i="40"/>
  <c r="AQ53" i="40"/>
  <c r="B62" i="36"/>
  <c r="A63" i="36"/>
  <c r="B59" i="40"/>
  <c r="A60" i="40"/>
  <c r="AQ54" i="40"/>
  <c r="B61" i="36"/>
  <c r="A62" i="36"/>
  <c r="A59" i="40"/>
  <c r="B58" i="40"/>
  <c r="AQ55" i="40"/>
  <c r="B60" i="36"/>
  <c r="A61" i="36"/>
  <c r="A58" i="40"/>
  <c r="B57" i="40"/>
  <c r="AQ56" i="40"/>
  <c r="A60" i="36"/>
  <c r="B59" i="36"/>
  <c r="B56" i="40"/>
  <c r="AT56" i="40"/>
  <c r="A57" i="40"/>
  <c r="AQ57" i="40"/>
  <c r="B58" i="36"/>
  <c r="A59" i="36"/>
  <c r="B55" i="40"/>
  <c r="A56" i="40"/>
  <c r="AQ58" i="40"/>
  <c r="AT57" i="40"/>
  <c r="B57" i="36"/>
  <c r="A58" i="36"/>
  <c r="A55" i="40"/>
  <c r="B54" i="40"/>
  <c r="AT55" i="40"/>
  <c r="AQ59" i="40"/>
  <c r="AT58" i="40"/>
  <c r="B56" i="36"/>
  <c r="A57" i="36"/>
  <c r="A54" i="40"/>
  <c r="B53" i="40"/>
  <c r="AT54" i="40"/>
  <c r="AQ60" i="40"/>
  <c r="AT59" i="40"/>
  <c r="A56" i="36"/>
  <c r="B55" i="36"/>
  <c r="B52" i="40"/>
  <c r="A53" i="40"/>
  <c r="AT53" i="40"/>
  <c r="AQ61" i="40"/>
  <c r="AT60" i="40"/>
  <c r="B54" i="36"/>
  <c r="A55" i="36"/>
  <c r="B51" i="40"/>
  <c r="A52" i="40"/>
  <c r="AT52" i="40"/>
  <c r="AQ62" i="40"/>
  <c r="AT61" i="40"/>
  <c r="B53" i="36"/>
  <c r="A54" i="36"/>
  <c r="A51" i="40"/>
  <c r="B50" i="40"/>
  <c r="AT51" i="40"/>
  <c r="AQ63" i="40"/>
  <c r="AT62" i="40"/>
  <c r="B52" i="36"/>
  <c r="A53" i="36"/>
  <c r="B49" i="40"/>
  <c r="A50" i="40"/>
  <c r="AT50" i="40"/>
  <c r="AQ64" i="40"/>
  <c r="AT63" i="40"/>
  <c r="A52" i="36"/>
  <c r="B51" i="36"/>
  <c r="B48" i="40"/>
  <c r="A49" i="40"/>
  <c r="AT49" i="40"/>
  <c r="AT64" i="40"/>
  <c r="AQ65" i="40"/>
  <c r="B50" i="36"/>
  <c r="A51" i="36"/>
  <c r="B47" i="40"/>
  <c r="A48" i="40"/>
  <c r="AT48" i="40"/>
  <c r="AQ66" i="40"/>
  <c r="AT65" i="40"/>
  <c r="B49" i="36"/>
  <c r="A50" i="36"/>
  <c r="A47" i="40"/>
  <c r="B46" i="40"/>
  <c r="AT47" i="40"/>
  <c r="AQ67" i="40"/>
  <c r="AT66" i="40"/>
  <c r="B48" i="36"/>
  <c r="A49" i="36"/>
  <c r="A46" i="40"/>
  <c r="B45" i="40"/>
  <c r="AT46" i="40"/>
  <c r="AQ68" i="40"/>
  <c r="AT67" i="40"/>
  <c r="A48" i="36"/>
  <c r="B47" i="36"/>
  <c r="B44" i="40"/>
  <c r="A45" i="40"/>
  <c r="AT45" i="40"/>
  <c r="AQ69" i="40"/>
  <c r="AT68" i="40"/>
  <c r="B46" i="36"/>
  <c r="A47" i="36"/>
  <c r="B43" i="40"/>
  <c r="A44" i="40"/>
  <c r="AT44" i="40"/>
  <c r="AQ70" i="40"/>
  <c r="AT69" i="40"/>
  <c r="B45" i="36"/>
  <c r="A46" i="36"/>
  <c r="A43" i="40"/>
  <c r="B42" i="40"/>
  <c r="AT43" i="40"/>
  <c r="AQ71" i="40"/>
  <c r="AT70" i="40"/>
  <c r="B44" i="36"/>
  <c r="A45" i="36"/>
  <c r="B41" i="40"/>
  <c r="A42" i="40"/>
  <c r="AT42" i="40"/>
  <c r="AQ72" i="40"/>
  <c r="AT71" i="40"/>
  <c r="A44" i="36"/>
  <c r="B43" i="36"/>
  <c r="B40" i="40"/>
  <c r="A41" i="40"/>
  <c r="AT41" i="40"/>
  <c r="AQ73" i="40"/>
  <c r="AT72" i="40"/>
  <c r="B42" i="36"/>
  <c r="A43" i="36"/>
  <c r="B39" i="40"/>
  <c r="A40" i="40"/>
  <c r="AT40" i="40"/>
  <c r="AQ74" i="40"/>
  <c r="AT73" i="40"/>
  <c r="B41" i="36"/>
  <c r="A42" i="36"/>
  <c r="A39" i="40"/>
  <c r="B38" i="40"/>
  <c r="AT39" i="40"/>
  <c r="AQ75" i="40"/>
  <c r="AT74" i="40"/>
  <c r="B40" i="36"/>
  <c r="A41" i="36"/>
  <c r="A38" i="40"/>
  <c r="B37" i="40"/>
  <c r="AT38" i="40"/>
  <c r="AQ76" i="40"/>
  <c r="AT75" i="40"/>
  <c r="A40" i="36"/>
  <c r="B39" i="36"/>
  <c r="B36" i="40"/>
  <c r="A37" i="40"/>
  <c r="AT37" i="40"/>
  <c r="AQ77" i="40"/>
  <c r="AT76" i="40"/>
  <c r="B38" i="36"/>
  <c r="A39" i="36"/>
  <c r="B35" i="40"/>
  <c r="A36" i="40"/>
  <c r="AT36" i="40"/>
  <c r="AQ78" i="40"/>
  <c r="AT77" i="40"/>
  <c r="B37" i="36"/>
  <c r="A38" i="36"/>
  <c r="B34" i="40"/>
  <c r="A35" i="40"/>
  <c r="AT35" i="40"/>
  <c r="AQ79" i="40"/>
  <c r="AT78" i="40"/>
  <c r="B36" i="36"/>
  <c r="A37" i="36"/>
  <c r="A34" i="40"/>
  <c r="B33" i="40"/>
  <c r="AT34" i="40"/>
  <c r="AQ80" i="40"/>
  <c r="AT79" i="40"/>
  <c r="A36" i="36"/>
  <c r="B35" i="36"/>
  <c r="B32" i="40"/>
  <c r="A33" i="40"/>
  <c r="AT33" i="40"/>
  <c r="AQ81" i="40"/>
  <c r="AT80" i="40"/>
  <c r="B34" i="36"/>
  <c r="A35" i="36"/>
  <c r="A32" i="40"/>
  <c r="B31" i="40"/>
  <c r="AT32" i="40"/>
  <c r="AQ82" i="40"/>
  <c r="AT81" i="40"/>
  <c r="B33" i="36"/>
  <c r="A34" i="36"/>
  <c r="B30" i="40"/>
  <c r="A31" i="40"/>
  <c r="AT31" i="40"/>
  <c r="AQ83" i="40"/>
  <c r="AT82" i="40"/>
  <c r="B32" i="36"/>
  <c r="A33" i="36"/>
  <c r="B29" i="40"/>
  <c r="A30" i="40"/>
  <c r="AT30" i="40"/>
  <c r="AQ84" i="40"/>
  <c r="AT83" i="40"/>
  <c r="A32" i="36"/>
  <c r="B31" i="36"/>
  <c r="B28" i="40"/>
  <c r="A29" i="40"/>
  <c r="AT29" i="40"/>
  <c r="AQ85" i="40"/>
  <c r="AT84" i="40"/>
  <c r="B30" i="36"/>
  <c r="A31" i="36"/>
  <c r="A28" i="40"/>
  <c r="B27" i="40"/>
  <c r="AT28" i="40"/>
  <c r="AQ86" i="40"/>
  <c r="AT85" i="40"/>
  <c r="B29" i="36"/>
  <c r="A30" i="36"/>
  <c r="B26" i="40"/>
  <c r="A27" i="40"/>
  <c r="AT27" i="40"/>
  <c r="AQ87" i="40"/>
  <c r="AT86" i="40"/>
  <c r="B28" i="36"/>
  <c r="A29" i="36"/>
  <c r="A26" i="40"/>
  <c r="B25" i="40"/>
  <c r="AT26" i="40"/>
  <c r="AQ88" i="40"/>
  <c r="AT87" i="40"/>
  <c r="A28" i="36"/>
  <c r="B27" i="36"/>
  <c r="B24" i="40"/>
  <c r="A25" i="40"/>
  <c r="AT25" i="40"/>
  <c r="AQ89" i="40"/>
  <c r="AT88" i="40"/>
  <c r="B26" i="36"/>
  <c r="A27" i="36"/>
  <c r="B23" i="40"/>
  <c r="A24" i="40"/>
  <c r="AT24" i="40"/>
  <c r="AQ90" i="40"/>
  <c r="AT89" i="40"/>
  <c r="B25" i="36"/>
  <c r="A26" i="36"/>
  <c r="B22" i="40"/>
  <c r="A23" i="40"/>
  <c r="AT23" i="40"/>
  <c r="AQ91" i="40"/>
  <c r="AT90" i="40"/>
  <c r="B24" i="36"/>
  <c r="A25" i="36"/>
  <c r="A22" i="40"/>
  <c r="B21" i="40"/>
  <c r="AT22" i="40"/>
  <c r="AQ92" i="40"/>
  <c r="AT91" i="40"/>
  <c r="A24" i="36"/>
  <c r="B23" i="36"/>
  <c r="B20" i="40"/>
  <c r="A21" i="40"/>
  <c r="AT21" i="40"/>
  <c r="AQ93" i="40"/>
  <c r="AT92" i="40"/>
  <c r="B22" i="36"/>
  <c r="A23" i="36"/>
  <c r="A20" i="40"/>
  <c r="B19" i="40"/>
  <c r="AT20" i="40"/>
  <c r="AQ94" i="40"/>
  <c r="AT93" i="40"/>
  <c r="B21" i="36"/>
  <c r="A22" i="36"/>
  <c r="B18" i="40"/>
  <c r="A19" i="40"/>
  <c r="AT19" i="40"/>
  <c r="AQ95" i="40"/>
  <c r="AT94" i="40"/>
  <c r="B20" i="36"/>
  <c r="A21" i="36"/>
  <c r="B17" i="40"/>
  <c r="A18" i="40"/>
  <c r="AT18" i="40"/>
  <c r="AQ96" i="40"/>
  <c r="AT95" i="40"/>
  <c r="A20" i="36"/>
  <c r="B19" i="36"/>
  <c r="B16" i="40"/>
  <c r="A17" i="40"/>
  <c r="AT17" i="40"/>
  <c r="AQ97" i="40"/>
  <c r="AT96" i="40"/>
  <c r="B18" i="36"/>
  <c r="A19" i="36"/>
  <c r="A16" i="40"/>
  <c r="B15" i="40"/>
  <c r="AT16" i="40"/>
  <c r="AQ98" i="40"/>
  <c r="AT97" i="40"/>
  <c r="B17" i="36"/>
  <c r="A18" i="36"/>
  <c r="B14" i="40"/>
  <c r="A15" i="40"/>
  <c r="AT15" i="40"/>
  <c r="AQ99" i="40"/>
  <c r="AT98" i="40"/>
  <c r="B16" i="36"/>
  <c r="A17" i="36"/>
  <c r="A14" i="40"/>
  <c r="B13" i="40"/>
  <c r="AT14" i="40"/>
  <c r="AQ100" i="40"/>
  <c r="AT99" i="40"/>
  <c r="A16" i="36"/>
  <c r="B15" i="36"/>
  <c r="B12" i="40"/>
  <c r="A13" i="40"/>
  <c r="AT13" i="40"/>
  <c r="AQ101" i="40"/>
  <c r="AT100" i="40"/>
  <c r="B14" i="36"/>
  <c r="A15" i="36"/>
  <c r="B11" i="40"/>
  <c r="A12" i="40"/>
  <c r="AT12" i="40"/>
  <c r="AQ102" i="40"/>
  <c r="AT101" i="40"/>
  <c r="B13" i="36"/>
  <c r="A14" i="36"/>
  <c r="B10" i="40"/>
  <c r="A11" i="40"/>
  <c r="AT11" i="40"/>
  <c r="AQ103" i="40"/>
  <c r="AT102" i="40"/>
  <c r="B12" i="36"/>
  <c r="A13" i="36"/>
  <c r="B9" i="40"/>
  <c r="A10" i="40"/>
  <c r="AT10" i="40"/>
  <c r="AQ104" i="40"/>
  <c r="AT103" i="40"/>
  <c r="A12" i="36"/>
  <c r="B11" i="36"/>
  <c r="A11" i="36"/>
  <c r="A9" i="40"/>
  <c r="AS9" i="40"/>
  <c r="AU9" i="40"/>
  <c r="AT9" i="40"/>
  <c r="AQ105" i="40"/>
  <c r="AT104" i="40"/>
  <c r="AU10" i="40"/>
  <c r="AU11" i="40"/>
  <c r="AU12" i="40"/>
  <c r="AU13" i="40"/>
  <c r="AU14" i="40"/>
  <c r="AU15" i="40"/>
  <c r="AU16" i="40"/>
  <c r="AU17" i="40"/>
  <c r="AU18" i="40"/>
  <c r="AU19" i="40"/>
  <c r="AU20" i="40"/>
  <c r="AU21" i="40"/>
  <c r="AU22" i="40"/>
  <c r="AU23" i="40"/>
  <c r="AU24" i="40"/>
  <c r="AU25" i="40"/>
  <c r="AU26" i="40"/>
  <c r="AU27" i="40"/>
  <c r="AU28" i="40"/>
  <c r="AU29" i="40"/>
  <c r="AU30" i="40"/>
  <c r="AU31" i="40"/>
  <c r="AU32" i="40"/>
  <c r="AU33" i="40"/>
  <c r="AU34" i="40"/>
  <c r="AU35" i="40"/>
  <c r="AU36" i="40"/>
  <c r="AU37" i="40"/>
  <c r="AU38" i="40"/>
  <c r="AU39" i="40"/>
  <c r="AU40" i="40"/>
  <c r="AU41" i="40"/>
  <c r="AU42" i="40"/>
  <c r="AU43" i="40"/>
  <c r="AU44" i="40"/>
  <c r="AU45" i="40"/>
  <c r="AU46" i="40"/>
  <c r="AU47" i="40"/>
  <c r="AU48" i="40"/>
  <c r="AU49" i="40"/>
  <c r="AU50" i="40"/>
  <c r="AU51" i="40"/>
  <c r="AU52" i="40"/>
  <c r="AU53" i="40"/>
  <c r="AU54" i="40"/>
  <c r="AU55" i="40"/>
  <c r="AU56" i="40"/>
  <c r="AU57" i="40"/>
  <c r="AU58" i="40"/>
  <c r="AU59" i="40"/>
  <c r="AU60" i="40"/>
  <c r="AU61" i="40"/>
  <c r="AU62" i="40"/>
  <c r="AU63" i="40"/>
  <c r="AU64" i="40"/>
  <c r="AU65" i="40"/>
  <c r="AU66" i="40"/>
  <c r="AU67" i="40"/>
  <c r="AU68" i="40"/>
  <c r="AU69" i="40"/>
  <c r="AU70" i="40"/>
  <c r="AU71" i="40"/>
  <c r="AU72" i="40"/>
  <c r="AU73" i="40"/>
  <c r="AU74" i="40"/>
  <c r="AU75" i="40"/>
  <c r="AU76" i="40"/>
  <c r="AU77" i="40"/>
  <c r="AU78" i="40"/>
  <c r="AU79" i="40"/>
  <c r="AU80" i="40"/>
  <c r="AU81" i="40"/>
  <c r="AU82" i="40"/>
  <c r="AU83" i="40"/>
  <c r="AU84" i="40"/>
  <c r="AU85" i="40"/>
  <c r="AU86" i="40"/>
  <c r="AU87" i="40"/>
  <c r="AU88" i="40"/>
  <c r="AU89" i="40"/>
  <c r="AU90" i="40"/>
  <c r="AU91" i="40"/>
  <c r="AU92" i="40"/>
  <c r="AU93" i="40"/>
  <c r="AU94" i="40"/>
  <c r="AU95" i="40"/>
  <c r="AU96" i="40"/>
  <c r="AU97" i="40"/>
  <c r="AU98" i="40"/>
  <c r="AU99" i="40"/>
  <c r="AU100" i="40"/>
  <c r="AU101" i="40"/>
  <c r="AU102" i="40"/>
  <c r="AU103" i="40"/>
  <c r="AU104" i="40"/>
  <c r="AU105" i="40"/>
  <c r="AU106" i="40"/>
  <c r="AU107" i="40"/>
  <c r="AU108" i="40"/>
  <c r="AW9" i="40"/>
  <c r="AS10" i="40"/>
  <c r="AQ106" i="40"/>
  <c r="AT105" i="40"/>
  <c r="AS11" i="40"/>
  <c r="AW10" i="40"/>
  <c r="AU110" i="40"/>
  <c r="AQ107" i="40"/>
  <c r="AT106" i="40"/>
  <c r="AW11" i="40"/>
  <c r="AS12" i="40"/>
  <c r="AQ108" i="40"/>
  <c r="AT108" i="40"/>
  <c r="AT107" i="40"/>
  <c r="AT110" i="40"/>
  <c r="AW12" i="40"/>
  <c r="AS13" i="40"/>
  <c r="AW13" i="40"/>
  <c r="AS14" i="40"/>
  <c r="AW14" i="40"/>
  <c r="AS15" i="40"/>
  <c r="AW15" i="40"/>
  <c r="AS16" i="40"/>
  <c r="AW16" i="40"/>
  <c r="AS17" i="40"/>
  <c r="AW17" i="40"/>
  <c r="AS18" i="40"/>
  <c r="AW18" i="40"/>
  <c r="AS19" i="40"/>
  <c r="AW19" i="40"/>
  <c r="AS20" i="40"/>
  <c r="AW20" i="40"/>
  <c r="AS21" i="40"/>
  <c r="AW21" i="40"/>
  <c r="AS22" i="40"/>
  <c r="AW22" i="40"/>
  <c r="AS23" i="40"/>
  <c r="AW23" i="40"/>
  <c r="AS24" i="40"/>
  <c r="AW24" i="40"/>
  <c r="AS25" i="40"/>
  <c r="AW25" i="40"/>
  <c r="AS26" i="40"/>
  <c r="AW26" i="40"/>
  <c r="AS27" i="40"/>
  <c r="AW27" i="40"/>
  <c r="AS28" i="40"/>
  <c r="AW28" i="40"/>
  <c r="AS29" i="40"/>
  <c r="AW29" i="40"/>
  <c r="AS30" i="40"/>
  <c r="AW30" i="40"/>
  <c r="AS31" i="40"/>
  <c r="AW31" i="40"/>
  <c r="AS32" i="40"/>
  <c r="AW32" i="40"/>
  <c r="AS33" i="40"/>
  <c r="AW33" i="40"/>
  <c r="AS34" i="40"/>
  <c r="AW34" i="40"/>
  <c r="AS35" i="40"/>
  <c r="AW35" i="40"/>
  <c r="AS36" i="40"/>
  <c r="AW36" i="40"/>
  <c r="AS37" i="40"/>
  <c r="AW37" i="40"/>
  <c r="AS38" i="40"/>
  <c r="AW38" i="40"/>
  <c r="AS39" i="40"/>
  <c r="AW39" i="40"/>
  <c r="AS40" i="40"/>
  <c r="AW40" i="40"/>
  <c r="AS41" i="40"/>
  <c r="AW41" i="40"/>
  <c r="AS42" i="40"/>
  <c r="AW42" i="40"/>
  <c r="AS43" i="40"/>
  <c r="AW43" i="40"/>
  <c r="AS44" i="40"/>
  <c r="AW44" i="40"/>
  <c r="AS45" i="40"/>
  <c r="AW45" i="40"/>
  <c r="AS46" i="40"/>
  <c r="AW46" i="40"/>
  <c r="AS47" i="40"/>
  <c r="AW47" i="40"/>
  <c r="AS48" i="40"/>
  <c r="AW48" i="40"/>
  <c r="AS49" i="40"/>
  <c r="AW49" i="40"/>
  <c r="AS50" i="40"/>
  <c r="AW50" i="40"/>
  <c r="AS51" i="40"/>
  <c r="AW51" i="40"/>
  <c r="AS52" i="40"/>
  <c r="AW52" i="40"/>
  <c r="AS53" i="40"/>
  <c r="AW53" i="40"/>
  <c r="AS54" i="40"/>
  <c r="AW54" i="40"/>
  <c r="AS55" i="40"/>
  <c r="AW55" i="40"/>
  <c r="AS56" i="40"/>
  <c r="AW56" i="40"/>
  <c r="AS57" i="40"/>
  <c r="AW57" i="40"/>
  <c r="AS58" i="40"/>
  <c r="AS59" i="40"/>
  <c r="AW58" i="40"/>
  <c r="AW59" i="40"/>
  <c r="AS60" i="40"/>
  <c r="AS61" i="40"/>
  <c r="AW60" i="40"/>
  <c r="AS62" i="40"/>
  <c r="AW61" i="40"/>
  <c r="AW62" i="40"/>
  <c r="AS63" i="40"/>
  <c r="AW63" i="40"/>
  <c r="AS64" i="40"/>
  <c r="AS65" i="40"/>
  <c r="AW64" i="40"/>
  <c r="AS66" i="40"/>
  <c r="AW65" i="40"/>
  <c r="AW66" i="40"/>
  <c r="AS67" i="40"/>
  <c r="AW67" i="40"/>
  <c r="AS68" i="40"/>
  <c r="AS69" i="40"/>
  <c r="AW68" i="40"/>
  <c r="AW69" i="40"/>
  <c r="AS70" i="40"/>
  <c r="AS71" i="40"/>
  <c r="AW70" i="40"/>
  <c r="AW71" i="40"/>
  <c r="AS72" i="40"/>
  <c r="AS73" i="40"/>
  <c r="AW72" i="40"/>
  <c r="AS74" i="40"/>
  <c r="AW73" i="40"/>
  <c r="AS75" i="40"/>
  <c r="AW74" i="40"/>
  <c r="AS76" i="40"/>
  <c r="AW75" i="40"/>
  <c r="AS77" i="40"/>
  <c r="AW76" i="40"/>
  <c r="AS78" i="40"/>
  <c r="AW77" i="40"/>
  <c r="AW78" i="40"/>
  <c r="AS79" i="40"/>
  <c r="AW79" i="40"/>
  <c r="AS80" i="40"/>
  <c r="AS81" i="40"/>
  <c r="AW80" i="40"/>
  <c r="AS82" i="40"/>
  <c r="AW81" i="40"/>
  <c r="AS83" i="40"/>
  <c r="AW82" i="40"/>
  <c r="AW83" i="40"/>
  <c r="AS84" i="40"/>
  <c r="AS85" i="40"/>
  <c r="AW84" i="40"/>
  <c r="AW85" i="40"/>
  <c r="AS86" i="40"/>
  <c r="AS87" i="40"/>
  <c r="AW86" i="40"/>
  <c r="AS88" i="40"/>
  <c r="AW87" i="40"/>
  <c r="AS89" i="40"/>
  <c r="AW88" i="40"/>
  <c r="AW89" i="40"/>
  <c r="AS90" i="40"/>
  <c r="AS91" i="40"/>
  <c r="AW90" i="40"/>
  <c r="AW91" i="40"/>
  <c r="AS92" i="40"/>
  <c r="AS93" i="40"/>
  <c r="AW92" i="40"/>
  <c r="AW93" i="40"/>
  <c r="AS94" i="40"/>
  <c r="AS95" i="40"/>
  <c r="AW94" i="40"/>
  <c r="AW95" i="40"/>
  <c r="AS96" i="40"/>
  <c r="AS97" i="40"/>
  <c r="AW96" i="40"/>
  <c r="AW97" i="40"/>
  <c r="AS98" i="40"/>
  <c r="AS99" i="40"/>
  <c r="AW98" i="40"/>
  <c r="AS100" i="40"/>
  <c r="AW99" i="40"/>
  <c r="AS101" i="40"/>
  <c r="AW100" i="40"/>
  <c r="AW101" i="40"/>
  <c r="AS102" i="40"/>
  <c r="AS103" i="40"/>
  <c r="AW102" i="40"/>
  <c r="AW103" i="40"/>
  <c r="AS104" i="40"/>
  <c r="AS105" i="40"/>
  <c r="AW104" i="40"/>
  <c r="AS106" i="40"/>
  <c r="AW105" i="40"/>
  <c r="AW106" i="40"/>
  <c r="AS107" i="40"/>
  <c r="AS108" i="40"/>
  <c r="AW107" i="40"/>
  <c r="AW108" i="40"/>
  <c r="AW111" i="40"/>
  <c r="AW115" i="40"/>
  <c r="AS110" i="40"/>
  <c r="AW112" i="40"/>
  <c r="AW113" i="40"/>
  <c r="AW114" i="40"/>
</calcChain>
</file>

<file path=xl/sharedStrings.xml><?xml version="1.0" encoding="utf-8"?>
<sst xmlns="http://schemas.openxmlformats.org/spreadsheetml/2006/main" count="720" uniqueCount="487">
  <si>
    <t>Portfolio Company</t>
  </si>
  <si>
    <t>Industry</t>
  </si>
  <si>
    <t>Stage</t>
  </si>
  <si>
    <t>Type of Security</t>
  </si>
  <si>
    <t>Pre-Investment Role</t>
  </si>
  <si>
    <t>Post-Investment Active Involvement in Company</t>
  </si>
  <si>
    <t>Deal Lead</t>
  </si>
  <si>
    <t>Deal Co-Lead</t>
  </si>
  <si>
    <t>Deal Source</t>
  </si>
  <si>
    <t>Financial Analysis</t>
  </si>
  <si>
    <t>Market Research</t>
  </si>
  <si>
    <t>Lead Due Diligence</t>
  </si>
  <si>
    <t>Negotiation</t>
  </si>
  <si>
    <t>Discussion of 
Pre-Investment Role</t>
  </si>
  <si>
    <t>Board of Directors</t>
  </si>
  <si>
    <t>Exit Process</t>
  </si>
  <si>
    <t>Officer of the company</t>
  </si>
  <si>
    <t>Discussion of 
Post-Investment Role</t>
  </si>
  <si>
    <t>Later</t>
  </si>
  <si>
    <t>Description of Products / Services</t>
  </si>
  <si>
    <t>Business Services</t>
  </si>
  <si>
    <t>U</t>
  </si>
  <si>
    <t>Manufacturing</t>
  </si>
  <si>
    <t>Change of Control</t>
  </si>
  <si>
    <t>Communications &amp; Media</t>
  </si>
  <si>
    <t>Internet Specific</t>
  </si>
  <si>
    <t>Computer Hardware</t>
  </si>
  <si>
    <t>Computer Software</t>
  </si>
  <si>
    <t>Computer Other</t>
  </si>
  <si>
    <t>Semi-conductors/Other Electr.</t>
  </si>
  <si>
    <t>Biotechnology</t>
  </si>
  <si>
    <t>Medical/Health</t>
  </si>
  <si>
    <t>Consumer Related</t>
  </si>
  <si>
    <t>Industrial/Energy</t>
  </si>
  <si>
    <t>Agriculture/Forestry/Fishing</t>
  </si>
  <si>
    <t>Construction</t>
  </si>
  <si>
    <t>Utilities</t>
  </si>
  <si>
    <t>Other</t>
  </si>
  <si>
    <t>Seed</t>
  </si>
  <si>
    <t>Early</t>
  </si>
  <si>
    <t>Expansion</t>
  </si>
  <si>
    <t>Turnaround</t>
  </si>
  <si>
    <t>R</t>
  </si>
  <si>
    <t>Lead Structuring</t>
  </si>
  <si>
    <t>Enter Valuation Quarter Here:</t>
  </si>
  <si>
    <t>Realized (R) or Unrealized (U):</t>
  </si>
  <si>
    <t>Company Name:</t>
  </si>
  <si>
    <t>RPI:</t>
  </si>
  <si>
    <t>DPI:</t>
  </si>
  <si>
    <t>Fund Type:</t>
  </si>
  <si>
    <t>Gross</t>
  </si>
  <si>
    <t>Net</t>
  </si>
  <si>
    <t>IRR:</t>
  </si>
  <si>
    <t>TVPI:</t>
  </si>
  <si>
    <t>Vintage Year:</t>
  </si>
  <si>
    <t>Sample Size:</t>
  </si>
  <si>
    <t>Loss Rate:</t>
  </si>
  <si>
    <t>Company Name</t>
  </si>
  <si>
    <t>Number of Employees</t>
  </si>
  <si>
    <t>Enterprise Value</t>
  </si>
  <si>
    <t>LTM EBITDA</t>
  </si>
  <si>
    <t>Realized</t>
  </si>
  <si>
    <t>Unrealized</t>
  </si>
  <si>
    <t>WA</t>
  </si>
  <si>
    <t>OR</t>
  </si>
  <si>
    <t>AK</t>
  </si>
  <si>
    <t>CA</t>
  </si>
  <si>
    <t>HI</t>
  </si>
  <si>
    <t>ID</t>
  </si>
  <si>
    <t>NV</t>
  </si>
  <si>
    <t>AZ</t>
  </si>
  <si>
    <t>UT</t>
  </si>
  <si>
    <t>MT</t>
  </si>
  <si>
    <t>WY</t>
  </si>
  <si>
    <t>CO</t>
  </si>
  <si>
    <t>NM</t>
  </si>
  <si>
    <t>TX</t>
  </si>
  <si>
    <t>ND</t>
  </si>
  <si>
    <t>SD</t>
  </si>
  <si>
    <t>NE</t>
  </si>
  <si>
    <t>KS</t>
  </si>
  <si>
    <t>OK</t>
  </si>
  <si>
    <t>LA</t>
  </si>
  <si>
    <t>AR</t>
  </si>
  <si>
    <t>MO</t>
  </si>
  <si>
    <t>IA</t>
  </si>
  <si>
    <t>MN</t>
  </si>
  <si>
    <t>WI</t>
  </si>
  <si>
    <t>IL</t>
  </si>
  <si>
    <t>MA</t>
  </si>
  <si>
    <t>TN</t>
  </si>
  <si>
    <t>KY</t>
  </si>
  <si>
    <t>MI</t>
  </si>
  <si>
    <t>OH</t>
  </si>
  <si>
    <t>WV</t>
  </si>
  <si>
    <t>AL</t>
  </si>
  <si>
    <t>CT</t>
  </si>
  <si>
    <t>DE</t>
  </si>
  <si>
    <t>DC</t>
  </si>
  <si>
    <t>FL</t>
  </si>
  <si>
    <t>GA</t>
  </si>
  <si>
    <t>ME</t>
  </si>
  <si>
    <t>MD</t>
  </si>
  <si>
    <t>MS</t>
  </si>
  <si>
    <t>NH</t>
  </si>
  <si>
    <t>NJ</t>
  </si>
  <si>
    <t>NY</t>
  </si>
  <si>
    <t>NC</t>
  </si>
  <si>
    <t>PA</t>
  </si>
  <si>
    <t>RI</t>
  </si>
  <si>
    <t>SC</t>
  </si>
  <si>
    <t>VT</t>
  </si>
  <si>
    <t>VA</t>
  </si>
  <si>
    <t>Preqin</t>
  </si>
  <si>
    <t>State of Co.'s Primary Offices (Abbrev.)</t>
  </si>
  <si>
    <r>
      <t xml:space="preserve">Please list and provide contact information for the </t>
    </r>
    <r>
      <rPr>
        <b/>
        <u/>
        <sz val="8"/>
        <rFont val="Arial"/>
        <family val="2"/>
      </rPr>
      <t>10</t>
    </r>
    <r>
      <rPr>
        <b/>
        <sz val="8"/>
        <rFont val="Arial"/>
        <family val="2"/>
      </rPr>
      <t xml:space="preserve"> largest limited partners of this fund.  </t>
    </r>
  </si>
  <si>
    <t>Limited Partner</t>
  </si>
  <si>
    <t>Contact Person</t>
  </si>
  <si>
    <t>Phone</t>
  </si>
  <si>
    <t>Email</t>
  </si>
  <si>
    <t>YPC Company</t>
  </si>
  <si>
    <t>Sub Debt</t>
  </si>
  <si>
    <t>Sub Debt w/Warrants</t>
  </si>
  <si>
    <t>Common Equity</t>
  </si>
  <si>
    <t>IN</t>
  </si>
  <si>
    <t>Current Pay</t>
  </si>
  <si>
    <t>CP</t>
  </si>
  <si>
    <t>Puerto Rico</t>
  </si>
  <si>
    <t>U.S. Virgin Islands</t>
  </si>
  <si>
    <t>X</t>
  </si>
  <si>
    <t>Board Observer</t>
  </si>
  <si>
    <t>INTL</t>
  </si>
  <si>
    <t>Carried Interest on Residual</t>
  </si>
  <si>
    <t>Distributions to LPs</t>
  </si>
  <si>
    <t xml:space="preserve"> </t>
  </si>
  <si>
    <t>TOTAL (Gross)</t>
  </si>
  <si>
    <t>Total Residual Value</t>
  </si>
  <si>
    <t>Invested Capital:</t>
  </si>
  <si>
    <t>MOIC:</t>
  </si>
  <si>
    <t/>
  </si>
  <si>
    <t>Fees</t>
  </si>
  <si>
    <t>Management Fees</t>
  </si>
  <si>
    <t>Carried Interest</t>
  </si>
  <si>
    <t>LP Capital Draws</t>
  </si>
  <si>
    <t>Final Distribution to LPs</t>
  </si>
  <si>
    <t>TOTAL EXPENSES DUE</t>
  </si>
  <si>
    <t>Net IRR:</t>
  </si>
  <si>
    <t>As of:</t>
  </si>
  <si>
    <t>Final Repayment of Leverage</t>
  </si>
  <si>
    <t>Other Final Financing Flows</t>
  </si>
  <si>
    <t>Final Fund Cash Flows:</t>
  </si>
  <si>
    <t>Date of Initial Investment</t>
  </si>
  <si>
    <t>Date of Exit (if Realized)</t>
  </si>
  <si>
    <t>Total Non-Investment Income</t>
  </si>
  <si>
    <t>Other Receipts
(Explain - A)</t>
  </si>
  <si>
    <t>Other Expenses
(Explain - B)</t>
  </si>
  <si>
    <t>Notes:</t>
  </si>
  <si>
    <t>Explain A:</t>
  </si>
  <si>
    <t>Explain B:</t>
  </si>
  <si>
    <t>Explain C:</t>
  </si>
  <si>
    <t>Explain D:</t>
  </si>
  <si>
    <t>Fees Receivable</t>
  </si>
  <si>
    <t>Other Receivables</t>
  </si>
  <si>
    <t>Fees Payable</t>
  </si>
  <si>
    <t>Interest Payable</t>
  </si>
  <si>
    <t>Other Payables</t>
  </si>
  <si>
    <t>Total Expenses</t>
  </si>
  <si>
    <t>RESIDUAL VALUE OF PORTFOLIO</t>
  </si>
  <si>
    <t>TOTAL FUND RESIDUAL VALUE</t>
  </si>
  <si>
    <t>TOTAL REMAINING OUTFLOWS</t>
  </si>
  <si>
    <t>Total Capital Inflows</t>
  </si>
  <si>
    <t>Total Capital Outflows</t>
  </si>
  <si>
    <t>FINAL CASH BALANCE</t>
  </si>
  <si>
    <t>Total Debt</t>
  </si>
  <si>
    <t>Cash &amp; Equivalents</t>
  </si>
  <si>
    <t>MOIC</t>
  </si>
  <si>
    <t>Hold Period (Years):</t>
  </si>
  <si>
    <t>Interest Payable - A</t>
  </si>
  <si>
    <t>Other 
(Explain - D)</t>
  </si>
  <si>
    <t>Other Capital Drawn 
(Explain - C)</t>
  </si>
  <si>
    <t>Outstanding Warrants</t>
  </si>
  <si>
    <t>Value of Outstanding Warrants (if applicable):</t>
  </si>
  <si>
    <t>Deal Lead:</t>
  </si>
  <si>
    <t>Deal Co-Lead:</t>
  </si>
  <si>
    <t>Deal Source:</t>
  </si>
  <si>
    <t>Instrument:</t>
  </si>
  <si>
    <t>Stage:</t>
  </si>
  <si>
    <t>Industry:</t>
  </si>
  <si>
    <t>Location:</t>
  </si>
  <si>
    <t>Multiple of Invested Capital:</t>
  </si>
  <si>
    <t>Percent of Cost:</t>
  </si>
  <si>
    <t>Total Cash and Non-Cash Proceeds:</t>
  </si>
  <si>
    <t>Residual Value:</t>
  </si>
  <si>
    <t>Gain / (Loss):</t>
  </si>
  <si>
    <t>Volatility:</t>
  </si>
  <si>
    <t>Total Proceeds:</t>
  </si>
  <si>
    <t>Toggle:</t>
  </si>
  <si>
    <t>CP/NCP</t>
  </si>
  <si>
    <t>State of Co's Primary Offices:</t>
  </si>
  <si>
    <t>Number of Portfolio Companies:</t>
  </si>
  <si>
    <t>No. of Companies:</t>
  </si>
  <si>
    <t>Debt or Equity</t>
  </si>
  <si>
    <t>Debt</t>
  </si>
  <si>
    <t>Equity</t>
  </si>
  <si>
    <t>Preferred Equity</t>
  </si>
  <si>
    <t>Senior Secured</t>
  </si>
  <si>
    <t>Second Lien</t>
  </si>
  <si>
    <t>Realized/
Unrealized</t>
  </si>
  <si>
    <t>Realized/Unrealized 
(All Invested Securities)</t>
  </si>
  <si>
    <t>x</t>
  </si>
  <si>
    <t>R/U</t>
  </si>
  <si>
    <t>Debt/Equity</t>
  </si>
  <si>
    <t>Company Financials at Time of Initial Investment</t>
  </si>
  <si>
    <t>Security Type:</t>
  </si>
  <si>
    <t>Date of Initial Investment (Month-YY):</t>
  </si>
  <si>
    <t>Current Pay (CP/NCP):</t>
  </si>
  <si>
    <t>Residual Value</t>
  </si>
  <si>
    <t>Avg. Hold:</t>
  </si>
  <si>
    <t>Max. Investment Size (= or &lt;):</t>
  </si>
  <si>
    <t>Min. Investment Size (= or &gt;):</t>
  </si>
  <si>
    <t>Min. Hold Period (= or &gt;):</t>
  </si>
  <si>
    <t>Max Hold Period (= or &lt;):</t>
  </si>
  <si>
    <t>Avg. Investment per Co.:</t>
  </si>
  <si>
    <t>Inv w/Current Pay (%):</t>
  </si>
  <si>
    <t>Inv w/o Current Pay (%):</t>
  </si>
  <si>
    <t>&lt;&gt;X</t>
  </si>
  <si>
    <t>Loss Rate (Losses/Invested Capital):</t>
  </si>
  <si>
    <t>Gross Receipts:</t>
  </si>
  <si>
    <t>ThomsonOne</t>
  </si>
  <si>
    <t>SBIC Applicant:</t>
  </si>
  <si>
    <t>% Ownership:</t>
  </si>
  <si>
    <t>Total Committed Capital:</t>
  </si>
  <si>
    <t>Total Private Commited Capital:</t>
  </si>
  <si>
    <t>Cumulative Net Cash Flows to LPs</t>
  </si>
  <si>
    <t>Starting Balance</t>
  </si>
  <si>
    <t>Cumulative Net Cash Flow to Lenders</t>
  </si>
  <si>
    <t>Cumulative Net Unlevered Cash Flow to Capital Providers</t>
  </si>
  <si>
    <t>Total SBA Leverage Commitment:</t>
  </si>
  <si>
    <t>Total Other Leverage Commitment:</t>
  </si>
  <si>
    <t>Median</t>
  </si>
  <si>
    <t>Mgmt. Fee (%):</t>
  </si>
  <si>
    <t>Preferred Return (%):</t>
  </si>
  <si>
    <t>Carry (%):</t>
  </si>
  <si>
    <t>Initials:</t>
  </si>
  <si>
    <t>Total Paid-In Capital:</t>
  </si>
  <si>
    <t>Total Private Capital Called:</t>
  </si>
  <si>
    <t>Total SBA Leverage Drawn:</t>
  </si>
  <si>
    <t>Total Other Leverage Drawn:</t>
  </si>
  <si>
    <t>Valuation Date:</t>
  </si>
  <si>
    <t>% Called Up</t>
  </si>
  <si>
    <t>Top Q.</t>
  </si>
  <si>
    <t>Bottom Q.</t>
  </si>
  <si>
    <t>Portfolio Profile:</t>
  </si>
  <si>
    <t>Total Invested Capital:</t>
  </si>
  <si>
    <t>Total Gain/Loss:</t>
  </si>
  <si>
    <t>Avg. Investment per Company:</t>
  </si>
  <si>
    <t>Avg. Hold Period (years):</t>
  </si>
  <si>
    <t>Avg. Realized Hold Period (years):</t>
  </si>
  <si>
    <t>Total Paid-In Capital</t>
  </si>
  <si>
    <t>Leverage Drawn - 
SBA</t>
  </si>
  <si>
    <t>Leverage Repayments - 
SBA</t>
  </si>
  <si>
    <t>Total SBA Leverage Drawn</t>
  </si>
  <si>
    <t>Total Capital Drawn</t>
  </si>
  <si>
    <t>Total Other Capital Drawn</t>
  </si>
  <si>
    <t>- -</t>
  </si>
  <si>
    <t>Buyout</t>
  </si>
  <si>
    <t>Early Stage</t>
  </si>
  <si>
    <t>Growth</t>
  </si>
  <si>
    <t>Infrastructure</t>
  </si>
  <si>
    <t>Mezzanine</t>
  </si>
  <si>
    <t>Real Estate</t>
  </si>
  <si>
    <t>Venture</t>
  </si>
  <si>
    <t>Distressed</t>
  </si>
  <si>
    <t>&lt;--- Insert Additional Rows if necessary</t>
  </si>
  <si>
    <t>Leverage Multiple:</t>
  </si>
  <si>
    <t>Avg. Leverage Multiple:</t>
  </si>
  <si>
    <t>&lt;&gt;#</t>
  </si>
  <si>
    <t>NCF to LPs</t>
  </si>
  <si>
    <t>NCF to SBA</t>
  </si>
  <si>
    <t>Net Cash Flows (NCF) to Investors</t>
  </si>
  <si>
    <t>Unlevered NCF</t>
  </si>
  <si>
    <t>Cumulative Cash Flows to Investors</t>
  </si>
  <si>
    <t>Interest Expense - SBA</t>
  </si>
  <si>
    <t>PLEASE IDENTIFY THE ROLES PLAYED BY EVERY MEMBER OF THIS FUND'S INVESTMENT COMMITTEE</t>
  </si>
  <si>
    <t>If Other Fund Type:</t>
  </si>
  <si>
    <t>Total Financing Amount</t>
  </si>
  <si>
    <t>Number of Financings:</t>
  </si>
  <si>
    <t>Date of Exit (Month-YY):</t>
  </si>
  <si>
    <t>Year</t>
  </si>
  <si>
    <t>Last Date in Quarter</t>
  </si>
  <si>
    <t>Debt/Equity/Other:</t>
  </si>
  <si>
    <t>Gross Residual/IC:</t>
  </si>
  <si>
    <t>Gross Proceeds/IC:</t>
  </si>
  <si>
    <t>Gross Residual Value:</t>
  </si>
  <si>
    <t>Total Gross Gain/(Loss):</t>
  </si>
  <si>
    <t>No. of Financings:</t>
  </si>
  <si>
    <t>Avg. Financing Size:</t>
  </si>
  <si>
    <t>Financings Realized:</t>
  </si>
  <si>
    <t>Financings Unrealized:</t>
  </si>
  <si>
    <t>Financings w/Current Pay (% of Cost):</t>
  </si>
  <si>
    <t>Financings w/o Current Pay (% of Cost):</t>
  </si>
  <si>
    <t>Quarterly Cash Balance</t>
  </si>
  <si>
    <t>CUMULATIVE CASH BALANCE</t>
  </si>
  <si>
    <t>NCF to Other</t>
  </si>
  <si>
    <t>Downside Volatility:</t>
  </si>
  <si>
    <t>Med. Financing Size:</t>
  </si>
  <si>
    <t>Portfolio Summary Statistics</t>
  </si>
  <si>
    <t>Cumulative Gross Investment Cash Flow</t>
  </si>
  <si>
    <t>Factor</t>
  </si>
  <si>
    <t>Management Fee Estimate (FACTOR)</t>
  </si>
  <si>
    <t>Management Fee Estimate (GROSS)</t>
  </si>
  <si>
    <t>Management Fee Estimate (STRAIGHT-LINE)</t>
  </si>
  <si>
    <t>Mgmt. Fees as % of Committed Capital:</t>
  </si>
  <si>
    <t>Total Other Leverage Drawn</t>
  </si>
  <si>
    <t>Final Repayment of Other Leverage</t>
  </si>
  <si>
    <t>Adjusted Unlevered NCF</t>
  </si>
  <si>
    <t>Straight-Line</t>
  </si>
  <si>
    <t>List</t>
  </si>
  <si>
    <t>Total Fees Estimated:</t>
  </si>
  <si>
    <t>Mgmt. Fee Rate:</t>
  </si>
  <si>
    <t>Factor Method - Factor:</t>
  </si>
  <si>
    <t>Method:</t>
  </si>
  <si>
    <t>Management Fee Estimation</t>
  </si>
  <si>
    <t>No. of Realized Financings:</t>
  </si>
  <si>
    <t>No. of Unrealized Financings:</t>
  </si>
  <si>
    <t>Total Gross</t>
  </si>
  <si>
    <t>Proceeds/IC:</t>
  </si>
  <si>
    <t>Residual/IC:</t>
  </si>
  <si>
    <t>Percent of Total Invested Capital:</t>
  </si>
  <si>
    <t>Total Net</t>
  </si>
  <si>
    <t>LTM Revenue</t>
  </si>
  <si>
    <t>Principal Name:</t>
  </si>
  <si>
    <t>Exit Type</t>
  </si>
  <si>
    <t>Percentage Ownership (Fully Diluted)</t>
  </si>
  <si>
    <t>Strategy</t>
  </si>
  <si>
    <t>States</t>
  </si>
  <si>
    <t>Auction</t>
  </si>
  <si>
    <t>Covenant Violations</t>
  </si>
  <si>
    <t>CV</t>
  </si>
  <si>
    <t>Refinancing</t>
  </si>
  <si>
    <t>Loan Maturity</t>
  </si>
  <si>
    <t>Loan Prepayment</t>
  </si>
  <si>
    <t>Write-Off</t>
  </si>
  <si>
    <t>Sale to Strategic</t>
  </si>
  <si>
    <t>Sale to PE Firm</t>
  </si>
  <si>
    <t>Sale to Mgmt</t>
  </si>
  <si>
    <t>Other Sale</t>
  </si>
  <si>
    <t>Revenue CAGR</t>
  </si>
  <si>
    <t>EBITDA CAGR</t>
  </si>
  <si>
    <t>Company Financials at Time of Full Exit OR as of Valuation Date</t>
  </si>
  <si>
    <t>Current Pay:</t>
  </si>
  <si>
    <t>Time in Default (Months)</t>
  </si>
  <si>
    <t>Default Interest Rate Charged</t>
  </si>
  <si>
    <t>PLEASE LIST FULLY REALIZED COMPANIES FIRST, THEN PARTIALLY REALIZED, THEN UNREALIZED</t>
  </si>
  <si>
    <t>Security Type</t>
  </si>
  <si>
    <t>Strategy Description &amp; Benchmark Type:</t>
  </si>
  <si>
    <t>Y/N</t>
  </si>
  <si>
    <t>Y</t>
  </si>
  <si>
    <t>N</t>
  </si>
  <si>
    <t>Valuation Methodology</t>
  </si>
  <si>
    <t>Held at cost</t>
  </si>
  <si>
    <t>Future realization proceeds</t>
  </si>
  <si>
    <t>Marked-down to reflect performance deterioration</t>
  </si>
  <si>
    <t>Reflects value paid by new unrelated investor</t>
  </si>
  <si>
    <t>Reflects value set at latest finance round, no new investor</t>
  </si>
  <si>
    <t>Quoted closing price</t>
  </si>
  <si>
    <t>Quoted closing price with discount for lock-up restriction</t>
  </si>
  <si>
    <t>Follow-on costs of written-down investment</t>
  </si>
  <si>
    <t>Value based on fairness option in relation to proposed merger</t>
  </si>
  <si>
    <t>Transaction multiples</t>
  </si>
  <si>
    <t>Market multiples</t>
  </si>
  <si>
    <t>Market &amp; transaction multiples</t>
  </si>
  <si>
    <t>Expert third-party opinion</t>
  </si>
  <si>
    <t>Revised company prospects</t>
  </si>
  <si>
    <t>Quoted closing price plus valuation of warrants</t>
  </si>
  <si>
    <t>RS</t>
  </si>
  <si>
    <t>Total Leverage Multiple
(Debt/EBITDA)</t>
  </si>
  <si>
    <t>Both</t>
  </si>
  <si>
    <t>Covenant Violation, Restructing or Both</t>
  </si>
  <si>
    <t>DEBT ONLY: Covenant Violations (CV), Restructing (RS) or Both</t>
  </si>
  <si>
    <t>Covenant Violation Type</t>
  </si>
  <si>
    <t>Discuss the reasoning behind any restructurings, the causes of any covenant violations and the measures taken to address these issues.</t>
  </si>
  <si>
    <t>Co-Creditors (if applicable)</t>
  </si>
  <si>
    <r>
      <t>409 3</t>
    </r>
    <r>
      <rPr>
        <b/>
        <vertAlign val="superscript"/>
        <sz val="11"/>
        <color theme="1"/>
        <rFont val="Calibri"/>
        <family val="2"/>
      </rPr>
      <t>rd</t>
    </r>
    <r>
      <rPr>
        <b/>
        <sz val="11"/>
        <color theme="1"/>
        <rFont val="Calibri"/>
        <family val="2"/>
      </rPr>
      <t xml:space="preserve"> St., SW </t>
    </r>
    <r>
      <rPr>
        <b/>
        <sz val="11"/>
        <color theme="1"/>
        <rFont val="Arial"/>
        <family val="2"/>
      </rPr>
      <t>•</t>
    </r>
    <r>
      <rPr>
        <b/>
        <sz val="11"/>
        <color theme="1"/>
        <rFont val="Calibri"/>
        <family val="2"/>
      </rPr>
      <t xml:space="preserve"> Washington, DC 20416 </t>
    </r>
    <r>
      <rPr>
        <b/>
        <sz val="11"/>
        <color theme="1"/>
        <rFont val="Arial"/>
        <family val="2"/>
      </rPr>
      <t xml:space="preserve">• </t>
    </r>
    <r>
      <rPr>
        <b/>
        <sz val="11"/>
        <color theme="1"/>
        <rFont val="Calibri"/>
        <family val="2"/>
      </rPr>
      <t>(202) 205-6510</t>
    </r>
  </si>
  <si>
    <t>The SBIC Program</t>
  </si>
  <si>
    <t>Form 2182: Exhibit E1</t>
  </si>
  <si>
    <t xml:space="preserve">Made Recommendation to Investment/Credit Committee </t>
  </si>
  <si>
    <t>Investment/Credit Committee</t>
  </si>
  <si>
    <t>Principal Lead</t>
  </si>
  <si>
    <t>Net Portfolio Cash Flow</t>
  </si>
  <si>
    <t>Non-Portfolio Income Flowing to the Fund
(+)</t>
  </si>
  <si>
    <t>Non-Portfolio Expenses Flowing from Fund
(-)</t>
  </si>
  <si>
    <t>Starting Cash Balance</t>
  </si>
  <si>
    <t>Top Ranking Officer Added/Replaced</t>
  </si>
  <si>
    <t>Contributions to the Fund
(+)</t>
  </si>
  <si>
    <t>Distributions from the Fund
(-)</t>
  </si>
  <si>
    <t>Initial Revenue:</t>
  </si>
  <si>
    <t>Initial EBITDA:</t>
  </si>
  <si>
    <t>Small Business</t>
  </si>
  <si>
    <t>Small Business:</t>
  </si>
  <si>
    <t>Min. Initial Revenue (= or &gt;):</t>
  </si>
  <si>
    <t>Max Initial Revenue (= or &gt;):</t>
  </si>
  <si>
    <t>Min Initial EBITDA (= or &gt;):</t>
  </si>
  <si>
    <t>Max Initial EBITDA (= or &gt;):</t>
  </si>
  <si>
    <t>Max. Initial Revenue (= or &lt;):</t>
  </si>
  <si>
    <t>Min. Initial EBITDA (= or &gt;):</t>
  </si>
  <si>
    <t>Max. Initial EBITDA (= or &lt;):</t>
  </si>
  <si>
    <t>Equity Investors (if applicable)</t>
  </si>
  <si>
    <t>Invitation to participate from co-investor</t>
  </si>
  <si>
    <t>Cold call from company</t>
  </si>
  <si>
    <t>Cold call to company</t>
  </si>
  <si>
    <t>Conference contact</t>
  </si>
  <si>
    <t>Referral from existing portfolio company</t>
  </si>
  <si>
    <t>Service provider referral</t>
  </si>
  <si>
    <t>Min. Investment Date:</t>
  </si>
  <si>
    <t>Max. Investment Date:</t>
  </si>
  <si>
    <t>SBA Form 2182 (07-13) Previous editions obsolete</t>
  </si>
  <si>
    <r>
      <t xml:space="preserve">Table (1): </t>
    </r>
    <r>
      <rPr>
        <b/>
        <i/>
        <sz val="10"/>
        <rFont val="Arial"/>
        <family val="2"/>
      </rPr>
      <t>Title of Performance Chart</t>
    </r>
  </si>
  <si>
    <t>Principal:</t>
  </si>
  <si>
    <t>Principal Name</t>
  </si>
  <si>
    <t>Fund Profile:</t>
  </si>
  <si>
    <t>#st Q.</t>
  </si>
  <si>
    <t>Time Period:</t>
  </si>
  <si>
    <t>Total Invested:</t>
  </si>
  <si>
    <t>No. of Investments</t>
  </si>
  <si>
    <t>% of Cost</t>
  </si>
  <si>
    <t>Avg. Investment Size:</t>
  </si>
  <si>
    <t>Median Investment Size:</t>
  </si>
  <si>
    <t>Volatility of Returns:</t>
  </si>
  <si>
    <t>Losses/Total Cost</t>
  </si>
  <si>
    <t>Deals w/Current Pay</t>
  </si>
  <si>
    <t>Deals w/o Current Pay</t>
  </si>
  <si>
    <t>NOTE: Total Loss is treated as -100% IRR</t>
  </si>
  <si>
    <t>How to insert performance tables into Investment Memo:</t>
  </si>
  <si>
    <t>2) Press Ctrl+C to copy</t>
  </si>
  <si>
    <t>3) Once in word, place the cursor in the part of the document where you would like the table to go</t>
  </si>
  <si>
    <t>5) Select "Paste Special" from the drop-down menu</t>
  </si>
  <si>
    <t>6) A menu will pop-up - select "Picture (Enhanced Metafile)" and press okay; The table will be pasted into word</t>
  </si>
  <si>
    <t>7) Once pasted into word, you can adjust the size of the picture and how text is wrapped around it by going to the "Picture Tools" menu in the ribbon.  There you'll see a button called "Text Wrapping'</t>
  </si>
  <si>
    <t>% of Cost:</t>
  </si>
  <si>
    <t>This form is used to collect detailed information about each applicant's investment track record.  Only those investments that meet the eligibility criteria outlined in the "SBIC Program Application Instructions" should be presented using this form.  For all other investment experience, please use Form 2182: Exhibit E2.
Read the "SBIC Program Application Instructions" before completing this exhibit.</t>
  </si>
  <si>
    <t>PLEASE START LIST WITH THE NAMES OF COMPANIES IN WHICH ALL FINANCINGS HAVE BEEN REALIZED</t>
  </si>
  <si>
    <t>Initial Multiple</t>
  </si>
  <si>
    <t>Revenue Growth</t>
  </si>
  <si>
    <t>Multiple Expansion</t>
  </si>
  <si>
    <t>Leverage Effect</t>
  </si>
  <si>
    <t>Exit Multiple</t>
  </si>
  <si>
    <t>Graphical Presentation</t>
  </si>
  <si>
    <t>Base Values</t>
  </si>
  <si>
    <t>Element Values</t>
  </si>
  <si>
    <t>Label Spaces</t>
  </si>
  <si>
    <t>Connector 1</t>
  </si>
  <si>
    <t>Connector 2</t>
  </si>
  <si>
    <t>Connector 3</t>
  </si>
  <si>
    <t>Connector 4</t>
  </si>
  <si>
    <t>Connector 5</t>
  </si>
  <si>
    <t>Axis Label</t>
  </si>
  <si>
    <t>Margin Improvement</t>
  </si>
  <si>
    <t>Margin Improve.</t>
  </si>
  <si>
    <t>Value Driver - Variables</t>
  </si>
  <si>
    <t>Value Driver - Incremental Change</t>
  </si>
  <si>
    <t>Abs. Element Values</t>
  </si>
  <si>
    <t>SUM TOTALS</t>
  </si>
  <si>
    <t>Senior Leverage Multiple (Senior Debt/EBITDA)</t>
  </si>
  <si>
    <t>Current Pay Component (CP/"Blank")</t>
  </si>
  <si>
    <t>Exit Type (if realized)</t>
  </si>
  <si>
    <t>General Notes:</t>
  </si>
  <si>
    <t>Select Company:</t>
  </si>
  <si>
    <t>Initial</t>
  </si>
  <si>
    <t>Exit/Valuation</t>
  </si>
  <si>
    <t>Abs. Change</t>
  </si>
  <si>
    <t>CAGR</t>
  </si>
  <si>
    <t>Data as of MM/DD/YY</t>
  </si>
  <si>
    <t>Date</t>
  </si>
  <si>
    <t>Sr. Credit</t>
  </si>
  <si>
    <t>1) Select the table you would like to paste into the memo being sure to include the entire area within the border (ex.: A1:L32)</t>
  </si>
  <si>
    <t>4) Select the drop-down menu under the "Paste" button on the "Home" tab</t>
  </si>
  <si>
    <t>Company:</t>
  </si>
  <si>
    <t>Realized Investments</t>
  </si>
  <si>
    <t>Unrealized Investments</t>
  </si>
  <si>
    <t>EBITDA Margin</t>
  </si>
  <si>
    <t>Net Debt</t>
  </si>
  <si>
    <t>Other Cash Flows</t>
  </si>
  <si>
    <t>NCF to Lenders</t>
  </si>
  <si>
    <t>Cumulative Net Cash Flow to Other</t>
  </si>
  <si>
    <t>Expiration Date: xx/xx/xxxx</t>
  </si>
  <si>
    <t>OMB Approval No. 3245-0062</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</si>
</sst>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0.00\x"/>
    <numFmt numFmtId="166" formatCode="0.0"/>
    <numFmt numFmtId="167" formatCode="[$-409]mmm\-yy;@"/>
    <numFmt numFmtId="168" formatCode="&quot;$&quot;0.0,,&quot; M&quot;;&quot;$&quot;0.0,,&quot; M&quot;"/>
    <numFmt numFmtId="169" formatCode="&quot;$&quot;#,##0"/>
    <numFmt numFmtId="170" formatCode="#,##0.0%_);\(#,##0.0%\)"/>
    <numFmt numFmtId="171" formatCode="&quot;$&quot;0.0,,&quot; M&quot;;[Red]\(&quot;$&quot;0.0,,&quot; M&quot;\)"/>
    <numFmt numFmtId="172" formatCode="&quot;$&quot;#,##0.0_);\(&quot;$&quot;#,##0.0\)"/>
    <numFmt numFmtId="173" formatCode="&quot;$&quot;0,,&quot; M&quot;;[Red]\(&quot;$&quot;0,,&quot; M&quot;\)"/>
    <numFmt numFmtId="174" formatCode="#,##0.0\x"/>
    <numFmt numFmtId="175" formatCode="0.0000"/>
    <numFmt numFmtId="176" formatCode="#,##0.000_);[Red]\(#,##0.000\)"/>
    <numFmt numFmtId="177" formatCode="m/yyyy"/>
    <numFmt numFmtId="178" formatCode="&quot;$&quot;0.00,,&quot; M&quot;;[Red]\(&quot;$&quot;0.00,,&quot; M&quot;\)"/>
    <numFmt numFmtId="179" formatCode="&quot;$&quot;#,##0.0,,&quot; M&quot;;[Red]\(&quot;$&quot;#,##0.0,,&quot; M&quot;\)"/>
    <numFmt numFmtId="180" formatCode="&quot;$&quot;#,##0,,&quot; M&quot;;[Red]\(&quot;$&quot;#,##0,,&quot; M&quot;\)"/>
    <numFmt numFmtId="181" formatCode="&quot;$&quot;#,##0,,&quot; M&quot;;\(&quot;$&quot;#,##0,,&quot; M&quot;\)"/>
    <numFmt numFmtId="182" formatCode="#,##0.00%_);\(#,##0.00%\)"/>
    <numFmt numFmtId="183" formatCode="0.00_);[Red]\(0.00\)"/>
    <numFmt numFmtId="184" formatCode="m/d/yy;@"/>
    <numFmt numFmtId="185" formatCode="#,##0.00%_);[Red]\(#,##0.00%\)"/>
    <numFmt numFmtId="186" formatCode="#,##0.0%_);[Red]\(#,##0.0%\)"/>
  </numFmts>
  <fonts count="53"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8"/>
      <name val="Arial"/>
      <family val="2"/>
    </font>
    <font>
      <b/>
      <sz val="8"/>
      <name val="Arial"/>
      <family val="2"/>
    </font>
    <font>
      <b/>
      <sz val="8"/>
      <color indexed="12"/>
      <name val="Arial"/>
      <family val="2"/>
    </font>
    <font>
      <b/>
      <sz val="8"/>
      <color indexed="8"/>
      <name val="Arial"/>
      <family val="2"/>
    </font>
    <font>
      <sz val="8"/>
      <color indexed="8"/>
      <name val="Arial"/>
      <family val="2"/>
    </font>
    <font>
      <sz val="10"/>
      <name val="Arial"/>
      <family val="2"/>
    </font>
    <font>
      <b/>
      <sz val="10"/>
      <name val="Arial"/>
      <family val="2"/>
    </font>
    <font>
      <b/>
      <sz val="9"/>
      <name val="Arial"/>
      <family val="2"/>
    </font>
    <font>
      <sz val="9"/>
      <name val="Arial"/>
      <family val="2"/>
    </font>
    <font>
      <i/>
      <sz val="8"/>
      <name val="Arial"/>
      <family val="2"/>
    </font>
    <font>
      <b/>
      <u/>
      <sz val="8"/>
      <name val="Arial"/>
      <family val="2"/>
    </font>
    <font>
      <u/>
      <sz val="10"/>
      <color indexed="12"/>
      <name val="Arial"/>
      <family val="2"/>
    </font>
    <font>
      <b/>
      <sz val="14"/>
      <name val="Arial"/>
      <family val="2"/>
    </font>
    <font>
      <b/>
      <sz val="14"/>
      <color indexed="12"/>
      <name val="Arial"/>
      <family val="2"/>
    </font>
    <font>
      <b/>
      <sz val="8"/>
      <color rgb="FFFF0000"/>
      <name val="Arial"/>
      <family val="2"/>
    </font>
    <font>
      <b/>
      <sz val="12"/>
      <name val="Arial"/>
      <family val="2"/>
    </font>
    <font>
      <sz val="12"/>
      <color indexed="8"/>
      <name val="Arial"/>
      <family val="2"/>
    </font>
    <font>
      <sz val="10"/>
      <name val="Arial"/>
      <family val="2"/>
    </font>
    <font>
      <b/>
      <i/>
      <sz val="8"/>
      <name val="Arial"/>
      <family val="2"/>
    </font>
    <font>
      <b/>
      <sz val="10"/>
      <color rgb="FFFF0000"/>
      <name val="Arial"/>
      <family val="2"/>
    </font>
    <font>
      <sz val="8"/>
      <color rgb="FFFF0000"/>
      <name val="Arial"/>
      <family val="2"/>
    </font>
    <font>
      <sz val="8"/>
      <color theme="0" tint="-0.499984740745262"/>
      <name val="Arial"/>
      <family val="2"/>
    </font>
    <font>
      <sz val="8"/>
      <color theme="0" tint="-0.249977111117893"/>
      <name val="Arial"/>
      <family val="2"/>
    </font>
    <font>
      <sz val="8"/>
      <color rgb="FF0000FF"/>
      <name val="Arial"/>
      <family val="2"/>
    </font>
    <font>
      <b/>
      <sz val="14"/>
      <color rgb="FF0000FF"/>
      <name val="Arial"/>
      <family val="2"/>
    </font>
    <font>
      <sz val="8"/>
      <color theme="0"/>
      <name val="Arial"/>
      <family val="2"/>
    </font>
    <font>
      <sz val="10"/>
      <color rgb="FF273D49"/>
      <name val="Arial"/>
      <family val="2"/>
    </font>
    <font>
      <i/>
      <sz val="8"/>
      <color theme="0"/>
      <name val="Arial"/>
      <family val="2"/>
    </font>
    <font>
      <sz val="8"/>
      <color theme="0" tint="-4.9989318521683403E-2"/>
      <name val="Arial"/>
      <family val="2"/>
    </font>
    <font>
      <b/>
      <sz val="8"/>
      <color theme="0" tint="-4.9989318521683403E-2"/>
      <name val="Arial"/>
      <family val="2"/>
    </font>
    <font>
      <sz val="8"/>
      <color theme="0" tint="-0.14999847407452621"/>
      <name val="Arial"/>
      <family val="2"/>
    </font>
    <font>
      <b/>
      <sz val="8"/>
      <color theme="0" tint="-0.249977111117893"/>
      <name val="Arial"/>
      <family val="2"/>
    </font>
    <font>
      <u/>
      <sz val="8"/>
      <color rgb="FF0000FF"/>
      <name val="Arial"/>
      <family val="2"/>
    </font>
    <font>
      <b/>
      <sz val="8"/>
      <color rgb="FF0000FF"/>
      <name val="Arial"/>
      <family val="2"/>
    </font>
    <font>
      <b/>
      <sz val="11"/>
      <color theme="1"/>
      <name val="Calibri"/>
      <family val="2"/>
    </font>
    <font>
      <b/>
      <vertAlign val="superscript"/>
      <sz val="11"/>
      <color theme="1"/>
      <name val="Calibri"/>
      <family val="2"/>
    </font>
    <font>
      <b/>
      <sz val="11"/>
      <color theme="1"/>
      <name val="Arial"/>
      <family val="2"/>
    </font>
    <font>
      <b/>
      <sz val="26"/>
      <color rgb="FF17365D"/>
      <name val="Cambria"/>
      <family val="1"/>
    </font>
    <font>
      <i/>
      <sz val="26"/>
      <color rgb="FF808080"/>
      <name val="Cambria"/>
      <family val="1"/>
    </font>
    <font>
      <b/>
      <sz val="20"/>
      <color theme="1"/>
      <name val="Calibri"/>
      <family val="2"/>
    </font>
    <font>
      <sz val="8"/>
      <color theme="1"/>
      <name val="Arial"/>
      <family val="2"/>
    </font>
    <font>
      <b/>
      <i/>
      <sz val="10"/>
      <name val="Arial"/>
      <family val="2"/>
    </font>
    <font>
      <i/>
      <sz val="9"/>
      <name val="Arial"/>
      <family val="2"/>
    </font>
    <font>
      <i/>
      <sz val="6"/>
      <name val="Arial"/>
      <family val="2"/>
    </font>
    <font>
      <sz val="7"/>
      <name val="Arial"/>
      <family val="2"/>
    </font>
    <font>
      <sz val="8"/>
      <color rgb="FF008000"/>
      <name val="Arial"/>
      <family val="2"/>
    </font>
  </fonts>
  <fills count="1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FF"/>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14999847407452621"/>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rgb="FFFF0000"/>
      </left>
      <right style="thick">
        <color rgb="FFFF0000"/>
      </right>
      <top style="thick">
        <color rgb="FFFF0000"/>
      </top>
      <bottom style="thick">
        <color rgb="FFFF0000"/>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rgb="FFFF0000"/>
      </left>
      <right/>
      <top style="medium">
        <color rgb="FFFF0000"/>
      </top>
      <bottom style="medium">
        <color rgb="FFFF0000"/>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auto="1"/>
      </top>
      <bottom style="medium">
        <color indexed="64"/>
      </bottom>
      <diagonal/>
    </border>
    <border>
      <left/>
      <right style="medium">
        <color indexed="64"/>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thin">
        <color rgb="FFFF0000"/>
      </bottom>
      <diagonal/>
    </border>
    <border>
      <left style="medium">
        <color rgb="FFFF0000"/>
      </left>
      <right style="medium">
        <color rgb="FFFF0000"/>
      </right>
      <top style="thin">
        <color rgb="FFFF0000"/>
      </top>
      <bottom style="thin">
        <color rgb="FFFF0000"/>
      </bottom>
      <diagonal/>
    </border>
    <border>
      <left style="medium">
        <color rgb="FFFF0000"/>
      </left>
      <right style="medium">
        <color rgb="FFFF0000"/>
      </right>
      <top style="thin">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right/>
      <top style="thin">
        <color theme="0" tint="-0.499984740745262"/>
      </top>
      <bottom style="thin">
        <color theme="0" tint="-0.499984740745262"/>
      </bottom>
      <diagonal/>
    </border>
    <border>
      <left/>
      <right/>
      <top style="thin">
        <color indexed="64"/>
      </top>
      <bottom style="thin">
        <color theme="0" tint="-0.499984740745262"/>
      </bottom>
      <diagonal/>
    </border>
    <border>
      <left style="thin">
        <color indexed="64"/>
      </left>
      <right style="medium">
        <color indexed="64"/>
      </right>
      <top style="thin">
        <color indexed="64"/>
      </top>
      <bottom/>
      <diagonal/>
    </border>
    <border>
      <left/>
      <right/>
      <top style="hair">
        <color theme="0" tint="-0.499984740745262"/>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auto="1"/>
      </top>
      <bottom style="hair">
        <color theme="0" tint="-0.499984740745262"/>
      </bottom>
      <diagonal/>
    </border>
    <border>
      <left/>
      <right/>
      <top style="hair">
        <color auto="1"/>
      </top>
      <bottom/>
      <diagonal/>
    </border>
    <border>
      <left/>
      <right/>
      <top/>
      <bottom style="hair">
        <color auto="1"/>
      </bottom>
      <diagonal/>
    </border>
  </borders>
  <cellStyleXfs count="21">
    <xf numFmtId="0" fontId="0" fillId="0" borderId="0"/>
    <xf numFmtId="43" fontId="5" fillId="0" borderId="0" applyFont="0" applyFill="0" applyBorder="0" applyAlignment="0" applyProtection="0"/>
    <xf numFmtId="0" fontId="5" fillId="2" borderId="0"/>
    <xf numFmtId="9" fontId="5" fillId="0" borderId="0" applyFont="0" applyFill="0" applyBorder="0" applyAlignment="0" applyProtection="0"/>
    <xf numFmtId="0" fontId="12" fillId="0" borderId="0"/>
    <xf numFmtId="9" fontId="12" fillId="0" borderId="0" applyFont="0" applyFill="0" applyBorder="0" applyAlignment="0" applyProtection="0"/>
    <xf numFmtId="44" fontId="12" fillId="0" borderId="0" applyFont="0" applyFill="0" applyBorder="0" applyAlignment="0" applyProtection="0"/>
    <xf numFmtId="0" fontId="12" fillId="2" borderId="0"/>
    <xf numFmtId="9" fontId="5" fillId="0" borderId="0" applyFont="0" applyFill="0" applyBorder="0" applyAlignment="0" applyProtection="0"/>
    <xf numFmtId="0" fontId="5" fillId="0" borderId="0"/>
    <xf numFmtId="9" fontId="4" fillId="0" borderId="0" applyFont="0" applyFill="0" applyBorder="0" applyAlignment="0" applyProtection="0"/>
    <xf numFmtId="0" fontId="5"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18" fillId="0" borderId="0" applyNumberFormat="0" applyFill="0" applyBorder="0" applyAlignment="0" applyProtection="0">
      <alignment vertical="top"/>
      <protection locked="0"/>
    </xf>
    <xf numFmtId="9" fontId="24" fillId="0" borderId="0" applyFont="0" applyFill="0" applyBorder="0" applyAlignment="0" applyProtection="0"/>
    <xf numFmtId="0" fontId="1" fillId="0" borderId="0"/>
    <xf numFmtId="43" fontId="5" fillId="0" borderId="0" applyFont="0" applyFill="0" applyBorder="0" applyAlignment="0" applyProtection="0"/>
    <xf numFmtId="0" fontId="5" fillId="0" borderId="0"/>
    <xf numFmtId="9" fontId="5" fillId="0" borderId="0" applyFont="0" applyFill="0" applyBorder="0" applyAlignment="0" applyProtection="0"/>
  </cellStyleXfs>
  <cellXfs count="680">
    <xf numFmtId="0" fontId="0" fillId="0" borderId="0" xfId="0"/>
    <xf numFmtId="38" fontId="8" fillId="4" borderId="16" xfId="7" applyNumberFormat="1" applyFont="1" applyFill="1" applyBorder="1" applyAlignment="1" applyProtection="1">
      <alignment horizontal="center" vertical="center" wrapText="1"/>
      <protection locked="0"/>
    </xf>
    <xf numFmtId="0" fontId="8" fillId="0" borderId="18" xfId="7" applyFont="1" applyFill="1" applyBorder="1" applyAlignment="1" applyProtection="1">
      <alignment horizontal="center" vertical="center" wrapText="1"/>
    </xf>
    <xf numFmtId="0" fontId="8" fillId="0" borderId="19" xfId="7" applyFont="1" applyFill="1" applyBorder="1" applyAlignment="1" applyProtection="1">
      <alignment horizontal="center" vertical="center" wrapText="1"/>
    </xf>
    <xf numFmtId="0" fontId="8" fillId="0" borderId="24" xfId="7" applyFont="1" applyFill="1" applyBorder="1" applyAlignment="1" applyProtection="1">
      <alignment horizontal="center" vertical="center" wrapText="1"/>
    </xf>
    <xf numFmtId="0" fontId="8" fillId="0" borderId="21" xfId="7" applyFont="1" applyFill="1" applyBorder="1" applyAlignment="1" applyProtection="1">
      <alignment horizontal="center" vertical="center" wrapText="1"/>
    </xf>
    <xf numFmtId="0" fontId="8" fillId="0" borderId="22" xfId="7" applyFont="1" applyFill="1" applyBorder="1" applyAlignment="1" applyProtection="1">
      <alignment horizontal="center" vertical="center" wrapText="1"/>
    </xf>
    <xf numFmtId="0" fontId="8" fillId="0" borderId="23" xfId="7" applyFont="1" applyFill="1" applyBorder="1" applyAlignment="1" applyProtection="1">
      <alignment horizontal="center" vertical="center" wrapText="1"/>
    </xf>
    <xf numFmtId="38" fontId="8" fillId="4" borderId="27" xfId="7" applyNumberFormat="1" applyFont="1" applyFill="1" applyBorder="1" applyAlignment="1" applyProtection="1">
      <alignment horizontal="center" vertical="center" wrapText="1"/>
      <protection locked="0"/>
    </xf>
    <xf numFmtId="0" fontId="8" fillId="5" borderId="0" xfId="7" applyFont="1" applyFill="1" applyBorder="1" applyAlignment="1" applyProtection="1">
      <alignment horizontal="center" vertical="center" wrapText="1"/>
    </xf>
    <xf numFmtId="0" fontId="8" fillId="0" borderId="38" xfId="7" applyFont="1" applyFill="1" applyBorder="1" applyAlignment="1" applyProtection="1">
      <alignment horizontal="center" vertical="center" wrapText="1"/>
    </xf>
    <xf numFmtId="0" fontId="8" fillId="0" borderId="12" xfId="7" applyFont="1" applyFill="1" applyBorder="1" applyAlignment="1" applyProtection="1">
      <alignment horizontal="center" vertical="center" wrapText="1"/>
    </xf>
    <xf numFmtId="0" fontId="8" fillId="0" borderId="17" xfId="7" applyFont="1" applyFill="1" applyBorder="1" applyAlignment="1" applyProtection="1">
      <alignment horizontal="center" vertical="center" wrapText="1"/>
    </xf>
    <xf numFmtId="38" fontId="8" fillId="4" borderId="21" xfId="7" applyNumberFormat="1" applyFont="1" applyFill="1" applyBorder="1" applyAlignment="1" applyProtection="1">
      <alignment horizontal="center" vertical="center" wrapText="1"/>
      <protection locked="0"/>
    </xf>
    <xf numFmtId="38" fontId="8" fillId="4" borderId="39" xfId="7" applyNumberFormat="1" applyFont="1" applyFill="1" applyBorder="1" applyAlignment="1" applyProtection="1">
      <alignment horizontal="center" vertical="center" wrapText="1"/>
      <protection locked="0"/>
    </xf>
    <xf numFmtId="38" fontId="8" fillId="4" borderId="31" xfId="7" applyNumberFormat="1" applyFont="1" applyFill="1" applyBorder="1" applyAlignment="1" applyProtection="1">
      <alignment horizontal="center" vertical="center" wrapText="1"/>
      <protection locked="0"/>
    </xf>
    <xf numFmtId="38" fontId="8" fillId="4" borderId="40" xfId="7" applyNumberFormat="1" applyFont="1" applyFill="1" applyBorder="1" applyAlignment="1" applyProtection="1">
      <alignment horizontal="center" vertical="center" wrapText="1"/>
      <protection locked="0"/>
    </xf>
    <xf numFmtId="38" fontId="8" fillId="4" borderId="1" xfId="7" applyNumberFormat="1" applyFont="1" applyFill="1" applyBorder="1" applyAlignment="1" applyProtection="1">
      <alignment horizontal="center" vertical="center" wrapText="1"/>
      <protection locked="0"/>
    </xf>
    <xf numFmtId="38" fontId="8" fillId="4" borderId="22" xfId="7" applyNumberFormat="1" applyFont="1" applyFill="1" applyBorder="1" applyAlignment="1" applyProtection="1">
      <alignment horizontal="center" vertical="center" wrapText="1"/>
      <protection locked="0"/>
    </xf>
    <xf numFmtId="0" fontId="8" fillId="0" borderId="1" xfId="7" applyFont="1" applyFill="1" applyBorder="1" applyAlignment="1" applyProtection="1">
      <alignment horizontal="center" vertical="center" wrapText="1"/>
    </xf>
    <xf numFmtId="38" fontId="8" fillId="4" borderId="41" xfId="7" applyNumberFormat="1" applyFont="1" applyFill="1" applyBorder="1" applyAlignment="1" applyProtection="1">
      <alignment horizontal="center" vertical="center" wrapText="1"/>
      <protection locked="0"/>
    </xf>
    <xf numFmtId="38" fontId="8" fillId="4" borderId="15" xfId="7" applyNumberFormat="1" applyFont="1" applyFill="1" applyBorder="1" applyAlignment="1" applyProtection="1">
      <alignment horizontal="center" vertical="center" wrapText="1"/>
      <protection locked="0"/>
    </xf>
    <xf numFmtId="38" fontId="8" fillId="4" borderId="13" xfId="7" applyNumberFormat="1" applyFont="1" applyFill="1" applyBorder="1" applyAlignment="1" applyProtection="1">
      <alignment horizontal="center" vertical="center" wrapText="1"/>
      <protection locked="0"/>
    </xf>
    <xf numFmtId="38" fontId="8" fillId="4" borderId="23" xfId="7" applyNumberFormat="1" applyFont="1" applyFill="1" applyBorder="1" applyAlignment="1" applyProtection="1">
      <alignment horizontal="center" vertical="center" wrapText="1"/>
      <protection locked="0"/>
    </xf>
    <xf numFmtId="38" fontId="8" fillId="4" borderId="32" xfId="7" applyNumberFormat="1" applyFont="1" applyFill="1" applyBorder="1" applyAlignment="1" applyProtection="1">
      <alignment horizontal="center" vertical="center" wrapText="1"/>
      <protection locked="0"/>
    </xf>
    <xf numFmtId="38" fontId="8" fillId="4" borderId="44" xfId="7" applyNumberFormat="1" applyFont="1" applyFill="1" applyBorder="1" applyAlignment="1" applyProtection="1">
      <alignment horizontal="center" vertical="center" wrapText="1"/>
      <protection locked="0"/>
    </xf>
    <xf numFmtId="38" fontId="8" fillId="4" borderId="7" xfId="7" applyNumberFormat="1" applyFont="1" applyFill="1" applyBorder="1" applyAlignment="1" applyProtection="1">
      <alignment horizontal="center" vertical="center" wrapText="1"/>
      <protection locked="0"/>
    </xf>
    <xf numFmtId="38" fontId="8" fillId="7" borderId="20" xfId="7" applyNumberFormat="1" applyFont="1" applyFill="1" applyBorder="1" applyAlignment="1" applyProtection="1">
      <alignment horizontal="center" vertical="center" wrapText="1"/>
      <protection locked="0"/>
    </xf>
    <xf numFmtId="0" fontId="22" fillId="0" borderId="0" xfId="7" applyFont="1" applyFill="1" applyBorder="1" applyAlignment="1" applyProtection="1">
      <alignment horizontal="centerContinuous" vertical="center" wrapText="1"/>
    </xf>
    <xf numFmtId="0" fontId="8" fillId="0" borderId="9" xfId="7" applyFont="1" applyFill="1" applyBorder="1" applyAlignment="1" applyProtection="1">
      <alignment horizontal="center" vertical="center" wrapText="1"/>
    </xf>
    <xf numFmtId="38" fontId="8" fillId="4" borderId="18" xfId="7" applyNumberFormat="1" applyFont="1" applyFill="1" applyBorder="1" applyAlignment="1" applyProtection="1">
      <alignment horizontal="center" vertical="center" wrapText="1"/>
      <protection locked="0"/>
    </xf>
    <xf numFmtId="38" fontId="8" fillId="4" borderId="55" xfId="7" applyNumberFormat="1" applyFont="1" applyFill="1" applyBorder="1" applyAlignment="1" applyProtection="1">
      <alignment horizontal="center" vertical="center" wrapText="1"/>
      <protection locked="0"/>
    </xf>
    <xf numFmtId="38" fontId="8" fillId="4" borderId="56" xfId="7" applyNumberFormat="1" applyFont="1" applyFill="1" applyBorder="1" applyAlignment="1" applyProtection="1">
      <alignment horizontal="center" vertical="center" wrapText="1"/>
      <protection locked="0"/>
    </xf>
    <xf numFmtId="38" fontId="8" fillId="7" borderId="3" xfId="7" applyNumberFormat="1" applyFont="1" applyFill="1" applyBorder="1" applyAlignment="1" applyProtection="1">
      <alignment horizontal="center" vertical="center" wrapText="1"/>
      <protection locked="0"/>
    </xf>
    <xf numFmtId="38" fontId="8" fillId="7" borderId="9" xfId="7" applyNumberFormat="1" applyFont="1" applyFill="1" applyBorder="1" applyAlignment="1" applyProtection="1">
      <alignment horizontal="center" vertical="center" wrapText="1"/>
      <protection locked="0"/>
    </xf>
    <xf numFmtId="38" fontId="8" fillId="4" borderId="19" xfId="7" applyNumberFormat="1" applyFont="1" applyFill="1" applyBorder="1" applyAlignment="1" applyProtection="1">
      <alignment horizontal="center" vertical="center" wrapText="1"/>
      <protection locked="0"/>
    </xf>
    <xf numFmtId="38" fontId="8" fillId="4" borderId="24" xfId="7" applyNumberFormat="1" applyFont="1" applyFill="1" applyBorder="1" applyAlignment="1" applyProtection="1">
      <alignment horizontal="center" vertical="center" wrapText="1"/>
      <protection locked="0"/>
    </xf>
    <xf numFmtId="38" fontId="8" fillId="4" borderId="62" xfId="7" applyNumberFormat="1" applyFont="1" applyFill="1" applyBorder="1" applyAlignment="1" applyProtection="1">
      <alignment horizontal="center" vertical="center" wrapText="1"/>
      <protection locked="0"/>
    </xf>
    <xf numFmtId="0" fontId="8" fillId="0" borderId="63" xfId="7" applyFont="1" applyFill="1" applyBorder="1" applyAlignment="1" applyProtection="1">
      <alignment horizontal="center" vertical="center" wrapText="1"/>
    </xf>
    <xf numFmtId="0" fontId="6" fillId="0" borderId="0" xfId="7" applyFont="1" applyFill="1" applyBorder="1" applyAlignment="1" applyProtection="1">
      <alignment horizontal="center" vertical="center" wrapText="1"/>
    </xf>
    <xf numFmtId="0" fontId="6" fillId="5" borderId="0" xfId="7" applyFont="1" applyFill="1" applyBorder="1" applyAlignment="1" applyProtection="1">
      <alignment horizontal="right" vertical="center" wrapText="1"/>
    </xf>
    <xf numFmtId="0" fontId="6" fillId="5" borderId="0" xfId="7" applyFont="1" applyFill="1" applyBorder="1" applyAlignment="1" applyProtection="1">
      <alignment horizontal="center" vertical="center" wrapText="1"/>
    </xf>
    <xf numFmtId="0" fontId="8" fillId="0" borderId="31" xfId="7" applyFont="1" applyFill="1" applyBorder="1" applyAlignment="1" applyProtection="1">
      <alignment horizontal="center" vertical="center" wrapText="1"/>
    </xf>
    <xf numFmtId="167" fontId="8" fillId="0" borderId="31" xfId="7" applyNumberFormat="1" applyFont="1" applyFill="1" applyBorder="1" applyAlignment="1" applyProtection="1">
      <alignment horizontal="center" vertical="center" wrapText="1"/>
    </xf>
    <xf numFmtId="167" fontId="8" fillId="0" borderId="1" xfId="7" applyNumberFormat="1" applyFont="1" applyFill="1" applyBorder="1" applyAlignment="1" applyProtection="1">
      <alignment horizontal="center" vertical="center" wrapText="1"/>
    </xf>
    <xf numFmtId="0" fontId="8" fillId="0" borderId="32" xfId="7" applyFont="1" applyFill="1" applyBorder="1" applyAlignment="1" applyProtection="1">
      <alignment horizontal="center" vertical="center" wrapText="1"/>
    </xf>
    <xf numFmtId="167" fontId="8" fillId="0" borderId="32" xfId="7" applyNumberFormat="1" applyFont="1" applyFill="1" applyBorder="1" applyAlignment="1" applyProtection="1">
      <alignment horizontal="center" vertical="center" wrapText="1"/>
    </xf>
    <xf numFmtId="0" fontId="6" fillId="7" borderId="1" xfId="7" applyFont="1" applyFill="1" applyBorder="1" applyAlignment="1" applyProtection="1">
      <alignment horizontal="center" vertical="center" wrapText="1"/>
    </xf>
    <xf numFmtId="0" fontId="29" fillId="0" borderId="0" xfId="4" applyFont="1" applyAlignment="1" applyProtection="1">
      <alignment vertical="center"/>
    </xf>
    <xf numFmtId="0" fontId="6" fillId="5" borderId="68" xfId="0" applyFont="1" applyFill="1" applyBorder="1" applyAlignment="1" applyProtection="1">
      <alignment horizontal="center" vertical="center"/>
    </xf>
    <xf numFmtId="0" fontId="6" fillId="5" borderId="68" xfId="7" quotePrefix="1" applyFont="1" applyFill="1" applyBorder="1" applyAlignment="1" applyProtection="1">
      <alignment horizontal="center" vertical="center" wrapText="1"/>
    </xf>
    <xf numFmtId="0" fontId="5" fillId="0" borderId="0" xfId="0" applyFont="1" applyProtection="1"/>
    <xf numFmtId="0" fontId="0" fillId="0" borderId="0" xfId="0" applyProtection="1"/>
    <xf numFmtId="0" fontId="31" fillId="5" borderId="0" xfId="9" applyFont="1" applyFill="1" applyAlignment="1" applyProtection="1">
      <alignment horizontal="centerContinuous"/>
    </xf>
    <xf numFmtId="0" fontId="0" fillId="5" borderId="0" xfId="0" applyFill="1" applyAlignment="1" applyProtection="1">
      <alignment horizontal="centerContinuous"/>
    </xf>
    <xf numFmtId="0" fontId="5" fillId="5" borderId="0" xfId="0" applyFont="1" applyFill="1" applyProtection="1"/>
    <xf numFmtId="0" fontId="0" fillId="5" borderId="0" xfId="0" applyFill="1" applyProtection="1"/>
    <xf numFmtId="0" fontId="8" fillId="5" borderId="0" xfId="0" applyFont="1" applyFill="1" applyAlignment="1" applyProtection="1">
      <alignment vertical="center"/>
    </xf>
    <xf numFmtId="0" fontId="6" fillId="5" borderId="0" xfId="0" applyFont="1" applyFill="1" applyAlignment="1" applyProtection="1">
      <alignment vertical="center"/>
    </xf>
    <xf numFmtId="0" fontId="30" fillId="5" borderId="0" xfId="0" applyFont="1" applyFill="1" applyAlignment="1" applyProtection="1">
      <alignment horizontal="right" vertical="center"/>
    </xf>
    <xf numFmtId="0" fontId="6" fillId="5" borderId="0" xfId="0" applyFont="1" applyFill="1" applyProtection="1"/>
    <xf numFmtId="0" fontId="8" fillId="5" borderId="0" xfId="0" applyFont="1" applyFill="1" applyProtection="1"/>
    <xf numFmtId="173" fontId="8" fillId="5" borderId="1" xfId="0" applyNumberFormat="1" applyFont="1" applyFill="1" applyBorder="1" applyProtection="1"/>
    <xf numFmtId="0" fontId="6" fillId="0" borderId="0" xfId="0" applyFont="1" applyProtection="1"/>
    <xf numFmtId="0" fontId="6" fillId="5" borderId="0" xfId="0" applyFont="1" applyFill="1" applyAlignment="1" applyProtection="1">
      <alignment horizontal="left" indent="1"/>
    </xf>
    <xf numFmtId="167" fontId="8" fillId="5" borderId="1" xfId="0" applyNumberFormat="1" applyFont="1" applyFill="1" applyBorder="1" applyProtection="1"/>
    <xf numFmtId="173" fontId="6" fillId="5" borderId="1" xfId="0" applyNumberFormat="1" applyFont="1" applyFill="1" applyBorder="1" applyProtection="1"/>
    <xf numFmtId="0" fontId="8" fillId="5" borderId="4" xfId="0" applyFont="1" applyFill="1" applyBorder="1" applyAlignment="1" applyProtection="1">
      <alignment horizontal="centerContinuous"/>
    </xf>
    <xf numFmtId="0" fontId="6" fillId="5" borderId="4" xfId="0" applyFont="1" applyFill="1" applyBorder="1" applyAlignment="1" applyProtection="1">
      <alignment horizontal="centerContinuous"/>
    </xf>
    <xf numFmtId="0" fontId="8" fillId="5" borderId="4" xfId="0" applyFont="1" applyFill="1" applyBorder="1" applyProtection="1"/>
    <xf numFmtId="0" fontId="6" fillId="5" borderId="4" xfId="0" applyFont="1" applyFill="1" applyBorder="1" applyProtection="1"/>
    <xf numFmtId="0" fontId="8" fillId="5" borderId="4" xfId="0" applyFont="1" applyFill="1" applyBorder="1" applyAlignment="1" applyProtection="1">
      <alignment horizontal="center"/>
    </xf>
    <xf numFmtId="0" fontId="8" fillId="5" borderId="0" xfId="0" applyFont="1" applyFill="1" applyAlignment="1" applyProtection="1">
      <alignment horizontal="centerContinuous"/>
    </xf>
    <xf numFmtId="0" fontId="8" fillId="5" borderId="15" xfId="0" applyFont="1" applyFill="1" applyBorder="1" applyAlignment="1" applyProtection="1">
      <alignment horizontal="centerContinuous"/>
    </xf>
    <xf numFmtId="0" fontId="8" fillId="5" borderId="15" xfId="0" applyFont="1" applyFill="1" applyBorder="1" applyAlignment="1" applyProtection="1">
      <alignment horizontal="center"/>
    </xf>
    <xf numFmtId="0" fontId="6" fillId="5" borderId="71" xfId="0" applyFont="1" applyFill="1" applyBorder="1" applyAlignment="1" applyProtection="1">
      <alignment horizontal="left" vertical="center" indent="1"/>
    </xf>
    <xf numFmtId="0" fontId="6" fillId="5" borderId="71" xfId="0" applyFont="1" applyFill="1" applyBorder="1" applyAlignment="1" applyProtection="1">
      <alignment vertical="center"/>
    </xf>
    <xf numFmtId="164" fontId="6" fillId="5" borderId="71" xfId="3" applyNumberFormat="1" applyFont="1" applyFill="1" applyBorder="1" applyAlignment="1" applyProtection="1">
      <alignment vertical="center"/>
    </xf>
    <xf numFmtId="164" fontId="8" fillId="6" borderId="71" xfId="3" applyNumberFormat="1" applyFont="1" applyFill="1" applyBorder="1" applyAlignment="1" applyProtection="1">
      <alignment vertical="center"/>
    </xf>
    <xf numFmtId="0" fontId="6" fillId="5" borderId="70" xfId="0" applyFont="1" applyFill="1" applyBorder="1" applyAlignment="1" applyProtection="1">
      <alignment horizontal="left" vertical="center" indent="1"/>
    </xf>
    <xf numFmtId="0" fontId="6" fillId="5" borderId="70" xfId="0" applyFont="1" applyFill="1" applyBorder="1" applyAlignment="1" applyProtection="1">
      <alignment vertical="center"/>
    </xf>
    <xf numFmtId="165" fontId="6" fillId="5" borderId="70" xfId="0" applyNumberFormat="1" applyFont="1" applyFill="1" applyBorder="1" applyAlignment="1" applyProtection="1">
      <alignment vertical="center"/>
    </xf>
    <xf numFmtId="165" fontId="8" fillId="6" borderId="70" xfId="0" applyNumberFormat="1" applyFont="1" applyFill="1" applyBorder="1" applyAlignment="1" applyProtection="1">
      <alignment vertical="center"/>
    </xf>
    <xf numFmtId="165" fontId="6" fillId="6" borderId="70" xfId="0" applyNumberFormat="1" applyFont="1" applyFill="1" applyBorder="1" applyAlignment="1" applyProtection="1">
      <alignment vertical="center"/>
    </xf>
    <xf numFmtId="9" fontId="6" fillId="5" borderId="70" xfId="3" quotePrefix="1" applyFont="1" applyFill="1" applyBorder="1" applyAlignment="1" applyProtection="1">
      <alignment horizontal="center" vertical="center"/>
    </xf>
    <xf numFmtId="9" fontId="6" fillId="6" borderId="70" xfId="3" applyFont="1" applyFill="1" applyBorder="1" applyAlignment="1" applyProtection="1">
      <alignment vertical="center"/>
    </xf>
    <xf numFmtId="9" fontId="6" fillId="5" borderId="70" xfId="3" applyFont="1" applyFill="1" applyBorder="1" applyAlignment="1" applyProtection="1">
      <alignment vertical="center"/>
    </xf>
    <xf numFmtId="9" fontId="6" fillId="6" borderId="70" xfId="3" quotePrefix="1" applyFont="1" applyFill="1" applyBorder="1" applyAlignment="1" applyProtection="1">
      <alignment horizontal="center" vertical="center"/>
    </xf>
    <xf numFmtId="0" fontId="6" fillId="5" borderId="0" xfId="0" applyFont="1" applyFill="1" applyAlignment="1" applyProtection="1">
      <alignment horizontal="center" vertical="center"/>
    </xf>
    <xf numFmtId="1" fontId="6" fillId="6" borderId="70" xfId="3" applyNumberFormat="1" applyFont="1" applyFill="1" applyBorder="1" applyAlignment="1" applyProtection="1">
      <alignment horizontal="right" vertical="center"/>
    </xf>
    <xf numFmtId="0" fontId="6" fillId="5" borderId="70" xfId="0" applyFont="1" applyFill="1" applyBorder="1" applyAlignment="1" applyProtection="1">
      <alignment horizontal="left" indent="1"/>
    </xf>
    <xf numFmtId="0" fontId="6" fillId="5" borderId="70" xfId="0" applyFont="1" applyFill="1" applyBorder="1" applyProtection="1"/>
    <xf numFmtId="171" fontId="6" fillId="5" borderId="70" xfId="0" applyNumberFormat="1" applyFont="1" applyFill="1" applyBorder="1" applyProtection="1"/>
    <xf numFmtId="0" fontId="8" fillId="5" borderId="0" xfId="9" applyFont="1" applyFill="1" applyAlignment="1" applyProtection="1">
      <alignment horizontal="left"/>
    </xf>
    <xf numFmtId="0" fontId="8" fillId="5" borderId="0" xfId="9" applyFont="1" applyFill="1" applyAlignment="1" applyProtection="1">
      <alignment horizontal="left" wrapText="1"/>
    </xf>
    <xf numFmtId="0" fontId="6" fillId="5" borderId="0" xfId="9" applyFont="1" applyFill="1" applyProtection="1"/>
    <xf numFmtId="0" fontId="8" fillId="5" borderId="0" xfId="9" applyFont="1" applyFill="1" applyBorder="1" applyAlignment="1" applyProtection="1">
      <alignment wrapText="1"/>
    </xf>
    <xf numFmtId="0" fontId="8" fillId="5" borderId="0" xfId="9" applyFont="1" applyFill="1" applyBorder="1" applyAlignment="1" applyProtection="1"/>
    <xf numFmtId="173" fontId="6" fillId="5" borderId="0" xfId="0" applyNumberFormat="1" applyFont="1" applyFill="1" applyBorder="1" applyProtection="1"/>
    <xf numFmtId="0" fontId="6" fillId="5" borderId="0" xfId="0" applyFont="1" applyFill="1" applyBorder="1" applyProtection="1"/>
    <xf numFmtId="0" fontId="20" fillId="2" borderId="0" xfId="0" applyFont="1" applyFill="1" applyAlignment="1" applyProtection="1">
      <alignment horizontal="left"/>
    </xf>
    <xf numFmtId="0" fontId="20" fillId="2" borderId="0" xfId="0" applyFont="1" applyFill="1" applyAlignment="1" applyProtection="1"/>
    <xf numFmtId="0" fontId="9" fillId="2" borderId="0" xfId="0" applyFont="1" applyFill="1" applyAlignment="1" applyProtection="1">
      <alignment wrapText="1"/>
    </xf>
    <xf numFmtId="0" fontId="7" fillId="2" borderId="0" xfId="0" applyFont="1" applyFill="1" applyAlignment="1" applyProtection="1"/>
    <xf numFmtId="0" fontId="9" fillId="2" borderId="0" xfId="0" applyNumberFormat="1" applyFont="1" applyFill="1" applyAlignment="1" applyProtection="1">
      <alignment horizontal="left" vertical="center"/>
    </xf>
    <xf numFmtId="14" fontId="9" fillId="2" borderId="0" xfId="0" applyNumberFormat="1" applyFont="1" applyFill="1" applyAlignment="1" applyProtection="1">
      <alignment horizontal="left" vertical="center" wrapText="1"/>
    </xf>
    <xf numFmtId="0" fontId="7" fillId="2" borderId="0" xfId="0" applyFont="1" applyFill="1" applyAlignment="1" applyProtection="1">
      <alignment wrapText="1"/>
    </xf>
    <xf numFmtId="0" fontId="7" fillId="2" borderId="0" xfId="0" applyFont="1" applyFill="1" applyProtection="1"/>
    <xf numFmtId="1" fontId="8" fillId="2" borderId="1" xfId="1" applyNumberFormat="1" applyFont="1" applyFill="1" applyBorder="1" applyAlignment="1" applyProtection="1">
      <alignment horizontal="right" vertical="center" wrapText="1"/>
    </xf>
    <xf numFmtId="0" fontId="8" fillId="2" borderId="1" xfId="0" applyFont="1" applyFill="1" applyBorder="1" applyAlignment="1" applyProtection="1">
      <alignment horizontal="center" vertical="center"/>
    </xf>
    <xf numFmtId="0" fontId="26" fillId="2" borderId="0" xfId="0" applyFont="1" applyFill="1" applyAlignment="1" applyProtection="1">
      <alignment horizontal="left"/>
    </xf>
    <xf numFmtId="0" fontId="21" fillId="2" borderId="0" xfId="0" applyFont="1" applyFill="1" applyBorder="1" applyAlignment="1" applyProtection="1">
      <alignment horizontal="centerContinuous" wrapText="1"/>
    </xf>
    <xf numFmtId="0" fontId="21" fillId="2" borderId="0" xfId="0" applyFont="1" applyFill="1" applyAlignment="1" applyProtection="1">
      <alignment horizontal="centerContinuous" wrapText="1"/>
    </xf>
    <xf numFmtId="0" fontId="8" fillId="3" borderId="2" xfId="0" applyFont="1" applyFill="1" applyBorder="1" applyAlignment="1" applyProtection="1">
      <alignment horizontal="center" wrapText="1"/>
    </xf>
    <xf numFmtId="0" fontId="8" fillId="3" borderId="1" xfId="0" applyFont="1" applyFill="1" applyBorder="1" applyAlignment="1" applyProtection="1">
      <alignment horizontal="center" wrapText="1"/>
    </xf>
    <xf numFmtId="0" fontId="27" fillId="2" borderId="0" xfId="0" applyFont="1" applyFill="1" applyAlignment="1" applyProtection="1">
      <alignment wrapText="1"/>
    </xf>
    <xf numFmtId="0" fontId="20" fillId="5" borderId="0" xfId="0" applyFont="1" applyFill="1" applyAlignment="1" applyProtection="1">
      <alignment horizontal="left"/>
    </xf>
    <xf numFmtId="0" fontId="6" fillId="5" borderId="0" xfId="9" applyFont="1" applyFill="1" applyAlignment="1" applyProtection="1"/>
    <xf numFmtId="3" fontId="6" fillId="5" borderId="0" xfId="9" applyNumberFormat="1" applyFont="1" applyFill="1" applyAlignment="1" applyProtection="1">
      <alignment wrapText="1"/>
    </xf>
    <xf numFmtId="0" fontId="6" fillId="5" borderId="0" xfId="9" applyFont="1" applyFill="1" applyAlignment="1" applyProtection="1">
      <alignment wrapText="1"/>
    </xf>
    <xf numFmtId="0" fontId="6" fillId="5" borderId="0" xfId="9" applyFont="1" applyFill="1" applyBorder="1" applyAlignment="1" applyProtection="1">
      <alignment wrapText="1"/>
    </xf>
    <xf numFmtId="166" fontId="6" fillId="5" borderId="0" xfId="9" applyNumberFormat="1" applyFont="1" applyFill="1" applyAlignment="1" applyProtection="1">
      <alignment horizontal="center" wrapText="1"/>
    </xf>
    <xf numFmtId="167" fontId="6" fillId="5" borderId="0" xfId="9" applyNumberFormat="1" applyFont="1" applyFill="1" applyAlignment="1" applyProtection="1">
      <alignment wrapText="1"/>
    </xf>
    <xf numFmtId="0" fontId="9" fillId="5" borderId="0" xfId="9" applyNumberFormat="1" applyFont="1" applyFill="1" applyAlignment="1" applyProtection="1">
      <alignment horizontal="left" vertical="center"/>
    </xf>
    <xf numFmtId="0" fontId="8" fillId="5" borderId="0" xfId="9" applyFont="1" applyFill="1" applyAlignment="1" applyProtection="1">
      <alignment vertical="center"/>
    </xf>
    <xf numFmtId="167" fontId="8" fillId="5" borderId="0" xfId="9" applyNumberFormat="1" applyFont="1" applyFill="1" applyAlignment="1" applyProtection="1">
      <alignment vertical="center"/>
    </xf>
    <xf numFmtId="38" fontId="8" fillId="5" borderId="1" xfId="9" applyNumberFormat="1" applyFont="1" applyFill="1" applyBorder="1" applyProtection="1"/>
    <xf numFmtId="38" fontId="8" fillId="5" borderId="1" xfId="9" applyNumberFormat="1" applyFont="1" applyFill="1" applyBorder="1" applyAlignment="1" applyProtection="1">
      <alignment horizontal="center"/>
    </xf>
    <xf numFmtId="0" fontId="8" fillId="5" borderId="0" xfId="9" applyFont="1" applyFill="1" applyAlignment="1" applyProtection="1">
      <alignment wrapText="1"/>
    </xf>
    <xf numFmtId="38" fontId="6" fillId="5" borderId="1" xfId="9" applyNumberFormat="1" applyFont="1" applyFill="1" applyBorder="1" applyAlignment="1" applyProtection="1">
      <alignment horizontal="left"/>
    </xf>
    <xf numFmtId="38" fontId="6" fillId="5" borderId="1" xfId="9" applyNumberFormat="1" applyFont="1" applyFill="1" applyBorder="1" applyAlignment="1" applyProtection="1">
      <alignment horizontal="center"/>
    </xf>
    <xf numFmtId="38" fontId="6" fillId="5" borderId="67" xfId="9" applyNumberFormat="1" applyFont="1" applyFill="1" applyBorder="1" applyAlignment="1" applyProtection="1">
      <alignment horizontal="left"/>
    </xf>
    <xf numFmtId="0" fontId="8" fillId="8" borderId="1" xfId="9" applyFont="1" applyFill="1" applyBorder="1" applyAlignment="1" applyProtection="1">
      <alignment wrapText="1"/>
    </xf>
    <xf numFmtId="168" fontId="6" fillId="5" borderId="0" xfId="9" applyNumberFormat="1" applyFont="1" applyFill="1" applyAlignment="1" applyProtection="1">
      <alignment wrapText="1"/>
    </xf>
    <xf numFmtId="0" fontId="9" fillId="2" borderId="0" xfId="0" applyFont="1" applyFill="1" applyAlignment="1" applyProtection="1"/>
    <xf numFmtId="43" fontId="9" fillId="2" borderId="0" xfId="1" applyFont="1" applyFill="1" applyAlignment="1" applyProtection="1"/>
    <xf numFmtId="43" fontId="7" fillId="2" borderId="0" xfId="1" applyFont="1" applyFill="1" applyProtection="1"/>
    <xf numFmtId="0" fontId="21" fillId="2" borderId="0" xfId="0" applyFont="1" applyFill="1" applyAlignment="1" applyProtection="1">
      <alignment horizontal="left"/>
    </xf>
    <xf numFmtId="0" fontId="21" fillId="2" borderId="0" xfId="0" applyFont="1" applyFill="1" applyAlignment="1" applyProtection="1">
      <alignment horizontal="centerContinuous"/>
    </xf>
    <xf numFmtId="5" fontId="8" fillId="2" borderId="9" xfId="1" applyNumberFormat="1" applyFont="1" applyFill="1" applyBorder="1" applyProtection="1"/>
    <xf numFmtId="43" fontId="8" fillId="3" borderId="2" xfId="1" applyFont="1" applyFill="1" applyBorder="1" applyAlignment="1" applyProtection="1">
      <alignment horizontal="center" wrapText="1"/>
    </xf>
    <xf numFmtId="0" fontId="0" fillId="0" borderId="0" xfId="0" applyAlignment="1" applyProtection="1"/>
    <xf numFmtId="0" fontId="7" fillId="0" borderId="0" xfId="0" applyFont="1" applyAlignment="1" applyProtection="1"/>
    <xf numFmtId="0" fontId="7" fillId="0" borderId="0" xfId="0" applyFont="1" applyAlignment="1" applyProtection="1">
      <alignment wrapText="1"/>
    </xf>
    <xf numFmtId="0" fontId="7" fillId="0" borderId="0" xfId="0" applyFont="1" applyProtection="1"/>
    <xf numFmtId="0" fontId="8" fillId="0" borderId="0" xfId="0" applyFont="1" applyFill="1" applyAlignment="1" applyProtection="1">
      <alignment horizontal="left" wrapText="1"/>
    </xf>
    <xf numFmtId="0" fontId="7" fillId="0" borderId="0" xfId="0" applyFont="1" applyAlignment="1" applyProtection="1">
      <alignment horizontal="center"/>
    </xf>
    <xf numFmtId="0" fontId="7" fillId="0" borderId="0" xfId="0" applyFont="1" applyAlignment="1" applyProtection="1">
      <alignment horizontal="center" wrapText="1"/>
    </xf>
    <xf numFmtId="0" fontId="7" fillId="2" borderId="0" xfId="2" applyFont="1" applyAlignment="1" applyProtection="1">
      <alignment horizontal="center"/>
    </xf>
    <xf numFmtId="0" fontId="7" fillId="2" borderId="0" xfId="2" applyFont="1" applyAlignment="1" applyProtection="1">
      <alignment wrapText="1"/>
    </xf>
    <xf numFmtId="0" fontId="8" fillId="3" borderId="1" xfId="2" applyFont="1" applyFill="1" applyBorder="1" applyAlignment="1" applyProtection="1">
      <alignment horizontal="center" textRotation="90" wrapText="1"/>
    </xf>
    <xf numFmtId="0" fontId="8" fillId="3" borderId="1" xfId="2" applyFont="1" applyFill="1" applyBorder="1" applyAlignment="1" applyProtection="1">
      <alignment horizontal="center" wrapText="1"/>
    </xf>
    <xf numFmtId="0" fontId="8" fillId="0" borderId="1" xfId="0" quotePrefix="1" applyFont="1" applyFill="1" applyBorder="1" applyAlignment="1" applyProtection="1">
      <alignment wrapText="1"/>
    </xf>
    <xf numFmtId="0" fontId="9" fillId="2" borderId="0" xfId="4" applyFont="1" applyFill="1" applyAlignment="1" applyProtection="1"/>
    <xf numFmtId="0" fontId="6" fillId="0" borderId="0" xfId="4" applyFont="1" applyAlignment="1" applyProtection="1"/>
    <xf numFmtId="14" fontId="9" fillId="2" borderId="0" xfId="0" applyNumberFormat="1" applyFont="1" applyFill="1" applyAlignment="1" applyProtection="1">
      <alignment horizontal="center" vertical="center" wrapText="1"/>
    </xf>
    <xf numFmtId="0" fontId="6" fillId="0" borderId="0" xfId="4" applyFont="1" applyAlignment="1" applyProtection="1">
      <alignment vertical="center"/>
    </xf>
    <xf numFmtId="14" fontId="9" fillId="2" borderId="0" xfId="4" applyNumberFormat="1" applyFont="1" applyFill="1" applyAlignment="1" applyProtection="1">
      <alignment horizontal="left" vertical="center"/>
    </xf>
    <xf numFmtId="0" fontId="6" fillId="0" borderId="0" xfId="4" applyFont="1" applyBorder="1" applyAlignment="1" applyProtection="1">
      <alignment horizontal="center" vertical="center"/>
    </xf>
    <xf numFmtId="0" fontId="8" fillId="0" borderId="0" xfId="4" applyFont="1" applyBorder="1" applyAlignment="1" applyProtection="1">
      <alignment horizontal="right" vertical="center"/>
    </xf>
    <xf numFmtId="0" fontId="8" fillId="0" borderId="0" xfId="4" applyFont="1" applyAlignment="1" applyProtection="1">
      <alignment horizontal="right" vertical="center"/>
    </xf>
    <xf numFmtId="0" fontId="11" fillId="0" borderId="5" xfId="4" applyFont="1" applyBorder="1" applyAlignment="1" applyProtection="1">
      <alignment horizontal="center" vertical="center" wrapText="1"/>
    </xf>
    <xf numFmtId="0" fontId="11" fillId="0" borderId="8" xfId="4" applyFont="1" applyBorder="1" applyAlignment="1" applyProtection="1">
      <alignment horizontal="center" vertical="center" wrapText="1"/>
    </xf>
    <xf numFmtId="0" fontId="11" fillId="0" borderId="6" xfId="4" applyFont="1" applyBorder="1" applyAlignment="1" applyProtection="1">
      <alignment horizontal="center" vertical="center" wrapText="1"/>
    </xf>
    <xf numFmtId="0" fontId="11" fillId="5" borderId="0" xfId="4" applyFont="1" applyFill="1" applyBorder="1" applyAlignment="1" applyProtection="1">
      <alignment horizontal="center" vertical="center" wrapText="1"/>
    </xf>
    <xf numFmtId="0" fontId="11" fillId="0" borderId="20" xfId="4" applyFont="1" applyBorder="1" applyAlignment="1" applyProtection="1">
      <alignment horizontal="center" vertical="center" wrapText="1"/>
    </xf>
    <xf numFmtId="0" fontId="6" fillId="0" borderId="11" xfId="4" applyFont="1" applyBorder="1" applyAlignment="1" applyProtection="1">
      <alignment horizontal="center" vertical="center"/>
    </xf>
    <xf numFmtId="38" fontId="8" fillId="5" borderId="0" xfId="7" applyNumberFormat="1" applyFont="1" applyFill="1" applyBorder="1" applyAlignment="1" applyProtection="1">
      <alignment horizontal="center" vertical="center" wrapText="1"/>
    </xf>
    <xf numFmtId="38" fontId="8" fillId="0" borderId="69" xfId="7" applyNumberFormat="1" applyFont="1" applyFill="1" applyBorder="1" applyAlignment="1" applyProtection="1">
      <alignment horizontal="center" vertical="center" wrapText="1"/>
    </xf>
    <xf numFmtId="38" fontId="8" fillId="0" borderId="36" xfId="7" applyNumberFormat="1" applyFont="1" applyFill="1" applyBorder="1" applyAlignment="1" applyProtection="1">
      <alignment horizontal="center" vertical="center" wrapText="1"/>
    </xf>
    <xf numFmtId="0" fontId="6" fillId="0" borderId="20" xfId="4" applyFont="1" applyBorder="1" applyAlignment="1" applyProtection="1">
      <alignment horizontal="center" vertical="center"/>
    </xf>
    <xf numFmtId="38" fontId="8" fillId="0" borderId="37" xfId="7" applyNumberFormat="1" applyFont="1" applyFill="1" applyBorder="1" applyAlignment="1" applyProtection="1">
      <alignment horizontal="center" vertical="center" wrapText="1"/>
    </xf>
    <xf numFmtId="0" fontId="8" fillId="0" borderId="0" xfId="4" applyFont="1" applyAlignment="1" applyProtection="1">
      <alignment horizontal="center" vertical="center" wrapText="1"/>
    </xf>
    <xf numFmtId="38" fontId="8" fillId="5" borderId="0" xfId="7" applyNumberFormat="1" applyFont="1" applyFill="1" applyBorder="1" applyAlignment="1" applyProtection="1">
      <alignment horizontal="right" vertical="center"/>
    </xf>
    <xf numFmtId="38" fontId="8" fillId="5" borderId="9" xfId="7" applyNumberFormat="1" applyFont="1" applyFill="1" applyBorder="1" applyAlignment="1" applyProtection="1">
      <alignment horizontal="center" vertical="center" wrapText="1"/>
    </xf>
    <xf numFmtId="0" fontId="8" fillId="0" borderId="0" xfId="4" applyFont="1" applyFill="1" applyBorder="1" applyAlignment="1" applyProtection="1">
      <alignment horizontal="center" vertical="center" wrapText="1"/>
    </xf>
    <xf numFmtId="14" fontId="10" fillId="0" borderId="0" xfId="4" applyNumberFormat="1" applyFont="1" applyFill="1" applyBorder="1" applyAlignment="1" applyProtection="1">
      <alignment horizontal="center" vertical="center"/>
    </xf>
    <xf numFmtId="38" fontId="8" fillId="0" borderId="34" xfId="7" applyNumberFormat="1" applyFont="1" applyFill="1" applyBorder="1" applyAlignment="1" applyProtection="1">
      <alignment horizontal="center" vertical="center" wrapText="1"/>
    </xf>
    <xf numFmtId="38" fontId="8" fillId="0" borderId="0" xfId="7" applyNumberFormat="1" applyFont="1" applyFill="1" applyBorder="1" applyAlignment="1" applyProtection="1">
      <alignment horizontal="center" vertical="center" wrapText="1"/>
    </xf>
    <xf numFmtId="0" fontId="6" fillId="0" borderId="0" xfId="4" applyFont="1" applyFill="1" applyBorder="1" applyAlignment="1" applyProtection="1">
      <alignment vertical="center"/>
    </xf>
    <xf numFmtId="38" fontId="8" fillId="0" borderId="0" xfId="7" applyNumberFormat="1" applyFont="1" applyFill="1" applyBorder="1" applyAlignment="1" applyProtection="1">
      <alignment horizontal="right" vertical="center"/>
    </xf>
    <xf numFmtId="38" fontId="8" fillId="0" borderId="8" xfId="7" applyNumberFormat="1" applyFont="1" applyFill="1" applyBorder="1" applyAlignment="1" applyProtection="1">
      <alignment horizontal="center" vertical="center" wrapText="1"/>
    </xf>
    <xf numFmtId="14" fontId="10" fillId="0" borderId="0" xfId="4" applyNumberFormat="1" applyFont="1" applyFill="1" applyBorder="1" applyAlignment="1" applyProtection="1">
      <alignment horizontal="right" vertical="center"/>
    </xf>
    <xf numFmtId="38" fontId="6" fillId="5" borderId="0" xfId="7" applyNumberFormat="1" applyFont="1" applyFill="1" applyBorder="1" applyAlignment="1" applyProtection="1">
      <alignment horizontal="right" vertical="center"/>
    </xf>
    <xf numFmtId="38" fontId="6" fillId="5" borderId="9" xfId="7" applyNumberFormat="1" applyFont="1" applyFill="1" applyBorder="1" applyAlignment="1" applyProtection="1">
      <alignment horizontal="center" vertical="center" wrapText="1"/>
    </xf>
    <xf numFmtId="0" fontId="6" fillId="5" borderId="0" xfId="4" applyFont="1" applyFill="1" applyAlignment="1" applyProtection="1">
      <alignment vertical="center"/>
    </xf>
    <xf numFmtId="0" fontId="11" fillId="5" borderId="0" xfId="4" applyFont="1" applyFill="1" applyBorder="1" applyAlignment="1" applyProtection="1">
      <alignment horizontal="center" vertical="center"/>
    </xf>
    <xf numFmtId="0" fontId="8" fillId="0" borderId="0" xfId="9" applyFont="1" applyBorder="1" applyAlignment="1" applyProtection="1">
      <alignment horizontal="right" vertical="center"/>
    </xf>
    <xf numFmtId="0" fontId="6" fillId="0" borderId="0" xfId="4" applyFont="1" applyBorder="1" applyAlignment="1" applyProtection="1">
      <alignment vertical="center"/>
    </xf>
    <xf numFmtId="0" fontId="6" fillId="0" borderId="0" xfId="9" applyFont="1" applyAlignment="1" applyProtection="1">
      <alignment vertical="center"/>
    </xf>
    <xf numFmtId="37" fontId="6" fillId="0" borderId="0" xfId="4" applyNumberFormat="1" applyFont="1" applyAlignment="1" applyProtection="1">
      <alignment horizontal="center" vertical="center"/>
    </xf>
    <xf numFmtId="164" fontId="8" fillId="5" borderId="1" xfId="9" applyNumberFormat="1" applyFont="1" applyFill="1" applyBorder="1" applyAlignment="1" applyProtection="1">
      <alignment horizontal="center" vertical="center"/>
    </xf>
    <xf numFmtId="0" fontId="16" fillId="0" borderId="0" xfId="4" applyFont="1" applyAlignment="1" applyProtection="1">
      <alignment vertical="center"/>
    </xf>
    <xf numFmtId="0" fontId="10" fillId="0" borderId="0" xfId="4" applyFont="1" applyFill="1" applyAlignment="1" applyProtection="1">
      <alignment horizontal="right" vertical="center"/>
    </xf>
    <xf numFmtId="164" fontId="8" fillId="5" borderId="67" xfId="4" applyNumberFormat="1" applyFont="1" applyFill="1" applyBorder="1" applyAlignment="1" applyProtection="1">
      <alignment horizontal="right" vertical="center"/>
    </xf>
    <xf numFmtId="164" fontId="16" fillId="0" borderId="0" xfId="3" applyNumberFormat="1" applyFont="1" applyAlignment="1" applyProtection="1">
      <alignment horizontal="center" vertical="center"/>
    </xf>
    <xf numFmtId="165" fontId="8" fillId="5" borderId="1" xfId="9" applyNumberFormat="1" applyFont="1" applyFill="1" applyBorder="1" applyAlignment="1" applyProtection="1">
      <alignment horizontal="center" vertical="center"/>
    </xf>
    <xf numFmtId="165" fontId="8" fillId="5" borderId="2" xfId="9" applyNumberFormat="1" applyFont="1" applyFill="1" applyBorder="1" applyAlignment="1" applyProtection="1">
      <alignment horizontal="right" vertical="center"/>
    </xf>
    <xf numFmtId="165" fontId="6" fillId="0" borderId="0" xfId="9" applyNumberFormat="1" applyFont="1" applyBorder="1" applyAlignment="1" applyProtection="1">
      <alignment horizontal="right" vertical="center" indent="1"/>
    </xf>
    <xf numFmtId="165" fontId="6" fillId="5" borderId="1" xfId="9" applyNumberFormat="1" applyFont="1" applyFill="1" applyBorder="1" applyAlignment="1" applyProtection="1">
      <alignment horizontal="center" vertical="center"/>
    </xf>
    <xf numFmtId="38" fontId="6" fillId="0" borderId="0" xfId="4" applyNumberFormat="1" applyFont="1" applyAlignment="1" applyProtection="1">
      <alignment vertical="center"/>
    </xf>
    <xf numFmtId="165" fontId="8" fillId="0" borderId="15" xfId="9" applyNumberFormat="1" applyFont="1" applyBorder="1" applyAlignment="1" applyProtection="1">
      <alignment horizontal="center" vertical="center"/>
    </xf>
    <xf numFmtId="2" fontId="6" fillId="0" borderId="15" xfId="8" applyNumberFormat="1" applyFont="1" applyBorder="1" applyAlignment="1" applyProtection="1">
      <alignment horizontal="center" vertical="center"/>
    </xf>
    <xf numFmtId="37" fontId="8" fillId="0" borderId="67" xfId="4" applyNumberFormat="1" applyFont="1" applyBorder="1" applyAlignment="1" applyProtection="1">
      <alignment horizontal="right" vertical="center"/>
    </xf>
    <xf numFmtId="37" fontId="6" fillId="0" borderId="0" xfId="4" applyNumberFormat="1" applyFont="1" applyFill="1" applyAlignment="1" applyProtection="1">
      <alignment horizontal="center" vertical="center"/>
    </xf>
    <xf numFmtId="165" fontId="8" fillId="5" borderId="15" xfId="9" applyNumberFormat="1" applyFont="1" applyFill="1" applyBorder="1" applyAlignment="1" applyProtection="1">
      <alignment horizontal="center" vertical="center"/>
    </xf>
    <xf numFmtId="170" fontId="6" fillId="0" borderId="68" xfId="3" applyNumberFormat="1" applyFont="1" applyBorder="1" applyAlignment="1" applyProtection="1">
      <alignment horizontal="right" vertical="center"/>
    </xf>
    <xf numFmtId="171" fontId="8" fillId="5" borderId="1" xfId="9" applyNumberFormat="1" applyFont="1" applyFill="1" applyBorder="1" applyAlignment="1" applyProtection="1">
      <alignment horizontal="center" vertical="center"/>
    </xf>
    <xf numFmtId="0" fontId="25" fillId="0" borderId="0" xfId="4" applyFont="1" applyAlignment="1" applyProtection="1">
      <alignment horizontal="right" vertical="center"/>
    </xf>
    <xf numFmtId="164" fontId="16" fillId="0" borderId="68" xfId="3" applyNumberFormat="1" applyFont="1" applyBorder="1" applyAlignment="1" applyProtection="1">
      <alignment horizontal="right" vertical="center"/>
    </xf>
    <xf numFmtId="164" fontId="6" fillId="5" borderId="1" xfId="3" applyNumberFormat="1" applyFont="1" applyFill="1" applyBorder="1" applyAlignment="1" applyProtection="1">
      <alignment horizontal="center" vertical="center"/>
    </xf>
    <xf numFmtId="37" fontId="6" fillId="0" borderId="68" xfId="4" applyNumberFormat="1" applyFont="1" applyBorder="1" applyAlignment="1" applyProtection="1">
      <alignment horizontal="right" vertical="center"/>
    </xf>
    <xf numFmtId="164" fontId="6" fillId="0" borderId="0" xfId="4" applyNumberFormat="1" applyFont="1" applyFill="1" applyBorder="1" applyAlignment="1" applyProtection="1">
      <alignment horizontal="center" vertical="center"/>
    </xf>
    <xf numFmtId="171" fontId="6" fillId="5" borderId="1" xfId="9" applyNumberFormat="1" applyFont="1" applyFill="1" applyBorder="1" applyAlignment="1" applyProtection="1">
      <alignment horizontal="center" vertical="center"/>
    </xf>
    <xf numFmtId="37" fontId="6" fillId="0" borderId="68" xfId="4" applyNumberFormat="1" applyFont="1" applyFill="1" applyBorder="1" applyAlignment="1" applyProtection="1">
      <alignment horizontal="right" vertical="center"/>
    </xf>
    <xf numFmtId="165" fontId="6" fillId="0" borderId="0" xfId="9" applyNumberFormat="1" applyFont="1" applyAlignment="1" applyProtection="1">
      <alignment horizontal="center" vertical="center"/>
    </xf>
    <xf numFmtId="2" fontId="6" fillId="0" borderId="0" xfId="8" applyNumberFormat="1" applyFont="1" applyAlignment="1" applyProtection="1">
      <alignment horizontal="center" vertical="center"/>
    </xf>
    <xf numFmtId="38" fontId="8" fillId="0" borderId="1" xfId="4" applyNumberFormat="1" applyFont="1" applyFill="1" applyBorder="1" applyAlignment="1" applyProtection="1">
      <alignment horizontal="right" vertical="center"/>
    </xf>
    <xf numFmtId="0" fontId="8" fillId="5" borderId="1" xfId="9" applyNumberFormat="1" applyFont="1" applyFill="1" applyBorder="1" applyAlignment="1" applyProtection="1">
      <alignment horizontal="center" vertical="center"/>
    </xf>
    <xf numFmtId="38" fontId="8" fillId="0" borderId="13" xfId="4" applyNumberFormat="1" applyFont="1" applyFill="1" applyBorder="1" applyAlignment="1" applyProtection="1">
      <alignment horizontal="right" vertical="center"/>
    </xf>
    <xf numFmtId="0" fontId="8" fillId="5" borderId="0" xfId="9" applyFont="1" applyFill="1" applyBorder="1" applyAlignment="1" applyProtection="1">
      <alignment horizontal="right" vertical="center"/>
    </xf>
    <xf numFmtId="0" fontId="6" fillId="6" borderId="67" xfId="0" applyNumberFormat="1" applyFont="1" applyFill="1" applyBorder="1" applyAlignment="1" applyProtection="1">
      <alignment horizontal="center" vertical="center"/>
    </xf>
    <xf numFmtId="0" fontId="6" fillId="5" borderId="1" xfId="9" applyNumberFormat="1" applyFont="1" applyFill="1" applyBorder="1" applyAlignment="1" applyProtection="1">
      <alignment horizontal="center" vertical="center"/>
    </xf>
    <xf numFmtId="0" fontId="6" fillId="0" borderId="68" xfId="0" applyNumberFormat="1" applyFont="1" applyBorder="1" applyAlignment="1" applyProtection="1">
      <alignment horizontal="center" vertical="center"/>
    </xf>
    <xf numFmtId="0" fontId="6" fillId="6" borderId="2" xfId="0" applyNumberFormat="1" applyFont="1" applyFill="1" applyBorder="1" applyAlignment="1" applyProtection="1">
      <alignment horizontal="center" vertical="center"/>
    </xf>
    <xf numFmtId="0" fontId="6" fillId="0" borderId="0" xfId="9" applyFont="1" applyAlignment="1" applyProtection="1">
      <alignment horizontal="right" vertical="center"/>
    </xf>
    <xf numFmtId="172" fontId="6" fillId="5" borderId="15" xfId="9" applyNumberFormat="1" applyFont="1" applyFill="1" applyBorder="1" applyAlignment="1" applyProtection="1">
      <alignment horizontal="center" vertical="center"/>
    </xf>
    <xf numFmtId="0" fontId="6" fillId="0" borderId="0" xfId="0" applyFont="1" applyBorder="1" applyAlignment="1" applyProtection="1">
      <alignment horizontal="center" vertical="center"/>
    </xf>
    <xf numFmtId="2" fontId="6" fillId="5" borderId="0" xfId="9" applyNumberFormat="1" applyFont="1" applyFill="1" applyAlignment="1" applyProtection="1">
      <alignment horizontal="center" vertical="center"/>
    </xf>
    <xf numFmtId="166" fontId="6" fillId="6" borderId="67" xfId="0" applyNumberFormat="1" applyFont="1" applyFill="1" applyBorder="1" applyAlignment="1" applyProtection="1">
      <alignment horizontal="center" vertical="center"/>
    </xf>
    <xf numFmtId="0" fontId="8" fillId="5" borderId="0" xfId="7" quotePrefix="1" applyFont="1" applyFill="1" applyBorder="1" applyAlignment="1" applyProtection="1">
      <alignment horizontal="center" vertical="center" wrapText="1"/>
    </xf>
    <xf numFmtId="10" fontId="6" fillId="5" borderId="13" xfId="3" applyNumberFormat="1" applyFont="1" applyFill="1" applyBorder="1" applyAlignment="1" applyProtection="1">
      <alignment horizontal="center" vertical="center"/>
    </xf>
    <xf numFmtId="0" fontId="6" fillId="6" borderId="67" xfId="0" applyFont="1" applyFill="1" applyBorder="1" applyAlignment="1" applyProtection="1">
      <alignment horizontal="center" vertical="center" wrapText="1"/>
    </xf>
    <xf numFmtId="0" fontId="6" fillId="0" borderId="68" xfId="0" applyFont="1" applyBorder="1" applyAlignment="1" applyProtection="1">
      <alignment horizontal="center" vertical="center" wrapText="1"/>
    </xf>
    <xf numFmtId="164" fontId="6" fillId="5" borderId="0" xfId="3" applyNumberFormat="1" applyFont="1" applyFill="1" applyBorder="1" applyAlignment="1" applyProtection="1">
      <alignment horizontal="center" vertical="center"/>
    </xf>
    <xf numFmtId="0" fontId="6" fillId="6" borderId="2" xfId="0" applyFont="1" applyFill="1" applyBorder="1" applyAlignment="1" applyProtection="1">
      <alignment horizontal="center" vertical="center"/>
    </xf>
    <xf numFmtId="39" fontId="6" fillId="5" borderId="1" xfId="3" applyNumberFormat="1" applyFont="1" applyFill="1" applyBorder="1" applyAlignment="1" applyProtection="1">
      <alignment horizontal="center" vertical="center"/>
    </xf>
    <xf numFmtId="0" fontId="11" fillId="0" borderId="0" xfId="4" applyFont="1" applyFill="1" applyAlignment="1" applyProtection="1">
      <alignment horizontal="right" vertical="center"/>
    </xf>
    <xf numFmtId="37" fontId="6" fillId="0" borderId="0" xfId="4" applyNumberFormat="1" applyFont="1" applyFill="1" applyBorder="1" applyAlignment="1" applyProtection="1">
      <alignment horizontal="center" vertical="center"/>
    </xf>
    <xf numFmtId="0" fontId="6" fillId="7" borderId="1" xfId="4" applyFont="1" applyFill="1" applyBorder="1" applyAlignment="1" applyProtection="1">
      <alignment vertical="center"/>
    </xf>
    <xf numFmtId="37" fontId="6" fillId="7" borderId="1" xfId="4" applyNumberFormat="1" applyFont="1" applyFill="1" applyBorder="1" applyAlignment="1" applyProtection="1">
      <alignment horizontal="center" vertical="center"/>
    </xf>
    <xf numFmtId="8" fontId="6" fillId="7" borderId="1" xfId="4" applyNumberFormat="1" applyFont="1" applyFill="1" applyBorder="1" applyAlignment="1" applyProtection="1">
      <alignment vertical="center"/>
    </xf>
    <xf numFmtId="0" fontId="6" fillId="0" borderId="0" xfId="9" applyFont="1" applyBorder="1" applyAlignment="1" applyProtection="1">
      <alignment horizontal="right" vertical="center"/>
    </xf>
    <xf numFmtId="0" fontId="28" fillId="0" borderId="0" xfId="4" applyFont="1" applyAlignment="1" applyProtection="1">
      <alignment vertical="center"/>
    </xf>
    <xf numFmtId="0" fontId="28" fillId="0" borderId="0" xfId="4" applyFont="1" applyAlignment="1" applyProtection="1">
      <alignment horizontal="right" vertical="center"/>
    </xf>
    <xf numFmtId="0" fontId="6" fillId="7" borderId="1" xfId="4" applyFont="1" applyFill="1" applyBorder="1" applyAlignment="1" applyProtection="1">
      <alignment horizontal="center" vertical="center"/>
    </xf>
    <xf numFmtId="171" fontId="6" fillId="7" borderId="1" xfId="4" applyNumberFormat="1" applyFont="1" applyFill="1" applyBorder="1" applyAlignment="1" applyProtection="1">
      <alignment horizontal="center" vertical="center"/>
    </xf>
    <xf numFmtId="0" fontId="6" fillId="0" borderId="0" xfId="4" applyFont="1" applyAlignment="1" applyProtection="1">
      <alignment horizontal="center" vertical="center"/>
    </xf>
    <xf numFmtId="38" fontId="8" fillId="7" borderId="25" xfId="7" applyNumberFormat="1" applyFont="1" applyFill="1" applyBorder="1" applyAlignment="1" applyProtection="1">
      <alignment horizontal="center" vertical="center" wrapText="1"/>
      <protection locked="0"/>
    </xf>
    <xf numFmtId="38" fontId="8" fillId="7" borderId="12" xfId="7" applyNumberFormat="1" applyFont="1" applyFill="1" applyBorder="1" applyAlignment="1" applyProtection="1">
      <alignment horizontal="center" vertical="center" wrapText="1"/>
      <protection locked="0"/>
    </xf>
    <xf numFmtId="38" fontId="8" fillId="7" borderId="17" xfId="7" applyNumberFormat="1" applyFont="1" applyFill="1" applyBorder="1" applyAlignment="1" applyProtection="1">
      <alignment horizontal="center" vertical="center" wrapText="1"/>
      <protection locked="0"/>
    </xf>
    <xf numFmtId="38" fontId="6" fillId="7" borderId="1" xfId="7" applyNumberFormat="1" applyFont="1" applyFill="1" applyBorder="1" applyAlignment="1" applyProtection="1">
      <alignment horizontal="center" vertical="center" wrapText="1"/>
      <protection locked="0"/>
    </xf>
    <xf numFmtId="38" fontId="6" fillId="7" borderId="16" xfId="7" applyNumberFormat="1" applyFont="1" applyFill="1" applyBorder="1" applyAlignment="1" applyProtection="1">
      <alignment horizontal="center" vertical="center" wrapText="1"/>
      <protection locked="0"/>
    </xf>
    <xf numFmtId="38" fontId="6" fillId="7" borderId="32" xfId="7" applyNumberFormat="1" applyFont="1" applyFill="1" applyBorder="1" applyAlignment="1" applyProtection="1">
      <alignment horizontal="center" vertical="center" wrapText="1"/>
      <protection locked="0"/>
    </xf>
    <xf numFmtId="0" fontId="20" fillId="2" borderId="0" xfId="0" applyFont="1" applyFill="1" applyAlignment="1" applyProtection="1">
      <alignment vertical="center"/>
    </xf>
    <xf numFmtId="0" fontId="9" fillId="2" borderId="0" xfId="0" applyFont="1" applyFill="1" applyAlignment="1" applyProtection="1">
      <alignment vertical="center" wrapText="1"/>
    </xf>
    <xf numFmtId="0" fontId="0" fillId="0" borderId="0" xfId="0" applyBorder="1" applyProtection="1"/>
    <xf numFmtId="0" fontId="9" fillId="2" borderId="0" xfId="4" applyFont="1" applyFill="1" applyAlignment="1" applyProtection="1">
      <alignment vertical="center"/>
    </xf>
    <xf numFmtId="0" fontId="8" fillId="0" borderId="0" xfId="4" applyFont="1" applyAlignment="1" applyProtection="1">
      <alignment horizontal="centerContinuous" vertical="center"/>
    </xf>
    <xf numFmtId="0" fontId="13" fillId="0" borderId="0" xfId="4" applyFont="1" applyAlignment="1" applyProtection="1">
      <alignment horizontal="centerContinuous" vertical="center"/>
    </xf>
    <xf numFmtId="0" fontId="5" fillId="0" borderId="0" xfId="4" applyFont="1" applyAlignment="1" applyProtection="1">
      <alignment horizontal="centerContinuous" vertical="center"/>
    </xf>
    <xf numFmtId="0" fontId="6" fillId="0" borderId="0" xfId="4" applyFont="1" applyAlignment="1" applyProtection="1">
      <alignment horizontal="centerContinuous" vertical="center"/>
    </xf>
    <xf numFmtId="0" fontId="6" fillId="0" borderId="0" xfId="4" applyFont="1" applyBorder="1" applyAlignment="1" applyProtection="1">
      <alignment horizontal="right" vertical="center"/>
    </xf>
    <xf numFmtId="0" fontId="10" fillId="0" borderId="0" xfId="4" applyFont="1" applyBorder="1" applyAlignment="1" applyProtection="1">
      <alignment horizontal="center" vertical="center" wrapText="1"/>
    </xf>
    <xf numFmtId="0" fontId="11" fillId="0" borderId="0" xfId="4" applyFont="1" applyBorder="1" applyAlignment="1" applyProtection="1">
      <alignment horizontal="center" vertical="center" wrapText="1"/>
    </xf>
    <xf numFmtId="0" fontId="6" fillId="5" borderId="10" xfId="4" applyFont="1" applyFill="1" applyBorder="1" applyAlignment="1" applyProtection="1">
      <alignment horizontal="center" vertical="center"/>
    </xf>
    <xf numFmtId="14" fontId="11" fillId="0" borderId="51" xfId="4" applyNumberFormat="1" applyFont="1" applyBorder="1" applyAlignment="1" applyProtection="1">
      <alignment horizontal="center" vertical="center"/>
    </xf>
    <xf numFmtId="38" fontId="8" fillId="5" borderId="35" xfId="7" applyNumberFormat="1" applyFont="1" applyFill="1" applyBorder="1" applyAlignment="1" applyProtection="1">
      <alignment horizontal="center" vertical="center" wrapText="1"/>
    </xf>
    <xf numFmtId="38" fontId="8" fillId="5" borderId="23" xfId="7" applyNumberFormat="1" applyFont="1" applyFill="1" applyBorder="1" applyAlignment="1" applyProtection="1">
      <alignment horizontal="center" vertical="center" wrapText="1"/>
    </xf>
    <xf numFmtId="38" fontId="8" fillId="5" borderId="64" xfId="7" applyNumberFormat="1" applyFont="1" applyFill="1" applyBorder="1" applyAlignment="1" applyProtection="1">
      <alignment horizontal="center" vertical="center" wrapText="1"/>
    </xf>
    <xf numFmtId="38" fontId="8" fillId="5" borderId="21" xfId="7" applyNumberFormat="1" applyFont="1" applyFill="1" applyBorder="1" applyAlignment="1" applyProtection="1">
      <alignment horizontal="center" vertical="center" wrapText="1"/>
    </xf>
    <xf numFmtId="38" fontId="8" fillId="5" borderId="22" xfId="7" applyNumberFormat="1" applyFont="1" applyFill="1" applyBorder="1" applyAlignment="1" applyProtection="1">
      <alignment horizontal="center" vertical="center" wrapText="1"/>
    </xf>
    <xf numFmtId="0" fontId="6" fillId="5" borderId="11" xfId="4" applyFont="1" applyFill="1" applyBorder="1" applyAlignment="1" applyProtection="1">
      <alignment horizontal="center" vertical="center"/>
    </xf>
    <xf numFmtId="14" fontId="11" fillId="0" borderId="52" xfId="4" applyNumberFormat="1" applyFont="1" applyBorder="1" applyAlignment="1" applyProtection="1">
      <alignment horizontal="center" vertical="center"/>
    </xf>
    <xf numFmtId="38" fontId="8" fillId="5" borderId="36" xfId="7" applyNumberFormat="1" applyFont="1" applyFill="1" applyBorder="1" applyAlignment="1" applyProtection="1">
      <alignment horizontal="center" vertical="center" wrapText="1"/>
    </xf>
    <xf numFmtId="38" fontId="8" fillId="5" borderId="32" xfId="7" applyNumberFormat="1" applyFont="1" applyFill="1" applyBorder="1" applyAlignment="1" applyProtection="1">
      <alignment horizontal="center" vertical="center" wrapText="1"/>
    </xf>
    <xf numFmtId="38" fontId="8" fillId="5" borderId="65" xfId="7" applyNumberFormat="1" applyFont="1" applyFill="1" applyBorder="1" applyAlignment="1" applyProtection="1">
      <alignment horizontal="center" vertical="center" wrapText="1"/>
    </xf>
    <xf numFmtId="38" fontId="8" fillId="5" borderId="31" xfId="7" applyNumberFormat="1" applyFont="1" applyFill="1" applyBorder="1" applyAlignment="1" applyProtection="1">
      <alignment horizontal="center" vertical="center" wrapText="1"/>
    </xf>
    <xf numFmtId="38" fontId="8" fillId="5" borderId="1" xfId="7" applyNumberFormat="1" applyFont="1" applyFill="1" applyBorder="1" applyAlignment="1" applyProtection="1">
      <alignment horizontal="center" vertical="center" wrapText="1"/>
    </xf>
    <xf numFmtId="9" fontId="6" fillId="0" borderId="0" xfId="3" applyFont="1" applyAlignment="1" applyProtection="1">
      <alignment vertical="center"/>
    </xf>
    <xf numFmtId="10" fontId="6" fillId="0" borderId="0" xfId="3" applyNumberFormat="1" applyFont="1" applyAlignment="1" applyProtection="1">
      <alignment vertical="center"/>
    </xf>
    <xf numFmtId="38" fontId="8" fillId="5" borderId="37" xfId="7" applyNumberFormat="1" applyFont="1" applyFill="1" applyBorder="1" applyAlignment="1" applyProtection="1">
      <alignment horizontal="center" vertical="center" wrapText="1"/>
    </xf>
    <xf numFmtId="0" fontId="6" fillId="5" borderId="0" xfId="4" applyFont="1" applyFill="1" applyBorder="1" applyAlignment="1" applyProtection="1">
      <alignment vertical="center"/>
    </xf>
    <xf numFmtId="0" fontId="6" fillId="5" borderId="20" xfId="4" applyFont="1" applyFill="1" applyBorder="1" applyAlignment="1" applyProtection="1">
      <alignment horizontal="center" vertical="center"/>
    </xf>
    <xf numFmtId="14" fontId="11" fillId="0" borderId="43" xfId="4" applyNumberFormat="1" applyFont="1" applyBorder="1" applyAlignment="1" applyProtection="1">
      <alignment horizontal="center" vertical="center"/>
    </xf>
    <xf numFmtId="38" fontId="8" fillId="5" borderId="53" xfId="7" applyNumberFormat="1" applyFont="1" applyFill="1" applyBorder="1" applyAlignment="1" applyProtection="1">
      <alignment horizontal="center" vertical="center" wrapText="1"/>
    </xf>
    <xf numFmtId="38" fontId="8" fillId="5" borderId="24" xfId="7" applyNumberFormat="1" applyFont="1" applyFill="1" applyBorder="1" applyAlignment="1" applyProtection="1">
      <alignment horizontal="center" vertical="center" wrapText="1"/>
    </xf>
    <xf numFmtId="38" fontId="8" fillId="5" borderId="66" xfId="7" applyNumberFormat="1" applyFont="1" applyFill="1" applyBorder="1" applyAlignment="1" applyProtection="1">
      <alignment horizontal="center" vertical="center" wrapText="1"/>
    </xf>
    <xf numFmtId="38" fontId="8" fillId="5" borderId="48" xfId="7" applyNumberFormat="1" applyFont="1" applyFill="1" applyBorder="1" applyAlignment="1" applyProtection="1">
      <alignment horizontal="center" vertical="center" wrapText="1"/>
    </xf>
    <xf numFmtId="38" fontId="8" fillId="5" borderId="49" xfId="7" applyNumberFormat="1" applyFont="1" applyFill="1" applyBorder="1" applyAlignment="1" applyProtection="1">
      <alignment horizontal="center" vertical="center" wrapText="1"/>
    </xf>
    <xf numFmtId="38" fontId="8" fillId="5" borderId="50" xfId="7" applyNumberFormat="1" applyFont="1" applyFill="1" applyBorder="1" applyAlignment="1" applyProtection="1">
      <alignment horizontal="center" vertical="center" wrapText="1"/>
    </xf>
    <xf numFmtId="0" fontId="6" fillId="5" borderId="0" xfId="4" applyFont="1" applyFill="1" applyBorder="1" applyAlignment="1" applyProtection="1">
      <alignment horizontal="center" vertical="center"/>
    </xf>
    <xf numFmtId="0" fontId="0" fillId="5" borderId="0" xfId="0" applyFill="1" applyBorder="1" applyProtection="1"/>
    <xf numFmtId="38" fontId="8" fillId="5" borderId="45" xfId="7" applyNumberFormat="1" applyFont="1" applyFill="1" applyBorder="1" applyAlignment="1" applyProtection="1">
      <alignment horizontal="center" vertical="center" wrapText="1"/>
    </xf>
    <xf numFmtId="38" fontId="8" fillId="5" borderId="46" xfId="7" applyNumberFormat="1" applyFont="1" applyFill="1" applyBorder="1" applyAlignment="1" applyProtection="1">
      <alignment horizontal="center" vertical="center" wrapText="1"/>
    </xf>
    <xf numFmtId="38" fontId="8" fillId="5" borderId="47" xfId="7" applyNumberFormat="1" applyFont="1" applyFill="1" applyBorder="1" applyAlignment="1" applyProtection="1">
      <alignment horizontal="center" vertical="center" wrapText="1"/>
    </xf>
    <xf numFmtId="0" fontId="22" fillId="5" borderId="0" xfId="4" applyFont="1" applyFill="1" applyBorder="1" applyAlignment="1" applyProtection="1">
      <alignment horizontal="left" vertical="center"/>
    </xf>
    <xf numFmtId="0" fontId="23" fillId="5" borderId="0" xfId="4" applyFont="1" applyFill="1" applyBorder="1" applyAlignment="1" applyProtection="1">
      <alignment horizontal="centerContinuous" vertical="center"/>
    </xf>
    <xf numFmtId="0" fontId="8" fillId="5" borderId="3" xfId="7" applyFont="1" applyFill="1" applyBorder="1" applyAlignment="1" applyProtection="1">
      <alignment horizontal="center" vertical="center" wrapText="1"/>
    </xf>
    <xf numFmtId="14" fontId="8" fillId="5" borderId="42" xfId="4" applyNumberFormat="1" applyFont="1" applyFill="1" applyBorder="1" applyAlignment="1" applyProtection="1">
      <alignment horizontal="center" vertical="center"/>
    </xf>
    <xf numFmtId="38" fontId="8" fillId="5" borderId="20" xfId="7" applyNumberFormat="1" applyFont="1" applyFill="1" applyBorder="1" applyAlignment="1" applyProtection="1">
      <alignment horizontal="center" vertical="center" wrapText="1"/>
    </xf>
    <xf numFmtId="38" fontId="8" fillId="5" borderId="43" xfId="7" applyNumberFormat="1" applyFont="1" applyFill="1" applyBorder="1" applyAlignment="1" applyProtection="1">
      <alignment horizontal="center" vertical="center" wrapText="1"/>
    </xf>
    <xf numFmtId="173" fontId="8" fillId="0" borderId="9" xfId="4" applyNumberFormat="1" applyFont="1" applyBorder="1" applyAlignment="1" applyProtection="1">
      <alignment horizontal="center" vertical="center"/>
    </xf>
    <xf numFmtId="38" fontId="8" fillId="0" borderId="47" xfId="7" applyNumberFormat="1" applyFont="1" applyFill="1" applyBorder="1" applyAlignment="1" applyProtection="1">
      <alignment horizontal="center" vertical="center" wrapText="1"/>
    </xf>
    <xf numFmtId="38" fontId="8" fillId="0" borderId="63" xfId="7" applyNumberFormat="1" applyFont="1" applyFill="1" applyBorder="1" applyAlignment="1" applyProtection="1">
      <alignment horizontal="center" vertical="center" wrapText="1"/>
    </xf>
    <xf numFmtId="0" fontId="8" fillId="0" borderId="0" xfId="4" applyFont="1" applyAlignment="1" applyProtection="1">
      <alignment vertical="center"/>
    </xf>
    <xf numFmtId="0" fontId="6" fillId="0" borderId="0" xfId="4" applyFont="1" applyFill="1" applyBorder="1" applyAlignment="1" applyProtection="1">
      <alignment horizontal="center" vertical="center"/>
    </xf>
    <xf numFmtId="0" fontId="0" fillId="0" borderId="0" xfId="0" applyFill="1" applyBorder="1" applyProtection="1"/>
    <xf numFmtId="14" fontId="6" fillId="0" borderId="0" xfId="4" applyNumberFormat="1" applyFont="1" applyAlignment="1" applyProtection="1">
      <alignment vertical="center"/>
    </xf>
    <xf numFmtId="9" fontId="6" fillId="0" borderId="0" xfId="4" applyNumberFormat="1" applyFont="1" applyAlignment="1" applyProtection="1">
      <alignment vertical="center"/>
    </xf>
    <xf numFmtId="0" fontId="16" fillId="5" borderId="0" xfId="0" applyFont="1" applyFill="1" applyBorder="1" applyProtection="1"/>
    <xf numFmtId="9" fontId="6" fillId="6" borderId="68" xfId="3" applyFont="1" applyFill="1" applyBorder="1" applyAlignment="1" applyProtection="1">
      <alignment horizontal="center" vertical="center"/>
    </xf>
    <xf numFmtId="174" fontId="6" fillId="5" borderId="2" xfId="3" applyNumberFormat="1" applyFont="1" applyFill="1" applyBorder="1" applyAlignment="1" applyProtection="1">
      <alignment horizontal="center" vertical="center"/>
    </xf>
    <xf numFmtId="174" fontId="6" fillId="5" borderId="1" xfId="3" applyNumberFormat="1" applyFont="1" applyFill="1" applyBorder="1" applyAlignment="1" applyProtection="1">
      <alignment horizontal="center" vertical="center"/>
    </xf>
    <xf numFmtId="0" fontId="8" fillId="5" borderId="0" xfId="4" applyFont="1" applyFill="1" applyAlignment="1" applyProtection="1">
      <alignment horizontal="right" vertical="center"/>
    </xf>
    <xf numFmtId="0" fontId="16" fillId="5" borderId="0" xfId="4" applyFont="1" applyFill="1" applyAlignment="1" applyProtection="1">
      <alignment vertical="center"/>
    </xf>
    <xf numFmtId="0" fontId="6" fillId="5" borderId="0" xfId="4" applyFont="1" applyFill="1" applyAlignment="1" applyProtection="1">
      <alignment horizontal="right" vertical="center"/>
    </xf>
    <xf numFmtId="165" fontId="6" fillId="5" borderId="0" xfId="4" applyNumberFormat="1" applyFont="1" applyFill="1" applyAlignment="1" applyProtection="1">
      <alignment horizontal="right" vertical="center"/>
    </xf>
    <xf numFmtId="0" fontId="6" fillId="5" borderId="0" xfId="9" applyFont="1" applyFill="1" applyAlignment="1" applyProtection="1">
      <alignment vertical="center"/>
    </xf>
    <xf numFmtId="0" fontId="8" fillId="5" borderId="0" xfId="4" applyFont="1" applyFill="1" applyBorder="1" applyAlignment="1" applyProtection="1">
      <alignment horizontal="right" vertical="center"/>
    </xf>
    <xf numFmtId="0" fontId="6" fillId="5" borderId="0" xfId="9" applyFont="1" applyFill="1" applyAlignment="1" applyProtection="1">
      <alignment horizontal="right" vertical="center"/>
    </xf>
    <xf numFmtId="0" fontId="6" fillId="5" borderId="0" xfId="9" applyFont="1" applyFill="1" applyBorder="1" applyAlignment="1" applyProtection="1">
      <alignment horizontal="right" vertical="center"/>
    </xf>
    <xf numFmtId="8" fontId="6" fillId="0" borderId="0" xfId="4" applyNumberFormat="1" applyFont="1" applyFill="1" applyBorder="1" applyAlignment="1" applyProtection="1">
      <alignment vertical="center"/>
    </xf>
    <xf numFmtId="0" fontId="11" fillId="0" borderId="3" xfId="4" applyFont="1" applyBorder="1" applyAlignment="1" applyProtection="1">
      <alignment horizontal="center" vertical="center" wrapText="1"/>
    </xf>
    <xf numFmtId="165" fontId="8" fillId="0" borderId="0" xfId="9" applyNumberFormat="1" applyFont="1" applyBorder="1" applyAlignment="1" applyProtection="1">
      <alignment horizontal="right" vertical="center"/>
    </xf>
    <xf numFmtId="0" fontId="9" fillId="2" borderId="0" xfId="0" applyFont="1" applyFill="1" applyAlignment="1" applyProtection="1">
      <alignment vertical="center"/>
    </xf>
    <xf numFmtId="0" fontId="21" fillId="0" borderId="0" xfId="0" applyFont="1" applyAlignment="1" applyProtection="1">
      <alignment horizontal="left"/>
    </xf>
    <xf numFmtId="167" fontId="8" fillId="0" borderId="40" xfId="7" applyNumberFormat="1" applyFont="1" applyFill="1" applyBorder="1" applyAlignment="1" applyProtection="1">
      <alignment horizontal="center" vertical="center" wrapText="1"/>
    </xf>
    <xf numFmtId="167" fontId="8" fillId="0" borderId="67" xfId="7" applyNumberFormat="1" applyFont="1" applyFill="1" applyBorder="1" applyAlignment="1" applyProtection="1">
      <alignment horizontal="center" vertical="center" wrapText="1"/>
    </xf>
    <xf numFmtId="167" fontId="8" fillId="0" borderId="72" xfId="7" applyNumberFormat="1" applyFont="1" applyFill="1" applyBorder="1" applyAlignment="1" applyProtection="1">
      <alignment horizontal="center" vertical="center" wrapText="1"/>
    </xf>
    <xf numFmtId="38" fontId="8" fillId="7" borderId="16" xfId="7" applyNumberFormat="1" applyFont="1" applyFill="1" applyBorder="1" applyAlignment="1" applyProtection="1">
      <alignment horizontal="center" vertical="center" wrapText="1"/>
      <protection locked="0"/>
    </xf>
    <xf numFmtId="38" fontId="8" fillId="7" borderId="27" xfId="7" applyNumberFormat="1" applyFont="1" applyFill="1" applyBorder="1" applyAlignment="1" applyProtection="1">
      <alignment horizontal="center" vertical="center" wrapText="1"/>
      <protection locked="0"/>
    </xf>
    <xf numFmtId="0" fontId="11" fillId="0" borderId="43" xfId="4" applyFont="1" applyBorder="1" applyAlignment="1" applyProtection="1">
      <alignment horizontal="center" vertical="center" wrapText="1"/>
    </xf>
    <xf numFmtId="0" fontId="6" fillId="0" borderId="3" xfId="4" applyFont="1" applyBorder="1" applyAlignment="1" applyProtection="1">
      <alignment horizontal="center" vertical="center"/>
    </xf>
    <xf numFmtId="0" fontId="8" fillId="0" borderId="67" xfId="7" applyFont="1" applyFill="1" applyBorder="1" applyAlignment="1" applyProtection="1">
      <alignment horizontal="center" vertical="center" wrapText="1"/>
    </xf>
    <xf numFmtId="0" fontId="8" fillId="0" borderId="72" xfId="7" applyFont="1" applyFill="1" applyBorder="1" applyAlignment="1" applyProtection="1">
      <alignment horizontal="center" vertical="center" wrapText="1"/>
    </xf>
    <xf numFmtId="0" fontId="14" fillId="0" borderId="0" xfId="0" applyFont="1" applyBorder="1" applyAlignment="1" applyProtection="1">
      <alignment horizontal="centerContinuous" vertical="center"/>
    </xf>
    <xf numFmtId="0" fontId="8" fillId="0" borderId="0" xfId="4" applyFont="1" applyBorder="1" applyAlignment="1" applyProtection="1">
      <alignment horizontal="center" vertical="center" wrapText="1"/>
    </xf>
    <xf numFmtId="171" fontId="6" fillId="8" borderId="1" xfId="9" applyNumberFormat="1" applyFont="1" applyFill="1" applyBorder="1" applyAlignment="1" applyProtection="1">
      <alignment wrapText="1"/>
    </xf>
    <xf numFmtId="14" fontId="32" fillId="5" borderId="0" xfId="4" applyNumberFormat="1" applyFont="1" applyFill="1" applyBorder="1" applyAlignment="1" applyProtection="1">
      <alignment horizontal="center" vertical="center"/>
    </xf>
    <xf numFmtId="164" fontId="8" fillId="0" borderId="67" xfId="4" applyNumberFormat="1" applyFont="1" applyFill="1" applyBorder="1" applyAlignment="1" applyProtection="1">
      <alignment horizontal="right" vertical="center" indent="1"/>
    </xf>
    <xf numFmtId="164" fontId="8" fillId="5" borderId="67" xfId="4" applyNumberFormat="1" applyFont="1" applyFill="1" applyBorder="1" applyAlignment="1" applyProtection="1">
      <alignment horizontal="right" vertical="center" indent="1"/>
    </xf>
    <xf numFmtId="165" fontId="8" fillId="0" borderId="68" xfId="4" applyNumberFormat="1" applyFont="1" applyFill="1" applyBorder="1" applyAlignment="1" applyProtection="1">
      <alignment horizontal="right" vertical="center" indent="1"/>
    </xf>
    <xf numFmtId="165" fontId="8" fillId="0" borderId="2" xfId="4" applyNumberFormat="1" applyFont="1" applyFill="1" applyBorder="1" applyAlignment="1" applyProtection="1">
      <alignment horizontal="right" vertical="center" indent="1"/>
    </xf>
    <xf numFmtId="0" fontId="34" fillId="5" borderId="0" xfId="0" applyFont="1" applyFill="1" applyProtection="1"/>
    <xf numFmtId="164" fontId="6" fillId="5" borderId="70" xfId="3" applyNumberFormat="1" applyFont="1" applyFill="1" applyBorder="1" applyProtection="1"/>
    <xf numFmtId="166" fontId="6" fillId="5" borderId="70" xfId="0" applyNumberFormat="1" applyFont="1" applyFill="1" applyBorder="1" applyProtection="1"/>
    <xf numFmtId="0" fontId="8" fillId="0" borderId="0" xfId="7" applyFont="1" applyFill="1" applyBorder="1" applyAlignment="1" applyProtection="1">
      <alignment horizontal="center" vertical="center" wrapText="1"/>
    </xf>
    <xf numFmtId="38" fontId="6" fillId="5" borderId="0" xfId="7" applyNumberFormat="1" applyFont="1" applyFill="1" applyBorder="1" applyAlignment="1" applyProtection="1">
      <alignment horizontal="center" vertical="center" wrapText="1"/>
    </xf>
    <xf numFmtId="0" fontId="15" fillId="0" borderId="0" xfId="7" applyFont="1" applyFill="1" applyBorder="1" applyAlignment="1" applyProtection="1">
      <alignment horizontal="centerContinuous" vertical="center" wrapText="1"/>
    </xf>
    <xf numFmtId="38" fontId="8" fillId="5" borderId="6" xfId="7" applyNumberFormat="1" applyFont="1" applyFill="1" applyBorder="1" applyAlignment="1" applyProtection="1">
      <alignment horizontal="center" vertical="center" wrapText="1"/>
    </xf>
    <xf numFmtId="38" fontId="8" fillId="0" borderId="35" xfId="7" applyNumberFormat="1" applyFont="1" applyFill="1" applyBorder="1" applyAlignment="1" applyProtection="1">
      <alignment horizontal="center" vertical="center" wrapText="1"/>
    </xf>
    <xf numFmtId="38" fontId="8" fillId="0" borderId="53" xfId="7" applyNumberFormat="1" applyFont="1" applyFill="1" applyBorder="1" applyAlignment="1" applyProtection="1">
      <alignment horizontal="center" vertical="center" wrapText="1"/>
    </xf>
    <xf numFmtId="0" fontId="14" fillId="5" borderId="0" xfId="7" applyFont="1" applyFill="1" applyBorder="1" applyAlignment="1" applyProtection="1">
      <alignment horizontal="centerContinuous" vertical="center" wrapText="1"/>
    </xf>
    <xf numFmtId="0" fontId="6" fillId="0" borderId="26" xfId="4" applyFont="1" applyBorder="1" applyAlignment="1" applyProtection="1">
      <alignment vertical="center"/>
    </xf>
    <xf numFmtId="0" fontId="22" fillId="0" borderId="13" xfId="7" applyFont="1" applyFill="1" applyBorder="1" applyAlignment="1" applyProtection="1">
      <alignment horizontal="centerContinuous" vertical="center" wrapText="1"/>
    </xf>
    <xf numFmtId="0" fontId="22" fillId="5" borderId="13" xfId="7" applyFont="1" applyFill="1" applyBorder="1" applyAlignment="1" applyProtection="1">
      <alignment horizontal="centerContinuous" vertical="center" wrapText="1"/>
    </xf>
    <xf numFmtId="0" fontId="22" fillId="0" borderId="27" xfId="7" applyFont="1" applyFill="1" applyBorder="1" applyAlignment="1" applyProtection="1">
      <alignment horizontal="centerContinuous" vertical="center" wrapText="1"/>
    </xf>
    <xf numFmtId="0" fontId="19" fillId="5" borderId="28" xfId="7" applyFont="1" applyFill="1" applyBorder="1" applyAlignment="1" applyProtection="1">
      <alignment horizontal="centerContinuous" vertical="center" wrapText="1"/>
    </xf>
    <xf numFmtId="0" fontId="15" fillId="0" borderId="14" xfId="7" applyFont="1" applyFill="1" applyBorder="1" applyAlignment="1" applyProtection="1">
      <alignment horizontal="centerContinuous" vertical="center" wrapText="1"/>
    </xf>
    <xf numFmtId="0" fontId="6" fillId="0" borderId="28" xfId="4" applyFont="1" applyBorder="1" applyAlignment="1" applyProtection="1">
      <alignment vertical="center"/>
    </xf>
    <xf numFmtId="165" fontId="8" fillId="0" borderId="28" xfId="9" applyNumberFormat="1" applyFont="1" applyBorder="1" applyAlignment="1" applyProtection="1">
      <alignment horizontal="right" vertical="center"/>
    </xf>
    <xf numFmtId="2" fontId="8" fillId="0" borderId="28" xfId="8" applyNumberFormat="1" applyFont="1" applyBorder="1" applyAlignment="1" applyProtection="1">
      <alignment horizontal="right" vertical="center"/>
    </xf>
    <xf numFmtId="2" fontId="6" fillId="0" borderId="28" xfId="8" applyNumberFormat="1" applyFont="1" applyBorder="1" applyAlignment="1" applyProtection="1">
      <alignment horizontal="right" vertical="center"/>
    </xf>
    <xf numFmtId="0" fontId="25" fillId="0" borderId="28" xfId="4" applyFont="1" applyBorder="1" applyAlignment="1" applyProtection="1">
      <alignment vertical="center"/>
    </xf>
    <xf numFmtId="0" fontId="8" fillId="0" borderId="28" xfId="4" applyFont="1" applyBorder="1" applyAlignment="1" applyProtection="1">
      <alignment horizontal="right" vertical="center"/>
    </xf>
    <xf numFmtId="37" fontId="8" fillId="0" borderId="28" xfId="4" applyNumberFormat="1" applyFont="1" applyBorder="1" applyAlignment="1" applyProtection="1">
      <alignment horizontal="right" vertical="center"/>
    </xf>
    <xf numFmtId="37" fontId="6" fillId="0" borderId="28" xfId="4" applyNumberFormat="1" applyFont="1" applyBorder="1" applyAlignment="1" applyProtection="1">
      <alignment horizontal="right" vertical="center"/>
    </xf>
    <xf numFmtId="37" fontId="6" fillId="0" borderId="28" xfId="4" applyNumberFormat="1" applyFont="1" applyFill="1" applyBorder="1" applyAlignment="1" applyProtection="1">
      <alignment horizontal="right" vertical="center"/>
    </xf>
    <xf numFmtId="0" fontId="6" fillId="0" borderId="28" xfId="9" applyFont="1" applyBorder="1" applyAlignment="1" applyProtection="1">
      <alignment vertical="center"/>
    </xf>
    <xf numFmtId="0" fontId="6" fillId="0" borderId="28" xfId="9" applyFont="1" applyBorder="1" applyAlignment="1" applyProtection="1">
      <alignment horizontal="right" vertical="center"/>
    </xf>
    <xf numFmtId="0" fontId="6" fillId="5" borderId="28" xfId="7" applyFont="1" applyFill="1" applyBorder="1" applyAlignment="1" applyProtection="1">
      <alignment horizontal="right" vertical="center" wrapText="1"/>
    </xf>
    <xf numFmtId="0" fontId="6" fillId="5" borderId="28" xfId="7" quotePrefix="1" applyFont="1" applyFill="1" applyBorder="1" applyAlignment="1" applyProtection="1">
      <alignment horizontal="right" vertical="center" wrapText="1"/>
    </xf>
    <xf numFmtId="0" fontId="6" fillId="0" borderId="28" xfId="4" applyFont="1" applyBorder="1" applyAlignment="1" applyProtection="1">
      <alignment horizontal="right" vertical="center"/>
    </xf>
    <xf numFmtId="0" fontId="8" fillId="5" borderId="0" xfId="4" applyFont="1" applyFill="1" applyBorder="1" applyAlignment="1" applyProtection="1">
      <alignment horizontal="right" vertical="center" indent="1"/>
    </xf>
    <xf numFmtId="164" fontId="8" fillId="5" borderId="0" xfId="4" applyNumberFormat="1" applyFont="1" applyFill="1" applyBorder="1" applyAlignment="1" applyProtection="1">
      <alignment horizontal="right" vertical="center" indent="1"/>
    </xf>
    <xf numFmtId="165" fontId="8" fillId="5" borderId="0" xfId="9" applyNumberFormat="1" applyFont="1" applyFill="1" applyBorder="1" applyAlignment="1" applyProtection="1">
      <alignment horizontal="right" vertical="center" indent="1"/>
    </xf>
    <xf numFmtId="165" fontId="6" fillId="5" borderId="0" xfId="9" applyNumberFormat="1" applyFont="1" applyFill="1" applyBorder="1" applyAlignment="1" applyProtection="1">
      <alignment horizontal="right" vertical="center" indent="1"/>
    </xf>
    <xf numFmtId="0" fontId="6" fillId="5" borderId="29" xfId="7" applyFont="1" applyFill="1" applyBorder="1" applyAlignment="1" applyProtection="1">
      <alignment horizontal="right" vertical="center" wrapText="1"/>
    </xf>
    <xf numFmtId="0" fontId="8" fillId="0" borderId="9" xfId="4" applyFont="1" applyBorder="1" applyAlignment="1" applyProtection="1">
      <alignment horizontal="center" vertical="center" wrapText="1"/>
    </xf>
    <xf numFmtId="0" fontId="8" fillId="0" borderId="0" xfId="4" applyFont="1" applyAlignment="1" applyProtection="1">
      <alignment horizontal="center" vertical="center"/>
    </xf>
    <xf numFmtId="9" fontId="6" fillId="5" borderId="8" xfId="3" applyFont="1" applyFill="1" applyBorder="1" applyAlignment="1" applyProtection="1">
      <alignment vertical="center"/>
    </xf>
    <xf numFmtId="0" fontId="6" fillId="0" borderId="0" xfId="4" applyFont="1" applyAlignment="1" applyProtection="1">
      <alignment horizontal="left" vertical="center" indent="1"/>
    </xf>
    <xf numFmtId="164" fontId="8" fillId="0" borderId="1" xfId="4" applyNumberFormat="1" applyFont="1" applyFill="1" applyBorder="1" applyAlignment="1" applyProtection="1">
      <alignment horizontal="right" vertical="center" indent="1"/>
    </xf>
    <xf numFmtId="176" fontId="6" fillId="0" borderId="0" xfId="4" applyNumberFormat="1" applyFont="1" applyAlignment="1" applyProtection="1">
      <alignment vertical="center"/>
    </xf>
    <xf numFmtId="0" fontId="35" fillId="0" borderId="0" xfId="4" applyFont="1" applyAlignment="1" applyProtection="1">
      <alignment vertical="center"/>
    </xf>
    <xf numFmtId="0" fontId="36" fillId="0" borderId="0" xfId="4" applyFont="1" applyAlignment="1" applyProtection="1">
      <alignment vertical="center"/>
    </xf>
    <xf numFmtId="38" fontId="8" fillId="5" borderId="9" xfId="4" applyNumberFormat="1" applyFont="1" applyFill="1" applyBorder="1" applyAlignment="1" applyProtection="1">
      <alignment horizontal="center" vertical="center"/>
    </xf>
    <xf numFmtId="0" fontId="29" fillId="0" borderId="0" xfId="3" applyNumberFormat="1" applyFont="1" applyAlignment="1" applyProtection="1">
      <alignment vertical="center"/>
    </xf>
    <xf numFmtId="0" fontId="8" fillId="0" borderId="3" xfId="4" applyFont="1" applyBorder="1" applyAlignment="1" applyProtection="1">
      <alignment horizontal="centerContinuous" vertical="center"/>
    </xf>
    <xf numFmtId="0" fontId="6" fillId="0" borderId="3" xfId="4" applyFont="1" applyBorder="1" applyAlignment="1" applyProtection="1">
      <alignment horizontal="centerContinuous" vertical="center"/>
    </xf>
    <xf numFmtId="1" fontId="6" fillId="5" borderId="70" xfId="0" applyNumberFormat="1" applyFont="1" applyFill="1" applyBorder="1" applyProtection="1"/>
    <xf numFmtId="164" fontId="8" fillId="5" borderId="68" xfId="4" applyNumberFormat="1" applyFont="1" applyFill="1" applyBorder="1" applyAlignment="1" applyProtection="1">
      <alignment horizontal="right" vertical="center" indent="1"/>
    </xf>
    <xf numFmtId="165" fontId="8" fillId="5" borderId="68" xfId="9" applyNumberFormat="1" applyFont="1" applyFill="1" applyBorder="1" applyAlignment="1" applyProtection="1">
      <alignment horizontal="right" vertical="center" indent="1"/>
    </xf>
    <xf numFmtId="165" fontId="6" fillId="5" borderId="68" xfId="9" applyNumberFormat="1" applyFont="1" applyFill="1" applyBorder="1" applyAlignment="1" applyProtection="1">
      <alignment horizontal="right" vertical="center" indent="1"/>
    </xf>
    <xf numFmtId="0" fontId="8" fillId="5" borderId="68" xfId="4" applyFont="1" applyFill="1" applyBorder="1" applyAlignment="1" applyProtection="1">
      <alignment vertical="center"/>
    </xf>
    <xf numFmtId="1" fontId="8" fillId="5" borderId="68" xfId="4" applyNumberFormat="1" applyFont="1" applyFill="1" applyBorder="1" applyAlignment="1" applyProtection="1">
      <alignment horizontal="right" vertical="center" indent="1"/>
    </xf>
    <xf numFmtId="168" fontId="8" fillId="5" borderId="68" xfId="4" applyNumberFormat="1" applyFont="1" applyFill="1" applyBorder="1" applyAlignment="1" applyProtection="1">
      <alignment horizontal="right" vertical="center" indent="1"/>
    </xf>
    <xf numFmtId="164" fontId="6" fillId="5" borderId="68" xfId="3" applyNumberFormat="1" applyFont="1" applyFill="1" applyBorder="1" applyAlignment="1" applyProtection="1">
      <alignment horizontal="right" vertical="center" indent="1"/>
    </xf>
    <xf numFmtId="0" fontId="6" fillId="5" borderId="68" xfId="9" applyFont="1" applyFill="1" applyBorder="1" applyAlignment="1" applyProtection="1">
      <alignment vertical="center"/>
    </xf>
    <xf numFmtId="0" fontId="0" fillId="5" borderId="68" xfId="0" applyFill="1" applyBorder="1" applyProtection="1"/>
    <xf numFmtId="0" fontId="8" fillId="5" borderId="68" xfId="4" applyFont="1" applyFill="1" applyBorder="1" applyAlignment="1" applyProtection="1">
      <alignment horizontal="right" vertical="center" indent="1"/>
    </xf>
    <xf numFmtId="0" fontId="14" fillId="0" borderId="29" xfId="0" applyFont="1" applyBorder="1" applyAlignment="1" applyProtection="1">
      <alignment horizontal="centerContinuous" vertical="center"/>
    </xf>
    <xf numFmtId="0" fontId="14" fillId="0" borderId="4" xfId="0" applyFont="1" applyBorder="1" applyAlignment="1" applyProtection="1">
      <alignment horizontal="centerContinuous" vertical="center"/>
    </xf>
    <xf numFmtId="0" fontId="14" fillId="0" borderId="30" xfId="0" applyFont="1" applyBorder="1" applyAlignment="1" applyProtection="1">
      <alignment horizontal="centerContinuous" vertical="center"/>
    </xf>
    <xf numFmtId="0" fontId="6" fillId="5" borderId="68" xfId="7" applyFont="1" applyFill="1" applyBorder="1" applyAlignment="1" applyProtection="1">
      <alignment horizontal="right" vertical="center" wrapText="1"/>
    </xf>
    <xf numFmtId="165" fontId="6" fillId="0" borderId="68" xfId="9" applyNumberFormat="1" applyFont="1" applyBorder="1" applyAlignment="1" applyProtection="1">
      <alignment horizontal="right" vertical="center" indent="1"/>
    </xf>
    <xf numFmtId="0" fontId="25" fillId="5" borderId="68" xfId="4" quotePrefix="1" applyFont="1" applyFill="1" applyBorder="1" applyAlignment="1" applyProtection="1">
      <alignment horizontal="right" vertical="center" indent="1"/>
    </xf>
    <xf numFmtId="0" fontId="25" fillId="5" borderId="2" xfId="4" quotePrefix="1" applyFont="1" applyFill="1" applyBorder="1" applyAlignment="1" applyProtection="1">
      <alignment horizontal="right" vertical="center" indent="1"/>
    </xf>
    <xf numFmtId="0" fontId="25" fillId="5" borderId="0" xfId="4" quotePrefix="1" applyFont="1" applyFill="1" applyBorder="1" applyAlignment="1" applyProtection="1">
      <alignment horizontal="right" vertical="center" indent="1"/>
    </xf>
    <xf numFmtId="0" fontId="8" fillId="5" borderId="1" xfId="0" applyFont="1" applyFill="1" applyBorder="1" applyAlignment="1" applyProtection="1">
      <alignment horizontal="left" vertical="center" wrapText="1"/>
    </xf>
    <xf numFmtId="1" fontId="6" fillId="8" borderId="1" xfId="9" applyNumberFormat="1" applyFont="1" applyFill="1" applyBorder="1" applyAlignment="1" applyProtection="1">
      <alignment wrapText="1"/>
    </xf>
    <xf numFmtId="175" fontId="33" fillId="0" borderId="0" xfId="0" applyNumberFormat="1" applyFont="1" applyProtection="1"/>
    <xf numFmtId="0" fontId="8" fillId="5" borderId="0" xfId="0" applyFont="1" applyFill="1" applyAlignment="1" applyProtection="1">
      <alignment horizontal="right" vertical="center"/>
    </xf>
    <xf numFmtId="0" fontId="13" fillId="5" borderId="0" xfId="0" applyFont="1" applyFill="1" applyProtection="1"/>
    <xf numFmtId="0" fontId="37" fillId="2" borderId="0" xfId="0" applyFont="1" applyFill="1" applyProtection="1"/>
    <xf numFmtId="0" fontId="29" fillId="11" borderId="0" xfId="9" applyFont="1" applyFill="1" applyBorder="1" applyAlignment="1" applyProtection="1">
      <alignment horizontal="right" vertical="center"/>
    </xf>
    <xf numFmtId="0" fontId="29" fillId="11" borderId="0" xfId="4" applyFont="1" applyFill="1" applyAlignment="1" applyProtection="1">
      <alignment vertical="center"/>
    </xf>
    <xf numFmtId="37" fontId="29" fillId="11" borderId="0" xfId="4" applyNumberFormat="1" applyFont="1" applyFill="1" applyBorder="1" applyAlignment="1" applyProtection="1">
      <alignment horizontal="center" vertical="center"/>
    </xf>
    <xf numFmtId="8" fontId="29" fillId="11" borderId="0" xfId="4" applyNumberFormat="1" applyFont="1" applyFill="1" applyAlignment="1" applyProtection="1">
      <alignment vertical="center"/>
    </xf>
    <xf numFmtId="0" fontId="29" fillId="11" borderId="0" xfId="4" applyFont="1" applyFill="1" applyAlignment="1" applyProtection="1">
      <alignment horizontal="left" vertical="center"/>
    </xf>
    <xf numFmtId="0" fontId="29" fillId="11" borderId="0" xfId="9" applyFont="1" applyFill="1" applyAlignment="1" applyProtection="1">
      <alignment horizontal="right" vertical="center"/>
    </xf>
    <xf numFmtId="1" fontId="8" fillId="2" borderId="1" xfId="1" applyNumberFormat="1" applyFont="1" applyFill="1" applyBorder="1" applyAlignment="1" applyProtection="1">
      <alignment horizontal="center" vertical="center" wrapText="1"/>
    </xf>
    <xf numFmtId="0" fontId="29" fillId="2" borderId="0" xfId="0" applyFont="1" applyFill="1" applyAlignment="1" applyProtection="1">
      <alignment wrapText="1"/>
    </xf>
    <xf numFmtId="0" fontId="38" fillId="5" borderId="0" xfId="9" applyFont="1" applyFill="1" applyAlignment="1" applyProtection="1">
      <alignment wrapText="1"/>
    </xf>
    <xf numFmtId="0" fontId="38" fillId="2" borderId="0" xfId="0" applyFont="1" applyFill="1" applyBorder="1" applyAlignment="1" applyProtection="1">
      <alignment wrapText="1"/>
    </xf>
    <xf numFmtId="0" fontId="29" fillId="2" borderId="0" xfId="0" applyFont="1" applyFill="1" applyProtection="1"/>
    <xf numFmtId="0" fontId="38" fillId="2" borderId="0" xfId="0" applyFont="1" applyFill="1" applyProtection="1"/>
    <xf numFmtId="43" fontId="29" fillId="2" borderId="0" xfId="1" applyFont="1" applyFill="1" applyProtection="1"/>
    <xf numFmtId="0" fontId="13" fillId="0" borderId="0" xfId="0" applyFont="1" applyFill="1"/>
    <xf numFmtId="0" fontId="13" fillId="0" borderId="0" xfId="0" applyFont="1" applyFill="1" applyAlignment="1"/>
    <xf numFmtId="0" fontId="5" fillId="0" borderId="0" xfId="0" applyFont="1" applyFill="1"/>
    <xf numFmtId="0" fontId="5" fillId="0" borderId="0" xfId="0" applyFont="1" applyFill="1" applyAlignment="1"/>
    <xf numFmtId="0" fontId="13" fillId="0" borderId="0" xfId="0" applyFont="1" applyFill="1" applyAlignment="1" applyProtection="1"/>
    <xf numFmtId="0" fontId="13" fillId="0" borderId="0" xfId="0" applyFont="1" applyFill="1" applyBorder="1" applyAlignment="1" applyProtection="1"/>
    <xf numFmtId="0" fontId="5" fillId="0" borderId="0" xfId="0" applyFont="1" applyFill="1" applyAlignment="1" applyProtection="1"/>
    <xf numFmtId="0" fontId="5" fillId="0" borderId="0" xfId="4" applyFont="1" applyFill="1" applyBorder="1" applyAlignment="1" applyProtection="1">
      <alignment horizontal="left" vertical="center"/>
    </xf>
    <xf numFmtId="0" fontId="5" fillId="0" borderId="0" xfId="9" applyFont="1" applyFill="1" applyBorder="1" applyAlignment="1" applyProtection="1">
      <alignment horizontal="left" vertical="center"/>
    </xf>
    <xf numFmtId="0" fontId="8" fillId="5" borderId="0" xfId="9" applyFont="1" applyFill="1" applyAlignment="1" applyProtection="1"/>
    <xf numFmtId="164" fontId="6" fillId="8" borderId="1" xfId="9" applyNumberFormat="1" applyFont="1" applyFill="1" applyBorder="1" applyAlignment="1" applyProtection="1">
      <alignment wrapText="1"/>
    </xf>
    <xf numFmtId="0" fontId="8" fillId="5" borderId="68" xfId="4" applyFont="1" applyFill="1" applyBorder="1" applyAlignment="1" applyProtection="1">
      <alignment horizontal="center" vertical="center"/>
    </xf>
    <xf numFmtId="0" fontId="29" fillId="5" borderId="0" xfId="0" applyFont="1" applyFill="1" applyAlignment="1" applyProtection="1">
      <alignment wrapText="1"/>
    </xf>
    <xf numFmtId="0" fontId="7" fillId="5" borderId="0" xfId="0" applyFont="1" applyFill="1" applyAlignment="1" applyProtection="1">
      <alignment wrapText="1"/>
    </xf>
    <xf numFmtId="0" fontId="7" fillId="5" borderId="0" xfId="0" applyFont="1" applyFill="1" applyProtection="1"/>
    <xf numFmtId="0" fontId="30" fillId="7" borderId="1" xfId="0" applyFont="1" applyFill="1" applyBorder="1" applyProtection="1">
      <protection locked="0"/>
    </xf>
    <xf numFmtId="0" fontId="30" fillId="7" borderId="1" xfId="0" applyFont="1" applyFill="1" applyBorder="1" applyAlignment="1" applyProtection="1">
      <alignment horizontal="centerContinuous"/>
      <protection locked="0"/>
    </xf>
    <xf numFmtId="0" fontId="30" fillId="7" borderId="67" xfId="0" applyFont="1" applyFill="1" applyBorder="1" applyProtection="1">
      <protection locked="0"/>
    </xf>
    <xf numFmtId="173" fontId="30" fillId="7" borderId="1" xfId="0" applyNumberFormat="1" applyFont="1" applyFill="1" applyBorder="1" applyProtection="1">
      <protection locked="0"/>
    </xf>
    <xf numFmtId="0" fontId="40" fillId="4" borderId="1" xfId="0" applyFont="1" applyFill="1" applyBorder="1" applyAlignment="1" applyProtection="1">
      <alignment horizontal="left" vertical="center" wrapText="1"/>
      <protection locked="0"/>
    </xf>
    <xf numFmtId="0" fontId="40" fillId="4" borderId="1" xfId="0" applyFont="1" applyFill="1" applyBorder="1" applyAlignment="1" applyProtection="1">
      <alignment vertical="center" wrapText="1"/>
      <protection locked="0"/>
    </xf>
    <xf numFmtId="0" fontId="40" fillId="7" borderId="1" xfId="0" applyFont="1" applyFill="1" applyBorder="1" applyAlignment="1" applyProtection="1">
      <alignment horizontal="left" vertical="center" wrapText="1"/>
      <protection locked="0"/>
    </xf>
    <xf numFmtId="164" fontId="40" fillId="4" borderId="1" xfId="0" applyNumberFormat="1" applyFont="1" applyFill="1" applyBorder="1" applyAlignment="1" applyProtection="1">
      <alignment horizontal="center" vertical="center" wrapText="1"/>
      <protection locked="0"/>
    </xf>
    <xf numFmtId="0" fontId="40" fillId="4" borderId="1" xfId="0" applyFont="1" applyFill="1" applyBorder="1" applyAlignment="1" applyProtection="1">
      <alignment horizontal="center" vertical="center" wrapText="1"/>
      <protection locked="0"/>
    </xf>
    <xf numFmtId="169" fontId="40" fillId="4" borderId="1" xfId="0" applyNumberFormat="1" applyFont="1" applyFill="1" applyBorder="1" applyAlignment="1" applyProtection="1">
      <alignment horizontal="right" vertical="center" wrapText="1"/>
      <protection locked="0"/>
    </xf>
    <xf numFmtId="164" fontId="40" fillId="4" borderId="1" xfId="3" applyNumberFormat="1" applyFont="1" applyFill="1" applyBorder="1" applyAlignment="1" applyProtection="1">
      <alignment horizontal="center" vertical="center" wrapText="1"/>
      <protection locked="0"/>
    </xf>
    <xf numFmtId="164" fontId="40" fillId="4" borderId="1" xfId="0" applyNumberFormat="1" applyFont="1" applyFill="1" applyBorder="1" applyAlignment="1" applyProtection="1">
      <alignment horizontal="left" vertical="top" wrapText="1"/>
      <protection locked="0"/>
    </xf>
    <xf numFmtId="38" fontId="30" fillId="4" borderId="1" xfId="9" applyNumberFormat="1" applyFont="1" applyFill="1" applyBorder="1" applyAlignment="1" applyProtection="1">
      <alignment horizontal="right"/>
      <protection locked="0"/>
    </xf>
    <xf numFmtId="171" fontId="30" fillId="4" borderId="1" xfId="9" applyNumberFormat="1" applyFont="1" applyFill="1" applyBorder="1" applyAlignment="1" applyProtection="1">
      <alignment horizontal="right"/>
      <protection locked="0"/>
    </xf>
    <xf numFmtId="0" fontId="30" fillId="4" borderId="1" xfId="0" applyFont="1" applyFill="1" applyBorder="1" applyAlignment="1" applyProtection="1">
      <alignment horizontal="center" vertical="center"/>
      <protection locked="0"/>
    </xf>
    <xf numFmtId="0" fontId="30" fillId="4" borderId="1" xfId="0" applyFont="1" applyFill="1" applyBorder="1" applyAlignment="1" applyProtection="1">
      <alignment horizontal="center" vertical="center" wrapText="1"/>
      <protection locked="0"/>
    </xf>
    <xf numFmtId="0" fontId="30" fillId="4" borderId="1" xfId="0" applyFont="1" applyFill="1" applyBorder="1" applyAlignment="1" applyProtection="1">
      <alignment horizontal="left" vertical="center" wrapText="1"/>
      <protection locked="0"/>
    </xf>
    <xf numFmtId="174" fontId="40" fillId="4" borderId="1" xfId="9" applyNumberFormat="1" applyFont="1" applyFill="1" applyBorder="1" applyAlignment="1" applyProtection="1">
      <alignment horizontal="right"/>
      <protection locked="0"/>
    </xf>
    <xf numFmtId="0" fontId="8" fillId="3" borderId="1" xfId="0" applyFont="1" applyFill="1" applyBorder="1" applyAlignment="1" applyProtection="1">
      <alignment horizontal="left" wrapText="1"/>
    </xf>
    <xf numFmtId="0" fontId="40" fillId="7" borderId="1" xfId="0" applyFont="1" applyFill="1" applyBorder="1" applyAlignment="1" applyProtection="1">
      <alignment horizontal="center" vertical="center" wrapText="1"/>
      <protection locked="0"/>
    </xf>
    <xf numFmtId="1" fontId="40" fillId="4" borderId="1" xfId="0" applyNumberFormat="1" applyFont="1" applyFill="1" applyBorder="1" applyAlignment="1" applyProtection="1">
      <alignment horizontal="center" vertical="center" wrapText="1"/>
      <protection locked="0"/>
    </xf>
    <xf numFmtId="0" fontId="1" fillId="5" borderId="0" xfId="17" applyFill="1"/>
    <xf numFmtId="0" fontId="41" fillId="0" borderId="0" xfId="17" applyFont="1" applyAlignment="1">
      <alignment horizontal="center"/>
    </xf>
    <xf numFmtId="0" fontId="44" fillId="0" borderId="0" xfId="17" applyFont="1" applyAlignment="1">
      <alignment horizontal="center" vertical="center"/>
    </xf>
    <xf numFmtId="0" fontId="45" fillId="5" borderId="0" xfId="17" applyFont="1" applyFill="1" applyAlignment="1">
      <alignment horizontal="center" vertical="center"/>
    </xf>
    <xf numFmtId="177" fontId="40" fillId="4" borderId="1" xfId="0" applyNumberFormat="1" applyFont="1" applyFill="1" applyBorder="1" applyAlignment="1" applyProtection="1">
      <alignment horizontal="center" vertical="center" wrapText="1"/>
      <protection locked="0"/>
    </xf>
    <xf numFmtId="0" fontId="13" fillId="0" borderId="0" xfId="4" applyFont="1" applyAlignment="1" applyProtection="1">
      <alignment horizontal="centerContinuous" vertical="center" wrapText="1"/>
    </xf>
    <xf numFmtId="0" fontId="8" fillId="0" borderId="9" xfId="4" applyNumberFormat="1" applyFont="1" applyFill="1" applyBorder="1" applyAlignment="1" applyProtection="1">
      <alignment horizontal="centerContinuous" vertical="center"/>
    </xf>
    <xf numFmtId="0" fontId="13" fillId="0" borderId="0" xfId="0" applyFont="1" applyBorder="1" applyProtection="1"/>
    <xf numFmtId="0" fontId="8" fillId="5" borderId="1" xfId="0" applyFont="1" applyFill="1" applyBorder="1" applyAlignment="1" applyProtection="1">
      <alignment horizontal="center" vertical="center" wrapText="1"/>
    </xf>
    <xf numFmtId="166" fontId="6" fillId="5" borderId="0" xfId="4" applyNumberFormat="1" applyFont="1" applyFill="1" applyBorder="1" applyAlignment="1" applyProtection="1">
      <alignment horizontal="right" vertical="center" indent="1"/>
    </xf>
    <xf numFmtId="0" fontId="6" fillId="5" borderId="0" xfId="0" applyFont="1" applyFill="1" applyBorder="1" applyAlignment="1" applyProtection="1">
      <alignment horizontal="center" vertical="center"/>
    </xf>
    <xf numFmtId="178" fontId="6" fillId="6" borderId="67" xfId="0" applyNumberFormat="1" applyFont="1" applyFill="1" applyBorder="1" applyAlignment="1" applyProtection="1">
      <alignment horizontal="center" vertical="center" wrapText="1"/>
    </xf>
    <xf numFmtId="178" fontId="6" fillId="0" borderId="68" xfId="0" applyNumberFormat="1" applyFont="1" applyBorder="1" applyAlignment="1" applyProtection="1">
      <alignment horizontal="center" vertical="center" wrapText="1"/>
    </xf>
    <xf numFmtId="0" fontId="6" fillId="5" borderId="67" xfId="0" applyNumberFormat="1" applyFont="1" applyFill="1" applyBorder="1" applyAlignment="1" applyProtection="1">
      <alignment horizontal="center" vertical="center"/>
    </xf>
    <xf numFmtId="0" fontId="6" fillId="5" borderId="68" xfId="0" applyNumberFormat="1" applyFont="1" applyFill="1" applyBorder="1" applyAlignment="1" applyProtection="1">
      <alignment horizontal="center" vertical="center"/>
    </xf>
    <xf numFmtId="0" fontId="6" fillId="5" borderId="2" xfId="0" applyNumberFormat="1" applyFont="1" applyFill="1" applyBorder="1" applyAlignment="1" applyProtection="1">
      <alignment horizontal="center" vertical="center"/>
    </xf>
    <xf numFmtId="0" fontId="32" fillId="5" borderId="0" xfId="9" applyFont="1" applyFill="1" applyAlignment="1" applyProtection="1">
      <alignment wrapText="1"/>
    </xf>
    <xf numFmtId="166" fontId="32" fillId="5" borderId="0" xfId="9" applyNumberFormat="1" applyFont="1" applyFill="1" applyAlignment="1" applyProtection="1">
      <alignment horizontal="center" wrapText="1"/>
    </xf>
    <xf numFmtId="167" fontId="32" fillId="5" borderId="0" xfId="9" applyNumberFormat="1" applyFont="1" applyFill="1" applyAlignment="1" applyProtection="1">
      <alignment wrapText="1"/>
    </xf>
    <xf numFmtId="38" fontId="30" fillId="4" borderId="1" xfId="9" applyNumberFormat="1" applyFont="1" applyFill="1" applyBorder="1" applyAlignment="1" applyProtection="1">
      <alignment horizontal="centerContinuous"/>
      <protection locked="0"/>
    </xf>
    <xf numFmtId="0" fontId="6" fillId="0" borderId="0" xfId="4" applyFont="1" applyAlignment="1" applyProtection="1">
      <alignment horizontal="right" vertical="center"/>
    </xf>
    <xf numFmtId="179" fontId="29" fillId="11" borderId="0" xfId="4" applyNumberFormat="1" applyFont="1" applyFill="1" applyAlignment="1" applyProtection="1">
      <alignment vertical="center"/>
    </xf>
    <xf numFmtId="180" fontId="29" fillId="11" borderId="0" xfId="4" applyNumberFormat="1" applyFont="1" applyFill="1" applyAlignment="1" applyProtection="1">
      <alignment horizontal="left" vertical="center"/>
    </xf>
    <xf numFmtId="180" fontId="29" fillId="11" borderId="0" xfId="4" applyNumberFormat="1" applyFont="1" applyFill="1" applyAlignment="1" applyProtection="1">
      <alignment vertical="center"/>
    </xf>
    <xf numFmtId="180" fontId="6" fillId="7" borderId="1" xfId="4" applyNumberFormat="1" applyFont="1" applyFill="1" applyBorder="1" applyAlignment="1" applyProtection="1">
      <alignment horizontal="center" vertical="center"/>
    </xf>
    <xf numFmtId="0" fontId="6" fillId="7" borderId="1" xfId="4" applyFont="1" applyFill="1" applyBorder="1" applyAlignment="1" applyProtection="1">
      <alignment horizontal="centerContinuous" vertical="center"/>
    </xf>
    <xf numFmtId="181" fontId="29" fillId="11" borderId="0" xfId="4" applyNumberFormat="1" applyFont="1" applyFill="1" applyAlignment="1" applyProtection="1">
      <alignment horizontal="left" vertical="center"/>
    </xf>
    <xf numFmtId="181" fontId="29" fillId="11" borderId="0" xfId="4" applyNumberFormat="1" applyFont="1" applyFill="1" applyAlignment="1" applyProtection="1">
      <alignment vertical="center"/>
    </xf>
    <xf numFmtId="38" fontId="6" fillId="0" borderId="9" xfId="7" applyNumberFormat="1" applyFont="1" applyFill="1" applyBorder="1" applyAlignment="1" applyProtection="1">
      <alignment horizontal="center" vertical="center" wrapText="1"/>
    </xf>
    <xf numFmtId="2" fontId="6" fillId="5" borderId="2" xfId="4" applyNumberFormat="1" applyFont="1" applyFill="1" applyBorder="1" applyAlignment="1" applyProtection="1">
      <alignment horizontal="right" vertical="center" indent="1"/>
    </xf>
    <xf numFmtId="0" fontId="6" fillId="0" borderId="68" xfId="9" applyFont="1" applyBorder="1" applyAlignment="1" applyProtection="1">
      <alignment vertical="center"/>
    </xf>
    <xf numFmtId="0" fontId="46" fillId="0" borderId="0" xfId="17" applyFont="1" applyAlignment="1">
      <alignment horizontal="center" vertical="center"/>
    </xf>
    <xf numFmtId="10" fontId="6" fillId="5" borderId="1" xfId="3" applyNumberFormat="1" applyFont="1" applyFill="1" applyBorder="1" applyAlignment="1" applyProtection="1">
      <alignment horizontal="right"/>
    </xf>
    <xf numFmtId="0" fontId="27" fillId="0" borderId="0" xfId="0" applyFont="1" applyAlignment="1" applyProtection="1">
      <alignment wrapText="1"/>
    </xf>
    <xf numFmtId="0" fontId="27" fillId="0" borderId="0" xfId="0" applyFont="1" applyProtection="1"/>
    <xf numFmtId="14" fontId="10" fillId="4" borderId="33" xfId="4" applyNumberFormat="1" applyFont="1" applyFill="1" applyBorder="1" applyAlignment="1" applyProtection="1">
      <alignment horizontal="center" vertical="center"/>
      <protection locked="0"/>
    </xf>
    <xf numFmtId="10" fontId="6" fillId="7" borderId="1" xfId="3" applyNumberFormat="1" applyFont="1" applyFill="1" applyBorder="1" applyAlignment="1" applyProtection="1">
      <alignment horizontal="center" vertical="center"/>
    </xf>
    <xf numFmtId="0" fontId="8" fillId="7" borderId="1" xfId="4" applyFont="1" applyFill="1" applyBorder="1" applyAlignment="1" applyProtection="1">
      <alignment horizontal="center" vertical="center"/>
    </xf>
    <xf numFmtId="9" fontId="6" fillId="7" borderId="1" xfId="3" applyFont="1" applyFill="1" applyBorder="1" applyAlignment="1" applyProtection="1">
      <alignment horizontal="center" vertical="center"/>
    </xf>
    <xf numFmtId="0" fontId="8" fillId="7" borderId="9" xfId="4" applyNumberFormat="1" applyFont="1" applyFill="1" applyBorder="1" applyAlignment="1" applyProtection="1">
      <alignment horizontal="centerContinuous" vertical="center"/>
      <protection locked="0"/>
    </xf>
    <xf numFmtId="14" fontId="6" fillId="7" borderId="1" xfId="4" applyNumberFormat="1" applyFont="1" applyFill="1" applyBorder="1" applyAlignment="1" applyProtection="1">
      <alignment horizontal="center" vertical="center"/>
    </xf>
    <xf numFmtId="0" fontId="47" fillId="5" borderId="0" xfId="17" applyFont="1" applyFill="1" applyAlignment="1">
      <alignment horizontal="right"/>
    </xf>
    <xf numFmtId="0" fontId="5" fillId="5" borderId="26" xfId="9" applyFill="1" applyBorder="1" applyAlignment="1">
      <alignment vertical="center"/>
    </xf>
    <xf numFmtId="0" fontId="13" fillId="5" borderId="13" xfId="9" applyFont="1" applyFill="1" applyBorder="1" applyAlignment="1">
      <alignment vertical="center"/>
    </xf>
    <xf numFmtId="0" fontId="5" fillId="5" borderId="27" xfId="9" applyFill="1" applyBorder="1" applyAlignment="1">
      <alignment vertical="center"/>
    </xf>
    <xf numFmtId="0" fontId="5" fillId="0" borderId="0" xfId="9" applyAlignment="1">
      <alignment vertical="center"/>
    </xf>
    <xf numFmtId="0" fontId="5" fillId="5" borderId="28" xfId="9" applyFill="1" applyBorder="1" applyAlignment="1">
      <alignment vertical="center"/>
    </xf>
    <xf numFmtId="0" fontId="13" fillId="5" borderId="0" xfId="9" applyFont="1" applyFill="1" applyBorder="1" applyAlignment="1">
      <alignment vertical="center"/>
    </xf>
    <xf numFmtId="0" fontId="5" fillId="5" borderId="14" xfId="9" applyFill="1" applyBorder="1" applyAlignment="1">
      <alignment vertical="center"/>
    </xf>
    <xf numFmtId="0" fontId="14" fillId="5" borderId="0" xfId="9" applyFont="1" applyFill="1" applyBorder="1" applyAlignment="1">
      <alignment vertical="center"/>
    </xf>
    <xf numFmtId="0" fontId="15" fillId="5" borderId="0" xfId="9" applyFont="1" applyFill="1" applyBorder="1" applyAlignment="1">
      <alignment vertical="center"/>
    </xf>
    <xf numFmtId="0" fontId="14" fillId="5" borderId="4" xfId="9" applyFont="1" applyFill="1" applyBorder="1" applyAlignment="1">
      <alignment vertical="center"/>
    </xf>
    <xf numFmtId="0" fontId="14" fillId="5" borderId="0" xfId="9" applyFont="1" applyFill="1" applyBorder="1" applyAlignment="1">
      <alignment horizontal="right" vertical="center"/>
    </xf>
    <xf numFmtId="0" fontId="15" fillId="5" borderId="73" xfId="9" applyFont="1" applyFill="1" applyBorder="1" applyAlignment="1">
      <alignment horizontal="center" vertical="center"/>
    </xf>
    <xf numFmtId="0" fontId="15" fillId="5" borderId="73" xfId="9" applyFont="1" applyFill="1" applyBorder="1" applyAlignment="1">
      <alignment vertical="center"/>
    </xf>
    <xf numFmtId="0" fontId="5" fillId="5" borderId="0" xfId="9" applyFill="1" applyBorder="1" applyAlignment="1">
      <alignment vertical="center"/>
    </xf>
    <xf numFmtId="0" fontId="14" fillId="5" borderId="74" xfId="9" applyFont="1" applyFill="1" applyBorder="1" applyAlignment="1">
      <alignment horizontal="center" vertical="center"/>
    </xf>
    <xf numFmtId="0" fontId="15" fillId="5" borderId="74" xfId="9" applyFont="1" applyFill="1" applyBorder="1" applyAlignment="1">
      <alignment vertical="center"/>
    </xf>
    <xf numFmtId="182" fontId="14" fillId="12" borderId="75" xfId="8" applyNumberFormat="1" applyFont="1" applyFill="1" applyBorder="1" applyAlignment="1">
      <alignment horizontal="center" vertical="center"/>
    </xf>
    <xf numFmtId="182" fontId="14" fillId="12" borderId="75" xfId="8" quotePrefix="1" applyNumberFormat="1" applyFont="1" applyFill="1" applyBorder="1" applyAlignment="1">
      <alignment horizontal="center" vertical="center"/>
    </xf>
    <xf numFmtId="0" fontId="5" fillId="5" borderId="75" xfId="9" applyFill="1" applyBorder="1" applyAlignment="1">
      <alignment vertical="center"/>
    </xf>
    <xf numFmtId="165" fontId="14" fillId="12" borderId="75" xfId="9" applyNumberFormat="1" applyFont="1" applyFill="1" applyBorder="1" applyAlignment="1">
      <alignment horizontal="center" vertical="center"/>
    </xf>
    <xf numFmtId="165" fontId="14" fillId="12" borderId="75" xfId="8" quotePrefix="1" applyNumberFormat="1" applyFont="1" applyFill="1" applyBorder="1" applyAlignment="1">
      <alignment horizontal="center" vertical="center"/>
    </xf>
    <xf numFmtId="39" fontId="15" fillId="12" borderId="75" xfId="9" applyNumberFormat="1" applyFont="1" applyFill="1" applyBorder="1" applyAlignment="1">
      <alignment horizontal="center" vertical="center"/>
    </xf>
    <xf numFmtId="2" fontId="15" fillId="12" borderId="75" xfId="8" quotePrefix="1" applyNumberFormat="1" applyFont="1" applyFill="1" applyBorder="1" applyAlignment="1">
      <alignment horizontal="center" vertical="center"/>
    </xf>
    <xf numFmtId="39" fontId="15" fillId="5" borderId="73" xfId="9" applyNumberFormat="1" applyFont="1" applyFill="1" applyBorder="1" applyAlignment="1">
      <alignment horizontal="center" vertical="center"/>
    </xf>
    <xf numFmtId="2" fontId="15" fillId="5" borderId="73" xfId="8" quotePrefix="1" applyNumberFormat="1" applyFont="1" applyFill="1" applyBorder="1" applyAlignment="1">
      <alignment horizontal="center" vertical="center"/>
    </xf>
    <xf numFmtId="0" fontId="5" fillId="5" borderId="73" xfId="9" applyFill="1" applyBorder="1" applyAlignment="1">
      <alignment vertical="center"/>
    </xf>
    <xf numFmtId="0" fontId="15" fillId="12" borderId="76" xfId="9" applyFont="1" applyFill="1" applyBorder="1" applyAlignment="1">
      <alignment horizontal="centerContinuous" vertical="center"/>
    </xf>
    <xf numFmtId="0" fontId="14" fillId="5" borderId="77" xfId="9" applyFont="1" applyFill="1" applyBorder="1" applyAlignment="1">
      <alignment vertical="center"/>
    </xf>
    <xf numFmtId="0" fontId="15" fillId="12" borderId="75" xfId="9" applyFont="1" applyFill="1" applyBorder="1" applyAlignment="1">
      <alignment horizontal="centerContinuous" vertical="center"/>
    </xf>
    <xf numFmtId="0" fontId="15" fillId="5" borderId="75" xfId="9" applyFont="1" applyFill="1" applyBorder="1" applyAlignment="1">
      <alignment vertical="center"/>
    </xf>
    <xf numFmtId="168" fontId="15" fillId="12" borderId="78" xfId="9" applyNumberFormat="1" applyFont="1" applyFill="1" applyBorder="1" applyAlignment="1">
      <alignment horizontal="centerContinuous" vertical="center"/>
    </xf>
    <xf numFmtId="0" fontId="15" fillId="12" borderId="78" xfId="9" applyFont="1" applyFill="1" applyBorder="1" applyAlignment="1">
      <alignment horizontal="centerContinuous" vertical="center"/>
    </xf>
    <xf numFmtId="0" fontId="15" fillId="12" borderId="75" xfId="9" applyNumberFormat="1" applyFont="1" applyFill="1" applyBorder="1" applyAlignment="1">
      <alignment horizontal="centerContinuous" vertical="center"/>
    </xf>
    <xf numFmtId="9" fontId="16" fillId="12" borderId="75" xfId="9" applyNumberFormat="1" applyFont="1" applyFill="1" applyBorder="1" applyAlignment="1">
      <alignment horizontal="centerContinuous" vertical="center"/>
    </xf>
    <xf numFmtId="0" fontId="14" fillId="5" borderId="73" xfId="9" applyNumberFormat="1" applyFont="1" applyFill="1" applyBorder="1" applyAlignment="1">
      <alignment horizontal="centerContinuous" vertical="center"/>
    </xf>
    <xf numFmtId="9" fontId="16" fillId="5" borderId="73" xfId="9" applyNumberFormat="1" applyFont="1" applyFill="1" applyBorder="1" applyAlignment="1">
      <alignment horizontal="centerContinuous" vertical="center"/>
    </xf>
    <xf numFmtId="0" fontId="6" fillId="5" borderId="0" xfId="9" applyFont="1" applyFill="1" applyBorder="1" applyAlignment="1">
      <alignment vertical="center"/>
    </xf>
    <xf numFmtId="0" fontId="14" fillId="5" borderId="74" xfId="9" applyNumberFormat="1" applyFont="1" applyFill="1" applyBorder="1" applyAlignment="1">
      <alignment horizontal="centerContinuous" vertical="center"/>
    </xf>
    <xf numFmtId="9" fontId="14" fillId="5" borderId="74" xfId="9" applyNumberFormat="1" applyFont="1" applyFill="1" applyBorder="1" applyAlignment="1">
      <alignment horizontal="centerContinuous" vertical="center"/>
    </xf>
    <xf numFmtId="0" fontId="14" fillId="5" borderId="0" xfId="9" applyNumberFormat="1" applyFont="1" applyFill="1" applyBorder="1" applyAlignment="1">
      <alignment horizontal="centerContinuous" vertical="center"/>
    </xf>
    <xf numFmtId="9" fontId="14" fillId="5" borderId="0" xfId="9" applyNumberFormat="1" applyFont="1" applyFill="1" applyBorder="1" applyAlignment="1">
      <alignment horizontal="centerContinuous" vertical="center"/>
    </xf>
    <xf numFmtId="0" fontId="8" fillId="5" borderId="0" xfId="9" applyFont="1" applyFill="1" applyBorder="1" applyAlignment="1">
      <alignment horizontal="right" vertical="center"/>
    </xf>
    <xf numFmtId="1" fontId="15" fillId="12" borderId="75" xfId="9" applyNumberFormat="1" applyFont="1" applyFill="1" applyBorder="1" applyAlignment="1">
      <alignment horizontal="centerContinuous" vertical="center"/>
    </xf>
    <xf numFmtId="1" fontId="15" fillId="5" borderId="0" xfId="9" applyNumberFormat="1" applyFont="1" applyFill="1" applyBorder="1" applyAlignment="1">
      <alignment horizontal="centerContinuous" vertical="center"/>
    </xf>
    <xf numFmtId="9" fontId="49" fillId="12" borderId="75" xfId="3" applyNumberFormat="1" applyFont="1" applyFill="1" applyBorder="1" applyAlignment="1">
      <alignment horizontal="centerContinuous" vertical="center"/>
    </xf>
    <xf numFmtId="9" fontId="49" fillId="5" borderId="0" xfId="3" applyNumberFormat="1" applyFont="1" applyFill="1" applyBorder="1" applyAlignment="1">
      <alignment horizontal="centerContinuous" vertical="center"/>
    </xf>
    <xf numFmtId="0" fontId="15" fillId="5" borderId="75" xfId="9" applyFont="1" applyFill="1" applyBorder="1" applyAlignment="1">
      <alignment horizontal="centerContinuous" vertical="center"/>
    </xf>
    <xf numFmtId="0" fontId="15" fillId="5" borderId="0" xfId="9" applyFont="1" applyFill="1" applyBorder="1" applyAlignment="1">
      <alignment horizontal="centerContinuous" vertical="center"/>
    </xf>
    <xf numFmtId="168" fontId="15" fillId="12" borderId="75" xfId="9" applyNumberFormat="1" applyFont="1" applyFill="1" applyBorder="1" applyAlignment="1">
      <alignment horizontal="centerContinuous" vertical="center"/>
    </xf>
    <xf numFmtId="168" fontId="15" fillId="5" borderId="0" xfId="9" applyNumberFormat="1" applyFont="1" applyFill="1" applyBorder="1" applyAlignment="1">
      <alignment horizontal="centerContinuous" vertical="center"/>
    </xf>
    <xf numFmtId="10" fontId="15" fillId="12" borderId="75" xfId="3" applyNumberFormat="1" applyFont="1" applyFill="1" applyBorder="1" applyAlignment="1">
      <alignment horizontal="centerContinuous" vertical="center"/>
    </xf>
    <xf numFmtId="10" fontId="15" fillId="12" borderId="75" xfId="8" applyNumberFormat="1" applyFont="1" applyFill="1" applyBorder="1" applyAlignment="1">
      <alignment horizontal="centerContinuous" vertical="center"/>
    </xf>
    <xf numFmtId="10" fontId="15" fillId="5" borderId="0" xfId="3" applyNumberFormat="1" applyFont="1" applyFill="1" applyBorder="1" applyAlignment="1">
      <alignment horizontal="centerContinuous" vertical="center"/>
    </xf>
    <xf numFmtId="10" fontId="15" fillId="5" borderId="0" xfId="8" applyNumberFormat="1" applyFont="1" applyFill="1" applyBorder="1" applyAlignment="1">
      <alignment horizontal="centerContinuous" vertical="center"/>
    </xf>
    <xf numFmtId="10" fontId="16" fillId="5" borderId="0" xfId="3" applyNumberFormat="1" applyFont="1" applyFill="1" applyBorder="1" applyAlignment="1">
      <alignment horizontal="left" vertical="center"/>
    </xf>
    <xf numFmtId="10" fontId="15" fillId="5" borderId="73" xfId="8" applyNumberFormat="1" applyFont="1" applyFill="1" applyBorder="1" applyAlignment="1">
      <alignment horizontal="center" vertical="center"/>
    </xf>
    <xf numFmtId="10" fontId="15" fillId="5" borderId="0" xfId="8" applyNumberFormat="1" applyFont="1" applyFill="1" applyBorder="1" applyAlignment="1">
      <alignment horizontal="center" vertical="center"/>
    </xf>
    <xf numFmtId="10" fontId="14" fillId="5" borderId="0" xfId="8" applyNumberFormat="1" applyFont="1" applyFill="1" applyBorder="1" applyAlignment="1">
      <alignment horizontal="center" vertical="center"/>
    </xf>
    <xf numFmtId="9" fontId="15" fillId="5" borderId="0" xfId="8" quotePrefix="1" applyNumberFormat="1" applyFont="1" applyFill="1" applyBorder="1" applyAlignment="1">
      <alignment horizontal="center" vertical="center"/>
    </xf>
    <xf numFmtId="182" fontId="15" fillId="5" borderId="0" xfId="8" applyNumberFormat="1" applyFont="1" applyFill="1" applyBorder="1" applyAlignment="1">
      <alignment horizontal="center" vertical="center"/>
    </xf>
    <xf numFmtId="9" fontId="16" fillId="5" borderId="0" xfId="8" applyNumberFormat="1" applyFont="1" applyFill="1" applyBorder="1" applyAlignment="1">
      <alignment horizontal="left" vertical="center"/>
    </xf>
    <xf numFmtId="9" fontId="15" fillId="5" borderId="0" xfId="8" applyNumberFormat="1" applyFont="1" applyFill="1" applyBorder="1" applyAlignment="1">
      <alignment horizontal="center" vertical="center"/>
    </xf>
    <xf numFmtId="0" fontId="5" fillId="5" borderId="29" xfId="9" applyFill="1" applyBorder="1" applyAlignment="1">
      <alignment vertical="center"/>
    </xf>
    <xf numFmtId="0" fontId="5" fillId="5" borderId="4" xfId="9" applyFill="1" applyBorder="1" applyAlignment="1">
      <alignment vertical="center"/>
    </xf>
    <xf numFmtId="0" fontId="50" fillId="5" borderId="4" xfId="9" applyFont="1" applyFill="1" applyBorder="1" applyAlignment="1">
      <alignment vertical="center"/>
    </xf>
    <xf numFmtId="0" fontId="51" fillId="5" borderId="4" xfId="9" applyFont="1" applyFill="1" applyBorder="1" applyAlignment="1">
      <alignment vertical="center"/>
    </xf>
    <xf numFmtId="0" fontId="15" fillId="5" borderId="4" xfId="9" applyFont="1" applyFill="1" applyBorder="1" applyAlignment="1">
      <alignment vertical="center"/>
    </xf>
    <xf numFmtId="0" fontId="5" fillId="5" borderId="30" xfId="9" applyFill="1" applyBorder="1" applyAlignment="1">
      <alignment vertical="center"/>
    </xf>
    <xf numFmtId="0" fontId="5" fillId="0" borderId="0" xfId="9" applyBorder="1" applyAlignment="1">
      <alignment vertical="center"/>
    </xf>
    <xf numFmtId="0" fontId="6" fillId="0" borderId="68" xfId="4" applyFont="1" applyBorder="1" applyAlignment="1" applyProtection="1">
      <alignment horizontal="right" vertical="center"/>
    </xf>
    <xf numFmtId="170" fontId="6" fillId="0" borderId="68" xfId="4" applyNumberFormat="1" applyFont="1" applyBorder="1" applyAlignment="1" applyProtection="1">
      <alignment horizontal="right" vertical="center" indent="1"/>
    </xf>
    <xf numFmtId="0" fontId="6" fillId="0" borderId="68" xfId="4" applyFont="1" applyBorder="1" applyAlignment="1" applyProtection="1">
      <alignment vertical="center"/>
    </xf>
    <xf numFmtId="10" fontId="14" fillId="5" borderId="74" xfId="8" applyNumberFormat="1" applyFont="1" applyFill="1" applyBorder="1" applyAlignment="1">
      <alignment horizontal="centerContinuous" vertical="center"/>
    </xf>
    <xf numFmtId="9" fontId="15" fillId="12" borderId="75" xfId="8" quotePrefix="1" applyNumberFormat="1" applyFont="1" applyFill="1" applyBorder="1" applyAlignment="1">
      <alignment horizontal="centerContinuous" vertical="center"/>
    </xf>
    <xf numFmtId="182" fontId="15" fillId="12" borderId="75" xfId="8" applyNumberFormat="1" applyFont="1" applyFill="1" applyBorder="1" applyAlignment="1">
      <alignment horizontal="centerContinuous" vertical="center"/>
    </xf>
    <xf numFmtId="9" fontId="15" fillId="12" borderId="75" xfId="8" applyNumberFormat="1" applyFont="1" applyFill="1" applyBorder="1" applyAlignment="1">
      <alignment horizontal="centerContinuous" vertical="center"/>
    </xf>
    <xf numFmtId="0" fontId="47" fillId="5" borderId="0" xfId="17" applyFont="1" applyFill="1" applyAlignment="1">
      <alignment horizontal="left"/>
    </xf>
    <xf numFmtId="2" fontId="6" fillId="5" borderId="0" xfId="9" applyNumberFormat="1" applyFont="1" applyFill="1" applyAlignment="1" applyProtection="1">
      <alignment wrapText="1"/>
    </xf>
    <xf numFmtId="2" fontId="6" fillId="5" borderId="1" xfId="3" applyNumberFormat="1" applyFont="1" applyFill="1" applyBorder="1" applyAlignment="1" applyProtection="1">
      <alignment horizontal="right"/>
    </xf>
    <xf numFmtId="0" fontId="6" fillId="5" borderId="0" xfId="3" applyNumberFormat="1" applyFont="1" applyFill="1" applyBorder="1" applyAlignment="1" applyProtection="1">
      <alignment horizontal="right"/>
    </xf>
    <xf numFmtId="0" fontId="6" fillId="5" borderId="0" xfId="9" applyNumberFormat="1" applyFont="1" applyFill="1" applyBorder="1" applyAlignment="1" applyProtection="1">
      <alignment wrapText="1"/>
    </xf>
    <xf numFmtId="2" fontId="52" fillId="5" borderId="1" xfId="3" applyNumberFormat="1" applyFont="1" applyFill="1" applyBorder="1" applyAlignment="1" applyProtection="1">
      <alignment horizontal="right"/>
    </xf>
    <xf numFmtId="2" fontId="6" fillId="13" borderId="1" xfId="3" applyNumberFormat="1" applyFont="1" applyFill="1" applyBorder="1" applyAlignment="1" applyProtection="1">
      <alignment horizontal="right"/>
    </xf>
    <xf numFmtId="183" fontId="6" fillId="5" borderId="1" xfId="3" applyNumberFormat="1" applyFont="1" applyFill="1" applyBorder="1" applyAlignment="1" applyProtection="1">
      <alignment horizontal="right"/>
    </xf>
    <xf numFmtId="166" fontId="6" fillId="5" borderId="0" xfId="9" applyNumberFormat="1" applyFont="1" applyFill="1" applyBorder="1" applyAlignment="1" applyProtection="1">
      <alignment horizontal="center" wrapText="1"/>
    </xf>
    <xf numFmtId="167" fontId="6" fillId="5" borderId="0" xfId="9" applyNumberFormat="1" applyFont="1" applyFill="1" applyBorder="1" applyAlignment="1" applyProtection="1">
      <alignment wrapText="1"/>
    </xf>
    <xf numFmtId="2" fontId="30" fillId="7" borderId="1" xfId="3" applyNumberFormat="1" applyFont="1" applyFill="1" applyBorder="1" applyAlignment="1" applyProtection="1">
      <alignment horizontal="right"/>
    </xf>
    <xf numFmtId="2" fontId="6" fillId="0" borderId="1" xfId="3" applyNumberFormat="1" applyFont="1" applyFill="1" applyBorder="1" applyAlignment="1" applyProtection="1">
      <alignment horizontal="right"/>
    </xf>
    <xf numFmtId="0" fontId="8" fillId="8" borderId="9" xfId="9" applyFont="1" applyFill="1" applyBorder="1" applyAlignment="1" applyProtection="1">
      <alignment horizontal="center" vertical="center" wrapText="1"/>
    </xf>
    <xf numFmtId="0" fontId="0" fillId="5" borderId="0" xfId="0" applyFill="1"/>
    <xf numFmtId="0" fontId="13" fillId="5" borderId="0" xfId="0" applyFont="1" applyFill="1" applyAlignment="1">
      <alignment horizontal="center" vertical="center"/>
    </xf>
    <xf numFmtId="0" fontId="8" fillId="5" borderId="1" xfId="0" applyFont="1" applyFill="1" applyBorder="1" applyAlignment="1" applyProtection="1">
      <alignment horizontal="center" wrapText="1"/>
    </xf>
    <xf numFmtId="2" fontId="6" fillId="5" borderId="1" xfId="9" applyNumberFormat="1" applyFont="1" applyFill="1" applyBorder="1" applyAlignment="1" applyProtection="1">
      <alignment wrapText="1"/>
    </xf>
    <xf numFmtId="0" fontId="6" fillId="5" borderId="0" xfId="3" quotePrefix="1" applyNumberFormat="1" applyFont="1" applyFill="1" applyBorder="1" applyAlignment="1" applyProtection="1">
      <alignment horizontal="right"/>
    </xf>
    <xf numFmtId="0" fontId="8" fillId="5" borderId="4" xfId="3" applyNumberFormat="1" applyFont="1" applyFill="1" applyBorder="1" applyAlignment="1" applyProtection="1">
      <alignment horizontal="centerContinuous"/>
    </xf>
    <xf numFmtId="0" fontId="8" fillId="5" borderId="14" xfId="3" applyNumberFormat="1" applyFont="1" applyFill="1" applyBorder="1" applyAlignment="1" applyProtection="1">
      <alignment horizontal="right"/>
    </xf>
    <xf numFmtId="0" fontId="8" fillId="5" borderId="14" xfId="9" applyFont="1" applyFill="1" applyBorder="1" applyAlignment="1" applyProtection="1">
      <alignment horizontal="right" wrapText="1"/>
    </xf>
    <xf numFmtId="0" fontId="30" fillId="5" borderId="13" xfId="0" applyFont="1" applyFill="1" applyBorder="1" applyProtection="1">
      <protection locked="0"/>
    </xf>
    <xf numFmtId="184" fontId="30" fillId="7" borderId="1" xfId="0" applyNumberFormat="1" applyFont="1" applyFill="1" applyBorder="1" applyAlignment="1" applyProtection="1">
      <alignment horizontal="center" vertical="center" wrapText="1"/>
      <protection locked="0"/>
    </xf>
    <xf numFmtId="0" fontId="6" fillId="5" borderId="0" xfId="3" applyNumberFormat="1" applyFont="1" applyFill="1" applyBorder="1" applyAlignment="1" applyProtection="1">
      <alignment horizontal="center"/>
    </xf>
    <xf numFmtId="14" fontId="6" fillId="5" borderId="0" xfId="3" applyNumberFormat="1" applyFont="1" applyFill="1" applyBorder="1" applyAlignment="1" applyProtection="1">
      <alignment horizontal="centerContinuous"/>
    </xf>
    <xf numFmtId="185" fontId="6" fillId="5" borderId="0" xfId="3" applyNumberFormat="1" applyFont="1" applyFill="1" applyBorder="1" applyAlignment="1" applyProtection="1">
      <alignment horizontal="right"/>
    </xf>
    <xf numFmtId="178" fontId="6" fillId="5" borderId="0" xfId="3" applyNumberFormat="1" applyFont="1" applyFill="1" applyBorder="1" applyAlignment="1" applyProtection="1">
      <alignment horizontal="right"/>
    </xf>
    <xf numFmtId="0" fontId="8" fillId="5" borderId="15" xfId="0" applyFont="1" applyFill="1" applyBorder="1" applyAlignment="1" applyProtection="1">
      <alignment horizontal="center" vertical="center" wrapText="1"/>
    </xf>
    <xf numFmtId="0" fontId="8" fillId="3" borderId="4" xfId="0" applyFont="1" applyFill="1" applyBorder="1" applyAlignment="1" applyProtection="1">
      <alignment horizontal="center" wrapText="1"/>
    </xf>
    <xf numFmtId="0" fontId="8" fillId="5" borderId="13" xfId="0" applyFont="1" applyFill="1" applyBorder="1" applyAlignment="1" applyProtection="1">
      <alignment horizontal="center" vertical="center" wrapText="1"/>
    </xf>
    <xf numFmtId="0" fontId="30" fillId="5" borderId="0" xfId="9" applyFont="1" applyFill="1" applyAlignment="1" applyProtection="1">
      <alignment wrapText="1"/>
      <protection locked="0"/>
    </xf>
    <xf numFmtId="0" fontId="29" fillId="11" borderId="0" xfId="4" applyFont="1" applyFill="1" applyAlignment="1" applyProtection="1">
      <alignment horizontal="right" vertical="center"/>
    </xf>
    <xf numFmtId="0" fontId="40" fillId="7" borderId="1" xfId="0" applyFont="1" applyFill="1" applyBorder="1" applyAlignment="1" applyProtection="1">
      <alignment horizontal="center"/>
      <protection locked="0"/>
    </xf>
    <xf numFmtId="0" fontId="30" fillId="7" borderId="1" xfId="0" applyFont="1" applyFill="1" applyBorder="1" applyAlignment="1" applyProtection="1">
      <alignment horizontal="center"/>
      <protection locked="0"/>
    </xf>
    <xf numFmtId="0" fontId="9" fillId="2" borderId="0" xfId="0" applyNumberFormat="1" applyFont="1" applyFill="1" applyAlignment="1" applyProtection="1">
      <alignment horizontal="left" vertical="center"/>
    </xf>
    <xf numFmtId="0" fontId="40" fillId="7" borderId="1" xfId="0" applyFont="1" applyFill="1" applyBorder="1" applyProtection="1">
      <protection locked="0"/>
    </xf>
    <xf numFmtId="0" fontId="30" fillId="7" borderId="1" xfId="0" applyFont="1" applyFill="1" applyBorder="1" applyProtection="1">
      <protection locked="0"/>
    </xf>
    <xf numFmtId="0" fontId="30" fillId="4" borderId="1" xfId="0" applyFont="1" applyFill="1" applyBorder="1" applyAlignment="1" applyProtection="1">
      <alignment horizontal="center" vertical="center"/>
      <protection locked="0"/>
    </xf>
    <xf numFmtId="0" fontId="30" fillId="4" borderId="1" xfId="0" applyFont="1" applyFill="1" applyBorder="1" applyAlignment="1" applyProtection="1">
      <alignment horizontal="center" vertical="center" wrapText="1"/>
      <protection locked="0"/>
    </xf>
    <xf numFmtId="0" fontId="30" fillId="4" borderId="1" xfId="0" applyFont="1" applyFill="1" applyBorder="1" applyAlignment="1" applyProtection="1">
      <alignment horizontal="left" vertical="center" wrapText="1"/>
      <protection locked="0"/>
    </xf>
    <xf numFmtId="9" fontId="30" fillId="7" borderId="1" xfId="3" applyFont="1" applyFill="1" applyBorder="1" applyProtection="1">
      <protection locked="0"/>
    </xf>
    <xf numFmtId="10" fontId="30" fillId="7" borderId="1" xfId="3" applyNumberFormat="1" applyFont="1" applyFill="1" applyBorder="1" applyProtection="1">
      <protection locked="0"/>
    </xf>
    <xf numFmtId="0" fontId="32" fillId="0" borderId="0" xfId="4" applyFont="1" applyAlignment="1" applyProtection="1">
      <alignment vertical="center"/>
    </xf>
    <xf numFmtId="171" fontId="6" fillId="5" borderId="68" xfId="4" applyNumberFormat="1" applyFont="1" applyFill="1" applyBorder="1" applyAlignment="1" applyProtection="1">
      <alignment horizontal="right" vertical="center" indent="1"/>
    </xf>
    <xf numFmtId="171" fontId="6" fillId="5" borderId="68" xfId="9" applyNumberFormat="1" applyFont="1" applyFill="1" applyBorder="1" applyAlignment="1" applyProtection="1">
      <alignment vertical="center"/>
    </xf>
    <xf numFmtId="171" fontId="6" fillId="5" borderId="68" xfId="4" applyNumberFormat="1" applyFont="1" applyFill="1" applyBorder="1" applyAlignment="1" applyProtection="1">
      <alignment vertical="center"/>
    </xf>
    <xf numFmtId="171" fontId="8" fillId="5" borderId="68" xfId="4" applyNumberFormat="1" applyFont="1" applyFill="1" applyBorder="1" applyAlignment="1" applyProtection="1">
      <alignment horizontal="right" vertical="center" indent="1"/>
    </xf>
    <xf numFmtId="186" fontId="6" fillId="5" borderId="68" xfId="3" applyNumberFormat="1" applyFont="1" applyFill="1" applyBorder="1" applyAlignment="1" applyProtection="1">
      <alignment horizontal="right" vertical="center" indent="1"/>
    </xf>
    <xf numFmtId="0" fontId="5" fillId="5" borderId="0" xfId="17" applyFont="1" applyFill="1" applyAlignment="1">
      <alignment horizontal="center" vertical="top" wrapText="1"/>
    </xf>
    <xf numFmtId="0" fontId="30" fillId="7" borderId="26"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27" xfId="0" applyFont="1" applyFill="1" applyBorder="1" applyAlignment="1" applyProtection="1">
      <alignment horizontal="left" vertical="top" wrapText="1"/>
      <protection locked="0"/>
    </xf>
    <xf numFmtId="0" fontId="30" fillId="7" borderId="28" xfId="0" applyFont="1" applyFill="1" applyBorder="1" applyAlignment="1" applyProtection="1">
      <alignment horizontal="left" vertical="top" wrapText="1"/>
      <protection locked="0"/>
    </xf>
    <xf numFmtId="0" fontId="30" fillId="7" borderId="0" xfId="0" applyFont="1" applyFill="1" applyBorder="1" applyAlignment="1" applyProtection="1">
      <alignment horizontal="left" vertical="top" wrapText="1"/>
      <protection locked="0"/>
    </xf>
    <xf numFmtId="0" fontId="30" fillId="7" borderId="14" xfId="0" applyFont="1" applyFill="1" applyBorder="1" applyAlignment="1" applyProtection="1">
      <alignment horizontal="left" vertical="top" wrapText="1"/>
      <protection locked="0"/>
    </xf>
    <xf numFmtId="0" fontId="30" fillId="7" borderId="29" xfId="0" applyFont="1" applyFill="1" applyBorder="1" applyAlignment="1" applyProtection="1">
      <alignment horizontal="left" vertical="top" wrapText="1"/>
      <protection locked="0"/>
    </xf>
    <xf numFmtId="0" fontId="30" fillId="7" borderId="4" xfId="0" applyFont="1" applyFill="1" applyBorder="1" applyAlignment="1" applyProtection="1">
      <alignment horizontal="left" vertical="top" wrapText="1"/>
      <protection locked="0"/>
    </xf>
    <xf numFmtId="0" fontId="30" fillId="7" borderId="30" xfId="0" applyFont="1" applyFill="1" applyBorder="1" applyAlignment="1" applyProtection="1">
      <alignment horizontal="left" vertical="top" wrapText="1"/>
      <protection locked="0"/>
    </xf>
    <xf numFmtId="37" fontId="30" fillId="7" borderId="7" xfId="1" applyNumberFormat="1" applyFont="1" applyFill="1" applyBorder="1" applyAlignment="1" applyProtection="1">
      <alignment horizontal="left"/>
      <protection locked="0"/>
    </xf>
    <xf numFmtId="37" fontId="30" fillId="7" borderId="15" xfId="1" applyNumberFormat="1" applyFont="1" applyFill="1" applyBorder="1" applyAlignment="1" applyProtection="1">
      <alignment horizontal="left"/>
      <protection locked="0"/>
    </xf>
    <xf numFmtId="37" fontId="30" fillId="7" borderId="16" xfId="1" applyNumberFormat="1" applyFont="1" applyFill="1" applyBorder="1" applyAlignment="1" applyProtection="1">
      <alignment horizontal="left"/>
      <protection locked="0"/>
    </xf>
    <xf numFmtId="37" fontId="39" fillId="7" borderId="7" xfId="15" applyNumberFormat="1" applyFont="1" applyFill="1" applyBorder="1" applyAlignment="1" applyProtection="1">
      <alignment horizontal="left"/>
      <protection locked="0"/>
    </xf>
    <xf numFmtId="37" fontId="39" fillId="7" borderId="15" xfId="15" applyNumberFormat="1" applyFont="1" applyFill="1" applyBorder="1" applyAlignment="1" applyProtection="1">
      <alignment horizontal="left"/>
      <protection locked="0"/>
    </xf>
    <xf numFmtId="37" fontId="39" fillId="7" borderId="16" xfId="15" applyNumberFormat="1" applyFont="1" applyFill="1" applyBorder="1" applyAlignment="1" applyProtection="1">
      <alignment horizontal="left"/>
      <protection locked="0"/>
    </xf>
    <xf numFmtId="0" fontId="30" fillId="7" borderId="7" xfId="0" applyFont="1" applyFill="1" applyBorder="1" applyAlignment="1" applyProtection="1">
      <alignment horizontal="left" vertical="center"/>
      <protection locked="0"/>
    </xf>
    <xf numFmtId="0" fontId="30" fillId="7" borderId="15" xfId="0" applyFont="1" applyFill="1" applyBorder="1" applyAlignment="1" applyProtection="1">
      <alignment horizontal="left" vertical="center"/>
      <protection locked="0"/>
    </xf>
    <xf numFmtId="0" fontId="30" fillId="7" borderId="16" xfId="0" applyFont="1" applyFill="1" applyBorder="1" applyAlignment="1" applyProtection="1">
      <alignment horizontal="left" vertical="center"/>
      <protection locked="0"/>
    </xf>
    <xf numFmtId="0" fontId="31" fillId="7" borderId="5" xfId="9" applyFont="1" applyFill="1" applyBorder="1" applyAlignment="1" applyProtection="1">
      <alignment horizontal="center"/>
      <protection locked="0"/>
    </xf>
    <xf numFmtId="0" fontId="31" fillId="7" borderId="8" xfId="9" applyFont="1" applyFill="1" applyBorder="1" applyAlignment="1" applyProtection="1">
      <alignment horizontal="center"/>
      <protection locked="0"/>
    </xf>
    <xf numFmtId="0" fontId="31" fillId="7" borderId="6" xfId="9" applyFont="1" applyFill="1" applyBorder="1" applyAlignment="1" applyProtection="1">
      <alignment horizontal="center"/>
      <protection locked="0"/>
    </xf>
    <xf numFmtId="0" fontId="8" fillId="3" borderId="7" xfId="2" applyFont="1" applyFill="1" applyBorder="1" applyAlignment="1" applyProtection="1">
      <alignment horizontal="center"/>
    </xf>
    <xf numFmtId="0" fontId="8" fillId="3" borderId="15" xfId="2" applyFont="1" applyFill="1" applyBorder="1" applyAlignment="1" applyProtection="1">
      <alignment horizontal="center"/>
    </xf>
    <xf numFmtId="0" fontId="8" fillId="3" borderId="16" xfId="2" applyFont="1" applyFill="1" applyBorder="1" applyAlignment="1" applyProtection="1">
      <alignment horizontal="center"/>
    </xf>
    <xf numFmtId="0" fontId="8" fillId="3" borderId="7" xfId="2" applyFont="1" applyFill="1" applyBorder="1" applyAlignment="1" applyProtection="1">
      <alignment horizontal="center" wrapText="1"/>
    </xf>
    <xf numFmtId="0" fontId="8" fillId="3" borderId="15" xfId="2" applyFont="1" applyFill="1" applyBorder="1" applyAlignment="1" applyProtection="1">
      <alignment horizontal="center" wrapText="1"/>
    </xf>
    <xf numFmtId="0" fontId="8" fillId="3" borderId="16" xfId="2" applyFont="1" applyFill="1" applyBorder="1" applyAlignment="1" applyProtection="1">
      <alignment horizontal="center" wrapText="1"/>
    </xf>
    <xf numFmtId="0" fontId="8" fillId="0" borderId="10" xfId="7" applyFont="1" applyFill="1" applyBorder="1" applyAlignment="1" applyProtection="1">
      <alignment horizontal="center" vertical="center" wrapText="1"/>
    </xf>
    <xf numFmtId="0" fontId="8" fillId="0" borderId="11" xfId="7" applyFont="1" applyFill="1" applyBorder="1" applyAlignment="1" applyProtection="1">
      <alignment horizontal="center" vertical="center" wrapText="1"/>
    </xf>
    <xf numFmtId="0" fontId="8" fillId="0" borderId="20" xfId="7" applyFont="1" applyFill="1" applyBorder="1" applyAlignment="1" applyProtection="1">
      <alignment horizontal="center" vertical="center" wrapText="1"/>
    </xf>
    <xf numFmtId="0" fontId="8" fillId="9" borderId="35" xfId="7" applyFont="1" applyFill="1" applyBorder="1" applyAlignment="1" applyProtection="1">
      <alignment horizontal="center" vertical="center" wrapText="1"/>
    </xf>
    <xf numFmtId="0" fontId="8" fillId="9" borderId="36" xfId="7" applyFont="1" applyFill="1" applyBorder="1" applyAlignment="1" applyProtection="1">
      <alignment horizontal="center" vertical="center" wrapText="1"/>
    </xf>
    <xf numFmtId="0" fontId="8" fillId="9" borderId="53" xfId="7" applyFont="1" applyFill="1" applyBorder="1" applyAlignment="1" applyProtection="1">
      <alignment horizontal="center" vertical="center" wrapText="1"/>
    </xf>
    <xf numFmtId="0" fontId="8" fillId="10" borderId="35" xfId="7" applyFont="1" applyFill="1" applyBorder="1" applyAlignment="1" applyProtection="1">
      <alignment horizontal="center" vertical="center" wrapText="1"/>
    </xf>
    <xf numFmtId="0" fontId="8" fillId="10" borderId="36" xfId="7" applyFont="1" applyFill="1" applyBorder="1" applyAlignment="1" applyProtection="1">
      <alignment horizontal="center" vertical="center" wrapText="1"/>
    </xf>
    <xf numFmtId="0" fontId="8" fillId="10" borderId="53" xfId="7" applyFont="1" applyFill="1" applyBorder="1" applyAlignment="1" applyProtection="1">
      <alignment horizontal="center" vertical="center" wrapText="1"/>
    </xf>
    <xf numFmtId="0" fontId="6" fillId="7" borderId="57" xfId="4" applyFont="1" applyFill="1" applyBorder="1" applyAlignment="1" applyProtection="1">
      <alignment horizontal="left" vertical="top" wrapText="1"/>
      <protection locked="0"/>
    </xf>
    <xf numFmtId="0" fontId="6" fillId="7" borderId="41" xfId="4" applyFont="1" applyFill="1" applyBorder="1" applyAlignment="1" applyProtection="1">
      <alignment horizontal="left" vertical="top" wrapText="1"/>
      <protection locked="0"/>
    </xf>
    <xf numFmtId="0" fontId="6" fillId="7" borderId="58" xfId="4" applyFont="1" applyFill="1" applyBorder="1" applyAlignment="1" applyProtection="1">
      <alignment horizontal="left" vertical="top" wrapText="1"/>
      <protection locked="0"/>
    </xf>
    <xf numFmtId="0" fontId="6" fillId="7" borderId="59" xfId="4" applyFont="1" applyFill="1" applyBorder="1" applyAlignment="1" applyProtection="1">
      <alignment horizontal="left" vertical="top" wrapText="1"/>
      <protection locked="0"/>
    </xf>
    <xf numFmtId="0" fontId="6" fillId="7" borderId="15" xfId="4" applyFont="1" applyFill="1" applyBorder="1" applyAlignment="1" applyProtection="1">
      <alignment horizontal="left" vertical="top" wrapText="1"/>
      <protection locked="0"/>
    </xf>
    <xf numFmtId="0" fontId="6" fillId="7" borderId="60" xfId="4" applyFont="1" applyFill="1" applyBorder="1" applyAlignment="1" applyProtection="1">
      <alignment horizontal="left" vertical="top" wrapText="1"/>
      <protection locked="0"/>
    </xf>
    <xf numFmtId="0" fontId="6" fillId="7" borderId="61" xfId="4" applyFont="1" applyFill="1" applyBorder="1" applyAlignment="1" applyProtection="1">
      <alignment horizontal="left" vertical="top" wrapText="1"/>
      <protection locked="0"/>
    </xf>
    <xf numFmtId="0" fontId="6" fillId="7" borderId="55" xfId="4" applyFont="1" applyFill="1" applyBorder="1" applyAlignment="1" applyProtection="1">
      <alignment horizontal="left" vertical="top" wrapText="1"/>
      <protection locked="0"/>
    </xf>
    <xf numFmtId="0" fontId="6" fillId="7" borderId="54" xfId="4" applyFont="1" applyFill="1" applyBorder="1" applyAlignment="1" applyProtection="1">
      <alignment horizontal="left" vertical="top" wrapText="1"/>
      <protection locked="0"/>
    </xf>
    <xf numFmtId="0" fontId="13" fillId="5" borderId="3" xfId="9" applyFont="1" applyFill="1" applyBorder="1" applyAlignment="1">
      <alignment horizontal="center" vertical="center"/>
    </xf>
    <xf numFmtId="0" fontId="13" fillId="5" borderId="0" xfId="9" applyFont="1" applyFill="1" applyBorder="1" applyAlignment="1">
      <alignment horizontal="center" vertical="center"/>
    </xf>
    <xf numFmtId="0" fontId="14" fillId="12" borderId="4" xfId="9" applyFont="1" applyFill="1" applyBorder="1" applyAlignment="1">
      <alignment horizontal="center" vertical="center"/>
    </xf>
  </cellXfs>
  <cellStyles count="21">
    <cellStyle name="Comma" xfId="1" builtinId="3"/>
    <cellStyle name="Comma 2" xfId="18"/>
    <cellStyle name="Currency 2" xfId="6"/>
    <cellStyle name="Hyperlink" xfId="15" builtinId="8"/>
    <cellStyle name="Normal" xfId="0" builtinId="0"/>
    <cellStyle name="Normal 2" xfId="4"/>
    <cellStyle name="Normal 2 2" xfId="9"/>
    <cellStyle name="Normal 2_Exhibit F2 - Pat Regan" xfId="11"/>
    <cellStyle name="Normal 3" xfId="13"/>
    <cellStyle name="Normal 4" xfId="17"/>
    <cellStyle name="Normal 5" xfId="19"/>
    <cellStyle name="Normal_synthesized fund irr V1.2" xfId="2"/>
    <cellStyle name="Normal_synthesized fund irr V1.2 2" xfId="7"/>
    <cellStyle name="Percent" xfId="3" builtinId="5"/>
    <cellStyle name="Percent 2" xfId="5"/>
    <cellStyle name="Percent 2 2" xfId="8"/>
    <cellStyle name="Percent 3" xfId="10"/>
    <cellStyle name="Percent 3 2" xfId="12"/>
    <cellStyle name="Percent 4" xfId="14"/>
    <cellStyle name="Percent 5" xfId="16"/>
    <cellStyle name="Percent 6" xfId="20"/>
  </cellStyles>
  <dxfs count="282">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rgb="FFFF0000"/>
      </font>
      <fill>
        <patternFill patternType="none">
          <bgColor auto="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ont>
        <color rgb="FFFF0000"/>
      </font>
      <fill>
        <patternFill patternType="none">
          <bgColor auto="1"/>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auto="1"/>
      </font>
      <border>
        <top style="thin">
          <color auto="1"/>
        </top>
      </border>
    </dxf>
    <dxf>
      <font>
        <color theme="0"/>
      </font>
    </dxf>
    <dxf>
      <border>
        <top style="thin">
          <color auto="1"/>
        </top>
        <vertical/>
        <horizontal/>
      </border>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ont>
        <color theme="0" tint="-0.499984740745262"/>
      </font>
      <fill>
        <patternFill>
          <bgColor theme="0" tint="-0.499984740745262"/>
        </patternFill>
      </fill>
    </dxf>
    <dxf>
      <font>
        <color rgb="FFFF0000"/>
      </font>
    </dxf>
    <dxf>
      <font>
        <color rgb="FFFF0000"/>
      </font>
      <fill>
        <patternFill patternType="none">
          <bgColor auto="1"/>
        </patternFill>
      </fill>
    </dxf>
    <dxf>
      <font>
        <color theme="0" tint="-0.499984740745262"/>
      </font>
      <fill>
        <patternFill>
          <bgColor theme="0" tint="-0.499984740745262"/>
        </patternFill>
      </fill>
    </dxf>
    <dxf>
      <fill>
        <patternFill>
          <bgColor theme="0"/>
        </patternFill>
      </fill>
    </dxf>
    <dxf>
      <fill>
        <patternFill>
          <bgColor theme="0"/>
        </patternFill>
      </fill>
    </dxf>
    <dxf>
      <fill>
        <patternFill>
          <bgColor theme="0"/>
        </patternFill>
      </fill>
    </dxf>
    <dxf>
      <fill>
        <patternFill>
          <bgColor theme="3" tint="0.59996337778862885"/>
        </patternFill>
      </fill>
    </dxf>
    <dxf>
      <fill>
        <patternFill>
          <bgColor theme="5" tint="0.39994506668294322"/>
        </patternFill>
      </fill>
    </dxf>
    <dxf>
      <font>
        <color theme="0" tint="-0.499984740745262"/>
      </font>
      <fill>
        <patternFill>
          <bgColor theme="0" tint="-0.499984740745262"/>
        </patternFill>
      </fill>
    </dxf>
    <dxf>
      <fill>
        <patternFill>
          <bgColor theme="3" tint="0.59996337778862885"/>
        </patternFill>
      </fill>
    </dxf>
    <dxf>
      <fill>
        <patternFill>
          <bgColor theme="5" tint="0.3999450666829432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patternFill>
      </fill>
    </dxf>
    <dxf>
      <font>
        <color theme="0" tint="-0.499984740745262"/>
      </font>
      <fill>
        <patternFill>
          <bgColor theme="0" tint="-0.499984740745262"/>
        </patternFill>
      </fill>
    </dxf>
    <dxf>
      <font>
        <color rgb="FFFF0000"/>
      </font>
      <fill>
        <patternFill patternType="none">
          <bgColor auto="1"/>
        </patternFill>
      </fill>
    </dxf>
    <dxf>
      <border>
        <top style="thin">
          <color auto="1"/>
        </top>
        <vertical/>
        <horizontal/>
      </border>
    </dxf>
    <dxf>
      <font>
        <color theme="0"/>
      </font>
    </dxf>
    <dxf>
      <border>
        <top style="thin">
          <color auto="1"/>
        </top>
        <vertical/>
        <horizontal/>
      </border>
    </dxf>
    <dxf>
      <font>
        <color rgb="FFFF0000"/>
      </font>
    </dxf>
    <dxf>
      <font>
        <color theme="0" tint="-0.499984740745262"/>
      </font>
      <fill>
        <patternFill>
          <bgColor theme="1" tint="0.499984740745262"/>
        </patternFill>
      </fill>
    </dxf>
    <dxf>
      <font>
        <color rgb="FFFF0000"/>
      </font>
    </dxf>
    <dxf>
      <font>
        <color theme="0" tint="-0.499984740745262"/>
      </font>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strike val="0"/>
        <condense val="0"/>
        <extend val="0"/>
        <outline val="0"/>
        <shadow val="0"/>
        <u val="none"/>
        <vertAlign val="baseline"/>
        <sz val="8"/>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8"/>
        <color auto="1"/>
        <name val="Arial"/>
        <scheme val="none"/>
      </font>
      <fill>
        <patternFill patternType="solid">
          <fgColor indexed="64"/>
          <bgColor theme="0"/>
        </patternFill>
      </fill>
      <alignment horizontal="center"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8"/>
        <color auto="1"/>
        <name val="Arial"/>
        <scheme val="none"/>
      </font>
      <fill>
        <patternFill patternType="solid">
          <fgColor indexed="64"/>
          <bgColor indexed="22"/>
        </patternFill>
      </fill>
      <alignment horizontal="center" vertical="bottom" textRotation="0" wrapText="1" indent="0" justifyLastLine="0" shrinkToFit="0" readingOrder="0"/>
      <protection locked="1" hidden="0"/>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border>
        <left style="thin">
          <color auto="1"/>
        </left>
        <right style="thin">
          <color auto="1"/>
        </right>
        <top style="thin">
          <color auto="1"/>
        </top>
        <bottom style="thin">
          <color auto="1"/>
        </bottom>
        <vertical/>
        <horizontal/>
      </border>
    </dxf>
    <dxf>
      <font>
        <color auto="1"/>
      </font>
    </dxf>
  </dxfs>
  <tableStyles count="1" defaultTableStyle="TableStyleMedium9" defaultPivotStyle="PivotStyleLight16">
    <tableStyle name="Table Style 1" pivot="0" count="0"/>
  </tableStyles>
  <colors>
    <mruColors>
      <color rgb="FF0000FF"/>
      <color rgb="FFFFFF99"/>
      <color rgb="FFFFFFFF"/>
      <color rgb="FFFFFFE5"/>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200">
              <a:latin typeface="Arial" pitchFamily="34" charset="0"/>
              <a:cs typeface="Arial" pitchFamily="34" charset="0"/>
            </a:defRPr>
          </a:pPr>
          <a:endParaRPr lang="en-US"/>
        </a:p>
      </c:txPr>
    </c:title>
    <c:autoTitleDeleted val="0"/>
    <c:plotArea>
      <c:layout>
        <c:manualLayout>
          <c:layoutTarget val="inner"/>
          <c:xMode val="edge"/>
          <c:yMode val="edge"/>
          <c:x val="0.11901647005084103"/>
          <c:y val="0.16220429589158497"/>
          <c:w val="0.84081880312824142"/>
          <c:h val="0.64478140232470937"/>
        </c:manualLayout>
      </c:layout>
      <c:lineChart>
        <c:grouping val="standard"/>
        <c:varyColors val="0"/>
        <c:ser>
          <c:idx val="0"/>
          <c:order val="0"/>
          <c:tx>
            <c:v>J-Curve (Unlevered)</c:v>
          </c:tx>
          <c:marker>
            <c:symbol val="none"/>
          </c:marker>
          <c:dPt>
            <c:idx val="45"/>
            <c:bubble3D val="0"/>
          </c:dPt>
          <c:dPt>
            <c:idx val="48"/>
            <c:bubble3D val="0"/>
            <c:spPr>
              <a:ln>
                <a:solidFill>
                  <a:schemeClr val="accent2"/>
                </a:solidFill>
              </a:ln>
            </c:spPr>
          </c:dPt>
          <c:cat>
            <c:numRef>
              <c:f>'E1-I. Fund Cash Flows'!$B$9:$B$109</c:f>
              <c:numCache>
                <c:formatCode>m/d/yyyy</c:formatCode>
                <c:ptCount val="45"/>
                <c:pt idx="0">
                  <c:v>37346</c:v>
                </c:pt>
                <c:pt idx="1">
                  <c:v>37437</c:v>
                </c:pt>
                <c:pt idx="2">
                  <c:v>37529</c:v>
                </c:pt>
                <c:pt idx="3">
                  <c:v>37621</c:v>
                </c:pt>
                <c:pt idx="4">
                  <c:v>37711</c:v>
                </c:pt>
                <c:pt idx="5">
                  <c:v>37802</c:v>
                </c:pt>
                <c:pt idx="6">
                  <c:v>37894</c:v>
                </c:pt>
                <c:pt idx="7">
                  <c:v>37986</c:v>
                </c:pt>
                <c:pt idx="8">
                  <c:v>38077</c:v>
                </c:pt>
                <c:pt idx="9">
                  <c:v>38168</c:v>
                </c:pt>
                <c:pt idx="10">
                  <c:v>38260</c:v>
                </c:pt>
                <c:pt idx="11">
                  <c:v>38352</c:v>
                </c:pt>
                <c:pt idx="12">
                  <c:v>38442</c:v>
                </c:pt>
                <c:pt idx="13">
                  <c:v>38533</c:v>
                </c:pt>
                <c:pt idx="14">
                  <c:v>38625</c:v>
                </c:pt>
                <c:pt idx="15">
                  <c:v>38717</c:v>
                </c:pt>
                <c:pt idx="16">
                  <c:v>38807</c:v>
                </c:pt>
                <c:pt idx="17">
                  <c:v>38898</c:v>
                </c:pt>
                <c:pt idx="18">
                  <c:v>38990</c:v>
                </c:pt>
                <c:pt idx="19">
                  <c:v>39082</c:v>
                </c:pt>
                <c:pt idx="20">
                  <c:v>39172</c:v>
                </c:pt>
                <c:pt idx="21">
                  <c:v>39263</c:v>
                </c:pt>
                <c:pt idx="22">
                  <c:v>39355</c:v>
                </c:pt>
                <c:pt idx="23">
                  <c:v>39447</c:v>
                </c:pt>
                <c:pt idx="24">
                  <c:v>39538</c:v>
                </c:pt>
                <c:pt idx="25">
                  <c:v>39629</c:v>
                </c:pt>
                <c:pt idx="26">
                  <c:v>39721</c:v>
                </c:pt>
                <c:pt idx="27">
                  <c:v>39813</c:v>
                </c:pt>
                <c:pt idx="28">
                  <c:v>39903</c:v>
                </c:pt>
                <c:pt idx="29">
                  <c:v>39994</c:v>
                </c:pt>
                <c:pt idx="30">
                  <c:v>40086</c:v>
                </c:pt>
                <c:pt idx="31">
                  <c:v>40178</c:v>
                </c:pt>
                <c:pt idx="32">
                  <c:v>40268</c:v>
                </c:pt>
                <c:pt idx="33">
                  <c:v>40359</c:v>
                </c:pt>
                <c:pt idx="34">
                  <c:v>40451</c:v>
                </c:pt>
                <c:pt idx="35">
                  <c:v>40543</c:v>
                </c:pt>
                <c:pt idx="36">
                  <c:v>40633</c:v>
                </c:pt>
                <c:pt idx="37">
                  <c:v>40724</c:v>
                </c:pt>
                <c:pt idx="38">
                  <c:v>40816</c:v>
                </c:pt>
                <c:pt idx="39">
                  <c:v>40908</c:v>
                </c:pt>
                <c:pt idx="40">
                  <c:v>40999</c:v>
                </c:pt>
                <c:pt idx="41">
                  <c:v>41090</c:v>
                </c:pt>
                <c:pt idx="42">
                  <c:v>41182</c:v>
                </c:pt>
                <c:pt idx="43">
                  <c:v>41274</c:v>
                </c:pt>
                <c:pt idx="44">
                  <c:v>41274</c:v>
                </c:pt>
              </c:numCache>
            </c:numRef>
          </c:cat>
          <c:val>
            <c:numRef>
              <c:f>'E1-I. Fund Cash Flows'!$AO$9:$AO$109</c:f>
              <c:numCache>
                <c:formatCode>#,##0_);[Red]\(#,##0\)</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numCache>
            </c:numRef>
          </c:val>
          <c:smooth val="0"/>
        </c:ser>
        <c:dLbls>
          <c:showLegendKey val="0"/>
          <c:showVal val="0"/>
          <c:showCatName val="0"/>
          <c:showSerName val="0"/>
          <c:showPercent val="0"/>
          <c:showBubbleSize val="0"/>
        </c:dLbls>
        <c:marker val="1"/>
        <c:smooth val="0"/>
        <c:axId val="46441600"/>
        <c:axId val="46443136"/>
      </c:lineChart>
      <c:dateAx>
        <c:axId val="46441600"/>
        <c:scaling>
          <c:orientation val="minMax"/>
          <c:min val="37316"/>
        </c:scaling>
        <c:delete val="0"/>
        <c:axPos val="b"/>
        <c:numFmt formatCode="[$-409]mmm\-yy;@" sourceLinked="0"/>
        <c:majorTickMark val="out"/>
        <c:minorTickMark val="none"/>
        <c:tickLblPos val="low"/>
        <c:txPr>
          <a:bodyPr/>
          <a:lstStyle/>
          <a:p>
            <a:pPr>
              <a:defRPr sz="800"/>
            </a:pPr>
            <a:endParaRPr lang="en-US"/>
          </a:p>
        </c:txPr>
        <c:crossAx val="46443136"/>
        <c:crosses val="autoZero"/>
        <c:auto val="0"/>
        <c:lblOffset val="100"/>
        <c:baseTimeUnit val="months"/>
      </c:dateAx>
      <c:valAx>
        <c:axId val="46443136"/>
        <c:scaling>
          <c:orientation val="minMax"/>
        </c:scaling>
        <c:delete val="0"/>
        <c:axPos val="l"/>
        <c:majorGridlines/>
        <c:numFmt formatCode="#,##0_);[Red]\(#,##0\)" sourceLinked="1"/>
        <c:majorTickMark val="out"/>
        <c:minorTickMark val="none"/>
        <c:tickLblPos val="nextTo"/>
        <c:txPr>
          <a:bodyPr/>
          <a:lstStyle/>
          <a:p>
            <a:pPr>
              <a:defRPr sz="800"/>
            </a:pPr>
            <a:endParaRPr lang="en-US"/>
          </a:p>
        </c:txPr>
        <c:crossAx val="46441600"/>
        <c:crosses val="autoZero"/>
        <c:crossBetween val="between"/>
        <c:dispUnits>
          <c:builtInUnit val="millions"/>
          <c:dispUnitsLbl/>
        </c:dispUnits>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Georgia" panose="02040502050405020303" pitchFamily="18" charset="0"/>
              </a:defRPr>
            </a:pPr>
            <a:r>
              <a:rPr lang="en-US" sz="1200">
                <a:latin typeface="Georgia" panose="02040502050405020303" pitchFamily="18" charset="0"/>
              </a:rPr>
              <a:t>Value Driver Analysis - Contributions to Change in Equity Value</a:t>
            </a:r>
          </a:p>
        </c:rich>
      </c:tx>
      <c:overlay val="0"/>
    </c:title>
    <c:autoTitleDeleted val="0"/>
    <c:plotArea>
      <c:layout>
        <c:manualLayout>
          <c:layoutTarget val="inner"/>
          <c:xMode val="edge"/>
          <c:yMode val="edge"/>
          <c:x val="8.7602181463843964E-2"/>
          <c:y val="0.16938578118170725"/>
          <c:w val="0.89483294827667503"/>
          <c:h val="0.69491140509134985"/>
        </c:manualLayout>
      </c:layout>
      <c:barChart>
        <c:barDir val="col"/>
        <c:grouping val="stacked"/>
        <c:varyColors val="0"/>
        <c:ser>
          <c:idx val="0"/>
          <c:order val="0"/>
          <c:tx>
            <c:strRef>
              <c:f>'Value Driver Analysis'!$K$5</c:f>
              <c:strCache>
                <c:ptCount val="1"/>
                <c:pt idx="0">
                  <c:v>Base Values</c:v>
                </c:pt>
              </c:strCache>
            </c:strRef>
          </c:tx>
          <c:spPr>
            <a:noFill/>
            <a:ln>
              <a:noFill/>
            </a:ln>
          </c:spPr>
          <c:invertIfNegative val="0"/>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Analysis'!$K$6:$K$11</c:f>
              <c:numCache>
                <c:formatCode>0.00</c:formatCode>
                <c:ptCount val="6"/>
                <c:pt idx="1">
                  <c:v>1</c:v>
                </c:pt>
                <c:pt idx="2">
                  <c:v>1</c:v>
                </c:pt>
                <c:pt idx="3">
                  <c:v>1</c:v>
                </c:pt>
                <c:pt idx="4">
                  <c:v>1</c:v>
                </c:pt>
              </c:numCache>
            </c:numRef>
          </c:val>
        </c:ser>
        <c:ser>
          <c:idx val="2"/>
          <c:order val="1"/>
          <c:tx>
            <c:strRef>
              <c:f>'Value Driver Analysis'!$M$5</c:f>
              <c:strCache>
                <c:ptCount val="1"/>
                <c:pt idx="0">
                  <c:v>Abs. Element Values</c:v>
                </c:pt>
              </c:strCache>
            </c:strRef>
          </c:tx>
          <c:spPr>
            <a:ln>
              <a:solidFill>
                <a:sysClr val="windowText" lastClr="000000"/>
              </a:solidFill>
            </a:ln>
          </c:spPr>
          <c:invertIfNegative val="0"/>
          <c:dPt>
            <c:idx val="0"/>
            <c:invertIfNegative val="0"/>
            <c:bubble3D val="0"/>
            <c:spPr>
              <a:solidFill>
                <a:schemeClr val="accent1">
                  <a:lumMod val="75000"/>
                </a:schemeClr>
              </a:solidFill>
              <a:ln>
                <a:solidFill>
                  <a:sysClr val="windowText" lastClr="000000"/>
                </a:solidFill>
              </a:ln>
            </c:spPr>
          </c:dPt>
          <c:dPt>
            <c:idx val="1"/>
            <c:invertIfNegative val="0"/>
            <c:bubble3D val="0"/>
            <c:spPr>
              <a:solidFill>
                <a:schemeClr val="accent2"/>
              </a:solidFill>
              <a:ln>
                <a:solidFill>
                  <a:sysClr val="windowText" lastClr="000000"/>
                </a:solidFill>
              </a:ln>
            </c:spPr>
          </c:dPt>
          <c:dPt>
            <c:idx val="2"/>
            <c:invertIfNegative val="0"/>
            <c:bubble3D val="0"/>
            <c:spPr>
              <a:solidFill>
                <a:schemeClr val="accent2"/>
              </a:solidFill>
              <a:ln>
                <a:solidFill>
                  <a:sysClr val="windowText" lastClr="000000"/>
                </a:solidFill>
              </a:ln>
            </c:spPr>
          </c:dPt>
          <c:dPt>
            <c:idx val="3"/>
            <c:invertIfNegative val="0"/>
            <c:bubble3D val="0"/>
            <c:spPr>
              <a:solidFill>
                <a:schemeClr val="accent2"/>
              </a:solidFill>
              <a:ln>
                <a:solidFill>
                  <a:sysClr val="windowText" lastClr="000000"/>
                </a:solidFill>
              </a:ln>
            </c:spPr>
          </c:dPt>
          <c:dPt>
            <c:idx val="4"/>
            <c:invertIfNegative val="0"/>
            <c:bubble3D val="0"/>
            <c:spPr>
              <a:solidFill>
                <a:schemeClr val="accent2"/>
              </a:solidFill>
              <a:ln>
                <a:solidFill>
                  <a:sysClr val="windowText" lastClr="000000"/>
                </a:solidFill>
              </a:ln>
            </c:spPr>
          </c:dPt>
          <c:dPt>
            <c:idx val="5"/>
            <c:invertIfNegative val="0"/>
            <c:bubble3D val="0"/>
            <c:spPr>
              <a:solidFill>
                <a:schemeClr val="accent1">
                  <a:lumMod val="75000"/>
                </a:schemeClr>
              </a:solidFill>
              <a:ln>
                <a:solidFill>
                  <a:sysClr val="windowText" lastClr="000000"/>
                </a:solidFill>
              </a:ln>
            </c:spPr>
          </c:dPt>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Analysis'!$M$6:$M$11</c:f>
              <c:numCache>
                <c:formatCode>0.00</c:formatCode>
                <c:ptCount val="6"/>
                <c:pt idx="0">
                  <c:v>1</c:v>
                </c:pt>
                <c:pt idx="1">
                  <c:v>0</c:v>
                </c:pt>
                <c:pt idx="2">
                  <c:v>0</c:v>
                </c:pt>
                <c:pt idx="3">
                  <c:v>0</c:v>
                </c:pt>
                <c:pt idx="4">
                  <c:v>0</c:v>
                </c:pt>
                <c:pt idx="5">
                  <c:v>1</c:v>
                </c:pt>
              </c:numCache>
            </c:numRef>
          </c:val>
        </c:ser>
        <c:ser>
          <c:idx val="3"/>
          <c:order val="2"/>
          <c:tx>
            <c:strRef>
              <c:f>'Value Driver Analysis'!$N$5</c:f>
              <c:strCache>
                <c:ptCount val="1"/>
                <c:pt idx="0">
                  <c:v>Label Spaces</c:v>
                </c:pt>
              </c:strCache>
            </c:strRef>
          </c:tx>
          <c:spPr>
            <a:noFill/>
          </c:spPr>
          <c:invertIfNegative val="0"/>
          <c:dLbls>
            <c:dLbl>
              <c:idx val="0"/>
              <c:tx>
                <c:strRef>
                  <c:f>'Value Driver Analysis'!$L$6</c:f>
                  <c:strCache>
                    <c:ptCount val="1"/>
                    <c:pt idx="0">
                      <c:v>1.00 </c:v>
                    </c:pt>
                  </c:strCache>
                </c:strRef>
              </c:tx>
              <c:numFmt formatCode="#,##0.00_);[Red]\(#,##0.00\)" sourceLinked="0"/>
              <c:spPr/>
              <c:txPr>
                <a:bodyPr/>
                <a:lstStyle/>
                <a:p>
                  <a:pPr>
                    <a:defRPr b="1"/>
                  </a:pPr>
                  <a:endParaRPr lang="en-US"/>
                </a:p>
              </c:txPr>
              <c:showLegendKey val="0"/>
              <c:showVal val="1"/>
              <c:showCatName val="0"/>
              <c:showSerName val="0"/>
              <c:showPercent val="0"/>
              <c:showBubbleSize val="0"/>
            </c:dLbl>
            <c:dLbl>
              <c:idx val="1"/>
              <c:tx>
                <c:strRef>
                  <c:f>'Value Driver Analysis'!$L$7</c:f>
                  <c:strCache>
                    <c:ptCount val="1"/>
                  </c:strCache>
                </c:strRef>
              </c:tx>
              <c:numFmt formatCode="#,##0.00_);[Red]\(#,##0.00\)" sourceLinked="0"/>
              <c:spPr/>
              <c:txPr>
                <a:bodyPr/>
                <a:lstStyle/>
                <a:p>
                  <a:pPr>
                    <a:defRPr b="1"/>
                  </a:pPr>
                  <a:endParaRPr lang="en-US"/>
                </a:p>
              </c:txPr>
              <c:showLegendKey val="0"/>
              <c:showVal val="1"/>
              <c:showCatName val="0"/>
              <c:showSerName val="0"/>
              <c:showPercent val="0"/>
              <c:showBubbleSize val="0"/>
            </c:dLbl>
            <c:dLbl>
              <c:idx val="2"/>
              <c:tx>
                <c:strRef>
                  <c:f>'Value Driver Analysis'!$L$8</c:f>
                  <c:strCache>
                    <c:ptCount val="1"/>
                  </c:strCache>
                </c:strRef>
              </c:tx>
              <c:showLegendKey val="0"/>
              <c:showVal val="1"/>
              <c:showCatName val="0"/>
              <c:showSerName val="0"/>
              <c:showPercent val="0"/>
              <c:showBubbleSize val="0"/>
            </c:dLbl>
            <c:dLbl>
              <c:idx val="3"/>
              <c:tx>
                <c:strRef>
                  <c:f>'Value Driver Analysis'!$L$9</c:f>
                  <c:strCache>
                    <c:ptCount val="1"/>
                  </c:strCache>
                </c:strRef>
              </c:tx>
              <c:showLegendKey val="0"/>
              <c:showVal val="1"/>
              <c:showCatName val="0"/>
              <c:showSerName val="0"/>
              <c:showPercent val="0"/>
              <c:showBubbleSize val="0"/>
            </c:dLbl>
            <c:dLbl>
              <c:idx val="4"/>
              <c:tx>
                <c:strRef>
                  <c:f>'Value Driver Analysis'!$L$10</c:f>
                  <c:strCache>
                    <c:ptCount val="1"/>
                  </c:strCache>
                </c:strRef>
              </c:tx>
              <c:showLegendKey val="0"/>
              <c:showVal val="1"/>
              <c:showCatName val="0"/>
              <c:showSerName val="0"/>
              <c:showPercent val="0"/>
              <c:showBubbleSize val="0"/>
            </c:dLbl>
            <c:dLbl>
              <c:idx val="5"/>
              <c:tx>
                <c:strRef>
                  <c:f>'Value Driver Analysis'!$L$11</c:f>
                  <c:strCache>
                    <c:ptCount val="1"/>
                    <c:pt idx="0">
                      <c:v>1.00 </c:v>
                    </c:pt>
                  </c:strCache>
                </c:strRef>
              </c:tx>
              <c:showLegendKey val="0"/>
              <c:showVal val="1"/>
              <c:showCatName val="0"/>
              <c:showSerName val="0"/>
              <c:showPercent val="0"/>
              <c:showBubbleSize val="0"/>
            </c:dLbl>
            <c:txPr>
              <a:bodyPr/>
              <a:lstStyle/>
              <a:p>
                <a:pPr>
                  <a:defRPr b="1"/>
                </a:pPr>
                <a:endParaRPr lang="en-US"/>
              </a:p>
            </c:txPr>
            <c:showLegendKey val="0"/>
            <c:showVal val="1"/>
            <c:showCatName val="0"/>
            <c:showSerName val="0"/>
            <c:showPercent val="0"/>
            <c:showBubbleSize val="0"/>
            <c:showLeaderLines val="0"/>
          </c:dLbls>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Analysis'!$N$6:$N$11</c:f>
              <c:numCache>
                <c:formatCode>0.00</c:formatCode>
                <c:ptCount val="6"/>
                <c:pt idx="0">
                  <c:v>0.2</c:v>
                </c:pt>
                <c:pt idx="1">
                  <c:v>0.2</c:v>
                </c:pt>
                <c:pt idx="2">
                  <c:v>0.2</c:v>
                </c:pt>
                <c:pt idx="3">
                  <c:v>0.2</c:v>
                </c:pt>
                <c:pt idx="4">
                  <c:v>0.2</c:v>
                </c:pt>
                <c:pt idx="5">
                  <c:v>0.2</c:v>
                </c:pt>
              </c:numCache>
            </c:numRef>
          </c:val>
        </c:ser>
        <c:dLbls>
          <c:showLegendKey val="0"/>
          <c:showVal val="0"/>
          <c:showCatName val="0"/>
          <c:showSerName val="0"/>
          <c:showPercent val="0"/>
          <c:showBubbleSize val="0"/>
        </c:dLbls>
        <c:gapWidth val="150"/>
        <c:overlap val="100"/>
        <c:axId val="122793984"/>
        <c:axId val="122795520"/>
      </c:barChart>
      <c:lineChart>
        <c:grouping val="standard"/>
        <c:varyColors val="0"/>
        <c:ser>
          <c:idx val="4"/>
          <c:order val="3"/>
          <c:tx>
            <c:strRef>
              <c:f>'Value Driver Analysis'!$O$5</c:f>
              <c:strCache>
                <c:ptCount val="1"/>
                <c:pt idx="0">
                  <c:v>Connector 1</c:v>
                </c:pt>
              </c:strCache>
            </c:strRef>
          </c:tx>
          <c:spPr>
            <a:ln w="3175">
              <a:solidFill>
                <a:sysClr val="windowText" lastClr="000000"/>
              </a:solidFill>
              <a:prstDash val="sysDash"/>
            </a:ln>
          </c:spPr>
          <c:marker>
            <c:symbol val="none"/>
          </c:marker>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Analysis'!$O$6:$O$11</c:f>
              <c:numCache>
                <c:formatCode>0.00</c:formatCode>
                <c:ptCount val="6"/>
                <c:pt idx="0">
                  <c:v>1</c:v>
                </c:pt>
                <c:pt idx="1">
                  <c:v>1</c:v>
                </c:pt>
              </c:numCache>
            </c:numRef>
          </c:val>
          <c:smooth val="0"/>
        </c:ser>
        <c:ser>
          <c:idx val="5"/>
          <c:order val="4"/>
          <c:tx>
            <c:strRef>
              <c:f>'Value Driver Analysis'!$P$5</c:f>
              <c:strCache>
                <c:ptCount val="1"/>
                <c:pt idx="0">
                  <c:v>Connector 2</c:v>
                </c:pt>
              </c:strCache>
            </c:strRef>
          </c:tx>
          <c:spPr>
            <a:ln w="3175">
              <a:solidFill>
                <a:sysClr val="windowText" lastClr="000000"/>
              </a:solidFill>
              <a:prstDash val="sysDash"/>
            </a:ln>
          </c:spPr>
          <c:marker>
            <c:symbol val="none"/>
          </c:marker>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Analysis'!$P$6:$P$11</c:f>
              <c:numCache>
                <c:formatCode>0.00</c:formatCode>
                <c:ptCount val="6"/>
                <c:pt idx="1">
                  <c:v>0</c:v>
                </c:pt>
                <c:pt idx="2">
                  <c:v>0</c:v>
                </c:pt>
              </c:numCache>
            </c:numRef>
          </c:val>
          <c:smooth val="0"/>
        </c:ser>
        <c:ser>
          <c:idx val="6"/>
          <c:order val="5"/>
          <c:tx>
            <c:strRef>
              <c:f>'Value Driver Analysis'!$Q$5</c:f>
              <c:strCache>
                <c:ptCount val="1"/>
                <c:pt idx="0">
                  <c:v>Connector 3</c:v>
                </c:pt>
              </c:strCache>
            </c:strRef>
          </c:tx>
          <c:spPr>
            <a:ln w="3175">
              <a:solidFill>
                <a:sysClr val="windowText" lastClr="000000"/>
              </a:solidFill>
              <a:prstDash val="sysDash"/>
            </a:ln>
          </c:spPr>
          <c:marker>
            <c:symbol val="none"/>
          </c:marker>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Analysis'!$Q$6:$Q$11</c:f>
              <c:numCache>
                <c:formatCode>0.00</c:formatCode>
                <c:ptCount val="6"/>
                <c:pt idx="2">
                  <c:v>0</c:v>
                </c:pt>
                <c:pt idx="3">
                  <c:v>0</c:v>
                </c:pt>
              </c:numCache>
            </c:numRef>
          </c:val>
          <c:smooth val="0"/>
        </c:ser>
        <c:ser>
          <c:idx val="7"/>
          <c:order val="6"/>
          <c:tx>
            <c:strRef>
              <c:f>'Value Driver Analysis'!$R$5</c:f>
              <c:strCache>
                <c:ptCount val="1"/>
                <c:pt idx="0">
                  <c:v>Connector 4</c:v>
                </c:pt>
              </c:strCache>
            </c:strRef>
          </c:tx>
          <c:spPr>
            <a:ln w="3175">
              <a:solidFill>
                <a:sysClr val="windowText" lastClr="000000"/>
              </a:solidFill>
              <a:prstDash val="sysDash"/>
            </a:ln>
          </c:spPr>
          <c:marker>
            <c:symbol val="none"/>
          </c:marker>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Analysis'!$R$6:$R$11</c:f>
              <c:numCache>
                <c:formatCode>0.00</c:formatCode>
                <c:ptCount val="6"/>
                <c:pt idx="3">
                  <c:v>0</c:v>
                </c:pt>
                <c:pt idx="4">
                  <c:v>0</c:v>
                </c:pt>
              </c:numCache>
            </c:numRef>
          </c:val>
          <c:smooth val="0"/>
        </c:ser>
        <c:ser>
          <c:idx val="8"/>
          <c:order val="7"/>
          <c:tx>
            <c:strRef>
              <c:f>'Value Driver Analysis'!$S$5</c:f>
              <c:strCache>
                <c:ptCount val="1"/>
                <c:pt idx="0">
                  <c:v>Connector 5</c:v>
                </c:pt>
              </c:strCache>
            </c:strRef>
          </c:tx>
          <c:spPr>
            <a:ln w="3175">
              <a:solidFill>
                <a:sysClr val="windowText" lastClr="000000"/>
              </a:solidFill>
              <a:prstDash val="sysDash"/>
            </a:ln>
          </c:spPr>
          <c:marker>
            <c:symbol val="none"/>
          </c:marker>
          <c:cat>
            <c:strRef>
              <c:f>'Value Driver Analysis'!$J$6:$J$11</c:f>
              <c:strCache>
                <c:ptCount val="6"/>
                <c:pt idx="0">
                  <c:v>Initial Multiple</c:v>
                </c:pt>
                <c:pt idx="1">
                  <c:v>Revenue Growth</c:v>
                </c:pt>
                <c:pt idx="2">
                  <c:v>Margin Improvement</c:v>
                </c:pt>
                <c:pt idx="3">
                  <c:v>Multiple Expansion</c:v>
                </c:pt>
                <c:pt idx="4">
                  <c:v>Leverage Effect</c:v>
                </c:pt>
                <c:pt idx="5">
                  <c:v>Exit Multiple</c:v>
                </c:pt>
              </c:strCache>
            </c:strRef>
          </c:cat>
          <c:val>
            <c:numRef>
              <c:f>'Value Driver Analysis'!$S$6:$S$11</c:f>
              <c:numCache>
                <c:formatCode>0.00</c:formatCode>
                <c:ptCount val="6"/>
                <c:pt idx="4">
                  <c:v>0</c:v>
                </c:pt>
                <c:pt idx="5">
                  <c:v>0</c:v>
                </c:pt>
              </c:numCache>
            </c:numRef>
          </c:val>
          <c:smooth val="0"/>
        </c:ser>
        <c:dLbls>
          <c:showLegendKey val="0"/>
          <c:showVal val="0"/>
          <c:showCatName val="0"/>
          <c:showSerName val="0"/>
          <c:showPercent val="0"/>
          <c:showBubbleSize val="0"/>
        </c:dLbls>
        <c:marker val="1"/>
        <c:smooth val="0"/>
        <c:axId val="122793984"/>
        <c:axId val="122795520"/>
      </c:lineChart>
      <c:catAx>
        <c:axId val="122793984"/>
        <c:scaling>
          <c:orientation val="minMax"/>
        </c:scaling>
        <c:delete val="0"/>
        <c:axPos val="b"/>
        <c:majorTickMark val="out"/>
        <c:minorTickMark val="none"/>
        <c:tickLblPos val="nextTo"/>
        <c:txPr>
          <a:bodyPr/>
          <a:lstStyle/>
          <a:p>
            <a:pPr>
              <a:defRPr b="1"/>
            </a:pPr>
            <a:endParaRPr lang="en-US"/>
          </a:p>
        </c:txPr>
        <c:crossAx val="122795520"/>
        <c:crosses val="autoZero"/>
        <c:auto val="0"/>
        <c:lblAlgn val="ctr"/>
        <c:lblOffset val="100"/>
        <c:noMultiLvlLbl val="0"/>
      </c:catAx>
      <c:valAx>
        <c:axId val="122795520"/>
        <c:scaling>
          <c:orientation val="minMax"/>
        </c:scaling>
        <c:delete val="0"/>
        <c:axPos val="l"/>
        <c:majorGridlines/>
        <c:title>
          <c:tx>
            <c:rich>
              <a:bodyPr rot="-5400000" vert="horz"/>
              <a:lstStyle/>
              <a:p>
                <a:pPr>
                  <a:defRPr/>
                </a:pPr>
                <a:r>
                  <a:rPr lang="en-US"/>
                  <a:t>Multiple</a:t>
                </a:r>
                <a:r>
                  <a:rPr lang="en-US" baseline="0"/>
                  <a:t> of Invested Capital</a:t>
                </a:r>
                <a:endParaRPr lang="en-US"/>
              </a:p>
            </c:rich>
          </c:tx>
          <c:overlay val="0"/>
        </c:title>
        <c:numFmt formatCode="0.00" sourceLinked="1"/>
        <c:majorTickMark val="out"/>
        <c:minorTickMark val="none"/>
        <c:tickLblPos val="nextTo"/>
        <c:txPr>
          <a:bodyPr/>
          <a:lstStyle/>
          <a:p>
            <a:pPr>
              <a:defRPr b="1"/>
            </a:pPr>
            <a:endParaRPr lang="en-US"/>
          </a:p>
        </c:txPr>
        <c:crossAx val="122793984"/>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absolute">
    <xdr:from>
      <xdr:col>2</xdr:col>
      <xdr:colOff>47625</xdr:colOff>
      <xdr:row>1</xdr:row>
      <xdr:rowOff>152400</xdr:rowOff>
    </xdr:from>
    <xdr:to>
      <xdr:col>6</xdr:col>
      <xdr:colOff>304800</xdr:colOff>
      <xdr:row>6</xdr:row>
      <xdr:rowOff>132715</xdr:rowOff>
    </xdr:to>
    <xdr:pic>
      <xdr:nvPicPr>
        <xdr:cNvPr id="2" name="Picture 1" descr="http://yes2007.sba.gov/offices/OMCS/PublishingImages/SBA%20Logos/RGB%20Files%20for%20Print/SBA%20Logo/color%20SBA%20black%20logo.jp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175" y="314325"/>
          <a:ext cx="2247900" cy="789940"/>
        </a:xfrm>
        <a:prstGeom prst="rect">
          <a:avLst/>
        </a:prstGeom>
        <a:noFill/>
        <a:ln>
          <a:noFill/>
        </a:ln>
      </xdr:spPr>
    </xdr:pic>
    <xdr:clientData/>
  </xdr:twoCellAnchor>
  <xdr:twoCellAnchor editAs="oneCell">
    <xdr:from>
      <xdr:col>0</xdr:col>
      <xdr:colOff>76200</xdr:colOff>
      <xdr:row>0</xdr:row>
      <xdr:rowOff>47625</xdr:rowOff>
    </xdr:from>
    <xdr:to>
      <xdr:col>0</xdr:col>
      <xdr:colOff>661035</xdr:colOff>
      <xdr:row>4</xdr:row>
      <xdr:rowOff>3175</xdr:rowOff>
    </xdr:to>
    <xdr:pic>
      <xdr:nvPicPr>
        <xdr:cNvPr id="3" name="Picture 2" descr="http://yes2007.sba.gov/offices/OMCS/Documents/Index%20Page/Need%20a%20Logo/SBA%20Seal/SBA%20Seal%20B%20and%20W/SBA%20B%20W%20Seal%20No%20Outer%20Circle/SBA%20bw%20seal%20no%20outer%20circle%20screen.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 y="47625"/>
          <a:ext cx="584835" cy="603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419100</xdr:colOff>
      <xdr:row>23</xdr:row>
      <xdr:rowOff>133349</xdr:rowOff>
    </xdr:from>
    <xdr:to>
      <xdr:col>11</xdr:col>
      <xdr:colOff>438149</xdr:colOff>
      <xdr:row>40</xdr:row>
      <xdr:rowOff>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4</xdr:row>
      <xdr:rowOff>161925</xdr:rowOff>
    </xdr:from>
    <xdr:to>
      <xdr:col>8</xdr:col>
      <xdr:colOff>123825</xdr:colOff>
      <xdr:row>31</xdr:row>
      <xdr:rowOff>85719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0.07801</cdr:y>
    </cdr:from>
    <cdr:to>
      <cdr:x>1</cdr:x>
      <cdr:y>0.13711</cdr:y>
    </cdr:to>
    <cdr:sp macro="" textlink="'Value Driver Analysis'!$C$3">
      <cdr:nvSpPr>
        <cdr:cNvPr id="2" name="TextBox 1"/>
        <cdr:cNvSpPr txBox="1"/>
      </cdr:nvSpPr>
      <cdr:spPr>
        <a:xfrm xmlns:a="http://schemas.openxmlformats.org/drawingml/2006/main">
          <a:off x="0" y="314320"/>
          <a:ext cx="7953375" cy="238125"/>
        </a:xfrm>
        <a:prstGeom xmlns:a="http://schemas.openxmlformats.org/drawingml/2006/main" prst="rect">
          <a:avLst/>
        </a:prstGeom>
      </cdr:spPr>
      <cdr:txBody>
        <a:bodyPr xmlns:a="http://schemas.openxmlformats.org/drawingml/2006/main" vertOverflow="clip" wrap="square" lIns="0" tIns="0" rIns="0" bIns="0" rtlCol="0" anchor="ctr" anchorCtr="1"/>
        <a:lstStyle xmlns:a="http://schemas.openxmlformats.org/drawingml/2006/main"/>
        <a:p xmlns:a="http://schemas.openxmlformats.org/drawingml/2006/main">
          <a:pPr algn="ctr"/>
          <a:fld id="{4002251B-F8FA-49C7-8F93-714A2995A113}" type="TxLink">
            <a:rPr lang="en-US" sz="1000" b="1" i="1" u="none" strike="noStrike">
              <a:solidFill>
                <a:srgbClr val="000000"/>
              </a:solidFill>
              <a:latin typeface="Georgia" panose="02040502050405020303" pitchFamily="18" charset="0"/>
              <a:cs typeface="Arial"/>
            </a:rPr>
            <a:pPr algn="ctr"/>
            <a:t>YPC Company</a:t>
          </a:fld>
          <a:endParaRPr lang="en-US" sz="1400" i="1">
            <a:latin typeface="Georgia" panose="02040502050405020303" pitchFamily="18" charset="0"/>
          </a:endParaRPr>
        </a:p>
      </cdr:txBody>
    </cdr:sp>
  </cdr:relSizeAnchor>
</c:userShapes>
</file>

<file path=xl/tables/table1.xml><?xml version="1.0" encoding="utf-8"?>
<table xmlns="http://schemas.openxmlformats.org/spreadsheetml/2006/main" id="1" name="Table1" displayName="Table1" ref="J5:J305" totalsRowShown="0" headerRowDxfId="276" dataDxfId="274" headerRowBorderDxfId="275" tableBorderDxfId="273" totalsRowBorderDxfId="272">
  <autoFilter ref="J5:J305"/>
  <tableColumns count="1">
    <tableColumn id="1" name="Realized/Unrealized _x000a_(All Invested Securities)" dataDxfId="271">
      <calculatedColumnFormula>IF(A6&lt;&gt;"",IF(COUNTIFS('E1-C. Financing Descriptions'!$L$6:$L$305,"U",'E1-C. Financing Descriptions'!$A$6:$A$305,'E1-B. Portfolio Companies'!$A6)&gt;0,"U","R"),"")</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tabSelected="1" zoomScaleNormal="100" workbookViewId="0"/>
  </sheetViews>
  <sheetFormatPr defaultColWidth="9.1796875" defaultRowHeight="12.5" x14ac:dyDescent="0.25"/>
  <cols>
    <col min="1" max="1" width="13.7265625" style="465" customWidth="1"/>
    <col min="2" max="2" width="12.26953125" style="465" customWidth="1"/>
    <col min="3" max="3" width="2.453125" style="465" customWidth="1"/>
    <col min="4" max="16384" width="9.1796875" style="465"/>
  </cols>
  <sheetData>
    <row r="1" spans="1:10" x14ac:dyDescent="0.25">
      <c r="J1" s="506" t="s">
        <v>486</v>
      </c>
    </row>
    <row r="2" spans="1:10" x14ac:dyDescent="0.25">
      <c r="J2" s="506" t="s">
        <v>485</v>
      </c>
    </row>
    <row r="8" spans="1:10" ht="16.5" x14ac:dyDescent="0.35">
      <c r="E8" s="466" t="s">
        <v>383</v>
      </c>
    </row>
    <row r="10" spans="1:10" ht="32.5" x14ac:dyDescent="0.25">
      <c r="E10" s="467" t="s">
        <v>384</v>
      </c>
    </row>
    <row r="11" spans="1:10" ht="12.75" customHeight="1" x14ac:dyDescent="0.25">
      <c r="E11" s="468"/>
    </row>
    <row r="12" spans="1:10" ht="26" x14ac:dyDescent="0.25">
      <c r="E12" s="496" t="s">
        <v>385</v>
      </c>
    </row>
    <row r="14" spans="1:10" ht="11.25" customHeight="1" x14ac:dyDescent="0.25">
      <c r="A14" s="631" t="s">
        <v>440</v>
      </c>
      <c r="B14" s="631"/>
      <c r="C14" s="631"/>
      <c r="D14" s="631"/>
      <c r="E14" s="631"/>
      <c r="F14" s="631"/>
      <c r="G14" s="631"/>
      <c r="H14" s="631"/>
      <c r="I14" s="631"/>
      <c r="J14" s="631"/>
    </row>
    <row r="15" spans="1:10" x14ac:dyDescent="0.25">
      <c r="A15" s="631"/>
      <c r="B15" s="631"/>
      <c r="C15" s="631"/>
      <c r="D15" s="631"/>
      <c r="E15" s="631"/>
      <c r="F15" s="631"/>
      <c r="G15" s="631"/>
      <c r="H15" s="631"/>
      <c r="I15" s="631"/>
      <c r="J15" s="631"/>
    </row>
    <row r="16" spans="1:10" x14ac:dyDescent="0.25">
      <c r="A16" s="631"/>
      <c r="B16" s="631"/>
      <c r="C16" s="631"/>
      <c r="D16" s="631"/>
      <c r="E16" s="631"/>
      <c r="F16" s="631"/>
      <c r="G16" s="631"/>
      <c r="H16" s="631"/>
      <c r="I16" s="631"/>
      <c r="J16" s="631"/>
    </row>
    <row r="17" spans="1:10" x14ac:dyDescent="0.25">
      <c r="A17" s="631"/>
      <c r="B17" s="631"/>
      <c r="C17" s="631"/>
      <c r="D17" s="631"/>
      <c r="E17" s="631"/>
      <c r="F17" s="631"/>
      <c r="G17" s="631"/>
      <c r="H17" s="631"/>
      <c r="I17" s="631"/>
      <c r="J17" s="631"/>
    </row>
    <row r="18" spans="1:10" x14ac:dyDescent="0.25">
      <c r="A18" s="631"/>
      <c r="B18" s="631"/>
      <c r="C18" s="631"/>
      <c r="D18" s="631"/>
      <c r="E18" s="631"/>
      <c r="F18" s="631"/>
      <c r="G18" s="631"/>
      <c r="H18" s="631"/>
      <c r="I18" s="631"/>
      <c r="J18" s="631"/>
    </row>
    <row r="19" spans="1:10" x14ac:dyDescent="0.25">
      <c r="A19" s="631"/>
      <c r="B19" s="631"/>
      <c r="C19" s="631"/>
      <c r="D19" s="631"/>
      <c r="E19" s="631"/>
      <c r="F19" s="631"/>
      <c r="G19" s="631"/>
      <c r="H19" s="631"/>
      <c r="I19" s="631"/>
      <c r="J19" s="631"/>
    </row>
    <row r="38" spans="1:1" x14ac:dyDescent="0.25">
      <c r="A38" s="583" t="s">
        <v>416</v>
      </c>
    </row>
  </sheetData>
  <mergeCells count="1">
    <mergeCell ref="A14:J19"/>
  </mergeCells>
  <pageMargins left="0.7" right="0.7" top="0.75" bottom="0.75" header="0.3" footer="0.3"/>
  <pageSetup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X131"/>
  <sheetViews>
    <sheetView showGridLines="0" zoomScale="85" zoomScaleNormal="85" zoomScaleSheetLayoutView="40" workbookViewId="0">
      <pane ySplit="7" topLeftCell="A8" activePane="bottomLeft" state="frozen"/>
      <selection pane="bottomLeft" activeCell="A8" sqref="A8"/>
    </sheetView>
  </sheetViews>
  <sheetFormatPr defaultColWidth="9.1796875" defaultRowHeight="12.5" outlineLevelCol="1" x14ac:dyDescent="0.25"/>
  <cols>
    <col min="1" max="1" width="15.453125" style="156" customWidth="1"/>
    <col min="2" max="2" width="22.453125" style="247" customWidth="1"/>
    <col min="3" max="3" width="12.7265625" style="156" customWidth="1"/>
    <col min="4" max="4" width="2.54296875" style="256" customWidth="1"/>
    <col min="5" max="7" width="12.7265625" style="156" customWidth="1"/>
    <col min="8" max="8" width="2.7265625" style="52" customWidth="1"/>
    <col min="9" max="14" width="12.7265625" style="156" customWidth="1"/>
    <col min="15" max="15" width="2.7265625" style="52" customWidth="1"/>
    <col min="16" max="20" width="12.7265625" style="156" customWidth="1"/>
    <col min="21" max="21" width="2.7265625" style="52" customWidth="1"/>
    <col min="22" max="26" width="12.7265625" style="156" customWidth="1"/>
    <col min="27" max="27" width="2.7265625" style="52" customWidth="1"/>
    <col min="28" max="28" width="14" style="156" customWidth="1"/>
    <col min="29" max="29" width="14" style="56" customWidth="1"/>
    <col min="30" max="30" width="12.7265625" style="56" customWidth="1"/>
    <col min="31" max="31" width="2.7265625" style="52" customWidth="1"/>
    <col min="32" max="36" width="12.7265625" style="156" customWidth="1"/>
    <col min="37" max="37" width="9.1796875" style="156"/>
    <col min="38" max="41" width="12.7265625" style="156" customWidth="1"/>
    <col min="42" max="42" width="13.1796875" style="156" hidden="1" customWidth="1" outlineLevel="1"/>
    <col min="43" max="43" width="12.7265625" style="156" hidden="1" customWidth="1" outlineLevel="1"/>
    <col min="44" max="44" width="2.7265625" style="156" hidden="1" customWidth="1" outlineLevel="1"/>
    <col min="45" max="47" width="12.7265625" style="156" hidden="1" customWidth="1" outlineLevel="1"/>
    <col min="48" max="48" width="17.453125" style="156" hidden="1" customWidth="1" outlineLevel="1"/>
    <col min="49" max="49" width="12.7265625" style="156" hidden="1" customWidth="1" outlineLevel="1"/>
    <col min="50" max="50" width="9.1796875" style="156" collapsed="1"/>
    <col min="51" max="16384" width="9.1796875" style="156"/>
  </cols>
  <sheetData>
    <row r="1" spans="1:49" ht="22.5" customHeight="1" x14ac:dyDescent="0.4">
      <c r="A1" s="100">
        <f>FundName</f>
        <v>0</v>
      </c>
      <c r="B1" s="254"/>
      <c r="C1" s="255"/>
      <c r="E1" s="325"/>
      <c r="F1" s="257"/>
      <c r="G1" s="257"/>
      <c r="N1" s="257"/>
    </row>
    <row r="2" spans="1:49" ht="11.25" customHeight="1" x14ac:dyDescent="0.25">
      <c r="A2" s="104">
        <f>ApplicantName</f>
        <v>0</v>
      </c>
      <c r="B2" s="155"/>
      <c r="D2" s="156"/>
      <c r="H2" s="156"/>
      <c r="I2" s="52"/>
      <c r="J2" s="52"/>
      <c r="K2" s="52"/>
      <c r="L2" s="52"/>
      <c r="M2" s="52"/>
      <c r="N2" s="52"/>
      <c r="P2" s="52"/>
      <c r="Q2" s="52"/>
      <c r="R2" s="52"/>
      <c r="S2" s="179"/>
    </row>
    <row r="3" spans="1:49" ht="11.25" customHeight="1" x14ac:dyDescent="0.25">
      <c r="A3" s="104"/>
      <c r="B3" s="155"/>
      <c r="D3" s="156"/>
      <c r="H3" s="156"/>
      <c r="I3" s="52"/>
      <c r="J3" s="52"/>
      <c r="K3" s="52"/>
      <c r="L3" s="52"/>
      <c r="M3" s="52"/>
      <c r="N3" s="52"/>
      <c r="P3" s="52"/>
      <c r="Q3" s="52"/>
      <c r="R3" s="52"/>
      <c r="S3" s="179"/>
    </row>
    <row r="4" spans="1:49" ht="13" thickBot="1" x14ac:dyDescent="0.3">
      <c r="B4" s="158"/>
      <c r="C4" s="258" t="s">
        <v>392</v>
      </c>
      <c r="AC4" s="258" t="s">
        <v>234</v>
      </c>
    </row>
    <row r="5" spans="1:49" ht="26.5" thickBot="1" x14ac:dyDescent="0.3">
      <c r="B5" s="158"/>
      <c r="C5" s="504">
        <v>0</v>
      </c>
      <c r="E5" s="470" t="s">
        <v>390</v>
      </c>
      <c r="F5" s="260"/>
      <c r="G5" s="260"/>
      <c r="H5" s="51"/>
      <c r="I5" s="470" t="s">
        <v>391</v>
      </c>
      <c r="J5" s="260"/>
      <c r="K5" s="260"/>
      <c r="L5" s="260"/>
      <c r="M5" s="260"/>
      <c r="N5" s="260"/>
      <c r="O5" s="51"/>
      <c r="P5" s="470" t="s">
        <v>394</v>
      </c>
      <c r="Q5" s="260"/>
      <c r="R5" s="260"/>
      <c r="S5" s="260"/>
      <c r="T5" s="260"/>
      <c r="U5" s="51"/>
      <c r="V5" s="470" t="s">
        <v>395</v>
      </c>
      <c r="W5" s="261"/>
      <c r="X5" s="261"/>
      <c r="Y5" s="261"/>
      <c r="Z5" s="261"/>
      <c r="AC5" s="471">
        <f>'E1-I. Fund Cash Flows'!C5</f>
        <v>0</v>
      </c>
      <c r="AF5" s="259" t="s">
        <v>279</v>
      </c>
      <c r="AG5" s="260"/>
      <c r="AH5" s="260"/>
      <c r="AI5" s="260"/>
      <c r="AJ5" s="260"/>
      <c r="AL5" s="259" t="s">
        <v>281</v>
      </c>
      <c r="AM5" s="260"/>
      <c r="AN5" s="260"/>
      <c r="AO5" s="260"/>
      <c r="AQ5" s="389" t="s">
        <v>322</v>
      </c>
      <c r="AR5" s="390"/>
      <c r="AS5" s="390"/>
      <c r="AT5" s="390"/>
      <c r="AU5" s="390"/>
      <c r="AV5" s="390"/>
      <c r="AW5" s="390"/>
    </row>
    <row r="6" spans="1:49" ht="13" thickBot="1" x14ac:dyDescent="0.3">
      <c r="B6" s="158"/>
      <c r="P6" s="261"/>
      <c r="Q6" s="261"/>
      <c r="R6" s="261"/>
      <c r="S6" s="261"/>
      <c r="T6" s="261"/>
    </row>
    <row r="7" spans="1:49" ht="67.5" customHeight="1" thickBot="1" x14ac:dyDescent="0.35">
      <c r="B7" s="262"/>
      <c r="C7" s="29" t="s">
        <v>389</v>
      </c>
      <c r="D7" s="472"/>
      <c r="E7" s="10" t="s">
        <v>140</v>
      </c>
      <c r="F7" s="11" t="s">
        <v>154</v>
      </c>
      <c r="G7" s="12" t="s">
        <v>153</v>
      </c>
      <c r="I7" s="10" t="s">
        <v>141</v>
      </c>
      <c r="J7" s="11" t="s">
        <v>282</v>
      </c>
      <c r="K7" s="11" t="str">
        <f>"Interest Expense - All Other Lenders"</f>
        <v>Interest Expense - All Other Lenders</v>
      </c>
      <c r="L7" s="11" t="s">
        <v>142</v>
      </c>
      <c r="M7" s="11" t="s">
        <v>155</v>
      </c>
      <c r="N7" s="12" t="s">
        <v>166</v>
      </c>
      <c r="P7" s="10" t="s">
        <v>143</v>
      </c>
      <c r="Q7" s="11" t="s">
        <v>259</v>
      </c>
      <c r="R7" s="11" t="str">
        <f>"Leverage Drawn - All Other Lenders"</f>
        <v>Leverage Drawn - All Other Lenders</v>
      </c>
      <c r="S7" s="12" t="s">
        <v>179</v>
      </c>
      <c r="T7" s="12" t="s">
        <v>170</v>
      </c>
      <c r="V7" s="10" t="s">
        <v>133</v>
      </c>
      <c r="W7" s="11" t="s">
        <v>260</v>
      </c>
      <c r="X7" s="11" t="str">
        <f>"Leverage Repayments - All Other Lenders"</f>
        <v>Leverage Repayments - All Other Lenders</v>
      </c>
      <c r="Y7" s="12" t="s">
        <v>178</v>
      </c>
      <c r="Z7" s="12" t="s">
        <v>171</v>
      </c>
      <c r="AB7" s="38" t="s">
        <v>301</v>
      </c>
      <c r="AC7" s="38" t="s">
        <v>302</v>
      </c>
      <c r="AF7" s="10" t="s">
        <v>277</v>
      </c>
      <c r="AG7" s="11" t="s">
        <v>278</v>
      </c>
      <c r="AH7" s="11" t="str">
        <f>"NCF to All Other Lenders"</f>
        <v>NCF to All Other Lenders</v>
      </c>
      <c r="AI7" s="11" t="s">
        <v>482</v>
      </c>
      <c r="AJ7" s="12" t="s">
        <v>280</v>
      </c>
      <c r="AL7" s="10" t="s">
        <v>233</v>
      </c>
      <c r="AM7" s="11" t="s">
        <v>235</v>
      </c>
      <c r="AN7" s="11" t="s">
        <v>484</v>
      </c>
      <c r="AO7" s="12" t="s">
        <v>236</v>
      </c>
      <c r="AQ7" s="29" t="s">
        <v>307</v>
      </c>
      <c r="AS7" s="379" t="s">
        <v>309</v>
      </c>
      <c r="AT7" s="379" t="s">
        <v>310</v>
      </c>
      <c r="AU7" s="379" t="s">
        <v>311</v>
      </c>
      <c r="AW7" s="29" t="s">
        <v>315</v>
      </c>
    </row>
    <row r="8" spans="1:49" s="188" customFormat="1" ht="12" customHeight="1" thickBot="1" x14ac:dyDescent="0.3">
      <c r="A8" s="156"/>
      <c r="B8" s="263"/>
      <c r="C8" s="323"/>
      <c r="D8" s="256"/>
      <c r="E8" s="323"/>
      <c r="F8" s="323"/>
      <c r="G8" s="323"/>
      <c r="H8" s="256"/>
      <c r="I8" s="323"/>
      <c r="J8" s="323"/>
      <c r="K8" s="323"/>
      <c r="L8" s="323"/>
      <c r="M8" s="323"/>
      <c r="N8" s="323"/>
      <c r="O8" s="256"/>
      <c r="P8" s="264"/>
      <c r="Q8" s="264"/>
      <c r="R8" s="264"/>
      <c r="S8" s="264"/>
      <c r="T8" s="264"/>
      <c r="U8" s="256"/>
      <c r="V8" s="264"/>
      <c r="W8" s="264"/>
      <c r="X8" s="264"/>
      <c r="Y8" s="264"/>
      <c r="Z8" s="264"/>
      <c r="AA8" s="256"/>
      <c r="AB8" s="264"/>
      <c r="AC8" s="56"/>
      <c r="AD8" s="56"/>
      <c r="AE8" s="256"/>
      <c r="AF8" s="264"/>
      <c r="AG8" s="264"/>
      <c r="AH8" s="264"/>
      <c r="AI8" s="264"/>
      <c r="AJ8" s="264"/>
      <c r="AL8" s="264"/>
      <c r="AM8" s="264"/>
      <c r="AN8" s="264"/>
      <c r="AO8" s="264"/>
      <c r="AQ8" s="264"/>
      <c r="AS8" s="381"/>
      <c r="AT8" s="381"/>
      <c r="AU8" s="381"/>
      <c r="AW8" s="264"/>
    </row>
    <row r="9" spans="1:49" ht="12.75" hidden="1" customHeight="1" x14ac:dyDescent="0.25">
      <c r="A9" s="265">
        <f t="shared" ref="A9:A72" si="0">YEAR(B9)</f>
        <v>1988</v>
      </c>
      <c r="B9" s="266">
        <f t="shared" ref="B9:B72" si="1">DATE(YEAR(B10),MONTH(B10)-2,0)</f>
        <v>32233</v>
      </c>
      <c r="C9" s="267">
        <f>'E1-H. Portfolio Cash Flows'!KU11</f>
        <v>0</v>
      </c>
      <c r="E9" s="13">
        <v>0</v>
      </c>
      <c r="F9" s="20">
        <v>0</v>
      </c>
      <c r="G9" s="267">
        <f t="shared" ref="G9:G22" si="2">SUM(E9:F9)</f>
        <v>0</v>
      </c>
      <c r="I9" s="13">
        <v>0</v>
      </c>
      <c r="J9" s="14">
        <v>0</v>
      </c>
      <c r="K9" s="14">
        <v>0</v>
      </c>
      <c r="L9" s="14">
        <v>0</v>
      </c>
      <c r="M9" s="20">
        <v>0</v>
      </c>
      <c r="N9" s="267">
        <f t="shared" ref="N9:N40" si="3">SUM(I9:M9)</f>
        <v>0</v>
      </c>
      <c r="P9" s="13">
        <v>0</v>
      </c>
      <c r="Q9" s="18">
        <v>0</v>
      </c>
      <c r="R9" s="25">
        <v>0</v>
      </c>
      <c r="S9" s="25">
        <v>0</v>
      </c>
      <c r="T9" s="267">
        <f t="shared" ref="T9:T40" si="4">SUM(P9:S9)</f>
        <v>0</v>
      </c>
      <c r="V9" s="13">
        <v>0</v>
      </c>
      <c r="W9" s="18">
        <v>0</v>
      </c>
      <c r="X9" s="18">
        <v>0</v>
      </c>
      <c r="Y9" s="23">
        <v>0</v>
      </c>
      <c r="Z9" s="268">
        <f t="shared" ref="Z9:Z40" si="5">SUM(V9:Y9)</f>
        <v>0</v>
      </c>
      <c r="AB9" s="269">
        <f t="shared" ref="AB9:AB40" si="6">C9+(G9+T9)+(N9+Z9)</f>
        <v>0</v>
      </c>
      <c r="AC9" s="269">
        <f>AC5+AB9</f>
        <v>0</v>
      </c>
      <c r="AF9" s="270">
        <f t="shared" ref="AF9:AF40" si="7">-SUM(P9,V9)</f>
        <v>0</v>
      </c>
      <c r="AG9" s="271">
        <f>-SUM(Q9,J9,W9)</f>
        <v>0</v>
      </c>
      <c r="AH9" s="271">
        <f>-SUM(R9,K9,X9)</f>
        <v>0</v>
      </c>
      <c r="AI9" s="271">
        <f>SUM(S9,Y9)</f>
        <v>0</v>
      </c>
      <c r="AJ9" s="268">
        <f>SUM(AF9:AI9)</f>
        <v>0</v>
      </c>
      <c r="AL9" s="270">
        <f t="shared" ref="AL9:AL40" si="8">SUM(AF9:AG9)</f>
        <v>0</v>
      </c>
      <c r="AM9" s="271">
        <f t="shared" ref="AM9:AM40" si="9">SUM(AG9:AH9)</f>
        <v>0</v>
      </c>
      <c r="AN9" s="271">
        <f t="shared" ref="AN9:AN40" si="10">SUM(AH9:AI9)</f>
        <v>0</v>
      </c>
      <c r="AO9" s="268">
        <f t="shared" ref="AO9:AO40" si="11">SUM(AH9:AH9)</f>
        <v>0</v>
      </c>
      <c r="AQ9" s="267">
        <f>C9</f>
        <v>0</v>
      </c>
      <c r="AS9" s="267">
        <f t="shared" ref="AS9:AS40" si="12">IF($B9&lt;MIN(InvDate),0,IF(AND($B9&gt;=MIN(InvDate),$B9&lt;=DATE(YEAR(MIN(InvDate))+5,MONTH(MIN(InvDate)),DAY(MIN(InvDate)))),-TotalComCap*MFeeEst*0.25,IF($B9&gt;DATE(YEAR(MIN(InvDate))+5,MONTH(MIN(InvDate)),DAY(MIN(InvDate))),AS8*Factor,0)))</f>
        <v>0</v>
      </c>
      <c r="AT9" s="267">
        <f t="shared" ref="AT9:AT40" si="13">IF($B9&lt;MIN(InvDate),0,IF(AND($B9&gt;=MIN(InvDate),$B9&lt;=DATE(YEAR(MIN(InvDate))+5,MONTH(MIN(InvDate)),DAY(MIN(InvDate)))),-TotalComCap*MFeeEst*0.25,IF($B9&gt;DATE(YEAR(MIN(InvDate))+5,MONTH(MIN(InvDate)),DAY(MIN(InvDate))),MIN($AQ9*MFeeEst*0.25,0))))</f>
        <v>0</v>
      </c>
      <c r="AU9" s="267">
        <f t="shared" ref="AU9:AU40" si="14">IF($B9&lt;MIN(InvDate),0,IF(AND($B9&gt;=MIN(InvDate),$B9&lt;=DATE(YEAR(MIN(InvDate))+5,MONTH(MIN(InvDate)),DAY(MIN(InvDate)))),-TotalComCap*MFeeEst*0.25,IF($B9&gt;DATE(YEAR(MIN(InvDate))+5,MONTH(MIN(InvDate)),DAY(MIN(InvDate))),MIN(AU8-(-TotalComCap*MFeeEst*0.25*0.05),0))))</f>
        <v>0</v>
      </c>
      <c r="AW9" s="267">
        <f t="shared" ref="AW9:AW40" ca="1" si="15">AJ9+(OFFSET($AS9,0,MFeeMenuNum)-$I9)</f>
        <v>0</v>
      </c>
    </row>
    <row r="10" spans="1:49" ht="12.75" hidden="1" customHeight="1" x14ac:dyDescent="0.25">
      <c r="A10" s="272">
        <f t="shared" si="0"/>
        <v>1988</v>
      </c>
      <c r="B10" s="273">
        <f t="shared" si="1"/>
        <v>32324</v>
      </c>
      <c r="C10" s="274">
        <f>'E1-H. Portfolio Cash Flows'!KU12</f>
        <v>0</v>
      </c>
      <c r="E10" s="15">
        <v>0</v>
      </c>
      <c r="F10" s="21">
        <v>0</v>
      </c>
      <c r="G10" s="274">
        <f t="shared" si="2"/>
        <v>0</v>
      </c>
      <c r="I10" s="15">
        <v>0</v>
      </c>
      <c r="J10" s="1">
        <v>0</v>
      </c>
      <c r="K10" s="1">
        <v>0</v>
      </c>
      <c r="L10" s="1">
        <v>0</v>
      </c>
      <c r="M10" s="21">
        <v>0</v>
      </c>
      <c r="N10" s="274">
        <f t="shared" si="3"/>
        <v>0</v>
      </c>
      <c r="P10" s="15">
        <v>0</v>
      </c>
      <c r="Q10" s="17">
        <v>0</v>
      </c>
      <c r="R10" s="26">
        <v>0</v>
      </c>
      <c r="S10" s="26">
        <v>0</v>
      </c>
      <c r="T10" s="274">
        <f t="shared" si="4"/>
        <v>0</v>
      </c>
      <c r="V10" s="15">
        <v>0</v>
      </c>
      <c r="W10" s="17">
        <v>0</v>
      </c>
      <c r="X10" s="17">
        <v>0</v>
      </c>
      <c r="Y10" s="24">
        <v>0</v>
      </c>
      <c r="Z10" s="275">
        <f t="shared" si="5"/>
        <v>0</v>
      </c>
      <c r="AB10" s="276">
        <f t="shared" si="6"/>
        <v>0</v>
      </c>
      <c r="AC10" s="276">
        <f>AC9+AB10</f>
        <v>0</v>
      </c>
      <c r="AF10" s="277">
        <f t="shared" si="7"/>
        <v>0</v>
      </c>
      <c r="AG10" s="278">
        <f t="shared" ref="AG10:AG73" si="16">-SUM(Q10,J10,W10)</f>
        <v>0</v>
      </c>
      <c r="AH10" s="278">
        <f t="shared" ref="AH10:AH73" si="17">-SUM(R10,K10,X10)</f>
        <v>0</v>
      </c>
      <c r="AI10" s="278">
        <f t="shared" ref="AI10:AI73" si="18">SUM(S10,Y10)</f>
        <v>0</v>
      </c>
      <c r="AJ10" s="275">
        <f t="shared" ref="AJ10:AJ73" si="19">SUM(AF10:AI10)</f>
        <v>0</v>
      </c>
      <c r="AL10" s="277">
        <f t="shared" si="8"/>
        <v>0</v>
      </c>
      <c r="AM10" s="278">
        <f t="shared" si="9"/>
        <v>0</v>
      </c>
      <c r="AN10" s="278">
        <f t="shared" si="10"/>
        <v>0</v>
      </c>
      <c r="AO10" s="275">
        <f t="shared" si="11"/>
        <v>0</v>
      </c>
      <c r="AQ10" s="274">
        <f t="shared" ref="AQ10:AQ41" si="20">AQ9+C10</f>
        <v>0</v>
      </c>
      <c r="AS10" s="274">
        <f t="shared" si="12"/>
        <v>0</v>
      </c>
      <c r="AT10" s="274">
        <f t="shared" si="13"/>
        <v>0</v>
      </c>
      <c r="AU10" s="274">
        <f t="shared" si="14"/>
        <v>0</v>
      </c>
      <c r="AW10" s="274">
        <f t="shared" ca="1" si="15"/>
        <v>0</v>
      </c>
    </row>
    <row r="11" spans="1:49" ht="12.75" hidden="1" customHeight="1" x14ac:dyDescent="0.25">
      <c r="A11" s="272">
        <f t="shared" si="0"/>
        <v>1988</v>
      </c>
      <c r="B11" s="273">
        <f t="shared" si="1"/>
        <v>32416</v>
      </c>
      <c r="C11" s="274">
        <f>'E1-H. Portfolio Cash Flows'!KU13</f>
        <v>0</v>
      </c>
      <c r="E11" s="15">
        <v>0</v>
      </c>
      <c r="F11" s="21">
        <v>0</v>
      </c>
      <c r="G11" s="274">
        <f t="shared" si="2"/>
        <v>0</v>
      </c>
      <c r="I11" s="15">
        <v>0</v>
      </c>
      <c r="J11" s="1">
        <v>0</v>
      </c>
      <c r="K11" s="1">
        <v>0</v>
      </c>
      <c r="L11" s="1">
        <v>0</v>
      </c>
      <c r="M11" s="21">
        <v>0</v>
      </c>
      <c r="N11" s="274">
        <f t="shared" si="3"/>
        <v>0</v>
      </c>
      <c r="P11" s="15">
        <v>0</v>
      </c>
      <c r="Q11" s="17">
        <v>0</v>
      </c>
      <c r="R11" s="26">
        <v>0</v>
      </c>
      <c r="S11" s="26">
        <v>0</v>
      </c>
      <c r="T11" s="274">
        <f t="shared" si="4"/>
        <v>0</v>
      </c>
      <c r="V11" s="15">
        <v>0</v>
      </c>
      <c r="W11" s="17">
        <v>0</v>
      </c>
      <c r="X11" s="17">
        <v>0</v>
      </c>
      <c r="Y11" s="24">
        <v>0</v>
      </c>
      <c r="Z11" s="275">
        <f t="shared" si="5"/>
        <v>0</v>
      </c>
      <c r="AB11" s="276">
        <f t="shared" si="6"/>
        <v>0</v>
      </c>
      <c r="AC11" s="276">
        <f t="shared" ref="AC11:AC74" si="21">AC10+AB11</f>
        <v>0</v>
      </c>
      <c r="AF11" s="277">
        <f t="shared" si="7"/>
        <v>0</v>
      </c>
      <c r="AG11" s="278">
        <f t="shared" si="16"/>
        <v>0</v>
      </c>
      <c r="AH11" s="278">
        <f t="shared" si="17"/>
        <v>0</v>
      </c>
      <c r="AI11" s="278">
        <f t="shared" si="18"/>
        <v>0</v>
      </c>
      <c r="AJ11" s="275">
        <f t="shared" si="19"/>
        <v>0</v>
      </c>
      <c r="AL11" s="277">
        <f t="shared" si="8"/>
        <v>0</v>
      </c>
      <c r="AM11" s="278">
        <f t="shared" si="9"/>
        <v>0</v>
      </c>
      <c r="AN11" s="278">
        <f t="shared" si="10"/>
        <v>0</v>
      </c>
      <c r="AO11" s="275">
        <f t="shared" si="11"/>
        <v>0</v>
      </c>
      <c r="AQ11" s="274">
        <f t="shared" si="20"/>
        <v>0</v>
      </c>
      <c r="AS11" s="274">
        <f t="shared" si="12"/>
        <v>0</v>
      </c>
      <c r="AT11" s="274">
        <f t="shared" si="13"/>
        <v>0</v>
      </c>
      <c r="AU11" s="274">
        <f t="shared" si="14"/>
        <v>0</v>
      </c>
      <c r="AW11" s="274">
        <f t="shared" ca="1" si="15"/>
        <v>0</v>
      </c>
    </row>
    <row r="12" spans="1:49" ht="12.75" hidden="1" customHeight="1" x14ac:dyDescent="0.25">
      <c r="A12" s="272">
        <f t="shared" si="0"/>
        <v>1988</v>
      </c>
      <c r="B12" s="273">
        <f t="shared" si="1"/>
        <v>32508</v>
      </c>
      <c r="C12" s="274">
        <f>'E1-H. Portfolio Cash Flows'!KU14</f>
        <v>0</v>
      </c>
      <c r="E12" s="15">
        <v>0</v>
      </c>
      <c r="F12" s="21">
        <v>0</v>
      </c>
      <c r="G12" s="274">
        <f t="shared" si="2"/>
        <v>0</v>
      </c>
      <c r="I12" s="15">
        <v>0</v>
      </c>
      <c r="J12" s="1">
        <v>0</v>
      </c>
      <c r="K12" s="1">
        <v>0</v>
      </c>
      <c r="L12" s="1">
        <v>0</v>
      </c>
      <c r="M12" s="21">
        <v>0</v>
      </c>
      <c r="N12" s="274">
        <f t="shared" si="3"/>
        <v>0</v>
      </c>
      <c r="P12" s="15">
        <v>0</v>
      </c>
      <c r="Q12" s="17">
        <v>0</v>
      </c>
      <c r="R12" s="26">
        <v>0</v>
      </c>
      <c r="S12" s="26">
        <v>0</v>
      </c>
      <c r="T12" s="274">
        <f t="shared" si="4"/>
        <v>0</v>
      </c>
      <c r="V12" s="15">
        <v>0</v>
      </c>
      <c r="W12" s="17">
        <v>0</v>
      </c>
      <c r="X12" s="17">
        <v>0</v>
      </c>
      <c r="Y12" s="24">
        <v>0</v>
      </c>
      <c r="Z12" s="275">
        <f t="shared" si="5"/>
        <v>0</v>
      </c>
      <c r="AB12" s="276">
        <f t="shared" si="6"/>
        <v>0</v>
      </c>
      <c r="AC12" s="276">
        <f t="shared" si="21"/>
        <v>0</v>
      </c>
      <c r="AF12" s="277">
        <f t="shared" si="7"/>
        <v>0</v>
      </c>
      <c r="AG12" s="278">
        <f t="shared" si="16"/>
        <v>0</v>
      </c>
      <c r="AH12" s="278">
        <f t="shared" si="17"/>
        <v>0</v>
      </c>
      <c r="AI12" s="278">
        <f t="shared" si="18"/>
        <v>0</v>
      </c>
      <c r="AJ12" s="275">
        <f t="shared" si="19"/>
        <v>0</v>
      </c>
      <c r="AL12" s="277">
        <f t="shared" si="8"/>
        <v>0</v>
      </c>
      <c r="AM12" s="278">
        <f t="shared" si="9"/>
        <v>0</v>
      </c>
      <c r="AN12" s="278">
        <f t="shared" si="10"/>
        <v>0</v>
      </c>
      <c r="AO12" s="275">
        <f t="shared" si="11"/>
        <v>0</v>
      </c>
      <c r="AQ12" s="274">
        <f t="shared" si="20"/>
        <v>0</v>
      </c>
      <c r="AS12" s="274">
        <f t="shared" si="12"/>
        <v>0</v>
      </c>
      <c r="AT12" s="274">
        <f t="shared" si="13"/>
        <v>0</v>
      </c>
      <c r="AU12" s="274">
        <f t="shared" si="14"/>
        <v>0</v>
      </c>
      <c r="AW12" s="274">
        <f t="shared" ca="1" si="15"/>
        <v>0</v>
      </c>
    </row>
    <row r="13" spans="1:49" ht="12.75" hidden="1" customHeight="1" x14ac:dyDescent="0.25">
      <c r="A13" s="272">
        <f t="shared" si="0"/>
        <v>1989</v>
      </c>
      <c r="B13" s="273">
        <f t="shared" si="1"/>
        <v>32598</v>
      </c>
      <c r="C13" s="274">
        <f>'E1-H. Portfolio Cash Flows'!KU15</f>
        <v>0</v>
      </c>
      <c r="E13" s="15">
        <v>0</v>
      </c>
      <c r="F13" s="21">
        <v>0</v>
      </c>
      <c r="G13" s="274">
        <f t="shared" si="2"/>
        <v>0</v>
      </c>
      <c r="I13" s="15">
        <v>0</v>
      </c>
      <c r="J13" s="1">
        <v>0</v>
      </c>
      <c r="K13" s="1">
        <v>0</v>
      </c>
      <c r="L13" s="1">
        <v>0</v>
      </c>
      <c r="M13" s="21">
        <v>0</v>
      </c>
      <c r="N13" s="274">
        <f t="shared" si="3"/>
        <v>0</v>
      </c>
      <c r="P13" s="15">
        <v>0</v>
      </c>
      <c r="Q13" s="17">
        <v>0</v>
      </c>
      <c r="R13" s="26">
        <v>0</v>
      </c>
      <c r="S13" s="26">
        <v>0</v>
      </c>
      <c r="T13" s="274">
        <f t="shared" si="4"/>
        <v>0</v>
      </c>
      <c r="V13" s="15">
        <v>0</v>
      </c>
      <c r="W13" s="17">
        <v>0</v>
      </c>
      <c r="X13" s="17">
        <v>0</v>
      </c>
      <c r="Y13" s="24">
        <v>0</v>
      </c>
      <c r="Z13" s="275">
        <f t="shared" si="5"/>
        <v>0</v>
      </c>
      <c r="AB13" s="276">
        <f t="shared" si="6"/>
        <v>0</v>
      </c>
      <c r="AC13" s="276">
        <f t="shared" si="21"/>
        <v>0</v>
      </c>
      <c r="AF13" s="277">
        <f t="shared" si="7"/>
        <v>0</v>
      </c>
      <c r="AG13" s="278">
        <f t="shared" si="16"/>
        <v>0</v>
      </c>
      <c r="AH13" s="278">
        <f t="shared" si="17"/>
        <v>0</v>
      </c>
      <c r="AI13" s="278">
        <f t="shared" si="18"/>
        <v>0</v>
      </c>
      <c r="AJ13" s="275">
        <f t="shared" si="19"/>
        <v>0</v>
      </c>
      <c r="AL13" s="277">
        <f t="shared" si="8"/>
        <v>0</v>
      </c>
      <c r="AM13" s="278">
        <f t="shared" si="9"/>
        <v>0</v>
      </c>
      <c r="AN13" s="278">
        <f t="shared" si="10"/>
        <v>0</v>
      </c>
      <c r="AO13" s="275">
        <f t="shared" si="11"/>
        <v>0</v>
      </c>
      <c r="AQ13" s="274">
        <f t="shared" si="20"/>
        <v>0</v>
      </c>
      <c r="AS13" s="274">
        <f t="shared" si="12"/>
        <v>0</v>
      </c>
      <c r="AT13" s="274">
        <f t="shared" si="13"/>
        <v>0</v>
      </c>
      <c r="AU13" s="274">
        <f t="shared" si="14"/>
        <v>0</v>
      </c>
      <c r="AW13" s="274">
        <f t="shared" ca="1" si="15"/>
        <v>0</v>
      </c>
    </row>
    <row r="14" spans="1:49" ht="12.75" hidden="1" customHeight="1" x14ac:dyDescent="0.25">
      <c r="A14" s="272">
        <f t="shared" si="0"/>
        <v>1989</v>
      </c>
      <c r="B14" s="273">
        <f t="shared" si="1"/>
        <v>32689</v>
      </c>
      <c r="C14" s="274">
        <f>'E1-H. Portfolio Cash Flows'!KU16</f>
        <v>0</v>
      </c>
      <c r="E14" s="15">
        <v>0</v>
      </c>
      <c r="F14" s="21">
        <v>0</v>
      </c>
      <c r="G14" s="274">
        <f t="shared" si="2"/>
        <v>0</v>
      </c>
      <c r="I14" s="15">
        <v>0</v>
      </c>
      <c r="J14" s="1">
        <v>0</v>
      </c>
      <c r="K14" s="1">
        <v>0</v>
      </c>
      <c r="L14" s="1">
        <v>0</v>
      </c>
      <c r="M14" s="21">
        <v>0</v>
      </c>
      <c r="N14" s="274">
        <f t="shared" si="3"/>
        <v>0</v>
      </c>
      <c r="P14" s="15">
        <v>0</v>
      </c>
      <c r="Q14" s="17">
        <v>0</v>
      </c>
      <c r="R14" s="26">
        <v>0</v>
      </c>
      <c r="S14" s="26">
        <v>0</v>
      </c>
      <c r="T14" s="274">
        <f t="shared" si="4"/>
        <v>0</v>
      </c>
      <c r="V14" s="15">
        <v>0</v>
      </c>
      <c r="W14" s="17">
        <v>0</v>
      </c>
      <c r="X14" s="17">
        <v>0</v>
      </c>
      <c r="Y14" s="24">
        <v>0</v>
      </c>
      <c r="Z14" s="275">
        <f t="shared" si="5"/>
        <v>0</v>
      </c>
      <c r="AB14" s="276">
        <f t="shared" si="6"/>
        <v>0</v>
      </c>
      <c r="AC14" s="276">
        <f t="shared" si="21"/>
        <v>0</v>
      </c>
      <c r="AF14" s="277">
        <f t="shared" si="7"/>
        <v>0</v>
      </c>
      <c r="AG14" s="278">
        <f t="shared" si="16"/>
        <v>0</v>
      </c>
      <c r="AH14" s="278">
        <f t="shared" si="17"/>
        <v>0</v>
      </c>
      <c r="AI14" s="278">
        <f t="shared" si="18"/>
        <v>0</v>
      </c>
      <c r="AJ14" s="275">
        <f t="shared" si="19"/>
        <v>0</v>
      </c>
      <c r="AL14" s="277">
        <f t="shared" si="8"/>
        <v>0</v>
      </c>
      <c r="AM14" s="278">
        <f t="shared" si="9"/>
        <v>0</v>
      </c>
      <c r="AN14" s="278">
        <f t="shared" si="10"/>
        <v>0</v>
      </c>
      <c r="AO14" s="275">
        <f t="shared" si="11"/>
        <v>0</v>
      </c>
      <c r="AQ14" s="274">
        <f t="shared" si="20"/>
        <v>0</v>
      </c>
      <c r="AS14" s="274">
        <f t="shared" si="12"/>
        <v>0</v>
      </c>
      <c r="AT14" s="274">
        <f t="shared" si="13"/>
        <v>0</v>
      </c>
      <c r="AU14" s="274">
        <f t="shared" si="14"/>
        <v>0</v>
      </c>
      <c r="AW14" s="274">
        <f t="shared" ca="1" si="15"/>
        <v>0</v>
      </c>
    </row>
    <row r="15" spans="1:49" ht="12.75" hidden="1" customHeight="1" x14ac:dyDescent="0.25">
      <c r="A15" s="272">
        <f t="shared" si="0"/>
        <v>1989</v>
      </c>
      <c r="B15" s="273">
        <f t="shared" si="1"/>
        <v>32781</v>
      </c>
      <c r="C15" s="274">
        <f>'E1-H. Portfolio Cash Flows'!KU17</f>
        <v>0</v>
      </c>
      <c r="E15" s="15">
        <v>0</v>
      </c>
      <c r="F15" s="21">
        <v>0</v>
      </c>
      <c r="G15" s="274">
        <f t="shared" si="2"/>
        <v>0</v>
      </c>
      <c r="I15" s="15">
        <v>0</v>
      </c>
      <c r="J15" s="1">
        <v>0</v>
      </c>
      <c r="K15" s="1">
        <v>0</v>
      </c>
      <c r="L15" s="1">
        <v>0</v>
      </c>
      <c r="M15" s="21">
        <v>0</v>
      </c>
      <c r="N15" s="274">
        <f t="shared" si="3"/>
        <v>0</v>
      </c>
      <c r="P15" s="15">
        <v>0</v>
      </c>
      <c r="Q15" s="17">
        <v>0</v>
      </c>
      <c r="R15" s="26">
        <v>0</v>
      </c>
      <c r="S15" s="26">
        <v>0</v>
      </c>
      <c r="T15" s="274">
        <f t="shared" si="4"/>
        <v>0</v>
      </c>
      <c r="V15" s="15">
        <v>0</v>
      </c>
      <c r="W15" s="17">
        <v>0</v>
      </c>
      <c r="X15" s="17">
        <v>0</v>
      </c>
      <c r="Y15" s="24">
        <v>0</v>
      </c>
      <c r="Z15" s="275">
        <f t="shared" si="5"/>
        <v>0</v>
      </c>
      <c r="AB15" s="276">
        <f t="shared" si="6"/>
        <v>0</v>
      </c>
      <c r="AC15" s="276">
        <f t="shared" si="21"/>
        <v>0</v>
      </c>
      <c r="AF15" s="277">
        <f t="shared" si="7"/>
        <v>0</v>
      </c>
      <c r="AG15" s="278">
        <f t="shared" si="16"/>
        <v>0</v>
      </c>
      <c r="AH15" s="278">
        <f t="shared" si="17"/>
        <v>0</v>
      </c>
      <c r="AI15" s="278">
        <f t="shared" si="18"/>
        <v>0</v>
      </c>
      <c r="AJ15" s="275">
        <f t="shared" si="19"/>
        <v>0</v>
      </c>
      <c r="AL15" s="277">
        <f t="shared" si="8"/>
        <v>0</v>
      </c>
      <c r="AM15" s="278">
        <f t="shared" si="9"/>
        <v>0</v>
      </c>
      <c r="AN15" s="278">
        <f t="shared" si="10"/>
        <v>0</v>
      </c>
      <c r="AO15" s="275">
        <f t="shared" si="11"/>
        <v>0</v>
      </c>
      <c r="AQ15" s="274">
        <f t="shared" si="20"/>
        <v>0</v>
      </c>
      <c r="AS15" s="274">
        <f t="shared" si="12"/>
        <v>0</v>
      </c>
      <c r="AT15" s="274">
        <f t="shared" si="13"/>
        <v>0</v>
      </c>
      <c r="AU15" s="274">
        <f t="shared" si="14"/>
        <v>0</v>
      </c>
      <c r="AW15" s="274">
        <f t="shared" ca="1" si="15"/>
        <v>0</v>
      </c>
    </row>
    <row r="16" spans="1:49" ht="12.75" hidden="1" customHeight="1" x14ac:dyDescent="0.25">
      <c r="A16" s="272">
        <f t="shared" si="0"/>
        <v>1989</v>
      </c>
      <c r="B16" s="273">
        <f t="shared" si="1"/>
        <v>32873</v>
      </c>
      <c r="C16" s="274">
        <f>'E1-H. Portfolio Cash Flows'!KU18</f>
        <v>0</v>
      </c>
      <c r="E16" s="15">
        <v>0</v>
      </c>
      <c r="F16" s="21">
        <v>0</v>
      </c>
      <c r="G16" s="274">
        <f t="shared" si="2"/>
        <v>0</v>
      </c>
      <c r="I16" s="15">
        <v>0</v>
      </c>
      <c r="J16" s="1">
        <v>0</v>
      </c>
      <c r="K16" s="1">
        <v>0</v>
      </c>
      <c r="L16" s="1">
        <v>0</v>
      </c>
      <c r="M16" s="21">
        <v>0</v>
      </c>
      <c r="N16" s="274">
        <f t="shared" si="3"/>
        <v>0</v>
      </c>
      <c r="P16" s="15">
        <v>0</v>
      </c>
      <c r="Q16" s="17">
        <v>0</v>
      </c>
      <c r="R16" s="26">
        <v>0</v>
      </c>
      <c r="S16" s="26">
        <v>0</v>
      </c>
      <c r="T16" s="274">
        <f t="shared" si="4"/>
        <v>0</v>
      </c>
      <c r="V16" s="15">
        <v>0</v>
      </c>
      <c r="W16" s="17">
        <v>0</v>
      </c>
      <c r="X16" s="17">
        <v>0</v>
      </c>
      <c r="Y16" s="24">
        <v>0</v>
      </c>
      <c r="Z16" s="275">
        <f t="shared" si="5"/>
        <v>0</v>
      </c>
      <c r="AB16" s="276">
        <f t="shared" si="6"/>
        <v>0</v>
      </c>
      <c r="AC16" s="276">
        <f t="shared" si="21"/>
        <v>0</v>
      </c>
      <c r="AF16" s="277">
        <f t="shared" si="7"/>
        <v>0</v>
      </c>
      <c r="AG16" s="278">
        <f t="shared" si="16"/>
        <v>0</v>
      </c>
      <c r="AH16" s="278">
        <f t="shared" si="17"/>
        <v>0</v>
      </c>
      <c r="AI16" s="278">
        <f t="shared" si="18"/>
        <v>0</v>
      </c>
      <c r="AJ16" s="275">
        <f t="shared" si="19"/>
        <v>0</v>
      </c>
      <c r="AL16" s="277">
        <f t="shared" si="8"/>
        <v>0</v>
      </c>
      <c r="AM16" s="278">
        <f t="shared" si="9"/>
        <v>0</v>
      </c>
      <c r="AN16" s="278">
        <f t="shared" si="10"/>
        <v>0</v>
      </c>
      <c r="AO16" s="275">
        <f t="shared" si="11"/>
        <v>0</v>
      </c>
      <c r="AQ16" s="274">
        <f t="shared" si="20"/>
        <v>0</v>
      </c>
      <c r="AS16" s="274">
        <f t="shared" si="12"/>
        <v>0</v>
      </c>
      <c r="AT16" s="274">
        <f t="shared" si="13"/>
        <v>0</v>
      </c>
      <c r="AU16" s="274">
        <f t="shared" si="14"/>
        <v>0</v>
      </c>
      <c r="AW16" s="274">
        <f t="shared" ca="1" si="15"/>
        <v>0</v>
      </c>
    </row>
    <row r="17" spans="1:49" ht="12.75" hidden="1" customHeight="1" x14ac:dyDescent="0.25">
      <c r="A17" s="272">
        <f t="shared" si="0"/>
        <v>1990</v>
      </c>
      <c r="B17" s="273">
        <f t="shared" si="1"/>
        <v>32963</v>
      </c>
      <c r="C17" s="274">
        <f>'E1-H. Portfolio Cash Flows'!KU19</f>
        <v>0</v>
      </c>
      <c r="E17" s="15">
        <v>0</v>
      </c>
      <c r="F17" s="21">
        <v>0</v>
      </c>
      <c r="G17" s="274">
        <f t="shared" si="2"/>
        <v>0</v>
      </c>
      <c r="I17" s="15">
        <v>0</v>
      </c>
      <c r="J17" s="1">
        <v>0</v>
      </c>
      <c r="K17" s="1">
        <v>0</v>
      </c>
      <c r="L17" s="1">
        <v>0</v>
      </c>
      <c r="M17" s="21">
        <v>0</v>
      </c>
      <c r="N17" s="274">
        <f t="shared" si="3"/>
        <v>0</v>
      </c>
      <c r="P17" s="15">
        <v>0</v>
      </c>
      <c r="Q17" s="17">
        <v>0</v>
      </c>
      <c r="R17" s="26">
        <v>0</v>
      </c>
      <c r="S17" s="26">
        <v>0</v>
      </c>
      <c r="T17" s="274">
        <f t="shared" si="4"/>
        <v>0</v>
      </c>
      <c r="V17" s="15">
        <v>0</v>
      </c>
      <c r="W17" s="17">
        <v>0</v>
      </c>
      <c r="X17" s="17">
        <v>0</v>
      </c>
      <c r="Y17" s="24">
        <v>0</v>
      </c>
      <c r="Z17" s="275">
        <f t="shared" si="5"/>
        <v>0</v>
      </c>
      <c r="AB17" s="276">
        <f t="shared" si="6"/>
        <v>0</v>
      </c>
      <c r="AC17" s="276">
        <f t="shared" si="21"/>
        <v>0</v>
      </c>
      <c r="AF17" s="277">
        <f t="shared" si="7"/>
        <v>0</v>
      </c>
      <c r="AG17" s="278">
        <f t="shared" si="16"/>
        <v>0</v>
      </c>
      <c r="AH17" s="278">
        <f t="shared" si="17"/>
        <v>0</v>
      </c>
      <c r="AI17" s="278">
        <f t="shared" si="18"/>
        <v>0</v>
      </c>
      <c r="AJ17" s="275">
        <f t="shared" si="19"/>
        <v>0</v>
      </c>
      <c r="AL17" s="277">
        <f t="shared" si="8"/>
        <v>0</v>
      </c>
      <c r="AM17" s="278">
        <f t="shared" si="9"/>
        <v>0</v>
      </c>
      <c r="AN17" s="278">
        <f t="shared" si="10"/>
        <v>0</v>
      </c>
      <c r="AO17" s="275">
        <f t="shared" si="11"/>
        <v>0</v>
      </c>
      <c r="AQ17" s="274">
        <f t="shared" si="20"/>
        <v>0</v>
      </c>
      <c r="AS17" s="274">
        <f t="shared" si="12"/>
        <v>0</v>
      </c>
      <c r="AT17" s="274">
        <f t="shared" si="13"/>
        <v>0</v>
      </c>
      <c r="AU17" s="274">
        <f t="shared" si="14"/>
        <v>0</v>
      </c>
      <c r="AW17" s="274">
        <f t="shared" ca="1" si="15"/>
        <v>0</v>
      </c>
    </row>
    <row r="18" spans="1:49" ht="12.75" hidden="1" customHeight="1" x14ac:dyDescent="0.25">
      <c r="A18" s="272">
        <f t="shared" si="0"/>
        <v>1990</v>
      </c>
      <c r="B18" s="273">
        <f t="shared" si="1"/>
        <v>33054</v>
      </c>
      <c r="C18" s="274">
        <f>'E1-H. Portfolio Cash Flows'!KU20</f>
        <v>0</v>
      </c>
      <c r="E18" s="15">
        <v>0</v>
      </c>
      <c r="F18" s="21">
        <v>0</v>
      </c>
      <c r="G18" s="274">
        <f t="shared" si="2"/>
        <v>0</v>
      </c>
      <c r="I18" s="15">
        <v>0</v>
      </c>
      <c r="J18" s="1">
        <v>0</v>
      </c>
      <c r="K18" s="1">
        <v>0</v>
      </c>
      <c r="L18" s="1">
        <v>0</v>
      </c>
      <c r="M18" s="21">
        <v>0</v>
      </c>
      <c r="N18" s="274">
        <f t="shared" si="3"/>
        <v>0</v>
      </c>
      <c r="P18" s="15">
        <v>0</v>
      </c>
      <c r="Q18" s="17">
        <v>0</v>
      </c>
      <c r="R18" s="26">
        <v>0</v>
      </c>
      <c r="S18" s="26">
        <v>0</v>
      </c>
      <c r="T18" s="274">
        <f t="shared" si="4"/>
        <v>0</v>
      </c>
      <c r="V18" s="15">
        <v>0</v>
      </c>
      <c r="W18" s="17">
        <v>0</v>
      </c>
      <c r="X18" s="17">
        <v>0</v>
      </c>
      <c r="Y18" s="24">
        <v>0</v>
      </c>
      <c r="Z18" s="275">
        <f t="shared" si="5"/>
        <v>0</v>
      </c>
      <c r="AB18" s="276">
        <f t="shared" si="6"/>
        <v>0</v>
      </c>
      <c r="AC18" s="276">
        <f t="shared" si="21"/>
        <v>0</v>
      </c>
      <c r="AF18" s="277">
        <f t="shared" si="7"/>
        <v>0</v>
      </c>
      <c r="AG18" s="278">
        <f t="shared" si="16"/>
        <v>0</v>
      </c>
      <c r="AH18" s="278">
        <f t="shared" si="17"/>
        <v>0</v>
      </c>
      <c r="AI18" s="278">
        <f t="shared" si="18"/>
        <v>0</v>
      </c>
      <c r="AJ18" s="275">
        <f t="shared" si="19"/>
        <v>0</v>
      </c>
      <c r="AL18" s="277">
        <f t="shared" si="8"/>
        <v>0</v>
      </c>
      <c r="AM18" s="278">
        <f t="shared" si="9"/>
        <v>0</v>
      </c>
      <c r="AN18" s="278">
        <f t="shared" si="10"/>
        <v>0</v>
      </c>
      <c r="AO18" s="275">
        <f t="shared" si="11"/>
        <v>0</v>
      </c>
      <c r="AQ18" s="274">
        <f t="shared" si="20"/>
        <v>0</v>
      </c>
      <c r="AS18" s="274">
        <f t="shared" si="12"/>
        <v>0</v>
      </c>
      <c r="AT18" s="274">
        <f t="shared" si="13"/>
        <v>0</v>
      </c>
      <c r="AU18" s="274">
        <f t="shared" si="14"/>
        <v>0</v>
      </c>
      <c r="AW18" s="274">
        <f t="shared" ca="1" si="15"/>
        <v>0</v>
      </c>
    </row>
    <row r="19" spans="1:49" ht="12.75" hidden="1" customHeight="1" x14ac:dyDescent="0.25">
      <c r="A19" s="272">
        <f t="shared" si="0"/>
        <v>1990</v>
      </c>
      <c r="B19" s="273">
        <f t="shared" si="1"/>
        <v>33146</v>
      </c>
      <c r="C19" s="274">
        <f>'E1-H. Portfolio Cash Flows'!KU21</f>
        <v>0</v>
      </c>
      <c r="E19" s="15">
        <v>0</v>
      </c>
      <c r="F19" s="21">
        <v>0</v>
      </c>
      <c r="G19" s="274">
        <f t="shared" si="2"/>
        <v>0</v>
      </c>
      <c r="I19" s="15">
        <v>0</v>
      </c>
      <c r="J19" s="1">
        <v>0</v>
      </c>
      <c r="K19" s="1">
        <v>0</v>
      </c>
      <c r="L19" s="1">
        <v>0</v>
      </c>
      <c r="M19" s="21">
        <v>0</v>
      </c>
      <c r="N19" s="274">
        <f t="shared" si="3"/>
        <v>0</v>
      </c>
      <c r="P19" s="15">
        <v>0</v>
      </c>
      <c r="Q19" s="17">
        <v>0</v>
      </c>
      <c r="R19" s="26">
        <v>0</v>
      </c>
      <c r="S19" s="26">
        <v>0</v>
      </c>
      <c r="T19" s="274">
        <f t="shared" si="4"/>
        <v>0</v>
      </c>
      <c r="V19" s="15">
        <v>0</v>
      </c>
      <c r="W19" s="17">
        <v>0</v>
      </c>
      <c r="X19" s="17">
        <v>0</v>
      </c>
      <c r="Y19" s="24">
        <v>0</v>
      </c>
      <c r="Z19" s="275">
        <f t="shared" si="5"/>
        <v>0</v>
      </c>
      <c r="AB19" s="276">
        <f t="shared" si="6"/>
        <v>0</v>
      </c>
      <c r="AC19" s="276">
        <f t="shared" si="21"/>
        <v>0</v>
      </c>
      <c r="AF19" s="277">
        <f t="shared" si="7"/>
        <v>0</v>
      </c>
      <c r="AG19" s="278">
        <f t="shared" si="16"/>
        <v>0</v>
      </c>
      <c r="AH19" s="278">
        <f t="shared" si="17"/>
        <v>0</v>
      </c>
      <c r="AI19" s="278">
        <f t="shared" si="18"/>
        <v>0</v>
      </c>
      <c r="AJ19" s="275">
        <f t="shared" si="19"/>
        <v>0</v>
      </c>
      <c r="AL19" s="277">
        <f t="shared" si="8"/>
        <v>0</v>
      </c>
      <c r="AM19" s="278">
        <f t="shared" si="9"/>
        <v>0</v>
      </c>
      <c r="AN19" s="278">
        <f t="shared" si="10"/>
        <v>0</v>
      </c>
      <c r="AO19" s="275">
        <f t="shared" si="11"/>
        <v>0</v>
      </c>
      <c r="AQ19" s="274">
        <f t="shared" si="20"/>
        <v>0</v>
      </c>
      <c r="AS19" s="274">
        <f t="shared" si="12"/>
        <v>0</v>
      </c>
      <c r="AT19" s="274">
        <f t="shared" si="13"/>
        <v>0</v>
      </c>
      <c r="AU19" s="274">
        <f t="shared" si="14"/>
        <v>0</v>
      </c>
      <c r="AW19" s="274">
        <f t="shared" ca="1" si="15"/>
        <v>0</v>
      </c>
    </row>
    <row r="20" spans="1:49" ht="12.75" hidden="1" customHeight="1" x14ac:dyDescent="0.25">
      <c r="A20" s="272">
        <f t="shared" si="0"/>
        <v>1990</v>
      </c>
      <c r="B20" s="273">
        <f t="shared" si="1"/>
        <v>33238</v>
      </c>
      <c r="C20" s="274">
        <f>'E1-H. Portfolio Cash Flows'!KU22</f>
        <v>0</v>
      </c>
      <c r="E20" s="15">
        <v>0</v>
      </c>
      <c r="F20" s="21">
        <v>0</v>
      </c>
      <c r="G20" s="274">
        <f t="shared" si="2"/>
        <v>0</v>
      </c>
      <c r="I20" s="15">
        <v>0</v>
      </c>
      <c r="J20" s="1">
        <v>0</v>
      </c>
      <c r="K20" s="1">
        <v>0</v>
      </c>
      <c r="L20" s="1">
        <v>0</v>
      </c>
      <c r="M20" s="21">
        <v>0</v>
      </c>
      <c r="N20" s="274">
        <f t="shared" si="3"/>
        <v>0</v>
      </c>
      <c r="P20" s="15">
        <v>0</v>
      </c>
      <c r="Q20" s="17">
        <v>0</v>
      </c>
      <c r="R20" s="26">
        <v>0</v>
      </c>
      <c r="S20" s="26">
        <v>0</v>
      </c>
      <c r="T20" s="274">
        <f t="shared" si="4"/>
        <v>0</v>
      </c>
      <c r="V20" s="15">
        <v>0</v>
      </c>
      <c r="W20" s="17">
        <v>0</v>
      </c>
      <c r="X20" s="17">
        <v>0</v>
      </c>
      <c r="Y20" s="24">
        <v>0</v>
      </c>
      <c r="Z20" s="275">
        <f t="shared" si="5"/>
        <v>0</v>
      </c>
      <c r="AB20" s="276">
        <f t="shared" si="6"/>
        <v>0</v>
      </c>
      <c r="AC20" s="276">
        <f t="shared" si="21"/>
        <v>0</v>
      </c>
      <c r="AF20" s="277">
        <f t="shared" si="7"/>
        <v>0</v>
      </c>
      <c r="AG20" s="278">
        <f t="shared" si="16"/>
        <v>0</v>
      </c>
      <c r="AH20" s="278">
        <f t="shared" si="17"/>
        <v>0</v>
      </c>
      <c r="AI20" s="278">
        <f t="shared" si="18"/>
        <v>0</v>
      </c>
      <c r="AJ20" s="275">
        <f t="shared" si="19"/>
        <v>0</v>
      </c>
      <c r="AL20" s="277">
        <f t="shared" si="8"/>
        <v>0</v>
      </c>
      <c r="AM20" s="278">
        <f t="shared" si="9"/>
        <v>0</v>
      </c>
      <c r="AN20" s="278">
        <f t="shared" si="10"/>
        <v>0</v>
      </c>
      <c r="AO20" s="275">
        <f t="shared" si="11"/>
        <v>0</v>
      </c>
      <c r="AQ20" s="274">
        <f t="shared" si="20"/>
        <v>0</v>
      </c>
      <c r="AS20" s="274">
        <f t="shared" si="12"/>
        <v>0</v>
      </c>
      <c r="AT20" s="274">
        <f t="shared" si="13"/>
        <v>0</v>
      </c>
      <c r="AU20" s="274">
        <f t="shared" si="14"/>
        <v>0</v>
      </c>
      <c r="AW20" s="274">
        <f t="shared" ca="1" si="15"/>
        <v>0</v>
      </c>
    </row>
    <row r="21" spans="1:49" ht="12.75" hidden="1" customHeight="1" x14ac:dyDescent="0.25">
      <c r="A21" s="272">
        <f t="shared" si="0"/>
        <v>1991</v>
      </c>
      <c r="B21" s="273">
        <f t="shared" si="1"/>
        <v>33328</v>
      </c>
      <c r="C21" s="274">
        <f>'E1-H. Portfolio Cash Flows'!KU23</f>
        <v>0</v>
      </c>
      <c r="E21" s="15">
        <v>0</v>
      </c>
      <c r="F21" s="21">
        <v>0</v>
      </c>
      <c r="G21" s="274">
        <f t="shared" si="2"/>
        <v>0</v>
      </c>
      <c r="I21" s="15">
        <v>0</v>
      </c>
      <c r="J21" s="1">
        <v>0</v>
      </c>
      <c r="K21" s="1">
        <v>0</v>
      </c>
      <c r="L21" s="1">
        <v>0</v>
      </c>
      <c r="M21" s="21">
        <v>0</v>
      </c>
      <c r="N21" s="274">
        <f t="shared" si="3"/>
        <v>0</v>
      </c>
      <c r="P21" s="15">
        <v>0</v>
      </c>
      <c r="Q21" s="17">
        <v>0</v>
      </c>
      <c r="R21" s="26">
        <v>0</v>
      </c>
      <c r="S21" s="26">
        <v>0</v>
      </c>
      <c r="T21" s="274">
        <f t="shared" si="4"/>
        <v>0</v>
      </c>
      <c r="V21" s="15">
        <v>0</v>
      </c>
      <c r="W21" s="17">
        <v>0</v>
      </c>
      <c r="X21" s="17">
        <v>0</v>
      </c>
      <c r="Y21" s="24">
        <v>0</v>
      </c>
      <c r="Z21" s="275">
        <f t="shared" si="5"/>
        <v>0</v>
      </c>
      <c r="AB21" s="276">
        <f t="shared" si="6"/>
        <v>0</v>
      </c>
      <c r="AC21" s="276">
        <f t="shared" si="21"/>
        <v>0</v>
      </c>
      <c r="AF21" s="277">
        <f t="shared" si="7"/>
        <v>0</v>
      </c>
      <c r="AG21" s="278">
        <f t="shared" si="16"/>
        <v>0</v>
      </c>
      <c r="AH21" s="278">
        <f t="shared" si="17"/>
        <v>0</v>
      </c>
      <c r="AI21" s="278">
        <f t="shared" si="18"/>
        <v>0</v>
      </c>
      <c r="AJ21" s="275">
        <f t="shared" si="19"/>
        <v>0</v>
      </c>
      <c r="AL21" s="277">
        <f t="shared" si="8"/>
        <v>0</v>
      </c>
      <c r="AM21" s="278">
        <f t="shared" si="9"/>
        <v>0</v>
      </c>
      <c r="AN21" s="278">
        <f t="shared" si="10"/>
        <v>0</v>
      </c>
      <c r="AO21" s="275">
        <f t="shared" si="11"/>
        <v>0</v>
      </c>
      <c r="AQ21" s="274">
        <f t="shared" si="20"/>
        <v>0</v>
      </c>
      <c r="AS21" s="274">
        <f t="shared" si="12"/>
        <v>0</v>
      </c>
      <c r="AT21" s="274">
        <f t="shared" si="13"/>
        <v>0</v>
      </c>
      <c r="AU21" s="274">
        <f t="shared" si="14"/>
        <v>0</v>
      </c>
      <c r="AW21" s="274">
        <f t="shared" ca="1" si="15"/>
        <v>0</v>
      </c>
    </row>
    <row r="22" spans="1:49" ht="12.75" hidden="1" customHeight="1" x14ac:dyDescent="0.25">
      <c r="A22" s="272">
        <f t="shared" si="0"/>
        <v>1991</v>
      </c>
      <c r="B22" s="273">
        <f t="shared" si="1"/>
        <v>33419</v>
      </c>
      <c r="C22" s="274">
        <f>'E1-H. Portfolio Cash Flows'!KU24</f>
        <v>0</v>
      </c>
      <c r="E22" s="15">
        <v>0</v>
      </c>
      <c r="F22" s="21">
        <v>0</v>
      </c>
      <c r="G22" s="274">
        <f t="shared" si="2"/>
        <v>0</v>
      </c>
      <c r="I22" s="15">
        <v>0</v>
      </c>
      <c r="J22" s="1">
        <v>0</v>
      </c>
      <c r="K22" s="1">
        <v>0</v>
      </c>
      <c r="L22" s="1">
        <v>0</v>
      </c>
      <c r="M22" s="21">
        <v>0</v>
      </c>
      <c r="N22" s="274">
        <f t="shared" si="3"/>
        <v>0</v>
      </c>
      <c r="P22" s="15">
        <v>0</v>
      </c>
      <c r="Q22" s="17">
        <v>0</v>
      </c>
      <c r="R22" s="26">
        <v>0</v>
      </c>
      <c r="S22" s="26">
        <v>0</v>
      </c>
      <c r="T22" s="274">
        <f t="shared" si="4"/>
        <v>0</v>
      </c>
      <c r="V22" s="15">
        <v>0</v>
      </c>
      <c r="W22" s="17">
        <v>0</v>
      </c>
      <c r="X22" s="17">
        <v>0</v>
      </c>
      <c r="Y22" s="24">
        <v>0</v>
      </c>
      <c r="Z22" s="275">
        <f t="shared" si="5"/>
        <v>0</v>
      </c>
      <c r="AB22" s="276">
        <f t="shared" si="6"/>
        <v>0</v>
      </c>
      <c r="AC22" s="276">
        <f t="shared" si="21"/>
        <v>0</v>
      </c>
      <c r="AF22" s="277">
        <f t="shared" si="7"/>
        <v>0</v>
      </c>
      <c r="AG22" s="278">
        <f t="shared" si="16"/>
        <v>0</v>
      </c>
      <c r="AH22" s="278">
        <f t="shared" si="17"/>
        <v>0</v>
      </c>
      <c r="AI22" s="278">
        <f t="shared" si="18"/>
        <v>0</v>
      </c>
      <c r="AJ22" s="275">
        <f t="shared" si="19"/>
        <v>0</v>
      </c>
      <c r="AL22" s="277">
        <f t="shared" si="8"/>
        <v>0</v>
      </c>
      <c r="AM22" s="278">
        <f t="shared" si="9"/>
        <v>0</v>
      </c>
      <c r="AN22" s="278">
        <f t="shared" si="10"/>
        <v>0</v>
      </c>
      <c r="AO22" s="275">
        <f t="shared" si="11"/>
        <v>0</v>
      </c>
      <c r="AQ22" s="274">
        <f t="shared" si="20"/>
        <v>0</v>
      </c>
      <c r="AS22" s="274">
        <f t="shared" si="12"/>
        <v>0</v>
      </c>
      <c r="AT22" s="274">
        <f t="shared" si="13"/>
        <v>0</v>
      </c>
      <c r="AU22" s="274">
        <f t="shared" si="14"/>
        <v>0</v>
      </c>
      <c r="AW22" s="274">
        <f t="shared" ca="1" si="15"/>
        <v>0</v>
      </c>
    </row>
    <row r="23" spans="1:49" ht="12.75" hidden="1" customHeight="1" x14ac:dyDescent="0.25">
      <c r="A23" s="272">
        <f t="shared" si="0"/>
        <v>1991</v>
      </c>
      <c r="B23" s="273">
        <f t="shared" si="1"/>
        <v>33511</v>
      </c>
      <c r="C23" s="274">
        <f>'E1-H. Portfolio Cash Flows'!KU25</f>
        <v>0</v>
      </c>
      <c r="E23" s="15">
        <v>0</v>
      </c>
      <c r="F23" s="21">
        <v>0</v>
      </c>
      <c r="G23" s="274">
        <f t="shared" ref="G23:G66" si="22">SUM(E23:F23)</f>
        <v>0</v>
      </c>
      <c r="I23" s="15">
        <v>0</v>
      </c>
      <c r="J23" s="1">
        <v>0</v>
      </c>
      <c r="K23" s="1">
        <v>0</v>
      </c>
      <c r="L23" s="1">
        <v>0</v>
      </c>
      <c r="M23" s="21">
        <v>0</v>
      </c>
      <c r="N23" s="274">
        <f t="shared" si="3"/>
        <v>0</v>
      </c>
      <c r="P23" s="15">
        <v>0</v>
      </c>
      <c r="Q23" s="17">
        <v>0</v>
      </c>
      <c r="R23" s="26">
        <v>0</v>
      </c>
      <c r="S23" s="26">
        <v>0</v>
      </c>
      <c r="T23" s="274">
        <f t="shared" si="4"/>
        <v>0</v>
      </c>
      <c r="V23" s="15">
        <v>0</v>
      </c>
      <c r="W23" s="17">
        <v>0</v>
      </c>
      <c r="X23" s="17">
        <v>0</v>
      </c>
      <c r="Y23" s="24">
        <v>0</v>
      </c>
      <c r="Z23" s="275">
        <f t="shared" si="5"/>
        <v>0</v>
      </c>
      <c r="AB23" s="276">
        <f t="shared" si="6"/>
        <v>0</v>
      </c>
      <c r="AC23" s="276">
        <f t="shared" si="21"/>
        <v>0</v>
      </c>
      <c r="AF23" s="277">
        <f t="shared" si="7"/>
        <v>0</v>
      </c>
      <c r="AG23" s="278">
        <f t="shared" si="16"/>
        <v>0</v>
      </c>
      <c r="AH23" s="278">
        <f t="shared" si="17"/>
        <v>0</v>
      </c>
      <c r="AI23" s="278">
        <f t="shared" si="18"/>
        <v>0</v>
      </c>
      <c r="AJ23" s="275">
        <f t="shared" si="19"/>
        <v>0</v>
      </c>
      <c r="AL23" s="277">
        <f t="shared" si="8"/>
        <v>0</v>
      </c>
      <c r="AM23" s="278">
        <f t="shared" si="9"/>
        <v>0</v>
      </c>
      <c r="AN23" s="278">
        <f t="shared" si="10"/>
        <v>0</v>
      </c>
      <c r="AO23" s="275">
        <f t="shared" si="11"/>
        <v>0</v>
      </c>
      <c r="AQ23" s="274">
        <f t="shared" si="20"/>
        <v>0</v>
      </c>
      <c r="AS23" s="274">
        <f t="shared" si="12"/>
        <v>0</v>
      </c>
      <c r="AT23" s="274">
        <f t="shared" si="13"/>
        <v>0</v>
      </c>
      <c r="AU23" s="274">
        <f t="shared" si="14"/>
        <v>0</v>
      </c>
      <c r="AW23" s="274">
        <f t="shared" ca="1" si="15"/>
        <v>0</v>
      </c>
    </row>
    <row r="24" spans="1:49" ht="12.75" hidden="1" customHeight="1" x14ac:dyDescent="0.25">
      <c r="A24" s="272">
        <f t="shared" si="0"/>
        <v>1991</v>
      </c>
      <c r="B24" s="273">
        <f t="shared" si="1"/>
        <v>33603</v>
      </c>
      <c r="C24" s="274">
        <f>'E1-H. Portfolio Cash Flows'!KU26</f>
        <v>0</v>
      </c>
      <c r="E24" s="15">
        <v>0</v>
      </c>
      <c r="F24" s="21">
        <v>0</v>
      </c>
      <c r="G24" s="274">
        <f t="shared" si="22"/>
        <v>0</v>
      </c>
      <c r="I24" s="15">
        <v>0</v>
      </c>
      <c r="J24" s="1">
        <v>0</v>
      </c>
      <c r="K24" s="1">
        <v>0</v>
      </c>
      <c r="L24" s="1">
        <v>0</v>
      </c>
      <c r="M24" s="21">
        <v>0</v>
      </c>
      <c r="N24" s="274">
        <f t="shared" si="3"/>
        <v>0</v>
      </c>
      <c r="P24" s="15">
        <v>0</v>
      </c>
      <c r="Q24" s="17">
        <v>0</v>
      </c>
      <c r="R24" s="26">
        <v>0</v>
      </c>
      <c r="S24" s="26">
        <v>0</v>
      </c>
      <c r="T24" s="274">
        <f t="shared" si="4"/>
        <v>0</v>
      </c>
      <c r="V24" s="15">
        <v>0</v>
      </c>
      <c r="W24" s="17">
        <v>0</v>
      </c>
      <c r="X24" s="17">
        <v>0</v>
      </c>
      <c r="Y24" s="24">
        <v>0</v>
      </c>
      <c r="Z24" s="275">
        <f t="shared" si="5"/>
        <v>0</v>
      </c>
      <c r="AB24" s="276">
        <f t="shared" si="6"/>
        <v>0</v>
      </c>
      <c r="AC24" s="276">
        <f t="shared" si="21"/>
        <v>0</v>
      </c>
      <c r="AF24" s="277">
        <f t="shared" si="7"/>
        <v>0</v>
      </c>
      <c r="AG24" s="278">
        <f t="shared" si="16"/>
        <v>0</v>
      </c>
      <c r="AH24" s="278">
        <f t="shared" si="17"/>
        <v>0</v>
      </c>
      <c r="AI24" s="278">
        <f t="shared" si="18"/>
        <v>0</v>
      </c>
      <c r="AJ24" s="275">
        <f t="shared" si="19"/>
        <v>0</v>
      </c>
      <c r="AL24" s="277">
        <f t="shared" si="8"/>
        <v>0</v>
      </c>
      <c r="AM24" s="278">
        <f t="shared" si="9"/>
        <v>0</v>
      </c>
      <c r="AN24" s="278">
        <f t="shared" si="10"/>
        <v>0</v>
      </c>
      <c r="AO24" s="275">
        <f t="shared" si="11"/>
        <v>0</v>
      </c>
      <c r="AQ24" s="274">
        <f t="shared" si="20"/>
        <v>0</v>
      </c>
      <c r="AS24" s="274">
        <f t="shared" si="12"/>
        <v>0</v>
      </c>
      <c r="AT24" s="274">
        <f t="shared" si="13"/>
        <v>0</v>
      </c>
      <c r="AU24" s="274">
        <f t="shared" si="14"/>
        <v>0</v>
      </c>
      <c r="AW24" s="274">
        <f t="shared" ca="1" si="15"/>
        <v>0</v>
      </c>
    </row>
    <row r="25" spans="1:49" ht="12.75" hidden="1" customHeight="1" x14ac:dyDescent="0.25">
      <c r="A25" s="272">
        <f t="shared" si="0"/>
        <v>1992</v>
      </c>
      <c r="B25" s="273">
        <f t="shared" si="1"/>
        <v>33694</v>
      </c>
      <c r="C25" s="274">
        <f>'E1-H. Portfolio Cash Flows'!KU27</f>
        <v>0</v>
      </c>
      <c r="E25" s="15">
        <v>0</v>
      </c>
      <c r="F25" s="21">
        <v>0</v>
      </c>
      <c r="G25" s="274">
        <f t="shared" si="22"/>
        <v>0</v>
      </c>
      <c r="I25" s="15">
        <v>0</v>
      </c>
      <c r="J25" s="1">
        <v>0</v>
      </c>
      <c r="K25" s="1">
        <v>0</v>
      </c>
      <c r="L25" s="1">
        <v>0</v>
      </c>
      <c r="M25" s="21">
        <v>0</v>
      </c>
      <c r="N25" s="274">
        <f t="shared" si="3"/>
        <v>0</v>
      </c>
      <c r="P25" s="15">
        <v>0</v>
      </c>
      <c r="Q25" s="17">
        <v>0</v>
      </c>
      <c r="R25" s="26">
        <v>0</v>
      </c>
      <c r="S25" s="26">
        <v>0</v>
      </c>
      <c r="T25" s="274">
        <f t="shared" si="4"/>
        <v>0</v>
      </c>
      <c r="V25" s="15">
        <v>0</v>
      </c>
      <c r="W25" s="17">
        <v>0</v>
      </c>
      <c r="X25" s="17">
        <v>0</v>
      </c>
      <c r="Y25" s="24">
        <v>0</v>
      </c>
      <c r="Z25" s="275">
        <f t="shared" si="5"/>
        <v>0</v>
      </c>
      <c r="AB25" s="276">
        <f t="shared" si="6"/>
        <v>0</v>
      </c>
      <c r="AC25" s="276">
        <f t="shared" si="21"/>
        <v>0</v>
      </c>
      <c r="AF25" s="277">
        <f t="shared" si="7"/>
        <v>0</v>
      </c>
      <c r="AG25" s="278">
        <f t="shared" si="16"/>
        <v>0</v>
      </c>
      <c r="AH25" s="278">
        <f t="shared" si="17"/>
        <v>0</v>
      </c>
      <c r="AI25" s="278">
        <f t="shared" si="18"/>
        <v>0</v>
      </c>
      <c r="AJ25" s="275">
        <f t="shared" si="19"/>
        <v>0</v>
      </c>
      <c r="AL25" s="277">
        <f t="shared" si="8"/>
        <v>0</v>
      </c>
      <c r="AM25" s="278">
        <f t="shared" si="9"/>
        <v>0</v>
      </c>
      <c r="AN25" s="278">
        <f t="shared" si="10"/>
        <v>0</v>
      </c>
      <c r="AO25" s="275">
        <f t="shared" si="11"/>
        <v>0</v>
      </c>
      <c r="AQ25" s="274">
        <f t="shared" si="20"/>
        <v>0</v>
      </c>
      <c r="AS25" s="274">
        <f t="shared" si="12"/>
        <v>0</v>
      </c>
      <c r="AT25" s="274">
        <f t="shared" si="13"/>
        <v>0</v>
      </c>
      <c r="AU25" s="274">
        <f t="shared" si="14"/>
        <v>0</v>
      </c>
      <c r="AW25" s="274">
        <f t="shared" ca="1" si="15"/>
        <v>0</v>
      </c>
    </row>
    <row r="26" spans="1:49" ht="12.75" hidden="1" customHeight="1" x14ac:dyDescent="0.25">
      <c r="A26" s="272">
        <f t="shared" si="0"/>
        <v>1992</v>
      </c>
      <c r="B26" s="273">
        <f t="shared" si="1"/>
        <v>33785</v>
      </c>
      <c r="C26" s="274">
        <f>'E1-H. Portfolio Cash Flows'!KU28</f>
        <v>0</v>
      </c>
      <c r="E26" s="15">
        <v>0</v>
      </c>
      <c r="F26" s="21">
        <v>0</v>
      </c>
      <c r="G26" s="274">
        <f t="shared" si="22"/>
        <v>0</v>
      </c>
      <c r="I26" s="15">
        <v>0</v>
      </c>
      <c r="J26" s="1">
        <v>0</v>
      </c>
      <c r="K26" s="1">
        <v>0</v>
      </c>
      <c r="L26" s="1">
        <v>0</v>
      </c>
      <c r="M26" s="21">
        <v>0</v>
      </c>
      <c r="N26" s="274">
        <f t="shared" si="3"/>
        <v>0</v>
      </c>
      <c r="P26" s="15">
        <v>0</v>
      </c>
      <c r="Q26" s="17">
        <v>0</v>
      </c>
      <c r="R26" s="26">
        <v>0</v>
      </c>
      <c r="S26" s="26">
        <v>0</v>
      </c>
      <c r="T26" s="274">
        <f t="shared" si="4"/>
        <v>0</v>
      </c>
      <c r="V26" s="15">
        <v>0</v>
      </c>
      <c r="W26" s="17">
        <v>0</v>
      </c>
      <c r="X26" s="17">
        <v>0</v>
      </c>
      <c r="Y26" s="24">
        <v>0</v>
      </c>
      <c r="Z26" s="275">
        <f t="shared" si="5"/>
        <v>0</v>
      </c>
      <c r="AB26" s="276">
        <f t="shared" si="6"/>
        <v>0</v>
      </c>
      <c r="AC26" s="276">
        <f t="shared" si="21"/>
        <v>0</v>
      </c>
      <c r="AF26" s="277">
        <f t="shared" si="7"/>
        <v>0</v>
      </c>
      <c r="AG26" s="278">
        <f t="shared" si="16"/>
        <v>0</v>
      </c>
      <c r="AH26" s="278">
        <f t="shared" si="17"/>
        <v>0</v>
      </c>
      <c r="AI26" s="278">
        <f t="shared" si="18"/>
        <v>0</v>
      </c>
      <c r="AJ26" s="275">
        <f t="shared" si="19"/>
        <v>0</v>
      </c>
      <c r="AL26" s="277">
        <f t="shared" si="8"/>
        <v>0</v>
      </c>
      <c r="AM26" s="278">
        <f t="shared" si="9"/>
        <v>0</v>
      </c>
      <c r="AN26" s="278">
        <f t="shared" si="10"/>
        <v>0</v>
      </c>
      <c r="AO26" s="275">
        <f t="shared" si="11"/>
        <v>0</v>
      </c>
      <c r="AQ26" s="274">
        <f t="shared" si="20"/>
        <v>0</v>
      </c>
      <c r="AS26" s="274">
        <f t="shared" si="12"/>
        <v>0</v>
      </c>
      <c r="AT26" s="274">
        <f t="shared" si="13"/>
        <v>0</v>
      </c>
      <c r="AU26" s="274">
        <f t="shared" si="14"/>
        <v>0</v>
      </c>
      <c r="AW26" s="274">
        <f t="shared" ca="1" si="15"/>
        <v>0</v>
      </c>
    </row>
    <row r="27" spans="1:49" ht="12.75" hidden="1" customHeight="1" x14ac:dyDescent="0.25">
      <c r="A27" s="272">
        <f t="shared" si="0"/>
        <v>1992</v>
      </c>
      <c r="B27" s="273">
        <f t="shared" si="1"/>
        <v>33877</v>
      </c>
      <c r="C27" s="274">
        <f>'E1-H. Portfolio Cash Flows'!KU29</f>
        <v>0</v>
      </c>
      <c r="E27" s="15">
        <v>0</v>
      </c>
      <c r="F27" s="21">
        <v>0</v>
      </c>
      <c r="G27" s="274">
        <f t="shared" si="22"/>
        <v>0</v>
      </c>
      <c r="I27" s="15">
        <v>0</v>
      </c>
      <c r="J27" s="1">
        <v>0</v>
      </c>
      <c r="K27" s="1">
        <v>0</v>
      </c>
      <c r="L27" s="1">
        <v>0</v>
      </c>
      <c r="M27" s="21">
        <v>0</v>
      </c>
      <c r="N27" s="274">
        <f t="shared" si="3"/>
        <v>0</v>
      </c>
      <c r="P27" s="15">
        <v>0</v>
      </c>
      <c r="Q27" s="17">
        <v>0</v>
      </c>
      <c r="R27" s="26">
        <v>0</v>
      </c>
      <c r="S27" s="26">
        <v>0</v>
      </c>
      <c r="T27" s="274">
        <f t="shared" si="4"/>
        <v>0</v>
      </c>
      <c r="V27" s="15">
        <v>0</v>
      </c>
      <c r="W27" s="17">
        <v>0</v>
      </c>
      <c r="X27" s="17">
        <v>0</v>
      </c>
      <c r="Y27" s="24">
        <v>0</v>
      </c>
      <c r="Z27" s="275">
        <f t="shared" si="5"/>
        <v>0</v>
      </c>
      <c r="AB27" s="276">
        <f t="shared" si="6"/>
        <v>0</v>
      </c>
      <c r="AC27" s="276">
        <f t="shared" si="21"/>
        <v>0</v>
      </c>
      <c r="AF27" s="277">
        <f t="shared" si="7"/>
        <v>0</v>
      </c>
      <c r="AG27" s="278">
        <f t="shared" si="16"/>
        <v>0</v>
      </c>
      <c r="AH27" s="278">
        <f t="shared" si="17"/>
        <v>0</v>
      </c>
      <c r="AI27" s="278">
        <f t="shared" si="18"/>
        <v>0</v>
      </c>
      <c r="AJ27" s="275">
        <f t="shared" si="19"/>
        <v>0</v>
      </c>
      <c r="AL27" s="277">
        <f t="shared" si="8"/>
        <v>0</v>
      </c>
      <c r="AM27" s="278">
        <f t="shared" si="9"/>
        <v>0</v>
      </c>
      <c r="AN27" s="278">
        <f t="shared" si="10"/>
        <v>0</v>
      </c>
      <c r="AO27" s="275">
        <f t="shared" si="11"/>
        <v>0</v>
      </c>
      <c r="AQ27" s="274">
        <f t="shared" si="20"/>
        <v>0</v>
      </c>
      <c r="AS27" s="274">
        <f t="shared" si="12"/>
        <v>0</v>
      </c>
      <c r="AT27" s="274">
        <f t="shared" si="13"/>
        <v>0</v>
      </c>
      <c r="AU27" s="274">
        <f t="shared" si="14"/>
        <v>0</v>
      </c>
      <c r="AW27" s="274">
        <f t="shared" ca="1" si="15"/>
        <v>0</v>
      </c>
    </row>
    <row r="28" spans="1:49" ht="12.75" hidden="1" customHeight="1" x14ac:dyDescent="0.25">
      <c r="A28" s="272">
        <f t="shared" si="0"/>
        <v>1992</v>
      </c>
      <c r="B28" s="273">
        <f t="shared" si="1"/>
        <v>33969</v>
      </c>
      <c r="C28" s="274">
        <f>'E1-H. Portfolio Cash Flows'!KU30</f>
        <v>0</v>
      </c>
      <c r="E28" s="15">
        <v>0</v>
      </c>
      <c r="F28" s="21">
        <v>0</v>
      </c>
      <c r="G28" s="274">
        <f t="shared" si="22"/>
        <v>0</v>
      </c>
      <c r="I28" s="15">
        <v>0</v>
      </c>
      <c r="J28" s="1">
        <v>0</v>
      </c>
      <c r="K28" s="1">
        <v>0</v>
      </c>
      <c r="L28" s="1">
        <v>0</v>
      </c>
      <c r="M28" s="21">
        <v>0</v>
      </c>
      <c r="N28" s="274">
        <f t="shared" si="3"/>
        <v>0</v>
      </c>
      <c r="P28" s="15">
        <v>0</v>
      </c>
      <c r="Q28" s="17">
        <v>0</v>
      </c>
      <c r="R28" s="26">
        <v>0</v>
      </c>
      <c r="S28" s="26">
        <v>0</v>
      </c>
      <c r="T28" s="274">
        <f t="shared" si="4"/>
        <v>0</v>
      </c>
      <c r="V28" s="15">
        <v>0</v>
      </c>
      <c r="W28" s="17">
        <v>0</v>
      </c>
      <c r="X28" s="17">
        <v>0</v>
      </c>
      <c r="Y28" s="24">
        <v>0</v>
      </c>
      <c r="Z28" s="275">
        <f t="shared" si="5"/>
        <v>0</v>
      </c>
      <c r="AB28" s="276">
        <f t="shared" si="6"/>
        <v>0</v>
      </c>
      <c r="AC28" s="276">
        <f t="shared" si="21"/>
        <v>0</v>
      </c>
      <c r="AF28" s="277">
        <f t="shared" si="7"/>
        <v>0</v>
      </c>
      <c r="AG28" s="278">
        <f t="shared" si="16"/>
        <v>0</v>
      </c>
      <c r="AH28" s="278">
        <f t="shared" si="17"/>
        <v>0</v>
      </c>
      <c r="AI28" s="278">
        <f t="shared" si="18"/>
        <v>0</v>
      </c>
      <c r="AJ28" s="275">
        <f t="shared" si="19"/>
        <v>0</v>
      </c>
      <c r="AL28" s="277">
        <f t="shared" si="8"/>
        <v>0</v>
      </c>
      <c r="AM28" s="278">
        <f t="shared" si="9"/>
        <v>0</v>
      </c>
      <c r="AN28" s="278">
        <f t="shared" si="10"/>
        <v>0</v>
      </c>
      <c r="AO28" s="275">
        <f t="shared" si="11"/>
        <v>0</v>
      </c>
      <c r="AQ28" s="274">
        <f t="shared" si="20"/>
        <v>0</v>
      </c>
      <c r="AS28" s="274">
        <f t="shared" si="12"/>
        <v>0</v>
      </c>
      <c r="AT28" s="274">
        <f t="shared" si="13"/>
        <v>0</v>
      </c>
      <c r="AU28" s="274">
        <f t="shared" si="14"/>
        <v>0</v>
      </c>
      <c r="AW28" s="274">
        <f t="shared" ca="1" si="15"/>
        <v>0</v>
      </c>
    </row>
    <row r="29" spans="1:49" ht="12.75" hidden="1" customHeight="1" x14ac:dyDescent="0.25">
      <c r="A29" s="272">
        <f t="shared" si="0"/>
        <v>1993</v>
      </c>
      <c r="B29" s="273">
        <f t="shared" si="1"/>
        <v>34059</v>
      </c>
      <c r="C29" s="274">
        <f>'E1-H. Portfolio Cash Flows'!KU31</f>
        <v>0</v>
      </c>
      <c r="E29" s="15">
        <v>0</v>
      </c>
      <c r="F29" s="21">
        <v>0</v>
      </c>
      <c r="G29" s="274">
        <f t="shared" si="22"/>
        <v>0</v>
      </c>
      <c r="I29" s="15">
        <v>0</v>
      </c>
      <c r="J29" s="1">
        <v>0</v>
      </c>
      <c r="K29" s="1">
        <v>0</v>
      </c>
      <c r="L29" s="1">
        <v>0</v>
      </c>
      <c r="M29" s="21">
        <v>0</v>
      </c>
      <c r="N29" s="274">
        <f t="shared" si="3"/>
        <v>0</v>
      </c>
      <c r="P29" s="15">
        <v>0</v>
      </c>
      <c r="Q29" s="17">
        <v>0</v>
      </c>
      <c r="R29" s="26">
        <v>0</v>
      </c>
      <c r="S29" s="26">
        <v>0</v>
      </c>
      <c r="T29" s="274">
        <f t="shared" si="4"/>
        <v>0</v>
      </c>
      <c r="V29" s="15">
        <v>0</v>
      </c>
      <c r="W29" s="17">
        <v>0</v>
      </c>
      <c r="X29" s="17">
        <v>0</v>
      </c>
      <c r="Y29" s="24">
        <v>0</v>
      </c>
      <c r="Z29" s="275">
        <f t="shared" si="5"/>
        <v>0</v>
      </c>
      <c r="AB29" s="276">
        <f t="shared" si="6"/>
        <v>0</v>
      </c>
      <c r="AC29" s="276">
        <f t="shared" si="21"/>
        <v>0</v>
      </c>
      <c r="AF29" s="277">
        <f t="shared" si="7"/>
        <v>0</v>
      </c>
      <c r="AG29" s="278">
        <f t="shared" si="16"/>
        <v>0</v>
      </c>
      <c r="AH29" s="278">
        <f t="shared" si="17"/>
        <v>0</v>
      </c>
      <c r="AI29" s="278">
        <f t="shared" si="18"/>
        <v>0</v>
      </c>
      <c r="AJ29" s="275">
        <f t="shared" si="19"/>
        <v>0</v>
      </c>
      <c r="AL29" s="277">
        <f t="shared" si="8"/>
        <v>0</v>
      </c>
      <c r="AM29" s="278">
        <f t="shared" si="9"/>
        <v>0</v>
      </c>
      <c r="AN29" s="278">
        <f t="shared" si="10"/>
        <v>0</v>
      </c>
      <c r="AO29" s="275">
        <f t="shared" si="11"/>
        <v>0</v>
      </c>
      <c r="AQ29" s="274">
        <f t="shared" si="20"/>
        <v>0</v>
      </c>
      <c r="AS29" s="274">
        <f t="shared" si="12"/>
        <v>0</v>
      </c>
      <c r="AT29" s="274">
        <f t="shared" si="13"/>
        <v>0</v>
      </c>
      <c r="AU29" s="274">
        <f t="shared" si="14"/>
        <v>0</v>
      </c>
      <c r="AW29" s="274">
        <f t="shared" ca="1" si="15"/>
        <v>0</v>
      </c>
    </row>
    <row r="30" spans="1:49" ht="12.75" hidden="1" customHeight="1" x14ac:dyDescent="0.25">
      <c r="A30" s="272">
        <f t="shared" si="0"/>
        <v>1993</v>
      </c>
      <c r="B30" s="273">
        <f t="shared" si="1"/>
        <v>34150</v>
      </c>
      <c r="C30" s="274">
        <f>'E1-H. Portfolio Cash Flows'!KU32</f>
        <v>0</v>
      </c>
      <c r="E30" s="15">
        <v>0</v>
      </c>
      <c r="F30" s="21">
        <v>0</v>
      </c>
      <c r="G30" s="274">
        <f t="shared" si="22"/>
        <v>0</v>
      </c>
      <c r="I30" s="15">
        <v>0</v>
      </c>
      <c r="J30" s="1">
        <v>0</v>
      </c>
      <c r="K30" s="1">
        <v>0</v>
      </c>
      <c r="L30" s="1">
        <v>0</v>
      </c>
      <c r="M30" s="21">
        <v>0</v>
      </c>
      <c r="N30" s="274">
        <f t="shared" si="3"/>
        <v>0</v>
      </c>
      <c r="P30" s="15">
        <v>0</v>
      </c>
      <c r="Q30" s="17">
        <v>0</v>
      </c>
      <c r="R30" s="26">
        <v>0</v>
      </c>
      <c r="S30" s="26">
        <v>0</v>
      </c>
      <c r="T30" s="274">
        <f t="shared" si="4"/>
        <v>0</v>
      </c>
      <c r="V30" s="15">
        <v>0</v>
      </c>
      <c r="W30" s="17">
        <v>0</v>
      </c>
      <c r="X30" s="17">
        <v>0</v>
      </c>
      <c r="Y30" s="24">
        <v>0</v>
      </c>
      <c r="Z30" s="275">
        <f t="shared" si="5"/>
        <v>0</v>
      </c>
      <c r="AB30" s="276">
        <f t="shared" si="6"/>
        <v>0</v>
      </c>
      <c r="AC30" s="276">
        <f t="shared" si="21"/>
        <v>0</v>
      </c>
      <c r="AF30" s="277">
        <f t="shared" si="7"/>
        <v>0</v>
      </c>
      <c r="AG30" s="278">
        <f t="shared" si="16"/>
        <v>0</v>
      </c>
      <c r="AH30" s="278">
        <f t="shared" si="17"/>
        <v>0</v>
      </c>
      <c r="AI30" s="278">
        <f t="shared" si="18"/>
        <v>0</v>
      </c>
      <c r="AJ30" s="275">
        <f t="shared" si="19"/>
        <v>0</v>
      </c>
      <c r="AL30" s="277">
        <f t="shared" si="8"/>
        <v>0</v>
      </c>
      <c r="AM30" s="278">
        <f t="shared" si="9"/>
        <v>0</v>
      </c>
      <c r="AN30" s="278">
        <f t="shared" si="10"/>
        <v>0</v>
      </c>
      <c r="AO30" s="275">
        <f t="shared" si="11"/>
        <v>0</v>
      </c>
      <c r="AQ30" s="274">
        <f t="shared" si="20"/>
        <v>0</v>
      </c>
      <c r="AS30" s="274">
        <f t="shared" si="12"/>
        <v>0</v>
      </c>
      <c r="AT30" s="274">
        <f t="shared" si="13"/>
        <v>0</v>
      </c>
      <c r="AU30" s="274">
        <f t="shared" si="14"/>
        <v>0</v>
      </c>
      <c r="AW30" s="274">
        <f t="shared" ca="1" si="15"/>
        <v>0</v>
      </c>
    </row>
    <row r="31" spans="1:49" ht="12.75" hidden="1" customHeight="1" x14ac:dyDescent="0.25">
      <c r="A31" s="272">
        <f t="shared" si="0"/>
        <v>1993</v>
      </c>
      <c r="B31" s="273">
        <f t="shared" si="1"/>
        <v>34242</v>
      </c>
      <c r="C31" s="274">
        <f>'E1-H. Portfolio Cash Flows'!KU33</f>
        <v>0</v>
      </c>
      <c r="E31" s="15">
        <v>0</v>
      </c>
      <c r="F31" s="21">
        <v>0</v>
      </c>
      <c r="G31" s="274">
        <f t="shared" si="22"/>
        <v>0</v>
      </c>
      <c r="I31" s="15">
        <v>0</v>
      </c>
      <c r="J31" s="1">
        <v>0</v>
      </c>
      <c r="K31" s="1">
        <v>0</v>
      </c>
      <c r="L31" s="1">
        <v>0</v>
      </c>
      <c r="M31" s="21">
        <v>0</v>
      </c>
      <c r="N31" s="274">
        <f t="shared" si="3"/>
        <v>0</v>
      </c>
      <c r="P31" s="15">
        <v>0</v>
      </c>
      <c r="Q31" s="17">
        <v>0</v>
      </c>
      <c r="R31" s="26">
        <v>0</v>
      </c>
      <c r="S31" s="26">
        <v>0</v>
      </c>
      <c r="T31" s="274">
        <f t="shared" si="4"/>
        <v>0</v>
      </c>
      <c r="V31" s="15">
        <v>0</v>
      </c>
      <c r="W31" s="17">
        <v>0</v>
      </c>
      <c r="X31" s="17">
        <v>0</v>
      </c>
      <c r="Y31" s="24">
        <v>0</v>
      </c>
      <c r="Z31" s="275">
        <f t="shared" si="5"/>
        <v>0</v>
      </c>
      <c r="AB31" s="276">
        <f t="shared" si="6"/>
        <v>0</v>
      </c>
      <c r="AC31" s="276">
        <f t="shared" si="21"/>
        <v>0</v>
      </c>
      <c r="AF31" s="277">
        <f t="shared" si="7"/>
        <v>0</v>
      </c>
      <c r="AG31" s="278">
        <f t="shared" si="16"/>
        <v>0</v>
      </c>
      <c r="AH31" s="278">
        <f t="shared" si="17"/>
        <v>0</v>
      </c>
      <c r="AI31" s="278">
        <f t="shared" si="18"/>
        <v>0</v>
      </c>
      <c r="AJ31" s="275">
        <f t="shared" si="19"/>
        <v>0</v>
      </c>
      <c r="AL31" s="277">
        <f t="shared" si="8"/>
        <v>0</v>
      </c>
      <c r="AM31" s="278">
        <f t="shared" si="9"/>
        <v>0</v>
      </c>
      <c r="AN31" s="278">
        <f t="shared" si="10"/>
        <v>0</v>
      </c>
      <c r="AO31" s="275">
        <f t="shared" si="11"/>
        <v>0</v>
      </c>
      <c r="AQ31" s="274">
        <f t="shared" si="20"/>
        <v>0</v>
      </c>
      <c r="AS31" s="274">
        <f t="shared" si="12"/>
        <v>0</v>
      </c>
      <c r="AT31" s="274">
        <f t="shared" si="13"/>
        <v>0</v>
      </c>
      <c r="AU31" s="274">
        <f t="shared" si="14"/>
        <v>0</v>
      </c>
      <c r="AW31" s="274">
        <f t="shared" ca="1" si="15"/>
        <v>0</v>
      </c>
    </row>
    <row r="32" spans="1:49" ht="12.75" hidden="1" customHeight="1" x14ac:dyDescent="0.25">
      <c r="A32" s="272">
        <f t="shared" si="0"/>
        <v>1993</v>
      </c>
      <c r="B32" s="273">
        <f t="shared" si="1"/>
        <v>34334</v>
      </c>
      <c r="C32" s="274">
        <f>'E1-H. Portfolio Cash Flows'!KU34</f>
        <v>0</v>
      </c>
      <c r="E32" s="15">
        <v>0</v>
      </c>
      <c r="F32" s="21">
        <v>0</v>
      </c>
      <c r="G32" s="274">
        <f t="shared" si="22"/>
        <v>0</v>
      </c>
      <c r="I32" s="15">
        <v>0</v>
      </c>
      <c r="J32" s="1">
        <v>0</v>
      </c>
      <c r="K32" s="1">
        <v>0</v>
      </c>
      <c r="L32" s="1">
        <v>0</v>
      </c>
      <c r="M32" s="21">
        <v>0</v>
      </c>
      <c r="N32" s="274">
        <f t="shared" si="3"/>
        <v>0</v>
      </c>
      <c r="P32" s="15">
        <v>0</v>
      </c>
      <c r="Q32" s="17">
        <v>0</v>
      </c>
      <c r="R32" s="26">
        <v>0</v>
      </c>
      <c r="S32" s="26">
        <v>0</v>
      </c>
      <c r="T32" s="274">
        <f t="shared" si="4"/>
        <v>0</v>
      </c>
      <c r="V32" s="15">
        <v>0</v>
      </c>
      <c r="W32" s="17">
        <v>0</v>
      </c>
      <c r="X32" s="17">
        <v>0</v>
      </c>
      <c r="Y32" s="24">
        <v>0</v>
      </c>
      <c r="Z32" s="275">
        <f t="shared" si="5"/>
        <v>0</v>
      </c>
      <c r="AB32" s="276">
        <f t="shared" si="6"/>
        <v>0</v>
      </c>
      <c r="AC32" s="276">
        <f t="shared" si="21"/>
        <v>0</v>
      </c>
      <c r="AF32" s="277">
        <f t="shared" si="7"/>
        <v>0</v>
      </c>
      <c r="AG32" s="278">
        <f t="shared" si="16"/>
        <v>0</v>
      </c>
      <c r="AH32" s="278">
        <f t="shared" si="17"/>
        <v>0</v>
      </c>
      <c r="AI32" s="278">
        <f t="shared" si="18"/>
        <v>0</v>
      </c>
      <c r="AJ32" s="275">
        <f t="shared" si="19"/>
        <v>0</v>
      </c>
      <c r="AL32" s="277">
        <f t="shared" si="8"/>
        <v>0</v>
      </c>
      <c r="AM32" s="278">
        <f t="shared" si="9"/>
        <v>0</v>
      </c>
      <c r="AN32" s="278">
        <f t="shared" si="10"/>
        <v>0</v>
      </c>
      <c r="AO32" s="275">
        <f t="shared" si="11"/>
        <v>0</v>
      </c>
      <c r="AQ32" s="274">
        <f t="shared" si="20"/>
        <v>0</v>
      </c>
      <c r="AS32" s="274">
        <f t="shared" si="12"/>
        <v>0</v>
      </c>
      <c r="AT32" s="274">
        <f t="shared" si="13"/>
        <v>0</v>
      </c>
      <c r="AU32" s="274">
        <f t="shared" si="14"/>
        <v>0</v>
      </c>
      <c r="AW32" s="274">
        <f t="shared" ca="1" si="15"/>
        <v>0</v>
      </c>
    </row>
    <row r="33" spans="1:49" ht="12.75" hidden="1" customHeight="1" x14ac:dyDescent="0.25">
      <c r="A33" s="272">
        <f t="shared" si="0"/>
        <v>1994</v>
      </c>
      <c r="B33" s="273">
        <f t="shared" si="1"/>
        <v>34424</v>
      </c>
      <c r="C33" s="274">
        <f>'E1-H. Portfolio Cash Flows'!KU35</f>
        <v>0</v>
      </c>
      <c r="E33" s="15">
        <v>0</v>
      </c>
      <c r="F33" s="21">
        <v>0</v>
      </c>
      <c r="G33" s="274">
        <f t="shared" si="22"/>
        <v>0</v>
      </c>
      <c r="I33" s="15">
        <v>0</v>
      </c>
      <c r="J33" s="1">
        <v>0</v>
      </c>
      <c r="K33" s="1">
        <v>0</v>
      </c>
      <c r="L33" s="1">
        <v>0</v>
      </c>
      <c r="M33" s="21">
        <v>0</v>
      </c>
      <c r="N33" s="274">
        <f t="shared" si="3"/>
        <v>0</v>
      </c>
      <c r="P33" s="15">
        <v>0</v>
      </c>
      <c r="Q33" s="17">
        <v>0</v>
      </c>
      <c r="R33" s="26">
        <v>0</v>
      </c>
      <c r="S33" s="26">
        <v>0</v>
      </c>
      <c r="T33" s="274">
        <f t="shared" si="4"/>
        <v>0</v>
      </c>
      <c r="V33" s="15">
        <v>0</v>
      </c>
      <c r="W33" s="17">
        <v>0</v>
      </c>
      <c r="X33" s="17">
        <v>0</v>
      </c>
      <c r="Y33" s="24">
        <v>0</v>
      </c>
      <c r="Z33" s="275">
        <f t="shared" si="5"/>
        <v>0</v>
      </c>
      <c r="AB33" s="276">
        <f t="shared" si="6"/>
        <v>0</v>
      </c>
      <c r="AC33" s="276">
        <f t="shared" si="21"/>
        <v>0</v>
      </c>
      <c r="AF33" s="277">
        <f t="shared" si="7"/>
        <v>0</v>
      </c>
      <c r="AG33" s="278">
        <f t="shared" si="16"/>
        <v>0</v>
      </c>
      <c r="AH33" s="278">
        <f t="shared" si="17"/>
        <v>0</v>
      </c>
      <c r="AI33" s="278">
        <f t="shared" si="18"/>
        <v>0</v>
      </c>
      <c r="AJ33" s="275">
        <f t="shared" si="19"/>
        <v>0</v>
      </c>
      <c r="AL33" s="277">
        <f t="shared" si="8"/>
        <v>0</v>
      </c>
      <c r="AM33" s="278">
        <f t="shared" si="9"/>
        <v>0</v>
      </c>
      <c r="AN33" s="278">
        <f t="shared" si="10"/>
        <v>0</v>
      </c>
      <c r="AO33" s="275">
        <f t="shared" si="11"/>
        <v>0</v>
      </c>
      <c r="AQ33" s="274">
        <f t="shared" si="20"/>
        <v>0</v>
      </c>
      <c r="AS33" s="274">
        <f t="shared" si="12"/>
        <v>0</v>
      </c>
      <c r="AT33" s="274">
        <f t="shared" si="13"/>
        <v>0</v>
      </c>
      <c r="AU33" s="274">
        <f t="shared" si="14"/>
        <v>0</v>
      </c>
      <c r="AW33" s="274">
        <f t="shared" ca="1" si="15"/>
        <v>0</v>
      </c>
    </row>
    <row r="34" spans="1:49" ht="12.75" hidden="1" customHeight="1" x14ac:dyDescent="0.25">
      <c r="A34" s="272">
        <f t="shared" si="0"/>
        <v>1994</v>
      </c>
      <c r="B34" s="273">
        <f t="shared" si="1"/>
        <v>34515</v>
      </c>
      <c r="C34" s="274">
        <f>'E1-H. Portfolio Cash Flows'!KU36</f>
        <v>0</v>
      </c>
      <c r="E34" s="15">
        <v>0</v>
      </c>
      <c r="F34" s="21">
        <v>0</v>
      </c>
      <c r="G34" s="274">
        <f t="shared" si="22"/>
        <v>0</v>
      </c>
      <c r="I34" s="15">
        <v>0</v>
      </c>
      <c r="J34" s="1">
        <v>0</v>
      </c>
      <c r="K34" s="1">
        <v>0</v>
      </c>
      <c r="L34" s="1">
        <v>0</v>
      </c>
      <c r="M34" s="21">
        <v>0</v>
      </c>
      <c r="N34" s="274">
        <f t="shared" si="3"/>
        <v>0</v>
      </c>
      <c r="P34" s="15">
        <v>0</v>
      </c>
      <c r="Q34" s="17">
        <v>0</v>
      </c>
      <c r="R34" s="26">
        <v>0</v>
      </c>
      <c r="S34" s="26">
        <v>0</v>
      </c>
      <c r="T34" s="274">
        <f t="shared" si="4"/>
        <v>0</v>
      </c>
      <c r="V34" s="15">
        <v>0</v>
      </c>
      <c r="W34" s="17">
        <v>0</v>
      </c>
      <c r="X34" s="17">
        <v>0</v>
      </c>
      <c r="Y34" s="24">
        <v>0</v>
      </c>
      <c r="Z34" s="275">
        <f t="shared" si="5"/>
        <v>0</v>
      </c>
      <c r="AB34" s="276">
        <f t="shared" si="6"/>
        <v>0</v>
      </c>
      <c r="AC34" s="276">
        <f t="shared" si="21"/>
        <v>0</v>
      </c>
      <c r="AF34" s="277">
        <f t="shared" si="7"/>
        <v>0</v>
      </c>
      <c r="AG34" s="278">
        <f t="shared" si="16"/>
        <v>0</v>
      </c>
      <c r="AH34" s="278">
        <f t="shared" si="17"/>
        <v>0</v>
      </c>
      <c r="AI34" s="278">
        <f t="shared" si="18"/>
        <v>0</v>
      </c>
      <c r="AJ34" s="275">
        <f t="shared" si="19"/>
        <v>0</v>
      </c>
      <c r="AL34" s="277">
        <f t="shared" si="8"/>
        <v>0</v>
      </c>
      <c r="AM34" s="278">
        <f t="shared" si="9"/>
        <v>0</v>
      </c>
      <c r="AN34" s="278">
        <f t="shared" si="10"/>
        <v>0</v>
      </c>
      <c r="AO34" s="275">
        <f t="shared" si="11"/>
        <v>0</v>
      </c>
      <c r="AQ34" s="274">
        <f t="shared" si="20"/>
        <v>0</v>
      </c>
      <c r="AS34" s="274">
        <f t="shared" si="12"/>
        <v>0</v>
      </c>
      <c r="AT34" s="274">
        <f t="shared" si="13"/>
        <v>0</v>
      </c>
      <c r="AU34" s="274">
        <f t="shared" si="14"/>
        <v>0</v>
      </c>
      <c r="AW34" s="274">
        <f t="shared" ca="1" si="15"/>
        <v>0</v>
      </c>
    </row>
    <row r="35" spans="1:49" ht="12.75" hidden="1" customHeight="1" x14ac:dyDescent="0.25">
      <c r="A35" s="272">
        <f t="shared" si="0"/>
        <v>1994</v>
      </c>
      <c r="B35" s="273">
        <f t="shared" si="1"/>
        <v>34607</v>
      </c>
      <c r="C35" s="274">
        <f>'E1-H. Portfolio Cash Flows'!KU37</f>
        <v>0</v>
      </c>
      <c r="E35" s="15">
        <v>0</v>
      </c>
      <c r="F35" s="21">
        <v>0</v>
      </c>
      <c r="G35" s="274">
        <f t="shared" si="22"/>
        <v>0</v>
      </c>
      <c r="I35" s="15">
        <v>0</v>
      </c>
      <c r="J35" s="1">
        <v>0</v>
      </c>
      <c r="K35" s="1">
        <v>0</v>
      </c>
      <c r="L35" s="1">
        <v>0</v>
      </c>
      <c r="M35" s="21">
        <v>0</v>
      </c>
      <c r="N35" s="274">
        <f t="shared" si="3"/>
        <v>0</v>
      </c>
      <c r="P35" s="15">
        <v>0</v>
      </c>
      <c r="Q35" s="17">
        <v>0</v>
      </c>
      <c r="R35" s="26">
        <v>0</v>
      </c>
      <c r="S35" s="26">
        <v>0</v>
      </c>
      <c r="T35" s="274">
        <f t="shared" si="4"/>
        <v>0</v>
      </c>
      <c r="V35" s="15">
        <v>0</v>
      </c>
      <c r="W35" s="17">
        <v>0</v>
      </c>
      <c r="X35" s="17">
        <v>0</v>
      </c>
      <c r="Y35" s="24">
        <v>0</v>
      </c>
      <c r="Z35" s="275">
        <f t="shared" si="5"/>
        <v>0</v>
      </c>
      <c r="AB35" s="276">
        <f t="shared" si="6"/>
        <v>0</v>
      </c>
      <c r="AC35" s="276">
        <f t="shared" si="21"/>
        <v>0</v>
      </c>
      <c r="AF35" s="277">
        <f t="shared" si="7"/>
        <v>0</v>
      </c>
      <c r="AG35" s="278">
        <f t="shared" si="16"/>
        <v>0</v>
      </c>
      <c r="AH35" s="278">
        <f t="shared" si="17"/>
        <v>0</v>
      </c>
      <c r="AI35" s="278">
        <f t="shared" si="18"/>
        <v>0</v>
      </c>
      <c r="AJ35" s="275">
        <f t="shared" si="19"/>
        <v>0</v>
      </c>
      <c r="AL35" s="277">
        <f t="shared" si="8"/>
        <v>0</v>
      </c>
      <c r="AM35" s="278">
        <f t="shared" si="9"/>
        <v>0</v>
      </c>
      <c r="AN35" s="278">
        <f t="shared" si="10"/>
        <v>0</v>
      </c>
      <c r="AO35" s="275">
        <f t="shared" si="11"/>
        <v>0</v>
      </c>
      <c r="AQ35" s="274">
        <f t="shared" si="20"/>
        <v>0</v>
      </c>
      <c r="AS35" s="274">
        <f t="shared" si="12"/>
        <v>0</v>
      </c>
      <c r="AT35" s="274">
        <f t="shared" si="13"/>
        <v>0</v>
      </c>
      <c r="AU35" s="274">
        <f t="shared" si="14"/>
        <v>0</v>
      </c>
      <c r="AW35" s="274">
        <f t="shared" ca="1" si="15"/>
        <v>0</v>
      </c>
    </row>
    <row r="36" spans="1:49" ht="12.75" hidden="1" customHeight="1" x14ac:dyDescent="0.25">
      <c r="A36" s="272">
        <f t="shared" si="0"/>
        <v>1994</v>
      </c>
      <c r="B36" s="273">
        <f t="shared" si="1"/>
        <v>34699</v>
      </c>
      <c r="C36" s="274">
        <f>'E1-H. Portfolio Cash Flows'!KU38</f>
        <v>0</v>
      </c>
      <c r="E36" s="15">
        <v>0</v>
      </c>
      <c r="F36" s="21">
        <v>0</v>
      </c>
      <c r="G36" s="274">
        <f t="shared" si="22"/>
        <v>0</v>
      </c>
      <c r="I36" s="15">
        <v>0</v>
      </c>
      <c r="J36" s="1">
        <v>0</v>
      </c>
      <c r="K36" s="1">
        <v>0</v>
      </c>
      <c r="L36" s="1">
        <v>0</v>
      </c>
      <c r="M36" s="21">
        <v>0</v>
      </c>
      <c r="N36" s="274">
        <f t="shared" si="3"/>
        <v>0</v>
      </c>
      <c r="P36" s="15">
        <v>0</v>
      </c>
      <c r="Q36" s="17">
        <v>0</v>
      </c>
      <c r="R36" s="26">
        <v>0</v>
      </c>
      <c r="S36" s="26">
        <v>0</v>
      </c>
      <c r="T36" s="274">
        <f t="shared" si="4"/>
        <v>0</v>
      </c>
      <c r="V36" s="15">
        <v>0</v>
      </c>
      <c r="W36" s="17">
        <v>0</v>
      </c>
      <c r="X36" s="17">
        <v>0</v>
      </c>
      <c r="Y36" s="24">
        <v>0</v>
      </c>
      <c r="Z36" s="275">
        <f t="shared" si="5"/>
        <v>0</v>
      </c>
      <c r="AB36" s="276">
        <f t="shared" si="6"/>
        <v>0</v>
      </c>
      <c r="AC36" s="276">
        <f t="shared" si="21"/>
        <v>0</v>
      </c>
      <c r="AF36" s="277">
        <f t="shared" si="7"/>
        <v>0</v>
      </c>
      <c r="AG36" s="278">
        <f t="shared" si="16"/>
        <v>0</v>
      </c>
      <c r="AH36" s="278">
        <f t="shared" si="17"/>
        <v>0</v>
      </c>
      <c r="AI36" s="278">
        <f t="shared" si="18"/>
        <v>0</v>
      </c>
      <c r="AJ36" s="275">
        <f t="shared" si="19"/>
        <v>0</v>
      </c>
      <c r="AL36" s="277">
        <f t="shared" si="8"/>
        <v>0</v>
      </c>
      <c r="AM36" s="278">
        <f t="shared" si="9"/>
        <v>0</v>
      </c>
      <c r="AN36" s="278">
        <f t="shared" si="10"/>
        <v>0</v>
      </c>
      <c r="AO36" s="275">
        <f t="shared" si="11"/>
        <v>0</v>
      </c>
      <c r="AQ36" s="274">
        <f t="shared" si="20"/>
        <v>0</v>
      </c>
      <c r="AS36" s="274">
        <f t="shared" si="12"/>
        <v>0</v>
      </c>
      <c r="AT36" s="274">
        <f t="shared" si="13"/>
        <v>0</v>
      </c>
      <c r="AU36" s="274">
        <f t="shared" si="14"/>
        <v>0</v>
      </c>
      <c r="AW36" s="274">
        <f t="shared" ca="1" si="15"/>
        <v>0</v>
      </c>
    </row>
    <row r="37" spans="1:49" ht="12.75" hidden="1" customHeight="1" x14ac:dyDescent="0.25">
      <c r="A37" s="272">
        <f t="shared" si="0"/>
        <v>1995</v>
      </c>
      <c r="B37" s="273">
        <f t="shared" si="1"/>
        <v>34789</v>
      </c>
      <c r="C37" s="274">
        <f>'E1-H. Portfolio Cash Flows'!KU39</f>
        <v>0</v>
      </c>
      <c r="E37" s="15">
        <v>0</v>
      </c>
      <c r="F37" s="21">
        <v>0</v>
      </c>
      <c r="G37" s="274">
        <f t="shared" si="22"/>
        <v>0</v>
      </c>
      <c r="I37" s="15">
        <v>0</v>
      </c>
      <c r="J37" s="1">
        <v>0</v>
      </c>
      <c r="K37" s="1">
        <v>0</v>
      </c>
      <c r="L37" s="1">
        <v>0</v>
      </c>
      <c r="M37" s="21">
        <v>0</v>
      </c>
      <c r="N37" s="274">
        <f t="shared" si="3"/>
        <v>0</v>
      </c>
      <c r="P37" s="15">
        <v>0</v>
      </c>
      <c r="Q37" s="17">
        <v>0</v>
      </c>
      <c r="R37" s="26">
        <v>0</v>
      </c>
      <c r="S37" s="26">
        <v>0</v>
      </c>
      <c r="T37" s="274">
        <f t="shared" si="4"/>
        <v>0</v>
      </c>
      <c r="V37" s="15">
        <v>0</v>
      </c>
      <c r="W37" s="17">
        <v>0</v>
      </c>
      <c r="X37" s="17">
        <v>0</v>
      </c>
      <c r="Y37" s="24">
        <v>0</v>
      </c>
      <c r="Z37" s="275">
        <f t="shared" si="5"/>
        <v>0</v>
      </c>
      <c r="AB37" s="276">
        <f t="shared" si="6"/>
        <v>0</v>
      </c>
      <c r="AC37" s="276">
        <f t="shared" si="21"/>
        <v>0</v>
      </c>
      <c r="AF37" s="277">
        <f t="shared" si="7"/>
        <v>0</v>
      </c>
      <c r="AG37" s="278">
        <f t="shared" si="16"/>
        <v>0</v>
      </c>
      <c r="AH37" s="278">
        <f t="shared" si="17"/>
        <v>0</v>
      </c>
      <c r="AI37" s="278">
        <f t="shared" si="18"/>
        <v>0</v>
      </c>
      <c r="AJ37" s="275">
        <f t="shared" si="19"/>
        <v>0</v>
      </c>
      <c r="AL37" s="277">
        <f t="shared" si="8"/>
        <v>0</v>
      </c>
      <c r="AM37" s="278">
        <f t="shared" si="9"/>
        <v>0</v>
      </c>
      <c r="AN37" s="278">
        <f t="shared" si="10"/>
        <v>0</v>
      </c>
      <c r="AO37" s="275">
        <f t="shared" si="11"/>
        <v>0</v>
      </c>
      <c r="AQ37" s="274">
        <f t="shared" si="20"/>
        <v>0</v>
      </c>
      <c r="AS37" s="274">
        <f t="shared" si="12"/>
        <v>0</v>
      </c>
      <c r="AT37" s="274">
        <f t="shared" si="13"/>
        <v>0</v>
      </c>
      <c r="AU37" s="274">
        <f t="shared" si="14"/>
        <v>0</v>
      </c>
      <c r="AW37" s="274">
        <f t="shared" ca="1" si="15"/>
        <v>0</v>
      </c>
    </row>
    <row r="38" spans="1:49" ht="12.75" hidden="1" customHeight="1" x14ac:dyDescent="0.25">
      <c r="A38" s="272">
        <f t="shared" si="0"/>
        <v>1995</v>
      </c>
      <c r="B38" s="273">
        <f t="shared" si="1"/>
        <v>34880</v>
      </c>
      <c r="C38" s="274">
        <f>'E1-H. Portfolio Cash Flows'!KU40</f>
        <v>0</v>
      </c>
      <c r="E38" s="15">
        <v>0</v>
      </c>
      <c r="F38" s="21">
        <v>0</v>
      </c>
      <c r="G38" s="274">
        <f t="shared" si="22"/>
        <v>0</v>
      </c>
      <c r="I38" s="15">
        <v>0</v>
      </c>
      <c r="J38" s="1">
        <v>0</v>
      </c>
      <c r="K38" s="1">
        <v>0</v>
      </c>
      <c r="L38" s="1">
        <v>0</v>
      </c>
      <c r="M38" s="21">
        <v>0</v>
      </c>
      <c r="N38" s="274">
        <f t="shared" si="3"/>
        <v>0</v>
      </c>
      <c r="P38" s="15">
        <v>0</v>
      </c>
      <c r="Q38" s="17">
        <v>0</v>
      </c>
      <c r="R38" s="26">
        <v>0</v>
      </c>
      <c r="S38" s="26">
        <v>0</v>
      </c>
      <c r="T38" s="274">
        <f t="shared" si="4"/>
        <v>0</v>
      </c>
      <c r="V38" s="15">
        <v>0</v>
      </c>
      <c r="W38" s="17">
        <v>0</v>
      </c>
      <c r="X38" s="17">
        <v>0</v>
      </c>
      <c r="Y38" s="24">
        <v>0</v>
      </c>
      <c r="Z38" s="275">
        <f t="shared" si="5"/>
        <v>0</v>
      </c>
      <c r="AB38" s="276">
        <f t="shared" si="6"/>
        <v>0</v>
      </c>
      <c r="AC38" s="276">
        <f t="shared" si="21"/>
        <v>0</v>
      </c>
      <c r="AF38" s="277">
        <f t="shared" si="7"/>
        <v>0</v>
      </c>
      <c r="AG38" s="278">
        <f t="shared" si="16"/>
        <v>0</v>
      </c>
      <c r="AH38" s="278">
        <f t="shared" si="17"/>
        <v>0</v>
      </c>
      <c r="AI38" s="278">
        <f t="shared" si="18"/>
        <v>0</v>
      </c>
      <c r="AJ38" s="275">
        <f t="shared" si="19"/>
        <v>0</v>
      </c>
      <c r="AL38" s="277">
        <f t="shared" si="8"/>
        <v>0</v>
      </c>
      <c r="AM38" s="278">
        <f t="shared" si="9"/>
        <v>0</v>
      </c>
      <c r="AN38" s="278">
        <f t="shared" si="10"/>
        <v>0</v>
      </c>
      <c r="AO38" s="275">
        <f t="shared" si="11"/>
        <v>0</v>
      </c>
      <c r="AQ38" s="274">
        <f t="shared" si="20"/>
        <v>0</v>
      </c>
      <c r="AS38" s="274">
        <f t="shared" si="12"/>
        <v>0</v>
      </c>
      <c r="AT38" s="274">
        <f t="shared" si="13"/>
        <v>0</v>
      </c>
      <c r="AU38" s="274">
        <f t="shared" si="14"/>
        <v>0</v>
      </c>
      <c r="AW38" s="274">
        <f t="shared" ca="1" si="15"/>
        <v>0</v>
      </c>
    </row>
    <row r="39" spans="1:49" ht="12.75" hidden="1" customHeight="1" x14ac:dyDescent="0.25">
      <c r="A39" s="272">
        <f t="shared" si="0"/>
        <v>1995</v>
      </c>
      <c r="B39" s="273">
        <f t="shared" si="1"/>
        <v>34972</v>
      </c>
      <c r="C39" s="274">
        <f>'E1-H. Portfolio Cash Flows'!KU41</f>
        <v>0</v>
      </c>
      <c r="E39" s="15">
        <v>0</v>
      </c>
      <c r="F39" s="21">
        <v>0</v>
      </c>
      <c r="G39" s="274">
        <f t="shared" si="22"/>
        <v>0</v>
      </c>
      <c r="I39" s="15">
        <v>0</v>
      </c>
      <c r="J39" s="1">
        <v>0</v>
      </c>
      <c r="K39" s="1">
        <v>0</v>
      </c>
      <c r="L39" s="1">
        <v>0</v>
      </c>
      <c r="M39" s="21">
        <v>0</v>
      </c>
      <c r="N39" s="274">
        <f t="shared" si="3"/>
        <v>0</v>
      </c>
      <c r="P39" s="15">
        <v>0</v>
      </c>
      <c r="Q39" s="17">
        <v>0</v>
      </c>
      <c r="R39" s="26">
        <v>0</v>
      </c>
      <c r="S39" s="26">
        <v>0</v>
      </c>
      <c r="T39" s="274">
        <f t="shared" si="4"/>
        <v>0</v>
      </c>
      <c r="V39" s="15">
        <v>0</v>
      </c>
      <c r="W39" s="17">
        <v>0</v>
      </c>
      <c r="X39" s="17">
        <v>0</v>
      </c>
      <c r="Y39" s="24">
        <v>0</v>
      </c>
      <c r="Z39" s="275">
        <f t="shared" si="5"/>
        <v>0</v>
      </c>
      <c r="AB39" s="276">
        <f t="shared" si="6"/>
        <v>0</v>
      </c>
      <c r="AC39" s="276">
        <f t="shared" si="21"/>
        <v>0</v>
      </c>
      <c r="AF39" s="277">
        <f t="shared" si="7"/>
        <v>0</v>
      </c>
      <c r="AG39" s="278">
        <f t="shared" si="16"/>
        <v>0</v>
      </c>
      <c r="AH39" s="278">
        <f t="shared" si="17"/>
        <v>0</v>
      </c>
      <c r="AI39" s="278">
        <f t="shared" si="18"/>
        <v>0</v>
      </c>
      <c r="AJ39" s="275">
        <f t="shared" si="19"/>
        <v>0</v>
      </c>
      <c r="AL39" s="277">
        <f t="shared" si="8"/>
        <v>0</v>
      </c>
      <c r="AM39" s="278">
        <f t="shared" si="9"/>
        <v>0</v>
      </c>
      <c r="AN39" s="278">
        <f t="shared" si="10"/>
        <v>0</v>
      </c>
      <c r="AO39" s="275">
        <f t="shared" si="11"/>
        <v>0</v>
      </c>
      <c r="AQ39" s="274">
        <f t="shared" si="20"/>
        <v>0</v>
      </c>
      <c r="AS39" s="274">
        <f t="shared" si="12"/>
        <v>0</v>
      </c>
      <c r="AT39" s="274">
        <f t="shared" si="13"/>
        <v>0</v>
      </c>
      <c r="AU39" s="274">
        <f t="shared" si="14"/>
        <v>0</v>
      </c>
      <c r="AW39" s="274">
        <f t="shared" ca="1" si="15"/>
        <v>0</v>
      </c>
    </row>
    <row r="40" spans="1:49" ht="12.75" hidden="1" customHeight="1" x14ac:dyDescent="0.25">
      <c r="A40" s="272">
        <f t="shared" si="0"/>
        <v>1995</v>
      </c>
      <c r="B40" s="273">
        <f t="shared" si="1"/>
        <v>35064</v>
      </c>
      <c r="C40" s="274">
        <f>'E1-H. Portfolio Cash Flows'!KU42</f>
        <v>0</v>
      </c>
      <c r="E40" s="15">
        <v>0</v>
      </c>
      <c r="F40" s="21">
        <v>0</v>
      </c>
      <c r="G40" s="274">
        <f t="shared" si="22"/>
        <v>0</v>
      </c>
      <c r="I40" s="15">
        <v>0</v>
      </c>
      <c r="J40" s="1">
        <v>0</v>
      </c>
      <c r="K40" s="1">
        <v>0</v>
      </c>
      <c r="L40" s="1">
        <v>0</v>
      </c>
      <c r="M40" s="21">
        <v>0</v>
      </c>
      <c r="N40" s="274">
        <f t="shared" si="3"/>
        <v>0</v>
      </c>
      <c r="P40" s="15">
        <v>0</v>
      </c>
      <c r="Q40" s="17">
        <v>0</v>
      </c>
      <c r="R40" s="26">
        <v>0</v>
      </c>
      <c r="S40" s="26">
        <v>0</v>
      </c>
      <c r="T40" s="274">
        <f t="shared" si="4"/>
        <v>0</v>
      </c>
      <c r="V40" s="15">
        <v>0</v>
      </c>
      <c r="W40" s="17">
        <v>0</v>
      </c>
      <c r="X40" s="17">
        <v>0</v>
      </c>
      <c r="Y40" s="24">
        <v>0</v>
      </c>
      <c r="Z40" s="275">
        <f t="shared" si="5"/>
        <v>0</v>
      </c>
      <c r="AB40" s="276">
        <f t="shared" si="6"/>
        <v>0</v>
      </c>
      <c r="AC40" s="276">
        <f t="shared" si="21"/>
        <v>0</v>
      </c>
      <c r="AF40" s="277">
        <f t="shared" si="7"/>
        <v>0</v>
      </c>
      <c r="AG40" s="278">
        <f t="shared" si="16"/>
        <v>0</v>
      </c>
      <c r="AH40" s="278">
        <f t="shared" si="17"/>
        <v>0</v>
      </c>
      <c r="AI40" s="278">
        <f t="shared" si="18"/>
        <v>0</v>
      </c>
      <c r="AJ40" s="275">
        <f t="shared" si="19"/>
        <v>0</v>
      </c>
      <c r="AL40" s="277">
        <f t="shared" si="8"/>
        <v>0</v>
      </c>
      <c r="AM40" s="278">
        <f t="shared" si="9"/>
        <v>0</v>
      </c>
      <c r="AN40" s="278">
        <f t="shared" si="10"/>
        <v>0</v>
      </c>
      <c r="AO40" s="275">
        <f t="shared" si="11"/>
        <v>0</v>
      </c>
      <c r="AQ40" s="274">
        <f t="shared" si="20"/>
        <v>0</v>
      </c>
      <c r="AS40" s="274">
        <f t="shared" si="12"/>
        <v>0</v>
      </c>
      <c r="AT40" s="274">
        <f t="shared" si="13"/>
        <v>0</v>
      </c>
      <c r="AU40" s="274">
        <f t="shared" si="14"/>
        <v>0</v>
      </c>
      <c r="AW40" s="274">
        <f t="shared" ca="1" si="15"/>
        <v>0</v>
      </c>
    </row>
    <row r="41" spans="1:49" ht="12.75" hidden="1" customHeight="1" x14ac:dyDescent="0.25">
      <c r="A41" s="272">
        <f t="shared" si="0"/>
        <v>1996</v>
      </c>
      <c r="B41" s="273">
        <f t="shared" si="1"/>
        <v>35155</v>
      </c>
      <c r="C41" s="274">
        <f>'E1-H. Portfolio Cash Flows'!KU43</f>
        <v>0</v>
      </c>
      <c r="E41" s="15">
        <v>0</v>
      </c>
      <c r="F41" s="21">
        <v>0</v>
      </c>
      <c r="G41" s="274">
        <f t="shared" si="22"/>
        <v>0</v>
      </c>
      <c r="I41" s="15">
        <v>0</v>
      </c>
      <c r="J41" s="1">
        <v>0</v>
      </c>
      <c r="K41" s="1">
        <v>0</v>
      </c>
      <c r="L41" s="1">
        <v>0</v>
      </c>
      <c r="M41" s="21">
        <v>0</v>
      </c>
      <c r="N41" s="274">
        <f t="shared" ref="N41:N72" si="23">SUM(I41:M41)</f>
        <v>0</v>
      </c>
      <c r="P41" s="15">
        <v>0</v>
      </c>
      <c r="Q41" s="17">
        <v>0</v>
      </c>
      <c r="R41" s="26">
        <v>0</v>
      </c>
      <c r="S41" s="26">
        <v>0</v>
      </c>
      <c r="T41" s="274">
        <f t="shared" ref="T41:T72" si="24">SUM(P41:S41)</f>
        <v>0</v>
      </c>
      <c r="V41" s="15">
        <v>0</v>
      </c>
      <c r="W41" s="17">
        <v>0</v>
      </c>
      <c r="X41" s="17">
        <v>0</v>
      </c>
      <c r="Y41" s="24">
        <v>0</v>
      </c>
      <c r="Z41" s="275">
        <f t="shared" ref="Z41:Z72" si="25">SUM(V41:Y41)</f>
        <v>0</v>
      </c>
      <c r="AB41" s="276">
        <f t="shared" ref="AB41:AB72" si="26">C41+(G41+T41)+(N41+Z41)</f>
        <v>0</v>
      </c>
      <c r="AC41" s="276">
        <f t="shared" si="21"/>
        <v>0</v>
      </c>
      <c r="AF41" s="277">
        <f t="shared" ref="AF41:AF72" si="27">-SUM(P41,V41)</f>
        <v>0</v>
      </c>
      <c r="AG41" s="278">
        <f t="shared" si="16"/>
        <v>0</v>
      </c>
      <c r="AH41" s="278">
        <f t="shared" si="17"/>
        <v>0</v>
      </c>
      <c r="AI41" s="278">
        <f t="shared" si="18"/>
        <v>0</v>
      </c>
      <c r="AJ41" s="275">
        <f t="shared" si="19"/>
        <v>0</v>
      </c>
      <c r="AL41" s="277">
        <f t="shared" ref="AL41:AL64" si="28">SUM(AF41:AG41)</f>
        <v>0</v>
      </c>
      <c r="AM41" s="278">
        <f t="shared" ref="AM41:AM64" si="29">SUM(AG41:AH41)</f>
        <v>0</v>
      </c>
      <c r="AN41" s="278">
        <f t="shared" ref="AN41:AN64" si="30">SUM(AH41:AI41)</f>
        <v>0</v>
      </c>
      <c r="AO41" s="275">
        <f t="shared" ref="AO41:AO64" si="31">SUM(AH41:AH41)</f>
        <v>0</v>
      </c>
      <c r="AQ41" s="274">
        <f t="shared" si="20"/>
        <v>0</v>
      </c>
      <c r="AS41" s="274">
        <f t="shared" ref="AS41:AS72" si="32">IF($B41&lt;MIN(InvDate),0,IF(AND($B41&gt;=MIN(InvDate),$B41&lt;=DATE(YEAR(MIN(InvDate))+5,MONTH(MIN(InvDate)),DAY(MIN(InvDate)))),-TotalComCap*MFeeEst*0.25,IF($B41&gt;DATE(YEAR(MIN(InvDate))+5,MONTH(MIN(InvDate)),DAY(MIN(InvDate))),AS40*Factor,0)))</f>
        <v>0</v>
      </c>
      <c r="AT41" s="274">
        <f t="shared" ref="AT41:AT72" si="33">IF($B41&lt;MIN(InvDate),0,IF(AND($B41&gt;=MIN(InvDate),$B41&lt;=DATE(YEAR(MIN(InvDate))+5,MONTH(MIN(InvDate)),DAY(MIN(InvDate)))),-TotalComCap*MFeeEst*0.25,IF($B41&gt;DATE(YEAR(MIN(InvDate))+5,MONTH(MIN(InvDate)),DAY(MIN(InvDate))),MIN($AQ41*MFeeEst*0.25,0))))</f>
        <v>0</v>
      </c>
      <c r="AU41" s="274">
        <f t="shared" ref="AU41:AU72" si="34">IF($B41&lt;MIN(InvDate),0,IF(AND($B41&gt;=MIN(InvDate),$B41&lt;=DATE(YEAR(MIN(InvDate))+5,MONTH(MIN(InvDate)),DAY(MIN(InvDate)))),-TotalComCap*MFeeEst*0.25,IF($B41&gt;DATE(YEAR(MIN(InvDate))+5,MONTH(MIN(InvDate)),DAY(MIN(InvDate))),MIN(AU40-(-TotalComCap*MFeeEst*0.25*0.05),0))))</f>
        <v>0</v>
      </c>
      <c r="AW41" s="274">
        <f t="shared" ref="AW41:AW72" ca="1" si="35">AJ41+(OFFSET($AS41,0,MFeeMenuNum)-$I41)</f>
        <v>0</v>
      </c>
    </row>
    <row r="42" spans="1:49" ht="12.75" hidden="1" customHeight="1" x14ac:dyDescent="0.25">
      <c r="A42" s="272">
        <f t="shared" si="0"/>
        <v>1996</v>
      </c>
      <c r="B42" s="273">
        <f t="shared" si="1"/>
        <v>35246</v>
      </c>
      <c r="C42" s="274">
        <f>'E1-H. Portfolio Cash Flows'!KU44</f>
        <v>0</v>
      </c>
      <c r="E42" s="15">
        <v>0</v>
      </c>
      <c r="F42" s="21">
        <v>0</v>
      </c>
      <c r="G42" s="274">
        <f t="shared" si="22"/>
        <v>0</v>
      </c>
      <c r="I42" s="15">
        <v>0</v>
      </c>
      <c r="J42" s="1">
        <v>0</v>
      </c>
      <c r="K42" s="1">
        <v>0</v>
      </c>
      <c r="L42" s="1">
        <v>0</v>
      </c>
      <c r="M42" s="21">
        <v>0</v>
      </c>
      <c r="N42" s="274">
        <f t="shared" si="23"/>
        <v>0</v>
      </c>
      <c r="P42" s="15">
        <v>0</v>
      </c>
      <c r="Q42" s="17">
        <v>0</v>
      </c>
      <c r="R42" s="26">
        <v>0</v>
      </c>
      <c r="S42" s="26">
        <v>0</v>
      </c>
      <c r="T42" s="274">
        <f t="shared" si="24"/>
        <v>0</v>
      </c>
      <c r="V42" s="15">
        <v>0</v>
      </c>
      <c r="W42" s="17">
        <v>0</v>
      </c>
      <c r="X42" s="17">
        <v>0</v>
      </c>
      <c r="Y42" s="24">
        <v>0</v>
      </c>
      <c r="Z42" s="275">
        <f t="shared" si="25"/>
        <v>0</v>
      </c>
      <c r="AB42" s="276">
        <f t="shared" si="26"/>
        <v>0</v>
      </c>
      <c r="AC42" s="276">
        <f t="shared" si="21"/>
        <v>0</v>
      </c>
      <c r="AF42" s="277">
        <f t="shared" si="27"/>
        <v>0</v>
      </c>
      <c r="AG42" s="278">
        <f t="shared" si="16"/>
        <v>0</v>
      </c>
      <c r="AH42" s="278">
        <f t="shared" si="17"/>
        <v>0</v>
      </c>
      <c r="AI42" s="278">
        <f t="shared" si="18"/>
        <v>0</v>
      </c>
      <c r="AJ42" s="275">
        <f t="shared" si="19"/>
        <v>0</v>
      </c>
      <c r="AL42" s="277">
        <f t="shared" si="28"/>
        <v>0</v>
      </c>
      <c r="AM42" s="278">
        <f t="shared" si="29"/>
        <v>0</v>
      </c>
      <c r="AN42" s="278">
        <f t="shared" si="30"/>
        <v>0</v>
      </c>
      <c r="AO42" s="275">
        <f t="shared" si="31"/>
        <v>0</v>
      </c>
      <c r="AQ42" s="274">
        <f t="shared" ref="AQ42:AQ73" si="36">AQ41+C42</f>
        <v>0</v>
      </c>
      <c r="AS42" s="274">
        <f t="shared" si="32"/>
        <v>0</v>
      </c>
      <c r="AT42" s="274">
        <f t="shared" si="33"/>
        <v>0</v>
      </c>
      <c r="AU42" s="274">
        <f t="shared" si="34"/>
        <v>0</v>
      </c>
      <c r="AW42" s="274">
        <f t="shared" ca="1" si="35"/>
        <v>0</v>
      </c>
    </row>
    <row r="43" spans="1:49" ht="12.75" hidden="1" customHeight="1" x14ac:dyDescent="0.25">
      <c r="A43" s="272">
        <f t="shared" si="0"/>
        <v>1996</v>
      </c>
      <c r="B43" s="273">
        <f t="shared" si="1"/>
        <v>35338</v>
      </c>
      <c r="C43" s="274">
        <f>'E1-H. Portfolio Cash Flows'!KU45</f>
        <v>0</v>
      </c>
      <c r="E43" s="15">
        <v>0</v>
      </c>
      <c r="F43" s="21">
        <v>0</v>
      </c>
      <c r="G43" s="274">
        <f t="shared" si="22"/>
        <v>0</v>
      </c>
      <c r="I43" s="15">
        <v>0</v>
      </c>
      <c r="J43" s="1">
        <v>0</v>
      </c>
      <c r="K43" s="1">
        <v>0</v>
      </c>
      <c r="L43" s="1">
        <v>0</v>
      </c>
      <c r="M43" s="21">
        <v>0</v>
      </c>
      <c r="N43" s="274">
        <f t="shared" si="23"/>
        <v>0</v>
      </c>
      <c r="P43" s="15">
        <v>0</v>
      </c>
      <c r="Q43" s="17">
        <v>0</v>
      </c>
      <c r="R43" s="26">
        <v>0</v>
      </c>
      <c r="S43" s="26">
        <v>0</v>
      </c>
      <c r="T43" s="274">
        <f t="shared" si="24"/>
        <v>0</v>
      </c>
      <c r="V43" s="15">
        <v>0</v>
      </c>
      <c r="W43" s="17">
        <v>0</v>
      </c>
      <c r="X43" s="17">
        <v>0</v>
      </c>
      <c r="Y43" s="24">
        <v>0</v>
      </c>
      <c r="Z43" s="275">
        <f t="shared" si="25"/>
        <v>0</v>
      </c>
      <c r="AB43" s="276">
        <f t="shared" si="26"/>
        <v>0</v>
      </c>
      <c r="AC43" s="276">
        <f t="shared" si="21"/>
        <v>0</v>
      </c>
      <c r="AF43" s="277">
        <f t="shared" si="27"/>
        <v>0</v>
      </c>
      <c r="AG43" s="278">
        <f t="shared" si="16"/>
        <v>0</v>
      </c>
      <c r="AH43" s="278">
        <f t="shared" si="17"/>
        <v>0</v>
      </c>
      <c r="AI43" s="278">
        <f t="shared" si="18"/>
        <v>0</v>
      </c>
      <c r="AJ43" s="275">
        <f t="shared" si="19"/>
        <v>0</v>
      </c>
      <c r="AL43" s="277">
        <f t="shared" si="28"/>
        <v>0</v>
      </c>
      <c r="AM43" s="278">
        <f t="shared" si="29"/>
        <v>0</v>
      </c>
      <c r="AN43" s="278">
        <f t="shared" si="30"/>
        <v>0</v>
      </c>
      <c r="AO43" s="275">
        <f t="shared" si="31"/>
        <v>0</v>
      </c>
      <c r="AQ43" s="274">
        <f t="shared" si="36"/>
        <v>0</v>
      </c>
      <c r="AS43" s="274">
        <f t="shared" si="32"/>
        <v>0</v>
      </c>
      <c r="AT43" s="274">
        <f t="shared" si="33"/>
        <v>0</v>
      </c>
      <c r="AU43" s="274">
        <f t="shared" si="34"/>
        <v>0</v>
      </c>
      <c r="AW43" s="274">
        <f t="shared" ca="1" si="35"/>
        <v>0</v>
      </c>
    </row>
    <row r="44" spans="1:49" ht="12.75" hidden="1" customHeight="1" x14ac:dyDescent="0.25">
      <c r="A44" s="272">
        <f t="shared" si="0"/>
        <v>1996</v>
      </c>
      <c r="B44" s="273">
        <f t="shared" si="1"/>
        <v>35430</v>
      </c>
      <c r="C44" s="274">
        <f>'E1-H. Portfolio Cash Flows'!KU46</f>
        <v>0</v>
      </c>
      <c r="E44" s="15">
        <v>0</v>
      </c>
      <c r="F44" s="21">
        <v>0</v>
      </c>
      <c r="G44" s="274">
        <f t="shared" si="22"/>
        <v>0</v>
      </c>
      <c r="I44" s="15">
        <v>0</v>
      </c>
      <c r="J44" s="1">
        <v>0</v>
      </c>
      <c r="K44" s="1">
        <v>0</v>
      </c>
      <c r="L44" s="1">
        <v>0</v>
      </c>
      <c r="M44" s="21">
        <v>0</v>
      </c>
      <c r="N44" s="274">
        <f t="shared" si="23"/>
        <v>0</v>
      </c>
      <c r="P44" s="15">
        <v>0</v>
      </c>
      <c r="Q44" s="17">
        <v>0</v>
      </c>
      <c r="R44" s="26">
        <v>0</v>
      </c>
      <c r="S44" s="26">
        <v>0</v>
      </c>
      <c r="T44" s="274">
        <f t="shared" si="24"/>
        <v>0</v>
      </c>
      <c r="V44" s="15">
        <v>0</v>
      </c>
      <c r="W44" s="17">
        <v>0</v>
      </c>
      <c r="X44" s="17">
        <v>0</v>
      </c>
      <c r="Y44" s="24">
        <v>0</v>
      </c>
      <c r="Z44" s="275">
        <f t="shared" si="25"/>
        <v>0</v>
      </c>
      <c r="AB44" s="276">
        <f t="shared" si="26"/>
        <v>0</v>
      </c>
      <c r="AC44" s="276">
        <f t="shared" si="21"/>
        <v>0</v>
      </c>
      <c r="AF44" s="277">
        <f t="shared" si="27"/>
        <v>0</v>
      </c>
      <c r="AG44" s="278">
        <f t="shared" si="16"/>
        <v>0</v>
      </c>
      <c r="AH44" s="278">
        <f t="shared" si="17"/>
        <v>0</v>
      </c>
      <c r="AI44" s="278">
        <f t="shared" si="18"/>
        <v>0</v>
      </c>
      <c r="AJ44" s="275">
        <f t="shared" si="19"/>
        <v>0</v>
      </c>
      <c r="AL44" s="277">
        <f t="shared" si="28"/>
        <v>0</v>
      </c>
      <c r="AM44" s="278">
        <f t="shared" si="29"/>
        <v>0</v>
      </c>
      <c r="AN44" s="278">
        <f t="shared" si="30"/>
        <v>0</v>
      </c>
      <c r="AO44" s="275">
        <f t="shared" si="31"/>
        <v>0</v>
      </c>
      <c r="AQ44" s="274">
        <f t="shared" si="36"/>
        <v>0</v>
      </c>
      <c r="AS44" s="274">
        <f t="shared" si="32"/>
        <v>0</v>
      </c>
      <c r="AT44" s="274">
        <f t="shared" si="33"/>
        <v>0</v>
      </c>
      <c r="AU44" s="274">
        <f t="shared" si="34"/>
        <v>0</v>
      </c>
      <c r="AW44" s="274">
        <f t="shared" ca="1" si="35"/>
        <v>0</v>
      </c>
    </row>
    <row r="45" spans="1:49" ht="12.75" hidden="1" customHeight="1" x14ac:dyDescent="0.25">
      <c r="A45" s="272">
        <f t="shared" si="0"/>
        <v>1997</v>
      </c>
      <c r="B45" s="273">
        <f t="shared" si="1"/>
        <v>35520</v>
      </c>
      <c r="C45" s="274">
        <f>'E1-H. Portfolio Cash Flows'!KU47</f>
        <v>0</v>
      </c>
      <c r="E45" s="15">
        <v>0</v>
      </c>
      <c r="F45" s="21">
        <v>0</v>
      </c>
      <c r="G45" s="274">
        <f t="shared" si="22"/>
        <v>0</v>
      </c>
      <c r="I45" s="15">
        <v>0</v>
      </c>
      <c r="J45" s="1">
        <v>0</v>
      </c>
      <c r="K45" s="1">
        <v>0</v>
      </c>
      <c r="L45" s="1">
        <v>0</v>
      </c>
      <c r="M45" s="21">
        <v>0</v>
      </c>
      <c r="N45" s="274">
        <f t="shared" si="23"/>
        <v>0</v>
      </c>
      <c r="P45" s="15">
        <v>0</v>
      </c>
      <c r="Q45" s="17">
        <v>0</v>
      </c>
      <c r="R45" s="26">
        <v>0</v>
      </c>
      <c r="S45" s="26">
        <v>0</v>
      </c>
      <c r="T45" s="274">
        <f t="shared" si="24"/>
        <v>0</v>
      </c>
      <c r="V45" s="15">
        <v>0</v>
      </c>
      <c r="W45" s="17">
        <v>0</v>
      </c>
      <c r="X45" s="17">
        <v>0</v>
      </c>
      <c r="Y45" s="24">
        <v>0</v>
      </c>
      <c r="Z45" s="275">
        <f t="shared" si="25"/>
        <v>0</v>
      </c>
      <c r="AB45" s="276">
        <f t="shared" si="26"/>
        <v>0</v>
      </c>
      <c r="AC45" s="276">
        <f t="shared" si="21"/>
        <v>0</v>
      </c>
      <c r="AF45" s="277">
        <f t="shared" si="27"/>
        <v>0</v>
      </c>
      <c r="AG45" s="278">
        <f t="shared" si="16"/>
        <v>0</v>
      </c>
      <c r="AH45" s="278">
        <f t="shared" si="17"/>
        <v>0</v>
      </c>
      <c r="AI45" s="278">
        <f t="shared" si="18"/>
        <v>0</v>
      </c>
      <c r="AJ45" s="275">
        <f t="shared" si="19"/>
        <v>0</v>
      </c>
      <c r="AL45" s="277">
        <f t="shared" si="28"/>
        <v>0</v>
      </c>
      <c r="AM45" s="278">
        <f t="shared" si="29"/>
        <v>0</v>
      </c>
      <c r="AN45" s="278">
        <f t="shared" si="30"/>
        <v>0</v>
      </c>
      <c r="AO45" s="275">
        <f t="shared" si="31"/>
        <v>0</v>
      </c>
      <c r="AQ45" s="274">
        <f t="shared" si="36"/>
        <v>0</v>
      </c>
      <c r="AS45" s="274">
        <f t="shared" si="32"/>
        <v>0</v>
      </c>
      <c r="AT45" s="274">
        <f t="shared" si="33"/>
        <v>0</v>
      </c>
      <c r="AU45" s="274">
        <f t="shared" si="34"/>
        <v>0</v>
      </c>
      <c r="AW45" s="274">
        <f t="shared" ca="1" si="35"/>
        <v>0</v>
      </c>
    </row>
    <row r="46" spans="1:49" ht="12.75" hidden="1" customHeight="1" x14ac:dyDescent="0.25">
      <c r="A46" s="272">
        <f t="shared" si="0"/>
        <v>1997</v>
      </c>
      <c r="B46" s="273">
        <f t="shared" si="1"/>
        <v>35611</v>
      </c>
      <c r="C46" s="274">
        <f>'E1-H. Portfolio Cash Flows'!KU48</f>
        <v>0</v>
      </c>
      <c r="E46" s="15">
        <v>0</v>
      </c>
      <c r="F46" s="21">
        <v>0</v>
      </c>
      <c r="G46" s="274">
        <f t="shared" si="22"/>
        <v>0</v>
      </c>
      <c r="I46" s="15">
        <v>0</v>
      </c>
      <c r="J46" s="1">
        <v>0</v>
      </c>
      <c r="K46" s="1">
        <v>0</v>
      </c>
      <c r="L46" s="1">
        <v>0</v>
      </c>
      <c r="M46" s="21">
        <v>0</v>
      </c>
      <c r="N46" s="274">
        <f t="shared" si="23"/>
        <v>0</v>
      </c>
      <c r="P46" s="15">
        <v>0</v>
      </c>
      <c r="Q46" s="17">
        <v>0</v>
      </c>
      <c r="R46" s="26">
        <v>0</v>
      </c>
      <c r="S46" s="26">
        <v>0</v>
      </c>
      <c r="T46" s="274">
        <f t="shared" si="24"/>
        <v>0</v>
      </c>
      <c r="V46" s="15">
        <v>0</v>
      </c>
      <c r="W46" s="17">
        <v>0</v>
      </c>
      <c r="X46" s="17">
        <v>0</v>
      </c>
      <c r="Y46" s="24">
        <v>0</v>
      </c>
      <c r="Z46" s="275">
        <f t="shared" si="25"/>
        <v>0</v>
      </c>
      <c r="AB46" s="276">
        <f t="shared" si="26"/>
        <v>0</v>
      </c>
      <c r="AC46" s="276">
        <f t="shared" si="21"/>
        <v>0</v>
      </c>
      <c r="AF46" s="277">
        <f t="shared" si="27"/>
        <v>0</v>
      </c>
      <c r="AG46" s="278">
        <f t="shared" si="16"/>
        <v>0</v>
      </c>
      <c r="AH46" s="278">
        <f t="shared" si="17"/>
        <v>0</v>
      </c>
      <c r="AI46" s="278">
        <f t="shared" si="18"/>
        <v>0</v>
      </c>
      <c r="AJ46" s="275">
        <f t="shared" si="19"/>
        <v>0</v>
      </c>
      <c r="AL46" s="277">
        <f t="shared" si="28"/>
        <v>0</v>
      </c>
      <c r="AM46" s="278">
        <f t="shared" si="29"/>
        <v>0</v>
      </c>
      <c r="AN46" s="278">
        <f t="shared" si="30"/>
        <v>0</v>
      </c>
      <c r="AO46" s="275">
        <f t="shared" si="31"/>
        <v>0</v>
      </c>
      <c r="AQ46" s="274">
        <f t="shared" si="36"/>
        <v>0</v>
      </c>
      <c r="AS46" s="274">
        <f t="shared" si="32"/>
        <v>0</v>
      </c>
      <c r="AT46" s="274">
        <f t="shared" si="33"/>
        <v>0</v>
      </c>
      <c r="AU46" s="274">
        <f t="shared" si="34"/>
        <v>0</v>
      </c>
      <c r="AW46" s="274">
        <f t="shared" ca="1" si="35"/>
        <v>0</v>
      </c>
    </row>
    <row r="47" spans="1:49" ht="12.75" hidden="1" customHeight="1" x14ac:dyDescent="0.25">
      <c r="A47" s="272">
        <f t="shared" si="0"/>
        <v>1997</v>
      </c>
      <c r="B47" s="273">
        <f t="shared" si="1"/>
        <v>35703</v>
      </c>
      <c r="C47" s="274">
        <f>'E1-H. Portfolio Cash Flows'!KU49</f>
        <v>0</v>
      </c>
      <c r="E47" s="15">
        <v>0</v>
      </c>
      <c r="F47" s="21">
        <v>0</v>
      </c>
      <c r="G47" s="274">
        <f t="shared" si="22"/>
        <v>0</v>
      </c>
      <c r="I47" s="15">
        <v>0</v>
      </c>
      <c r="J47" s="1">
        <v>0</v>
      </c>
      <c r="K47" s="1">
        <v>0</v>
      </c>
      <c r="L47" s="1">
        <v>0</v>
      </c>
      <c r="M47" s="21">
        <v>0</v>
      </c>
      <c r="N47" s="274">
        <f t="shared" si="23"/>
        <v>0</v>
      </c>
      <c r="P47" s="15">
        <v>0</v>
      </c>
      <c r="Q47" s="17">
        <v>0</v>
      </c>
      <c r="R47" s="26">
        <v>0</v>
      </c>
      <c r="S47" s="26">
        <v>0</v>
      </c>
      <c r="T47" s="274">
        <f t="shared" si="24"/>
        <v>0</v>
      </c>
      <c r="V47" s="15">
        <v>0</v>
      </c>
      <c r="W47" s="17">
        <v>0</v>
      </c>
      <c r="X47" s="17">
        <v>0</v>
      </c>
      <c r="Y47" s="24">
        <v>0</v>
      </c>
      <c r="Z47" s="275">
        <f t="shared" si="25"/>
        <v>0</v>
      </c>
      <c r="AB47" s="276">
        <f t="shared" si="26"/>
        <v>0</v>
      </c>
      <c r="AC47" s="276">
        <f t="shared" si="21"/>
        <v>0</v>
      </c>
      <c r="AF47" s="277">
        <f t="shared" si="27"/>
        <v>0</v>
      </c>
      <c r="AG47" s="278">
        <f t="shared" si="16"/>
        <v>0</v>
      </c>
      <c r="AH47" s="278">
        <f t="shared" si="17"/>
        <v>0</v>
      </c>
      <c r="AI47" s="278">
        <f t="shared" si="18"/>
        <v>0</v>
      </c>
      <c r="AJ47" s="275">
        <f t="shared" si="19"/>
        <v>0</v>
      </c>
      <c r="AL47" s="277">
        <f t="shared" si="28"/>
        <v>0</v>
      </c>
      <c r="AM47" s="278">
        <f t="shared" si="29"/>
        <v>0</v>
      </c>
      <c r="AN47" s="278">
        <f t="shared" si="30"/>
        <v>0</v>
      </c>
      <c r="AO47" s="275">
        <f t="shared" si="31"/>
        <v>0</v>
      </c>
      <c r="AQ47" s="274">
        <f t="shared" si="36"/>
        <v>0</v>
      </c>
      <c r="AS47" s="274">
        <f t="shared" si="32"/>
        <v>0</v>
      </c>
      <c r="AT47" s="274">
        <f t="shared" si="33"/>
        <v>0</v>
      </c>
      <c r="AU47" s="274">
        <f t="shared" si="34"/>
        <v>0</v>
      </c>
      <c r="AW47" s="274">
        <f t="shared" ca="1" si="35"/>
        <v>0</v>
      </c>
    </row>
    <row r="48" spans="1:49" ht="12.75" hidden="1" customHeight="1" x14ac:dyDescent="0.25">
      <c r="A48" s="272">
        <f t="shared" si="0"/>
        <v>1997</v>
      </c>
      <c r="B48" s="273">
        <f t="shared" si="1"/>
        <v>35795</v>
      </c>
      <c r="C48" s="274">
        <f>'E1-H. Portfolio Cash Flows'!KU50</f>
        <v>0</v>
      </c>
      <c r="E48" s="15">
        <v>0</v>
      </c>
      <c r="F48" s="21">
        <v>0</v>
      </c>
      <c r="G48" s="274">
        <f t="shared" si="22"/>
        <v>0</v>
      </c>
      <c r="I48" s="15">
        <v>0</v>
      </c>
      <c r="J48" s="1">
        <v>0</v>
      </c>
      <c r="K48" s="1">
        <v>0</v>
      </c>
      <c r="L48" s="1">
        <v>0</v>
      </c>
      <c r="M48" s="21">
        <v>0</v>
      </c>
      <c r="N48" s="274">
        <f t="shared" si="23"/>
        <v>0</v>
      </c>
      <c r="P48" s="15">
        <v>0</v>
      </c>
      <c r="Q48" s="17">
        <v>0</v>
      </c>
      <c r="R48" s="26">
        <v>0</v>
      </c>
      <c r="S48" s="26">
        <v>0</v>
      </c>
      <c r="T48" s="274">
        <f t="shared" si="24"/>
        <v>0</v>
      </c>
      <c r="V48" s="15">
        <v>0</v>
      </c>
      <c r="W48" s="17">
        <v>0</v>
      </c>
      <c r="X48" s="17">
        <v>0</v>
      </c>
      <c r="Y48" s="24">
        <v>0</v>
      </c>
      <c r="Z48" s="275">
        <f t="shared" si="25"/>
        <v>0</v>
      </c>
      <c r="AB48" s="276">
        <f t="shared" si="26"/>
        <v>0</v>
      </c>
      <c r="AC48" s="276">
        <f t="shared" si="21"/>
        <v>0</v>
      </c>
      <c r="AF48" s="277">
        <f t="shared" si="27"/>
        <v>0</v>
      </c>
      <c r="AG48" s="278">
        <f t="shared" si="16"/>
        <v>0</v>
      </c>
      <c r="AH48" s="278">
        <f t="shared" si="17"/>
        <v>0</v>
      </c>
      <c r="AI48" s="278">
        <f t="shared" si="18"/>
        <v>0</v>
      </c>
      <c r="AJ48" s="275">
        <f t="shared" si="19"/>
        <v>0</v>
      </c>
      <c r="AL48" s="277">
        <f t="shared" si="28"/>
        <v>0</v>
      </c>
      <c r="AM48" s="278">
        <f t="shared" si="29"/>
        <v>0</v>
      </c>
      <c r="AN48" s="278">
        <f t="shared" si="30"/>
        <v>0</v>
      </c>
      <c r="AO48" s="275">
        <f t="shared" si="31"/>
        <v>0</v>
      </c>
      <c r="AQ48" s="274">
        <f t="shared" si="36"/>
        <v>0</v>
      </c>
      <c r="AS48" s="274">
        <f t="shared" si="32"/>
        <v>0</v>
      </c>
      <c r="AT48" s="274">
        <f t="shared" si="33"/>
        <v>0</v>
      </c>
      <c r="AU48" s="274">
        <f t="shared" si="34"/>
        <v>0</v>
      </c>
      <c r="AW48" s="274">
        <f t="shared" ca="1" si="35"/>
        <v>0</v>
      </c>
    </row>
    <row r="49" spans="1:49" ht="12.75" hidden="1" customHeight="1" x14ac:dyDescent="0.25">
      <c r="A49" s="272">
        <f t="shared" si="0"/>
        <v>1998</v>
      </c>
      <c r="B49" s="273">
        <f t="shared" si="1"/>
        <v>35885</v>
      </c>
      <c r="C49" s="274">
        <f>'E1-H. Portfolio Cash Flows'!KU51</f>
        <v>0</v>
      </c>
      <c r="E49" s="15">
        <v>0</v>
      </c>
      <c r="F49" s="21">
        <v>0</v>
      </c>
      <c r="G49" s="274">
        <f t="shared" si="22"/>
        <v>0</v>
      </c>
      <c r="I49" s="15">
        <v>0</v>
      </c>
      <c r="J49" s="1">
        <v>0</v>
      </c>
      <c r="K49" s="1">
        <v>0</v>
      </c>
      <c r="L49" s="1">
        <v>0</v>
      </c>
      <c r="M49" s="21">
        <v>0</v>
      </c>
      <c r="N49" s="274">
        <f t="shared" si="23"/>
        <v>0</v>
      </c>
      <c r="P49" s="15">
        <v>0</v>
      </c>
      <c r="Q49" s="17">
        <v>0</v>
      </c>
      <c r="R49" s="26">
        <v>0</v>
      </c>
      <c r="S49" s="26">
        <v>0</v>
      </c>
      <c r="T49" s="274">
        <f t="shared" si="24"/>
        <v>0</v>
      </c>
      <c r="V49" s="15">
        <v>0</v>
      </c>
      <c r="W49" s="17">
        <v>0</v>
      </c>
      <c r="X49" s="17">
        <v>0</v>
      </c>
      <c r="Y49" s="24">
        <v>0</v>
      </c>
      <c r="Z49" s="275">
        <f t="shared" si="25"/>
        <v>0</v>
      </c>
      <c r="AB49" s="276">
        <f t="shared" si="26"/>
        <v>0</v>
      </c>
      <c r="AC49" s="276">
        <f t="shared" si="21"/>
        <v>0</v>
      </c>
      <c r="AF49" s="277">
        <f t="shared" si="27"/>
        <v>0</v>
      </c>
      <c r="AG49" s="278">
        <f t="shared" si="16"/>
        <v>0</v>
      </c>
      <c r="AH49" s="278">
        <f t="shared" si="17"/>
        <v>0</v>
      </c>
      <c r="AI49" s="278">
        <f t="shared" si="18"/>
        <v>0</v>
      </c>
      <c r="AJ49" s="275">
        <f t="shared" si="19"/>
        <v>0</v>
      </c>
      <c r="AL49" s="277">
        <f t="shared" si="28"/>
        <v>0</v>
      </c>
      <c r="AM49" s="278">
        <f t="shared" si="29"/>
        <v>0</v>
      </c>
      <c r="AN49" s="278">
        <f t="shared" si="30"/>
        <v>0</v>
      </c>
      <c r="AO49" s="275">
        <f t="shared" si="31"/>
        <v>0</v>
      </c>
      <c r="AQ49" s="274">
        <f t="shared" si="36"/>
        <v>0</v>
      </c>
      <c r="AS49" s="274">
        <f t="shared" si="32"/>
        <v>0</v>
      </c>
      <c r="AT49" s="274">
        <f t="shared" si="33"/>
        <v>0</v>
      </c>
      <c r="AU49" s="274">
        <f t="shared" si="34"/>
        <v>0</v>
      </c>
      <c r="AW49" s="274">
        <f t="shared" ca="1" si="35"/>
        <v>0</v>
      </c>
    </row>
    <row r="50" spans="1:49" ht="12.75" hidden="1" customHeight="1" x14ac:dyDescent="0.25">
      <c r="A50" s="272">
        <f t="shared" si="0"/>
        <v>1998</v>
      </c>
      <c r="B50" s="273">
        <f t="shared" si="1"/>
        <v>35976</v>
      </c>
      <c r="C50" s="274">
        <f>'E1-H. Portfolio Cash Flows'!KU52</f>
        <v>0</v>
      </c>
      <c r="E50" s="15">
        <v>0</v>
      </c>
      <c r="F50" s="21">
        <v>0</v>
      </c>
      <c r="G50" s="274">
        <f t="shared" si="22"/>
        <v>0</v>
      </c>
      <c r="I50" s="15">
        <v>0</v>
      </c>
      <c r="J50" s="1">
        <v>0</v>
      </c>
      <c r="K50" s="1">
        <v>0</v>
      </c>
      <c r="L50" s="1">
        <v>0</v>
      </c>
      <c r="M50" s="21">
        <v>0</v>
      </c>
      <c r="N50" s="274">
        <f t="shared" si="23"/>
        <v>0</v>
      </c>
      <c r="P50" s="15">
        <v>0</v>
      </c>
      <c r="Q50" s="17">
        <v>0</v>
      </c>
      <c r="R50" s="26">
        <v>0</v>
      </c>
      <c r="S50" s="26">
        <v>0</v>
      </c>
      <c r="T50" s="274">
        <f t="shared" si="24"/>
        <v>0</v>
      </c>
      <c r="V50" s="15">
        <v>0</v>
      </c>
      <c r="W50" s="17">
        <v>0</v>
      </c>
      <c r="X50" s="17">
        <v>0</v>
      </c>
      <c r="Y50" s="24">
        <v>0</v>
      </c>
      <c r="Z50" s="275">
        <f t="shared" si="25"/>
        <v>0</v>
      </c>
      <c r="AB50" s="276">
        <f t="shared" si="26"/>
        <v>0</v>
      </c>
      <c r="AC50" s="276">
        <f t="shared" si="21"/>
        <v>0</v>
      </c>
      <c r="AF50" s="277">
        <f t="shared" si="27"/>
        <v>0</v>
      </c>
      <c r="AG50" s="278">
        <f t="shared" si="16"/>
        <v>0</v>
      </c>
      <c r="AH50" s="278">
        <f t="shared" si="17"/>
        <v>0</v>
      </c>
      <c r="AI50" s="278">
        <f t="shared" si="18"/>
        <v>0</v>
      </c>
      <c r="AJ50" s="275">
        <f t="shared" si="19"/>
        <v>0</v>
      </c>
      <c r="AL50" s="277">
        <f t="shared" si="28"/>
        <v>0</v>
      </c>
      <c r="AM50" s="278">
        <f t="shared" si="29"/>
        <v>0</v>
      </c>
      <c r="AN50" s="278">
        <f t="shared" si="30"/>
        <v>0</v>
      </c>
      <c r="AO50" s="275">
        <f t="shared" si="31"/>
        <v>0</v>
      </c>
      <c r="AQ50" s="274">
        <f t="shared" si="36"/>
        <v>0</v>
      </c>
      <c r="AS50" s="274">
        <f t="shared" si="32"/>
        <v>0</v>
      </c>
      <c r="AT50" s="274">
        <f t="shared" si="33"/>
        <v>0</v>
      </c>
      <c r="AU50" s="274">
        <f t="shared" si="34"/>
        <v>0</v>
      </c>
      <c r="AW50" s="274">
        <f t="shared" ca="1" si="35"/>
        <v>0</v>
      </c>
    </row>
    <row r="51" spans="1:49" ht="12.75" hidden="1" customHeight="1" x14ac:dyDescent="0.25">
      <c r="A51" s="272">
        <f t="shared" si="0"/>
        <v>1998</v>
      </c>
      <c r="B51" s="273">
        <f t="shared" si="1"/>
        <v>36068</v>
      </c>
      <c r="C51" s="274">
        <f>'E1-H. Portfolio Cash Flows'!KU53</f>
        <v>0</v>
      </c>
      <c r="E51" s="15">
        <v>0</v>
      </c>
      <c r="F51" s="21">
        <v>0</v>
      </c>
      <c r="G51" s="274">
        <f t="shared" si="22"/>
        <v>0</v>
      </c>
      <c r="I51" s="15">
        <v>0</v>
      </c>
      <c r="J51" s="1">
        <v>0</v>
      </c>
      <c r="K51" s="1">
        <v>0</v>
      </c>
      <c r="L51" s="1">
        <v>0</v>
      </c>
      <c r="M51" s="21">
        <v>0</v>
      </c>
      <c r="N51" s="274">
        <f t="shared" si="23"/>
        <v>0</v>
      </c>
      <c r="P51" s="15">
        <v>0</v>
      </c>
      <c r="Q51" s="17">
        <v>0</v>
      </c>
      <c r="R51" s="26">
        <v>0</v>
      </c>
      <c r="S51" s="26">
        <v>0</v>
      </c>
      <c r="T51" s="274">
        <f t="shared" si="24"/>
        <v>0</v>
      </c>
      <c r="V51" s="15">
        <v>0</v>
      </c>
      <c r="W51" s="17">
        <v>0</v>
      </c>
      <c r="X51" s="17">
        <v>0</v>
      </c>
      <c r="Y51" s="24">
        <v>0</v>
      </c>
      <c r="Z51" s="275">
        <f t="shared" si="25"/>
        <v>0</v>
      </c>
      <c r="AB51" s="276">
        <f t="shared" si="26"/>
        <v>0</v>
      </c>
      <c r="AC51" s="276">
        <f t="shared" si="21"/>
        <v>0</v>
      </c>
      <c r="AF51" s="277">
        <f t="shared" si="27"/>
        <v>0</v>
      </c>
      <c r="AG51" s="278">
        <f t="shared" si="16"/>
        <v>0</v>
      </c>
      <c r="AH51" s="278">
        <f t="shared" si="17"/>
        <v>0</v>
      </c>
      <c r="AI51" s="278">
        <f t="shared" si="18"/>
        <v>0</v>
      </c>
      <c r="AJ51" s="275">
        <f t="shared" si="19"/>
        <v>0</v>
      </c>
      <c r="AL51" s="277">
        <f t="shared" si="28"/>
        <v>0</v>
      </c>
      <c r="AM51" s="278">
        <f t="shared" si="29"/>
        <v>0</v>
      </c>
      <c r="AN51" s="278">
        <f t="shared" si="30"/>
        <v>0</v>
      </c>
      <c r="AO51" s="275">
        <f t="shared" si="31"/>
        <v>0</v>
      </c>
      <c r="AQ51" s="274">
        <f t="shared" si="36"/>
        <v>0</v>
      </c>
      <c r="AS51" s="274">
        <f t="shared" si="32"/>
        <v>0</v>
      </c>
      <c r="AT51" s="274">
        <f t="shared" si="33"/>
        <v>0</v>
      </c>
      <c r="AU51" s="274">
        <f t="shared" si="34"/>
        <v>0</v>
      </c>
      <c r="AW51" s="274">
        <f t="shared" ca="1" si="35"/>
        <v>0</v>
      </c>
    </row>
    <row r="52" spans="1:49" ht="12.75" hidden="1" customHeight="1" x14ac:dyDescent="0.25">
      <c r="A52" s="272">
        <f t="shared" si="0"/>
        <v>1998</v>
      </c>
      <c r="B52" s="273">
        <f t="shared" si="1"/>
        <v>36160</v>
      </c>
      <c r="C52" s="274">
        <f>'E1-H. Portfolio Cash Flows'!KU54</f>
        <v>0</v>
      </c>
      <c r="E52" s="15">
        <v>0</v>
      </c>
      <c r="F52" s="21">
        <v>0</v>
      </c>
      <c r="G52" s="274">
        <f t="shared" si="22"/>
        <v>0</v>
      </c>
      <c r="I52" s="15">
        <v>0</v>
      </c>
      <c r="J52" s="1">
        <v>0</v>
      </c>
      <c r="K52" s="1">
        <v>0</v>
      </c>
      <c r="L52" s="1">
        <v>0</v>
      </c>
      <c r="M52" s="21">
        <v>0</v>
      </c>
      <c r="N52" s="274">
        <f t="shared" si="23"/>
        <v>0</v>
      </c>
      <c r="P52" s="15">
        <v>0</v>
      </c>
      <c r="Q52" s="17">
        <v>0</v>
      </c>
      <c r="R52" s="26">
        <v>0</v>
      </c>
      <c r="S52" s="26">
        <v>0</v>
      </c>
      <c r="T52" s="274">
        <f t="shared" si="24"/>
        <v>0</v>
      </c>
      <c r="V52" s="15">
        <v>0</v>
      </c>
      <c r="W52" s="17">
        <v>0</v>
      </c>
      <c r="X52" s="17">
        <v>0</v>
      </c>
      <c r="Y52" s="24">
        <v>0</v>
      </c>
      <c r="Z52" s="275">
        <f t="shared" si="25"/>
        <v>0</v>
      </c>
      <c r="AB52" s="276">
        <f t="shared" si="26"/>
        <v>0</v>
      </c>
      <c r="AC52" s="276">
        <f t="shared" si="21"/>
        <v>0</v>
      </c>
      <c r="AF52" s="277">
        <f t="shared" si="27"/>
        <v>0</v>
      </c>
      <c r="AG52" s="278">
        <f t="shared" si="16"/>
        <v>0</v>
      </c>
      <c r="AH52" s="278">
        <f t="shared" si="17"/>
        <v>0</v>
      </c>
      <c r="AI52" s="278">
        <f t="shared" si="18"/>
        <v>0</v>
      </c>
      <c r="AJ52" s="275">
        <f t="shared" si="19"/>
        <v>0</v>
      </c>
      <c r="AL52" s="277">
        <f t="shared" si="28"/>
        <v>0</v>
      </c>
      <c r="AM52" s="278">
        <f t="shared" si="29"/>
        <v>0</v>
      </c>
      <c r="AN52" s="278">
        <f t="shared" si="30"/>
        <v>0</v>
      </c>
      <c r="AO52" s="275">
        <f t="shared" si="31"/>
        <v>0</v>
      </c>
      <c r="AQ52" s="274">
        <f t="shared" si="36"/>
        <v>0</v>
      </c>
      <c r="AS52" s="274">
        <f t="shared" si="32"/>
        <v>0</v>
      </c>
      <c r="AT52" s="274">
        <f t="shared" si="33"/>
        <v>0</v>
      </c>
      <c r="AU52" s="274">
        <f t="shared" si="34"/>
        <v>0</v>
      </c>
      <c r="AW52" s="274">
        <f t="shared" ca="1" si="35"/>
        <v>0</v>
      </c>
    </row>
    <row r="53" spans="1:49" ht="12.75" hidden="1" customHeight="1" x14ac:dyDescent="0.25">
      <c r="A53" s="272">
        <f t="shared" si="0"/>
        <v>1999</v>
      </c>
      <c r="B53" s="273">
        <f t="shared" si="1"/>
        <v>36250</v>
      </c>
      <c r="C53" s="274">
        <f>'E1-H. Portfolio Cash Flows'!KU55</f>
        <v>0</v>
      </c>
      <c r="E53" s="15">
        <v>0</v>
      </c>
      <c r="F53" s="21">
        <v>0</v>
      </c>
      <c r="G53" s="274">
        <f t="shared" si="22"/>
        <v>0</v>
      </c>
      <c r="I53" s="15">
        <v>0</v>
      </c>
      <c r="J53" s="1">
        <v>0</v>
      </c>
      <c r="K53" s="1">
        <v>0</v>
      </c>
      <c r="L53" s="1">
        <v>0</v>
      </c>
      <c r="M53" s="21">
        <v>0</v>
      </c>
      <c r="N53" s="274">
        <f t="shared" si="23"/>
        <v>0</v>
      </c>
      <c r="P53" s="15">
        <v>0</v>
      </c>
      <c r="Q53" s="17">
        <v>0</v>
      </c>
      <c r="R53" s="26">
        <v>0</v>
      </c>
      <c r="S53" s="26">
        <v>0</v>
      </c>
      <c r="T53" s="274">
        <f t="shared" si="24"/>
        <v>0</v>
      </c>
      <c r="V53" s="15">
        <v>0</v>
      </c>
      <c r="W53" s="17">
        <v>0</v>
      </c>
      <c r="X53" s="17">
        <v>0</v>
      </c>
      <c r="Y53" s="24">
        <v>0</v>
      </c>
      <c r="Z53" s="275">
        <f t="shared" si="25"/>
        <v>0</v>
      </c>
      <c r="AB53" s="276">
        <f t="shared" si="26"/>
        <v>0</v>
      </c>
      <c r="AC53" s="276">
        <f t="shared" si="21"/>
        <v>0</v>
      </c>
      <c r="AF53" s="277">
        <f t="shared" si="27"/>
        <v>0</v>
      </c>
      <c r="AG53" s="278">
        <f t="shared" si="16"/>
        <v>0</v>
      </c>
      <c r="AH53" s="278">
        <f t="shared" si="17"/>
        <v>0</v>
      </c>
      <c r="AI53" s="278">
        <f t="shared" si="18"/>
        <v>0</v>
      </c>
      <c r="AJ53" s="275">
        <f t="shared" si="19"/>
        <v>0</v>
      </c>
      <c r="AL53" s="277">
        <f t="shared" si="28"/>
        <v>0</v>
      </c>
      <c r="AM53" s="278">
        <f t="shared" si="29"/>
        <v>0</v>
      </c>
      <c r="AN53" s="278">
        <f t="shared" si="30"/>
        <v>0</v>
      </c>
      <c r="AO53" s="275">
        <f t="shared" si="31"/>
        <v>0</v>
      </c>
      <c r="AQ53" s="274">
        <f t="shared" si="36"/>
        <v>0</v>
      </c>
      <c r="AS53" s="274">
        <f t="shared" si="32"/>
        <v>0</v>
      </c>
      <c r="AT53" s="274">
        <f t="shared" si="33"/>
        <v>0</v>
      </c>
      <c r="AU53" s="274">
        <f t="shared" si="34"/>
        <v>0</v>
      </c>
      <c r="AW53" s="274">
        <f t="shared" ca="1" si="35"/>
        <v>0</v>
      </c>
    </row>
    <row r="54" spans="1:49" ht="12.75" hidden="1" customHeight="1" x14ac:dyDescent="0.25">
      <c r="A54" s="272">
        <f t="shared" si="0"/>
        <v>1999</v>
      </c>
      <c r="B54" s="273">
        <f t="shared" si="1"/>
        <v>36341</v>
      </c>
      <c r="C54" s="274">
        <f>'E1-H. Portfolio Cash Flows'!KU56</f>
        <v>0</v>
      </c>
      <c r="E54" s="15">
        <v>0</v>
      </c>
      <c r="F54" s="21">
        <v>0</v>
      </c>
      <c r="G54" s="274">
        <f t="shared" si="22"/>
        <v>0</v>
      </c>
      <c r="I54" s="15">
        <v>0</v>
      </c>
      <c r="J54" s="1">
        <v>0</v>
      </c>
      <c r="K54" s="1">
        <v>0</v>
      </c>
      <c r="L54" s="1">
        <v>0</v>
      </c>
      <c r="M54" s="21">
        <v>0</v>
      </c>
      <c r="N54" s="274">
        <f t="shared" si="23"/>
        <v>0</v>
      </c>
      <c r="P54" s="15">
        <v>0</v>
      </c>
      <c r="Q54" s="17">
        <v>0</v>
      </c>
      <c r="R54" s="26">
        <v>0</v>
      </c>
      <c r="S54" s="26">
        <v>0</v>
      </c>
      <c r="T54" s="274">
        <f t="shared" si="24"/>
        <v>0</v>
      </c>
      <c r="V54" s="15">
        <v>0</v>
      </c>
      <c r="W54" s="17">
        <v>0</v>
      </c>
      <c r="X54" s="17">
        <v>0</v>
      </c>
      <c r="Y54" s="24">
        <v>0</v>
      </c>
      <c r="Z54" s="275">
        <f t="shared" si="25"/>
        <v>0</v>
      </c>
      <c r="AB54" s="276">
        <f t="shared" si="26"/>
        <v>0</v>
      </c>
      <c r="AC54" s="276">
        <f t="shared" si="21"/>
        <v>0</v>
      </c>
      <c r="AF54" s="277">
        <f t="shared" si="27"/>
        <v>0</v>
      </c>
      <c r="AG54" s="278">
        <f t="shared" si="16"/>
        <v>0</v>
      </c>
      <c r="AH54" s="278">
        <f t="shared" si="17"/>
        <v>0</v>
      </c>
      <c r="AI54" s="278">
        <f t="shared" si="18"/>
        <v>0</v>
      </c>
      <c r="AJ54" s="275">
        <f t="shared" si="19"/>
        <v>0</v>
      </c>
      <c r="AL54" s="277">
        <f t="shared" si="28"/>
        <v>0</v>
      </c>
      <c r="AM54" s="278">
        <f t="shared" si="29"/>
        <v>0</v>
      </c>
      <c r="AN54" s="278">
        <f t="shared" si="30"/>
        <v>0</v>
      </c>
      <c r="AO54" s="275">
        <f t="shared" si="31"/>
        <v>0</v>
      </c>
      <c r="AQ54" s="274">
        <f t="shared" si="36"/>
        <v>0</v>
      </c>
      <c r="AS54" s="274">
        <f t="shared" si="32"/>
        <v>0</v>
      </c>
      <c r="AT54" s="274">
        <f t="shared" si="33"/>
        <v>0</v>
      </c>
      <c r="AU54" s="274">
        <f t="shared" si="34"/>
        <v>0</v>
      </c>
      <c r="AW54" s="274">
        <f t="shared" ca="1" si="35"/>
        <v>0</v>
      </c>
    </row>
    <row r="55" spans="1:49" ht="12.75" hidden="1" customHeight="1" x14ac:dyDescent="0.25">
      <c r="A55" s="272">
        <f t="shared" si="0"/>
        <v>1999</v>
      </c>
      <c r="B55" s="273">
        <f t="shared" si="1"/>
        <v>36433</v>
      </c>
      <c r="C55" s="274">
        <f>'E1-H. Portfolio Cash Flows'!KU57</f>
        <v>0</v>
      </c>
      <c r="E55" s="15">
        <v>0</v>
      </c>
      <c r="F55" s="21">
        <v>0</v>
      </c>
      <c r="G55" s="274">
        <f t="shared" si="22"/>
        <v>0</v>
      </c>
      <c r="I55" s="15">
        <v>0</v>
      </c>
      <c r="J55" s="1">
        <v>0</v>
      </c>
      <c r="K55" s="1">
        <v>0</v>
      </c>
      <c r="L55" s="1">
        <v>0</v>
      </c>
      <c r="M55" s="21">
        <v>0</v>
      </c>
      <c r="N55" s="274">
        <f t="shared" si="23"/>
        <v>0</v>
      </c>
      <c r="P55" s="15">
        <v>0</v>
      </c>
      <c r="Q55" s="17">
        <v>0</v>
      </c>
      <c r="R55" s="26">
        <v>0</v>
      </c>
      <c r="S55" s="26">
        <v>0</v>
      </c>
      <c r="T55" s="274">
        <f t="shared" si="24"/>
        <v>0</v>
      </c>
      <c r="V55" s="15">
        <v>0</v>
      </c>
      <c r="W55" s="17">
        <v>0</v>
      </c>
      <c r="X55" s="17">
        <v>0</v>
      </c>
      <c r="Y55" s="24">
        <v>0</v>
      </c>
      <c r="Z55" s="275">
        <f t="shared" si="25"/>
        <v>0</v>
      </c>
      <c r="AB55" s="276">
        <f t="shared" si="26"/>
        <v>0</v>
      </c>
      <c r="AC55" s="276">
        <f t="shared" si="21"/>
        <v>0</v>
      </c>
      <c r="AF55" s="277">
        <f t="shared" si="27"/>
        <v>0</v>
      </c>
      <c r="AG55" s="278">
        <f t="shared" si="16"/>
        <v>0</v>
      </c>
      <c r="AH55" s="278">
        <f t="shared" si="17"/>
        <v>0</v>
      </c>
      <c r="AI55" s="278">
        <f t="shared" si="18"/>
        <v>0</v>
      </c>
      <c r="AJ55" s="275">
        <f t="shared" si="19"/>
        <v>0</v>
      </c>
      <c r="AL55" s="277">
        <f t="shared" si="28"/>
        <v>0</v>
      </c>
      <c r="AM55" s="278">
        <f t="shared" si="29"/>
        <v>0</v>
      </c>
      <c r="AN55" s="278">
        <f t="shared" si="30"/>
        <v>0</v>
      </c>
      <c r="AO55" s="275">
        <f t="shared" si="31"/>
        <v>0</v>
      </c>
      <c r="AQ55" s="274">
        <f t="shared" si="36"/>
        <v>0</v>
      </c>
      <c r="AS55" s="274">
        <f t="shared" si="32"/>
        <v>0</v>
      </c>
      <c r="AT55" s="274">
        <f t="shared" si="33"/>
        <v>0</v>
      </c>
      <c r="AU55" s="274">
        <f t="shared" si="34"/>
        <v>0</v>
      </c>
      <c r="AW55" s="274">
        <f t="shared" ca="1" si="35"/>
        <v>0</v>
      </c>
    </row>
    <row r="56" spans="1:49" ht="12.75" hidden="1" customHeight="1" x14ac:dyDescent="0.25">
      <c r="A56" s="272">
        <f t="shared" si="0"/>
        <v>1999</v>
      </c>
      <c r="B56" s="273">
        <f t="shared" si="1"/>
        <v>36525</v>
      </c>
      <c r="C56" s="274">
        <f>'E1-H. Portfolio Cash Flows'!KU58</f>
        <v>0</v>
      </c>
      <c r="E56" s="15">
        <v>0</v>
      </c>
      <c r="F56" s="21">
        <v>0</v>
      </c>
      <c r="G56" s="274">
        <f t="shared" si="22"/>
        <v>0</v>
      </c>
      <c r="I56" s="15">
        <v>0</v>
      </c>
      <c r="J56" s="1">
        <v>0</v>
      </c>
      <c r="K56" s="1">
        <v>0</v>
      </c>
      <c r="L56" s="1">
        <v>0</v>
      </c>
      <c r="M56" s="21">
        <v>0</v>
      </c>
      <c r="N56" s="274">
        <f t="shared" si="23"/>
        <v>0</v>
      </c>
      <c r="P56" s="15">
        <v>0</v>
      </c>
      <c r="Q56" s="17">
        <v>0</v>
      </c>
      <c r="R56" s="26">
        <v>0</v>
      </c>
      <c r="S56" s="26">
        <v>0</v>
      </c>
      <c r="T56" s="274">
        <f t="shared" si="24"/>
        <v>0</v>
      </c>
      <c r="V56" s="15">
        <v>0</v>
      </c>
      <c r="W56" s="17">
        <v>0</v>
      </c>
      <c r="X56" s="17">
        <v>0</v>
      </c>
      <c r="Y56" s="24">
        <v>0</v>
      </c>
      <c r="Z56" s="275">
        <f t="shared" si="25"/>
        <v>0</v>
      </c>
      <c r="AB56" s="276">
        <f t="shared" si="26"/>
        <v>0</v>
      </c>
      <c r="AC56" s="276">
        <f t="shared" si="21"/>
        <v>0</v>
      </c>
      <c r="AF56" s="277">
        <f t="shared" si="27"/>
        <v>0</v>
      </c>
      <c r="AG56" s="278">
        <f t="shared" si="16"/>
        <v>0</v>
      </c>
      <c r="AH56" s="278">
        <f t="shared" si="17"/>
        <v>0</v>
      </c>
      <c r="AI56" s="278">
        <f t="shared" si="18"/>
        <v>0</v>
      </c>
      <c r="AJ56" s="275">
        <f t="shared" si="19"/>
        <v>0</v>
      </c>
      <c r="AL56" s="277">
        <f t="shared" si="28"/>
        <v>0</v>
      </c>
      <c r="AM56" s="278">
        <f t="shared" si="29"/>
        <v>0</v>
      </c>
      <c r="AN56" s="278">
        <f t="shared" si="30"/>
        <v>0</v>
      </c>
      <c r="AO56" s="275">
        <f t="shared" si="31"/>
        <v>0</v>
      </c>
      <c r="AQ56" s="274">
        <f t="shared" si="36"/>
        <v>0</v>
      </c>
      <c r="AS56" s="274">
        <f t="shared" si="32"/>
        <v>0</v>
      </c>
      <c r="AT56" s="274">
        <f t="shared" si="33"/>
        <v>0</v>
      </c>
      <c r="AU56" s="274">
        <f t="shared" si="34"/>
        <v>0</v>
      </c>
      <c r="AW56" s="274">
        <f t="shared" ca="1" si="35"/>
        <v>0</v>
      </c>
    </row>
    <row r="57" spans="1:49" ht="12.75" hidden="1" customHeight="1" x14ac:dyDescent="0.25">
      <c r="A57" s="272">
        <f t="shared" si="0"/>
        <v>2000</v>
      </c>
      <c r="B57" s="273">
        <f t="shared" si="1"/>
        <v>36616</v>
      </c>
      <c r="C57" s="274">
        <f>'E1-H. Portfolio Cash Flows'!KU59</f>
        <v>0</v>
      </c>
      <c r="E57" s="15">
        <v>0</v>
      </c>
      <c r="F57" s="21">
        <v>0</v>
      </c>
      <c r="G57" s="274">
        <f t="shared" si="22"/>
        <v>0</v>
      </c>
      <c r="I57" s="15">
        <v>0</v>
      </c>
      <c r="J57" s="1">
        <v>0</v>
      </c>
      <c r="K57" s="1">
        <v>0</v>
      </c>
      <c r="L57" s="1">
        <v>0</v>
      </c>
      <c r="M57" s="21">
        <v>0</v>
      </c>
      <c r="N57" s="274">
        <f t="shared" si="23"/>
        <v>0</v>
      </c>
      <c r="P57" s="15">
        <v>0</v>
      </c>
      <c r="Q57" s="17">
        <v>0</v>
      </c>
      <c r="R57" s="26">
        <v>0</v>
      </c>
      <c r="S57" s="26">
        <v>0</v>
      </c>
      <c r="T57" s="274">
        <f t="shared" si="24"/>
        <v>0</v>
      </c>
      <c r="V57" s="15">
        <v>0</v>
      </c>
      <c r="W57" s="17">
        <v>0</v>
      </c>
      <c r="X57" s="17">
        <v>0</v>
      </c>
      <c r="Y57" s="24">
        <v>0</v>
      </c>
      <c r="Z57" s="275">
        <f t="shared" si="25"/>
        <v>0</v>
      </c>
      <c r="AB57" s="276">
        <f t="shared" si="26"/>
        <v>0</v>
      </c>
      <c r="AC57" s="276">
        <f t="shared" si="21"/>
        <v>0</v>
      </c>
      <c r="AF57" s="277">
        <f t="shared" si="27"/>
        <v>0</v>
      </c>
      <c r="AG57" s="278">
        <f t="shared" si="16"/>
        <v>0</v>
      </c>
      <c r="AH57" s="278">
        <f t="shared" si="17"/>
        <v>0</v>
      </c>
      <c r="AI57" s="278">
        <f t="shared" si="18"/>
        <v>0</v>
      </c>
      <c r="AJ57" s="275">
        <f t="shared" si="19"/>
        <v>0</v>
      </c>
      <c r="AK57" s="279"/>
      <c r="AL57" s="277">
        <f t="shared" si="28"/>
        <v>0</v>
      </c>
      <c r="AM57" s="278">
        <f t="shared" si="29"/>
        <v>0</v>
      </c>
      <c r="AN57" s="278">
        <f t="shared" si="30"/>
        <v>0</v>
      </c>
      <c r="AO57" s="275">
        <f t="shared" si="31"/>
        <v>0</v>
      </c>
      <c r="AQ57" s="274">
        <f t="shared" si="36"/>
        <v>0</v>
      </c>
      <c r="AS57" s="274">
        <f t="shared" si="32"/>
        <v>0</v>
      </c>
      <c r="AT57" s="274">
        <f t="shared" si="33"/>
        <v>0</v>
      </c>
      <c r="AU57" s="274">
        <f t="shared" si="34"/>
        <v>0</v>
      </c>
      <c r="AW57" s="274">
        <f t="shared" ca="1" si="35"/>
        <v>0</v>
      </c>
    </row>
    <row r="58" spans="1:49" ht="12.75" hidden="1" customHeight="1" x14ac:dyDescent="0.25">
      <c r="A58" s="272">
        <f t="shared" si="0"/>
        <v>2000</v>
      </c>
      <c r="B58" s="273">
        <f t="shared" si="1"/>
        <v>36707</v>
      </c>
      <c r="C58" s="274">
        <f>'E1-H. Portfolio Cash Flows'!KU60</f>
        <v>0</v>
      </c>
      <c r="E58" s="15">
        <v>0</v>
      </c>
      <c r="F58" s="21">
        <v>0</v>
      </c>
      <c r="G58" s="274">
        <f t="shared" si="22"/>
        <v>0</v>
      </c>
      <c r="I58" s="15">
        <v>0</v>
      </c>
      <c r="J58" s="1">
        <v>0</v>
      </c>
      <c r="K58" s="1">
        <v>0</v>
      </c>
      <c r="L58" s="1">
        <v>0</v>
      </c>
      <c r="M58" s="21">
        <v>0</v>
      </c>
      <c r="N58" s="274">
        <f t="shared" si="23"/>
        <v>0</v>
      </c>
      <c r="P58" s="15">
        <v>0</v>
      </c>
      <c r="Q58" s="17">
        <v>0</v>
      </c>
      <c r="R58" s="26">
        <v>0</v>
      </c>
      <c r="S58" s="26">
        <v>0</v>
      </c>
      <c r="T58" s="274">
        <f t="shared" si="24"/>
        <v>0</v>
      </c>
      <c r="V58" s="15">
        <v>0</v>
      </c>
      <c r="W58" s="17">
        <v>0</v>
      </c>
      <c r="X58" s="17">
        <v>0</v>
      </c>
      <c r="Y58" s="24">
        <v>0</v>
      </c>
      <c r="Z58" s="275">
        <f t="shared" si="25"/>
        <v>0</v>
      </c>
      <c r="AB58" s="276">
        <f t="shared" si="26"/>
        <v>0</v>
      </c>
      <c r="AC58" s="276">
        <f t="shared" si="21"/>
        <v>0</v>
      </c>
      <c r="AF58" s="277">
        <f t="shared" si="27"/>
        <v>0</v>
      </c>
      <c r="AG58" s="278">
        <f t="shared" si="16"/>
        <v>0</v>
      </c>
      <c r="AH58" s="278">
        <f t="shared" si="17"/>
        <v>0</v>
      </c>
      <c r="AI58" s="278">
        <f t="shared" si="18"/>
        <v>0</v>
      </c>
      <c r="AJ58" s="275">
        <f t="shared" si="19"/>
        <v>0</v>
      </c>
      <c r="AK58" s="279"/>
      <c r="AL58" s="277">
        <f t="shared" si="28"/>
        <v>0</v>
      </c>
      <c r="AM58" s="278">
        <f t="shared" si="29"/>
        <v>0</v>
      </c>
      <c r="AN58" s="278">
        <f t="shared" si="30"/>
        <v>0</v>
      </c>
      <c r="AO58" s="275">
        <f t="shared" si="31"/>
        <v>0</v>
      </c>
      <c r="AQ58" s="274">
        <f t="shared" si="36"/>
        <v>0</v>
      </c>
      <c r="AS58" s="274">
        <f t="shared" si="32"/>
        <v>0</v>
      </c>
      <c r="AT58" s="274">
        <f t="shared" si="33"/>
        <v>0</v>
      </c>
      <c r="AU58" s="274">
        <f t="shared" si="34"/>
        <v>0</v>
      </c>
      <c r="AW58" s="274">
        <f t="shared" ca="1" si="35"/>
        <v>0</v>
      </c>
    </row>
    <row r="59" spans="1:49" ht="12.75" hidden="1" customHeight="1" x14ac:dyDescent="0.25">
      <c r="A59" s="272">
        <f t="shared" si="0"/>
        <v>2000</v>
      </c>
      <c r="B59" s="273">
        <f t="shared" si="1"/>
        <v>36799</v>
      </c>
      <c r="C59" s="274">
        <f>'E1-H. Portfolio Cash Flows'!KU61</f>
        <v>0</v>
      </c>
      <c r="E59" s="15">
        <v>0</v>
      </c>
      <c r="F59" s="21">
        <v>0</v>
      </c>
      <c r="G59" s="274">
        <f t="shared" si="22"/>
        <v>0</v>
      </c>
      <c r="I59" s="15">
        <v>0</v>
      </c>
      <c r="J59" s="1">
        <v>0</v>
      </c>
      <c r="K59" s="1">
        <v>0</v>
      </c>
      <c r="L59" s="1">
        <v>0</v>
      </c>
      <c r="M59" s="21">
        <v>0</v>
      </c>
      <c r="N59" s="274">
        <f t="shared" si="23"/>
        <v>0</v>
      </c>
      <c r="P59" s="15">
        <v>0</v>
      </c>
      <c r="Q59" s="17">
        <v>0</v>
      </c>
      <c r="R59" s="26">
        <v>0</v>
      </c>
      <c r="S59" s="26">
        <v>0</v>
      </c>
      <c r="T59" s="274">
        <f t="shared" si="24"/>
        <v>0</v>
      </c>
      <c r="V59" s="15">
        <v>0</v>
      </c>
      <c r="W59" s="17">
        <v>0</v>
      </c>
      <c r="X59" s="17">
        <v>0</v>
      </c>
      <c r="Y59" s="24">
        <v>0</v>
      </c>
      <c r="Z59" s="275">
        <f t="shared" si="25"/>
        <v>0</v>
      </c>
      <c r="AB59" s="276">
        <f t="shared" si="26"/>
        <v>0</v>
      </c>
      <c r="AC59" s="276">
        <f t="shared" si="21"/>
        <v>0</v>
      </c>
      <c r="AF59" s="277">
        <f t="shared" si="27"/>
        <v>0</v>
      </c>
      <c r="AG59" s="278">
        <f t="shared" si="16"/>
        <v>0</v>
      </c>
      <c r="AH59" s="278">
        <f t="shared" si="17"/>
        <v>0</v>
      </c>
      <c r="AI59" s="278">
        <f t="shared" si="18"/>
        <v>0</v>
      </c>
      <c r="AJ59" s="275">
        <f t="shared" si="19"/>
        <v>0</v>
      </c>
      <c r="AK59" s="279"/>
      <c r="AL59" s="277">
        <f t="shared" si="28"/>
        <v>0</v>
      </c>
      <c r="AM59" s="278">
        <f t="shared" si="29"/>
        <v>0</v>
      </c>
      <c r="AN59" s="278">
        <f t="shared" si="30"/>
        <v>0</v>
      </c>
      <c r="AO59" s="275">
        <f t="shared" si="31"/>
        <v>0</v>
      </c>
      <c r="AQ59" s="274">
        <f t="shared" si="36"/>
        <v>0</v>
      </c>
      <c r="AS59" s="274">
        <f t="shared" si="32"/>
        <v>0</v>
      </c>
      <c r="AT59" s="274">
        <f t="shared" si="33"/>
        <v>0</v>
      </c>
      <c r="AU59" s="274">
        <f t="shared" si="34"/>
        <v>0</v>
      </c>
      <c r="AW59" s="274">
        <f t="shared" ca="1" si="35"/>
        <v>0</v>
      </c>
    </row>
    <row r="60" spans="1:49" ht="12.75" hidden="1" customHeight="1" x14ac:dyDescent="0.25">
      <c r="A60" s="272">
        <f t="shared" si="0"/>
        <v>2000</v>
      </c>
      <c r="B60" s="273">
        <f t="shared" si="1"/>
        <v>36891</v>
      </c>
      <c r="C60" s="274">
        <f>'E1-H. Portfolio Cash Flows'!KU62</f>
        <v>0</v>
      </c>
      <c r="E60" s="15">
        <v>0</v>
      </c>
      <c r="F60" s="21">
        <v>0</v>
      </c>
      <c r="G60" s="274">
        <f t="shared" si="22"/>
        <v>0</v>
      </c>
      <c r="I60" s="15">
        <v>0</v>
      </c>
      <c r="J60" s="1">
        <v>0</v>
      </c>
      <c r="K60" s="1">
        <v>0</v>
      </c>
      <c r="L60" s="1">
        <v>0</v>
      </c>
      <c r="M60" s="21">
        <v>0</v>
      </c>
      <c r="N60" s="274">
        <f t="shared" si="23"/>
        <v>0</v>
      </c>
      <c r="P60" s="15">
        <v>0</v>
      </c>
      <c r="Q60" s="17">
        <v>0</v>
      </c>
      <c r="R60" s="26">
        <v>0</v>
      </c>
      <c r="S60" s="26">
        <v>0</v>
      </c>
      <c r="T60" s="274">
        <f t="shared" si="24"/>
        <v>0</v>
      </c>
      <c r="V60" s="15">
        <v>0</v>
      </c>
      <c r="W60" s="17">
        <v>0</v>
      </c>
      <c r="X60" s="17">
        <v>0</v>
      </c>
      <c r="Y60" s="24">
        <v>0</v>
      </c>
      <c r="Z60" s="275">
        <f t="shared" si="25"/>
        <v>0</v>
      </c>
      <c r="AB60" s="276">
        <f t="shared" si="26"/>
        <v>0</v>
      </c>
      <c r="AC60" s="276">
        <f t="shared" si="21"/>
        <v>0</v>
      </c>
      <c r="AF60" s="277">
        <f t="shared" si="27"/>
        <v>0</v>
      </c>
      <c r="AG60" s="278">
        <f t="shared" si="16"/>
        <v>0</v>
      </c>
      <c r="AH60" s="278">
        <f t="shared" si="17"/>
        <v>0</v>
      </c>
      <c r="AI60" s="278">
        <f t="shared" si="18"/>
        <v>0</v>
      </c>
      <c r="AJ60" s="275">
        <f t="shared" si="19"/>
        <v>0</v>
      </c>
      <c r="AK60" s="279"/>
      <c r="AL60" s="277">
        <f t="shared" si="28"/>
        <v>0</v>
      </c>
      <c r="AM60" s="278">
        <f t="shared" si="29"/>
        <v>0</v>
      </c>
      <c r="AN60" s="278">
        <f t="shared" si="30"/>
        <v>0</v>
      </c>
      <c r="AO60" s="275">
        <f t="shared" si="31"/>
        <v>0</v>
      </c>
      <c r="AQ60" s="274">
        <f t="shared" si="36"/>
        <v>0</v>
      </c>
      <c r="AS60" s="274">
        <f t="shared" si="32"/>
        <v>0</v>
      </c>
      <c r="AT60" s="274">
        <f t="shared" si="33"/>
        <v>0</v>
      </c>
      <c r="AU60" s="274">
        <f t="shared" si="34"/>
        <v>0</v>
      </c>
      <c r="AW60" s="274">
        <f t="shared" ca="1" si="35"/>
        <v>0</v>
      </c>
    </row>
    <row r="61" spans="1:49" ht="12.75" hidden="1" customHeight="1" x14ac:dyDescent="0.25">
      <c r="A61" s="272">
        <f t="shared" si="0"/>
        <v>2001</v>
      </c>
      <c r="B61" s="273">
        <f t="shared" si="1"/>
        <v>36981</v>
      </c>
      <c r="C61" s="274">
        <f>'E1-H. Portfolio Cash Flows'!KU63</f>
        <v>0</v>
      </c>
      <c r="E61" s="15">
        <v>0</v>
      </c>
      <c r="F61" s="21">
        <v>0</v>
      </c>
      <c r="G61" s="274">
        <f t="shared" si="22"/>
        <v>0</v>
      </c>
      <c r="I61" s="15">
        <v>0</v>
      </c>
      <c r="J61" s="1">
        <v>0</v>
      </c>
      <c r="K61" s="1">
        <v>0</v>
      </c>
      <c r="L61" s="1">
        <v>0</v>
      </c>
      <c r="M61" s="21">
        <v>0</v>
      </c>
      <c r="N61" s="274">
        <f t="shared" si="23"/>
        <v>0</v>
      </c>
      <c r="P61" s="15">
        <v>0</v>
      </c>
      <c r="Q61" s="17">
        <v>0</v>
      </c>
      <c r="R61" s="26">
        <v>0</v>
      </c>
      <c r="S61" s="26">
        <v>0</v>
      </c>
      <c r="T61" s="274">
        <f t="shared" si="24"/>
        <v>0</v>
      </c>
      <c r="V61" s="15">
        <v>0</v>
      </c>
      <c r="W61" s="17">
        <v>0</v>
      </c>
      <c r="X61" s="17">
        <v>0</v>
      </c>
      <c r="Y61" s="24">
        <v>0</v>
      </c>
      <c r="Z61" s="275">
        <f t="shared" si="25"/>
        <v>0</v>
      </c>
      <c r="AB61" s="276">
        <f t="shared" si="26"/>
        <v>0</v>
      </c>
      <c r="AC61" s="276">
        <f t="shared" si="21"/>
        <v>0</v>
      </c>
      <c r="AF61" s="277">
        <f t="shared" si="27"/>
        <v>0</v>
      </c>
      <c r="AG61" s="278">
        <f t="shared" si="16"/>
        <v>0</v>
      </c>
      <c r="AH61" s="278">
        <f t="shared" si="17"/>
        <v>0</v>
      </c>
      <c r="AI61" s="278">
        <f t="shared" si="18"/>
        <v>0</v>
      </c>
      <c r="AJ61" s="275">
        <f t="shared" si="19"/>
        <v>0</v>
      </c>
      <c r="AK61" s="279"/>
      <c r="AL61" s="277">
        <f t="shared" si="28"/>
        <v>0</v>
      </c>
      <c r="AM61" s="278">
        <f t="shared" si="29"/>
        <v>0</v>
      </c>
      <c r="AN61" s="278">
        <f t="shared" si="30"/>
        <v>0</v>
      </c>
      <c r="AO61" s="275">
        <f t="shared" si="31"/>
        <v>0</v>
      </c>
      <c r="AQ61" s="274">
        <f t="shared" si="36"/>
        <v>0</v>
      </c>
      <c r="AS61" s="274">
        <f t="shared" si="32"/>
        <v>0</v>
      </c>
      <c r="AT61" s="274">
        <f t="shared" si="33"/>
        <v>0</v>
      </c>
      <c r="AU61" s="274">
        <f t="shared" si="34"/>
        <v>0</v>
      </c>
      <c r="AW61" s="274">
        <f t="shared" ca="1" si="35"/>
        <v>0</v>
      </c>
    </row>
    <row r="62" spans="1:49" ht="12.75" hidden="1" customHeight="1" x14ac:dyDescent="0.25">
      <c r="A62" s="272">
        <f t="shared" si="0"/>
        <v>2001</v>
      </c>
      <c r="B62" s="273">
        <f t="shared" si="1"/>
        <v>37072</v>
      </c>
      <c r="C62" s="274">
        <f>'E1-H. Portfolio Cash Flows'!KU64</f>
        <v>0</v>
      </c>
      <c r="E62" s="15">
        <v>0</v>
      </c>
      <c r="F62" s="21">
        <v>0</v>
      </c>
      <c r="G62" s="274">
        <f t="shared" si="22"/>
        <v>0</v>
      </c>
      <c r="I62" s="15">
        <v>0</v>
      </c>
      <c r="J62" s="1">
        <v>0</v>
      </c>
      <c r="K62" s="1">
        <v>0</v>
      </c>
      <c r="L62" s="1">
        <v>0</v>
      </c>
      <c r="M62" s="21">
        <v>0</v>
      </c>
      <c r="N62" s="274">
        <f t="shared" si="23"/>
        <v>0</v>
      </c>
      <c r="P62" s="15">
        <v>0</v>
      </c>
      <c r="Q62" s="17">
        <v>0</v>
      </c>
      <c r="R62" s="26">
        <v>0</v>
      </c>
      <c r="S62" s="26">
        <v>0</v>
      </c>
      <c r="T62" s="274">
        <f t="shared" si="24"/>
        <v>0</v>
      </c>
      <c r="V62" s="15">
        <v>0</v>
      </c>
      <c r="W62" s="17">
        <v>0</v>
      </c>
      <c r="X62" s="17">
        <v>0</v>
      </c>
      <c r="Y62" s="24">
        <v>0</v>
      </c>
      <c r="Z62" s="275">
        <f t="shared" si="25"/>
        <v>0</v>
      </c>
      <c r="AB62" s="276">
        <f t="shared" si="26"/>
        <v>0</v>
      </c>
      <c r="AC62" s="276">
        <f t="shared" si="21"/>
        <v>0</v>
      </c>
      <c r="AF62" s="277">
        <f t="shared" si="27"/>
        <v>0</v>
      </c>
      <c r="AG62" s="278">
        <f t="shared" si="16"/>
        <v>0</v>
      </c>
      <c r="AH62" s="278">
        <f t="shared" si="17"/>
        <v>0</v>
      </c>
      <c r="AI62" s="278">
        <f t="shared" si="18"/>
        <v>0</v>
      </c>
      <c r="AJ62" s="275">
        <f t="shared" si="19"/>
        <v>0</v>
      </c>
      <c r="AK62" s="279"/>
      <c r="AL62" s="277">
        <f t="shared" si="28"/>
        <v>0</v>
      </c>
      <c r="AM62" s="278">
        <f t="shared" si="29"/>
        <v>0</v>
      </c>
      <c r="AN62" s="278">
        <f t="shared" si="30"/>
        <v>0</v>
      </c>
      <c r="AO62" s="275">
        <f t="shared" si="31"/>
        <v>0</v>
      </c>
      <c r="AQ62" s="274">
        <f t="shared" si="36"/>
        <v>0</v>
      </c>
      <c r="AS62" s="274">
        <f t="shared" si="32"/>
        <v>0</v>
      </c>
      <c r="AT62" s="274">
        <f t="shared" si="33"/>
        <v>0</v>
      </c>
      <c r="AU62" s="274">
        <f t="shared" si="34"/>
        <v>0</v>
      </c>
      <c r="AW62" s="274">
        <f t="shared" ca="1" si="35"/>
        <v>0</v>
      </c>
    </row>
    <row r="63" spans="1:49" ht="12.75" hidden="1" customHeight="1" x14ac:dyDescent="0.25">
      <c r="A63" s="272">
        <f t="shared" si="0"/>
        <v>2001</v>
      </c>
      <c r="B63" s="273">
        <f t="shared" si="1"/>
        <v>37164</v>
      </c>
      <c r="C63" s="274">
        <f>'E1-H. Portfolio Cash Flows'!KU65</f>
        <v>0</v>
      </c>
      <c r="E63" s="15">
        <v>0</v>
      </c>
      <c r="F63" s="21">
        <v>0</v>
      </c>
      <c r="G63" s="274">
        <f t="shared" si="22"/>
        <v>0</v>
      </c>
      <c r="I63" s="15">
        <v>0</v>
      </c>
      <c r="J63" s="1">
        <v>0</v>
      </c>
      <c r="K63" s="1">
        <v>0</v>
      </c>
      <c r="L63" s="1">
        <v>0</v>
      </c>
      <c r="M63" s="21">
        <v>0</v>
      </c>
      <c r="N63" s="274">
        <f t="shared" si="23"/>
        <v>0</v>
      </c>
      <c r="P63" s="15">
        <v>0</v>
      </c>
      <c r="Q63" s="17">
        <v>0</v>
      </c>
      <c r="R63" s="26">
        <v>0</v>
      </c>
      <c r="S63" s="26">
        <v>0</v>
      </c>
      <c r="T63" s="274">
        <f t="shared" si="24"/>
        <v>0</v>
      </c>
      <c r="V63" s="15">
        <v>0</v>
      </c>
      <c r="W63" s="17">
        <v>0</v>
      </c>
      <c r="X63" s="17">
        <v>0</v>
      </c>
      <c r="Y63" s="24">
        <v>0</v>
      </c>
      <c r="Z63" s="275">
        <f t="shared" si="25"/>
        <v>0</v>
      </c>
      <c r="AB63" s="276">
        <f t="shared" si="26"/>
        <v>0</v>
      </c>
      <c r="AC63" s="276">
        <f t="shared" si="21"/>
        <v>0</v>
      </c>
      <c r="AF63" s="277">
        <f t="shared" si="27"/>
        <v>0</v>
      </c>
      <c r="AG63" s="278">
        <f t="shared" si="16"/>
        <v>0</v>
      </c>
      <c r="AH63" s="278">
        <f t="shared" si="17"/>
        <v>0</v>
      </c>
      <c r="AI63" s="278">
        <f t="shared" si="18"/>
        <v>0</v>
      </c>
      <c r="AJ63" s="275">
        <f t="shared" si="19"/>
        <v>0</v>
      </c>
      <c r="AK63" s="279"/>
      <c r="AL63" s="277">
        <f t="shared" si="28"/>
        <v>0</v>
      </c>
      <c r="AM63" s="278">
        <f t="shared" si="29"/>
        <v>0</v>
      </c>
      <c r="AN63" s="278">
        <f t="shared" si="30"/>
        <v>0</v>
      </c>
      <c r="AO63" s="275">
        <f t="shared" si="31"/>
        <v>0</v>
      </c>
      <c r="AQ63" s="274">
        <f t="shared" si="36"/>
        <v>0</v>
      </c>
      <c r="AS63" s="274">
        <f t="shared" si="32"/>
        <v>0</v>
      </c>
      <c r="AT63" s="274">
        <f t="shared" si="33"/>
        <v>0</v>
      </c>
      <c r="AU63" s="274">
        <f t="shared" si="34"/>
        <v>0</v>
      </c>
      <c r="AW63" s="274">
        <f t="shared" ca="1" si="35"/>
        <v>0</v>
      </c>
    </row>
    <row r="64" spans="1:49" ht="12.75" hidden="1" customHeight="1" x14ac:dyDescent="0.25">
      <c r="A64" s="272">
        <f t="shared" si="0"/>
        <v>2001</v>
      </c>
      <c r="B64" s="273">
        <f t="shared" si="1"/>
        <v>37256</v>
      </c>
      <c r="C64" s="274">
        <f>'E1-H. Portfolio Cash Flows'!KU66</f>
        <v>0</v>
      </c>
      <c r="E64" s="15">
        <v>0</v>
      </c>
      <c r="F64" s="21">
        <v>0</v>
      </c>
      <c r="G64" s="274">
        <f t="shared" si="22"/>
        <v>0</v>
      </c>
      <c r="I64" s="15">
        <v>0</v>
      </c>
      <c r="J64" s="1">
        <v>0</v>
      </c>
      <c r="K64" s="1">
        <v>0</v>
      </c>
      <c r="L64" s="1">
        <v>0</v>
      </c>
      <c r="M64" s="21">
        <v>0</v>
      </c>
      <c r="N64" s="274">
        <f t="shared" si="23"/>
        <v>0</v>
      </c>
      <c r="P64" s="15">
        <v>0</v>
      </c>
      <c r="Q64" s="17">
        <v>0</v>
      </c>
      <c r="R64" s="26">
        <v>0</v>
      </c>
      <c r="S64" s="26">
        <v>0</v>
      </c>
      <c r="T64" s="274">
        <f t="shared" si="24"/>
        <v>0</v>
      </c>
      <c r="V64" s="15">
        <v>0</v>
      </c>
      <c r="W64" s="17">
        <v>0</v>
      </c>
      <c r="X64" s="17">
        <v>0</v>
      </c>
      <c r="Y64" s="24">
        <v>0</v>
      </c>
      <c r="Z64" s="275">
        <f t="shared" si="25"/>
        <v>0</v>
      </c>
      <c r="AB64" s="276">
        <f t="shared" si="26"/>
        <v>0</v>
      </c>
      <c r="AC64" s="276">
        <f t="shared" si="21"/>
        <v>0</v>
      </c>
      <c r="AF64" s="277">
        <f t="shared" si="27"/>
        <v>0</v>
      </c>
      <c r="AG64" s="278">
        <f t="shared" si="16"/>
        <v>0</v>
      </c>
      <c r="AH64" s="278">
        <f t="shared" si="17"/>
        <v>0</v>
      </c>
      <c r="AI64" s="278">
        <f t="shared" si="18"/>
        <v>0</v>
      </c>
      <c r="AJ64" s="275">
        <f t="shared" si="19"/>
        <v>0</v>
      </c>
      <c r="AK64" s="279"/>
      <c r="AL64" s="277">
        <f t="shared" si="28"/>
        <v>0</v>
      </c>
      <c r="AM64" s="278">
        <f t="shared" si="29"/>
        <v>0</v>
      </c>
      <c r="AN64" s="278">
        <f t="shared" si="30"/>
        <v>0</v>
      </c>
      <c r="AO64" s="275">
        <f t="shared" si="31"/>
        <v>0</v>
      </c>
      <c r="AQ64" s="274">
        <f t="shared" si="36"/>
        <v>0</v>
      </c>
      <c r="AS64" s="274">
        <f t="shared" si="32"/>
        <v>0</v>
      </c>
      <c r="AT64" s="274">
        <f t="shared" si="33"/>
        <v>0</v>
      </c>
      <c r="AU64" s="274">
        <f t="shared" si="34"/>
        <v>0</v>
      </c>
      <c r="AW64" s="274">
        <f t="shared" ca="1" si="35"/>
        <v>0</v>
      </c>
    </row>
    <row r="65" spans="1:49" ht="12.75" customHeight="1" x14ac:dyDescent="0.25">
      <c r="A65" s="272">
        <f t="shared" si="0"/>
        <v>2002</v>
      </c>
      <c r="B65" s="273">
        <f t="shared" si="1"/>
        <v>37346</v>
      </c>
      <c r="C65" s="274">
        <f>'E1-H. Portfolio Cash Flows'!KU67</f>
        <v>0</v>
      </c>
      <c r="E65" s="15">
        <v>0</v>
      </c>
      <c r="F65" s="21">
        <v>0</v>
      </c>
      <c r="G65" s="274">
        <f t="shared" si="22"/>
        <v>0</v>
      </c>
      <c r="I65" s="15">
        <v>0</v>
      </c>
      <c r="J65" s="1">
        <v>0</v>
      </c>
      <c r="K65" s="1">
        <v>0</v>
      </c>
      <c r="L65" s="1">
        <v>0</v>
      </c>
      <c r="M65" s="21">
        <v>0</v>
      </c>
      <c r="N65" s="274">
        <f t="shared" si="23"/>
        <v>0</v>
      </c>
      <c r="P65" s="15">
        <v>0</v>
      </c>
      <c r="Q65" s="17">
        <v>0</v>
      </c>
      <c r="R65" s="26">
        <v>0</v>
      </c>
      <c r="S65" s="26">
        <v>0</v>
      </c>
      <c r="T65" s="274">
        <f t="shared" si="24"/>
        <v>0</v>
      </c>
      <c r="V65" s="15">
        <v>0</v>
      </c>
      <c r="W65" s="17">
        <v>0</v>
      </c>
      <c r="X65" s="17">
        <v>0</v>
      </c>
      <c r="Y65" s="24">
        <v>0</v>
      </c>
      <c r="Z65" s="275">
        <f t="shared" si="25"/>
        <v>0</v>
      </c>
      <c r="AB65" s="276">
        <f t="shared" si="26"/>
        <v>0</v>
      </c>
      <c r="AC65" s="276">
        <f t="shared" si="21"/>
        <v>0</v>
      </c>
      <c r="AF65" s="277">
        <f t="shared" si="27"/>
        <v>0</v>
      </c>
      <c r="AG65" s="278">
        <f t="shared" si="16"/>
        <v>0</v>
      </c>
      <c r="AH65" s="278">
        <f t="shared" si="17"/>
        <v>0</v>
      </c>
      <c r="AI65" s="278">
        <f t="shared" si="18"/>
        <v>0</v>
      </c>
      <c r="AJ65" s="275">
        <f>SUM(AF65:AI65)</f>
        <v>0</v>
      </c>
      <c r="AK65" s="279"/>
      <c r="AL65" s="277">
        <f>AF65</f>
        <v>0</v>
      </c>
      <c r="AM65" s="278">
        <f>SUM(AG65:AH65)</f>
        <v>0</v>
      </c>
      <c r="AN65" s="278">
        <f>SUM(AI65)</f>
        <v>0</v>
      </c>
      <c r="AO65" s="275">
        <f>AJ65</f>
        <v>0</v>
      </c>
      <c r="AQ65" s="274">
        <f t="shared" si="36"/>
        <v>0</v>
      </c>
      <c r="AS65" s="274">
        <f t="shared" si="32"/>
        <v>0</v>
      </c>
      <c r="AT65" s="274">
        <f t="shared" si="33"/>
        <v>0</v>
      </c>
      <c r="AU65" s="274">
        <f t="shared" si="34"/>
        <v>0</v>
      </c>
      <c r="AW65" s="274">
        <f t="shared" ca="1" si="35"/>
        <v>0</v>
      </c>
    </row>
    <row r="66" spans="1:49" ht="12.75" customHeight="1" x14ac:dyDescent="0.25">
      <c r="A66" s="272">
        <f t="shared" si="0"/>
        <v>2002</v>
      </c>
      <c r="B66" s="273">
        <f t="shared" si="1"/>
        <v>37437</v>
      </c>
      <c r="C66" s="274">
        <f>'E1-H. Portfolio Cash Flows'!KU68</f>
        <v>0</v>
      </c>
      <c r="E66" s="15">
        <v>0</v>
      </c>
      <c r="F66" s="21">
        <v>0</v>
      </c>
      <c r="G66" s="274">
        <f t="shared" si="22"/>
        <v>0</v>
      </c>
      <c r="I66" s="15">
        <v>0</v>
      </c>
      <c r="J66" s="1">
        <v>0</v>
      </c>
      <c r="K66" s="1">
        <v>0</v>
      </c>
      <c r="L66" s="1">
        <v>0</v>
      </c>
      <c r="M66" s="21">
        <v>0</v>
      </c>
      <c r="N66" s="274">
        <f t="shared" si="23"/>
        <v>0</v>
      </c>
      <c r="P66" s="15">
        <v>0</v>
      </c>
      <c r="Q66" s="17">
        <v>0</v>
      </c>
      <c r="R66" s="26">
        <v>0</v>
      </c>
      <c r="S66" s="26">
        <v>0</v>
      </c>
      <c r="T66" s="274">
        <f t="shared" si="24"/>
        <v>0</v>
      </c>
      <c r="V66" s="15">
        <v>0</v>
      </c>
      <c r="W66" s="17">
        <v>0</v>
      </c>
      <c r="X66" s="17">
        <v>0</v>
      </c>
      <c r="Y66" s="24">
        <v>0</v>
      </c>
      <c r="Z66" s="275">
        <f t="shared" si="25"/>
        <v>0</v>
      </c>
      <c r="AB66" s="276">
        <f t="shared" si="26"/>
        <v>0</v>
      </c>
      <c r="AC66" s="276">
        <f t="shared" si="21"/>
        <v>0</v>
      </c>
      <c r="AF66" s="277">
        <f t="shared" si="27"/>
        <v>0</v>
      </c>
      <c r="AG66" s="278">
        <f t="shared" si="16"/>
        <v>0</v>
      </c>
      <c r="AH66" s="278">
        <f t="shared" si="17"/>
        <v>0</v>
      </c>
      <c r="AI66" s="278">
        <f t="shared" si="18"/>
        <v>0</v>
      </c>
      <c r="AJ66" s="275">
        <f t="shared" si="19"/>
        <v>0</v>
      </c>
      <c r="AK66" s="279"/>
      <c r="AL66" s="277">
        <f t="shared" ref="AL66:AL109" si="37">AL65+AF66</f>
        <v>0</v>
      </c>
      <c r="AM66" s="278">
        <f t="shared" ref="AM66:AM109" si="38">AM65+SUM(AG66:AH66)</f>
        <v>0</v>
      </c>
      <c r="AN66" s="278">
        <f>AN65+SUM(AI66)</f>
        <v>0</v>
      </c>
      <c r="AO66" s="275">
        <f t="shared" ref="AO66:AO109" si="39">AO65+AJ66</f>
        <v>0</v>
      </c>
      <c r="AQ66" s="274">
        <f t="shared" si="36"/>
        <v>0</v>
      </c>
      <c r="AS66" s="274">
        <f t="shared" si="32"/>
        <v>0</v>
      </c>
      <c r="AT66" s="274">
        <f t="shared" si="33"/>
        <v>0</v>
      </c>
      <c r="AU66" s="274">
        <f t="shared" si="34"/>
        <v>0</v>
      </c>
      <c r="AW66" s="274">
        <f t="shared" ca="1" si="35"/>
        <v>0</v>
      </c>
    </row>
    <row r="67" spans="1:49" ht="12.75" customHeight="1" x14ac:dyDescent="0.25">
      <c r="A67" s="272">
        <f t="shared" si="0"/>
        <v>2002</v>
      </c>
      <c r="B67" s="273">
        <f t="shared" si="1"/>
        <v>37529</v>
      </c>
      <c r="C67" s="274">
        <f>'E1-H. Portfolio Cash Flows'!KU69</f>
        <v>0</v>
      </c>
      <c r="E67" s="15">
        <v>0</v>
      </c>
      <c r="F67" s="21">
        <v>0</v>
      </c>
      <c r="G67" s="274">
        <f t="shared" ref="G67:G108" si="40">SUM(E67:F67)</f>
        <v>0</v>
      </c>
      <c r="I67" s="15">
        <v>0</v>
      </c>
      <c r="J67" s="1">
        <v>0</v>
      </c>
      <c r="K67" s="1">
        <v>0</v>
      </c>
      <c r="L67" s="1">
        <v>0</v>
      </c>
      <c r="M67" s="21">
        <v>0</v>
      </c>
      <c r="N67" s="274">
        <f t="shared" si="23"/>
        <v>0</v>
      </c>
      <c r="P67" s="15">
        <v>0</v>
      </c>
      <c r="Q67" s="17">
        <v>0</v>
      </c>
      <c r="R67" s="26">
        <v>0</v>
      </c>
      <c r="S67" s="26">
        <v>0</v>
      </c>
      <c r="T67" s="274">
        <f t="shared" si="24"/>
        <v>0</v>
      </c>
      <c r="V67" s="15">
        <v>0</v>
      </c>
      <c r="W67" s="17">
        <v>0</v>
      </c>
      <c r="X67" s="17">
        <v>0</v>
      </c>
      <c r="Y67" s="24">
        <v>0</v>
      </c>
      <c r="Z67" s="275">
        <f t="shared" si="25"/>
        <v>0</v>
      </c>
      <c r="AB67" s="276">
        <f t="shared" si="26"/>
        <v>0</v>
      </c>
      <c r="AC67" s="276">
        <f t="shared" si="21"/>
        <v>0</v>
      </c>
      <c r="AF67" s="277">
        <f t="shared" si="27"/>
        <v>0</v>
      </c>
      <c r="AG67" s="278">
        <f t="shared" si="16"/>
        <v>0</v>
      </c>
      <c r="AH67" s="278">
        <f t="shared" si="17"/>
        <v>0</v>
      </c>
      <c r="AI67" s="278">
        <f t="shared" si="18"/>
        <v>0</v>
      </c>
      <c r="AJ67" s="275">
        <f t="shared" si="19"/>
        <v>0</v>
      </c>
      <c r="AK67" s="279"/>
      <c r="AL67" s="277">
        <f t="shared" si="37"/>
        <v>0</v>
      </c>
      <c r="AM67" s="278">
        <f t="shared" si="38"/>
        <v>0</v>
      </c>
      <c r="AN67" s="278">
        <f t="shared" ref="AN67:AN109" si="41">AN66+SUM(AI67)</f>
        <v>0</v>
      </c>
      <c r="AO67" s="275">
        <f t="shared" si="39"/>
        <v>0</v>
      </c>
      <c r="AQ67" s="274">
        <f t="shared" si="36"/>
        <v>0</v>
      </c>
      <c r="AS67" s="274">
        <f t="shared" si="32"/>
        <v>0</v>
      </c>
      <c r="AT67" s="274">
        <f t="shared" si="33"/>
        <v>0</v>
      </c>
      <c r="AU67" s="274">
        <f t="shared" si="34"/>
        <v>0</v>
      </c>
      <c r="AW67" s="274">
        <f t="shared" ca="1" si="35"/>
        <v>0</v>
      </c>
    </row>
    <row r="68" spans="1:49" ht="12.75" customHeight="1" x14ac:dyDescent="0.25">
      <c r="A68" s="272">
        <f t="shared" si="0"/>
        <v>2002</v>
      </c>
      <c r="B68" s="273">
        <f t="shared" si="1"/>
        <v>37621</v>
      </c>
      <c r="C68" s="274">
        <f>'E1-H. Portfolio Cash Flows'!KU70</f>
        <v>0</v>
      </c>
      <c r="E68" s="15">
        <v>0</v>
      </c>
      <c r="F68" s="21">
        <v>0</v>
      </c>
      <c r="G68" s="274">
        <f t="shared" si="40"/>
        <v>0</v>
      </c>
      <c r="I68" s="15">
        <v>0</v>
      </c>
      <c r="J68" s="1">
        <v>0</v>
      </c>
      <c r="K68" s="1">
        <v>0</v>
      </c>
      <c r="L68" s="1">
        <v>0</v>
      </c>
      <c r="M68" s="21">
        <v>0</v>
      </c>
      <c r="N68" s="274">
        <f t="shared" si="23"/>
        <v>0</v>
      </c>
      <c r="P68" s="15">
        <v>0</v>
      </c>
      <c r="Q68" s="17">
        <v>0</v>
      </c>
      <c r="R68" s="26">
        <v>0</v>
      </c>
      <c r="S68" s="26">
        <v>0</v>
      </c>
      <c r="T68" s="274">
        <f t="shared" si="24"/>
        <v>0</v>
      </c>
      <c r="V68" s="15">
        <v>0</v>
      </c>
      <c r="W68" s="17">
        <v>0</v>
      </c>
      <c r="X68" s="17">
        <v>0</v>
      </c>
      <c r="Y68" s="24">
        <v>0</v>
      </c>
      <c r="Z68" s="275">
        <f t="shared" si="25"/>
        <v>0</v>
      </c>
      <c r="AB68" s="276">
        <f t="shared" si="26"/>
        <v>0</v>
      </c>
      <c r="AC68" s="276">
        <f t="shared" si="21"/>
        <v>0</v>
      </c>
      <c r="AF68" s="277">
        <f t="shared" si="27"/>
        <v>0</v>
      </c>
      <c r="AG68" s="278">
        <f t="shared" si="16"/>
        <v>0</v>
      </c>
      <c r="AH68" s="278">
        <f t="shared" si="17"/>
        <v>0</v>
      </c>
      <c r="AI68" s="278">
        <f t="shared" si="18"/>
        <v>0</v>
      </c>
      <c r="AJ68" s="275">
        <f t="shared" si="19"/>
        <v>0</v>
      </c>
      <c r="AK68" s="279"/>
      <c r="AL68" s="277">
        <f t="shared" si="37"/>
        <v>0</v>
      </c>
      <c r="AM68" s="278">
        <f t="shared" si="38"/>
        <v>0</v>
      </c>
      <c r="AN68" s="278">
        <f t="shared" si="41"/>
        <v>0</v>
      </c>
      <c r="AO68" s="275">
        <f t="shared" si="39"/>
        <v>0</v>
      </c>
      <c r="AQ68" s="274">
        <f t="shared" si="36"/>
        <v>0</v>
      </c>
      <c r="AS68" s="274">
        <f t="shared" si="32"/>
        <v>0</v>
      </c>
      <c r="AT68" s="274">
        <f t="shared" si="33"/>
        <v>0</v>
      </c>
      <c r="AU68" s="274">
        <f t="shared" si="34"/>
        <v>0</v>
      </c>
      <c r="AW68" s="274">
        <f t="shared" ca="1" si="35"/>
        <v>0</v>
      </c>
    </row>
    <row r="69" spans="1:49" ht="12.75" customHeight="1" x14ac:dyDescent="0.25">
      <c r="A69" s="272">
        <f t="shared" si="0"/>
        <v>2003</v>
      </c>
      <c r="B69" s="273">
        <f t="shared" si="1"/>
        <v>37711</v>
      </c>
      <c r="C69" s="274">
        <f>'E1-H. Portfolio Cash Flows'!KU71</f>
        <v>0</v>
      </c>
      <c r="E69" s="15">
        <v>0</v>
      </c>
      <c r="F69" s="21">
        <v>0</v>
      </c>
      <c r="G69" s="274">
        <f t="shared" si="40"/>
        <v>0</v>
      </c>
      <c r="I69" s="15">
        <v>0</v>
      </c>
      <c r="J69" s="1">
        <v>0</v>
      </c>
      <c r="K69" s="1">
        <v>0</v>
      </c>
      <c r="L69" s="1">
        <v>0</v>
      </c>
      <c r="M69" s="21">
        <v>0</v>
      </c>
      <c r="N69" s="274">
        <f t="shared" si="23"/>
        <v>0</v>
      </c>
      <c r="P69" s="15">
        <v>0</v>
      </c>
      <c r="Q69" s="17">
        <v>0</v>
      </c>
      <c r="R69" s="26">
        <v>0</v>
      </c>
      <c r="S69" s="26">
        <v>0</v>
      </c>
      <c r="T69" s="274">
        <f t="shared" si="24"/>
        <v>0</v>
      </c>
      <c r="V69" s="15">
        <v>0</v>
      </c>
      <c r="W69" s="17">
        <v>0</v>
      </c>
      <c r="X69" s="17">
        <v>0</v>
      </c>
      <c r="Y69" s="24">
        <v>0</v>
      </c>
      <c r="Z69" s="275">
        <f t="shared" si="25"/>
        <v>0</v>
      </c>
      <c r="AB69" s="276">
        <f t="shared" si="26"/>
        <v>0</v>
      </c>
      <c r="AC69" s="276">
        <f t="shared" si="21"/>
        <v>0</v>
      </c>
      <c r="AF69" s="277">
        <f t="shared" si="27"/>
        <v>0</v>
      </c>
      <c r="AG69" s="278">
        <f t="shared" si="16"/>
        <v>0</v>
      </c>
      <c r="AH69" s="278">
        <f t="shared" si="17"/>
        <v>0</v>
      </c>
      <c r="AI69" s="278">
        <f t="shared" si="18"/>
        <v>0</v>
      </c>
      <c r="AJ69" s="275">
        <f>SUM(AF69:AI69)</f>
        <v>0</v>
      </c>
      <c r="AK69" s="279"/>
      <c r="AL69" s="277">
        <f t="shared" si="37"/>
        <v>0</v>
      </c>
      <c r="AM69" s="278">
        <f t="shared" si="38"/>
        <v>0</v>
      </c>
      <c r="AN69" s="278">
        <f t="shared" si="41"/>
        <v>0</v>
      </c>
      <c r="AO69" s="275">
        <f t="shared" si="39"/>
        <v>0</v>
      </c>
      <c r="AQ69" s="274">
        <f t="shared" si="36"/>
        <v>0</v>
      </c>
      <c r="AS69" s="274">
        <f t="shared" si="32"/>
        <v>0</v>
      </c>
      <c r="AT69" s="274">
        <f t="shared" si="33"/>
        <v>0</v>
      </c>
      <c r="AU69" s="274">
        <f t="shared" si="34"/>
        <v>0</v>
      </c>
      <c r="AW69" s="274">
        <f t="shared" ca="1" si="35"/>
        <v>0</v>
      </c>
    </row>
    <row r="70" spans="1:49" ht="12.75" customHeight="1" x14ac:dyDescent="0.25">
      <c r="A70" s="272">
        <f t="shared" si="0"/>
        <v>2003</v>
      </c>
      <c r="B70" s="273">
        <f t="shared" si="1"/>
        <v>37802</v>
      </c>
      <c r="C70" s="274">
        <f>'E1-H. Portfolio Cash Flows'!KU72</f>
        <v>0</v>
      </c>
      <c r="E70" s="15">
        <v>0</v>
      </c>
      <c r="F70" s="21">
        <v>0</v>
      </c>
      <c r="G70" s="274">
        <f t="shared" si="40"/>
        <v>0</v>
      </c>
      <c r="I70" s="15">
        <v>0</v>
      </c>
      <c r="J70" s="1">
        <v>0</v>
      </c>
      <c r="K70" s="1">
        <v>0</v>
      </c>
      <c r="L70" s="1">
        <v>0</v>
      </c>
      <c r="M70" s="21">
        <v>0</v>
      </c>
      <c r="N70" s="274">
        <f t="shared" si="23"/>
        <v>0</v>
      </c>
      <c r="P70" s="15">
        <v>0</v>
      </c>
      <c r="Q70" s="17">
        <v>0</v>
      </c>
      <c r="R70" s="26">
        <v>0</v>
      </c>
      <c r="S70" s="26">
        <v>0</v>
      </c>
      <c r="T70" s="274">
        <f t="shared" si="24"/>
        <v>0</v>
      </c>
      <c r="V70" s="15">
        <v>0</v>
      </c>
      <c r="W70" s="17">
        <v>0</v>
      </c>
      <c r="X70" s="17">
        <v>0</v>
      </c>
      <c r="Y70" s="24">
        <v>0</v>
      </c>
      <c r="Z70" s="275">
        <f t="shared" si="25"/>
        <v>0</v>
      </c>
      <c r="AB70" s="276">
        <f t="shared" si="26"/>
        <v>0</v>
      </c>
      <c r="AC70" s="276">
        <f t="shared" si="21"/>
        <v>0</v>
      </c>
      <c r="AF70" s="277">
        <f t="shared" si="27"/>
        <v>0</v>
      </c>
      <c r="AG70" s="278">
        <f t="shared" si="16"/>
        <v>0</v>
      </c>
      <c r="AH70" s="278">
        <f t="shared" si="17"/>
        <v>0</v>
      </c>
      <c r="AI70" s="278">
        <f t="shared" si="18"/>
        <v>0</v>
      </c>
      <c r="AJ70" s="275">
        <f t="shared" si="19"/>
        <v>0</v>
      </c>
      <c r="AK70" s="279"/>
      <c r="AL70" s="277">
        <f t="shared" si="37"/>
        <v>0</v>
      </c>
      <c r="AM70" s="278">
        <f t="shared" si="38"/>
        <v>0</v>
      </c>
      <c r="AN70" s="278">
        <f t="shared" si="41"/>
        <v>0</v>
      </c>
      <c r="AO70" s="275">
        <f t="shared" si="39"/>
        <v>0</v>
      </c>
      <c r="AQ70" s="274">
        <f t="shared" si="36"/>
        <v>0</v>
      </c>
      <c r="AS70" s="274">
        <f t="shared" si="32"/>
        <v>0</v>
      </c>
      <c r="AT70" s="274">
        <f t="shared" si="33"/>
        <v>0</v>
      </c>
      <c r="AU70" s="274">
        <f t="shared" si="34"/>
        <v>0</v>
      </c>
      <c r="AW70" s="274">
        <f t="shared" ca="1" si="35"/>
        <v>0</v>
      </c>
    </row>
    <row r="71" spans="1:49" ht="12.75" customHeight="1" x14ac:dyDescent="0.25">
      <c r="A71" s="272">
        <f t="shared" si="0"/>
        <v>2003</v>
      </c>
      <c r="B71" s="273">
        <f t="shared" si="1"/>
        <v>37894</v>
      </c>
      <c r="C71" s="274">
        <f>'E1-H. Portfolio Cash Flows'!KU73</f>
        <v>0</v>
      </c>
      <c r="E71" s="15">
        <v>0</v>
      </c>
      <c r="F71" s="21">
        <v>0</v>
      </c>
      <c r="G71" s="274">
        <f t="shared" si="40"/>
        <v>0</v>
      </c>
      <c r="I71" s="15">
        <v>0</v>
      </c>
      <c r="J71" s="1">
        <v>0</v>
      </c>
      <c r="K71" s="1">
        <v>0</v>
      </c>
      <c r="L71" s="1">
        <v>0</v>
      </c>
      <c r="M71" s="21">
        <v>0</v>
      </c>
      <c r="N71" s="274">
        <f t="shared" si="23"/>
        <v>0</v>
      </c>
      <c r="P71" s="15">
        <v>0</v>
      </c>
      <c r="Q71" s="17">
        <v>0</v>
      </c>
      <c r="R71" s="26">
        <v>0</v>
      </c>
      <c r="S71" s="26">
        <v>0</v>
      </c>
      <c r="T71" s="274">
        <f t="shared" si="24"/>
        <v>0</v>
      </c>
      <c r="V71" s="15">
        <v>0</v>
      </c>
      <c r="W71" s="17">
        <v>0</v>
      </c>
      <c r="X71" s="17">
        <v>0</v>
      </c>
      <c r="Y71" s="24">
        <v>0</v>
      </c>
      <c r="Z71" s="275">
        <f t="shared" si="25"/>
        <v>0</v>
      </c>
      <c r="AB71" s="276">
        <f t="shared" si="26"/>
        <v>0</v>
      </c>
      <c r="AC71" s="276">
        <f t="shared" si="21"/>
        <v>0</v>
      </c>
      <c r="AF71" s="277">
        <f t="shared" si="27"/>
        <v>0</v>
      </c>
      <c r="AG71" s="278">
        <f t="shared" si="16"/>
        <v>0</v>
      </c>
      <c r="AH71" s="278">
        <f t="shared" si="17"/>
        <v>0</v>
      </c>
      <c r="AI71" s="278">
        <f t="shared" si="18"/>
        <v>0</v>
      </c>
      <c r="AJ71" s="275">
        <f t="shared" si="19"/>
        <v>0</v>
      </c>
      <c r="AK71" s="280"/>
      <c r="AL71" s="277">
        <f t="shared" si="37"/>
        <v>0</v>
      </c>
      <c r="AM71" s="278">
        <f t="shared" si="38"/>
        <v>0</v>
      </c>
      <c r="AN71" s="278">
        <f t="shared" si="41"/>
        <v>0</v>
      </c>
      <c r="AO71" s="275">
        <f t="shared" si="39"/>
        <v>0</v>
      </c>
      <c r="AQ71" s="274">
        <f t="shared" si="36"/>
        <v>0</v>
      </c>
      <c r="AS71" s="274">
        <f t="shared" si="32"/>
        <v>0</v>
      </c>
      <c r="AT71" s="274">
        <f t="shared" si="33"/>
        <v>0</v>
      </c>
      <c r="AU71" s="274">
        <f t="shared" si="34"/>
        <v>0</v>
      </c>
      <c r="AW71" s="274">
        <f t="shared" ca="1" si="35"/>
        <v>0</v>
      </c>
    </row>
    <row r="72" spans="1:49" ht="12.75" customHeight="1" x14ac:dyDescent="0.25">
      <c r="A72" s="272">
        <f t="shared" si="0"/>
        <v>2003</v>
      </c>
      <c r="B72" s="273">
        <f t="shared" si="1"/>
        <v>37986</v>
      </c>
      <c r="C72" s="274">
        <f>'E1-H. Portfolio Cash Flows'!KU74</f>
        <v>0</v>
      </c>
      <c r="E72" s="15">
        <v>0</v>
      </c>
      <c r="F72" s="21">
        <v>0</v>
      </c>
      <c r="G72" s="274">
        <f t="shared" si="40"/>
        <v>0</v>
      </c>
      <c r="I72" s="15">
        <v>0</v>
      </c>
      <c r="J72" s="1">
        <v>0</v>
      </c>
      <c r="K72" s="1">
        <v>0</v>
      </c>
      <c r="L72" s="1">
        <v>0</v>
      </c>
      <c r="M72" s="21">
        <v>0</v>
      </c>
      <c r="N72" s="274">
        <f t="shared" si="23"/>
        <v>0</v>
      </c>
      <c r="P72" s="15">
        <v>0</v>
      </c>
      <c r="Q72" s="17">
        <v>0</v>
      </c>
      <c r="R72" s="26">
        <v>0</v>
      </c>
      <c r="S72" s="26">
        <v>0</v>
      </c>
      <c r="T72" s="274">
        <f t="shared" si="24"/>
        <v>0</v>
      </c>
      <c r="V72" s="15">
        <v>0</v>
      </c>
      <c r="W72" s="17">
        <v>0</v>
      </c>
      <c r="X72" s="17">
        <v>0</v>
      </c>
      <c r="Y72" s="24">
        <v>0</v>
      </c>
      <c r="Z72" s="275">
        <f t="shared" si="25"/>
        <v>0</v>
      </c>
      <c r="AB72" s="276">
        <f t="shared" si="26"/>
        <v>0</v>
      </c>
      <c r="AC72" s="276">
        <f t="shared" si="21"/>
        <v>0</v>
      </c>
      <c r="AF72" s="277">
        <f t="shared" si="27"/>
        <v>0</v>
      </c>
      <c r="AG72" s="278">
        <f t="shared" si="16"/>
        <v>0</v>
      </c>
      <c r="AH72" s="278">
        <f t="shared" si="17"/>
        <v>0</v>
      </c>
      <c r="AI72" s="278">
        <f t="shared" si="18"/>
        <v>0</v>
      </c>
      <c r="AJ72" s="275">
        <f t="shared" si="19"/>
        <v>0</v>
      </c>
      <c r="AK72" s="280"/>
      <c r="AL72" s="277">
        <f t="shared" si="37"/>
        <v>0</v>
      </c>
      <c r="AM72" s="278">
        <f t="shared" si="38"/>
        <v>0</v>
      </c>
      <c r="AN72" s="278">
        <f t="shared" si="41"/>
        <v>0</v>
      </c>
      <c r="AO72" s="275">
        <f t="shared" si="39"/>
        <v>0</v>
      </c>
      <c r="AQ72" s="274">
        <f t="shared" si="36"/>
        <v>0</v>
      </c>
      <c r="AS72" s="274">
        <f t="shared" si="32"/>
        <v>0</v>
      </c>
      <c r="AT72" s="274">
        <f t="shared" si="33"/>
        <v>0</v>
      </c>
      <c r="AU72" s="274">
        <f t="shared" si="34"/>
        <v>0</v>
      </c>
      <c r="AW72" s="274">
        <f t="shared" ca="1" si="35"/>
        <v>0</v>
      </c>
    </row>
    <row r="73" spans="1:49" ht="12.75" customHeight="1" x14ac:dyDescent="0.25">
      <c r="A73" s="272">
        <f t="shared" ref="A73:A107" si="42">YEAR(B73)</f>
        <v>2004</v>
      </c>
      <c r="B73" s="273">
        <f t="shared" ref="B73:B106" si="43">DATE(YEAR(B74),MONTH(B74)-2,0)</f>
        <v>38077</v>
      </c>
      <c r="C73" s="274">
        <f>'E1-H. Portfolio Cash Flows'!KU75</f>
        <v>0</v>
      </c>
      <c r="E73" s="15">
        <v>0</v>
      </c>
      <c r="F73" s="21">
        <v>0</v>
      </c>
      <c r="G73" s="274">
        <f t="shared" si="40"/>
        <v>0</v>
      </c>
      <c r="I73" s="15">
        <v>0</v>
      </c>
      <c r="J73" s="1">
        <v>0</v>
      </c>
      <c r="K73" s="1">
        <v>0</v>
      </c>
      <c r="L73" s="1">
        <v>0</v>
      </c>
      <c r="M73" s="21">
        <v>0</v>
      </c>
      <c r="N73" s="274">
        <f t="shared" ref="N73:N104" si="44">SUM(I73:M73)</f>
        <v>0</v>
      </c>
      <c r="P73" s="15">
        <v>0</v>
      </c>
      <c r="Q73" s="17">
        <v>0</v>
      </c>
      <c r="R73" s="26">
        <v>0</v>
      </c>
      <c r="S73" s="26">
        <v>0</v>
      </c>
      <c r="T73" s="274">
        <f t="shared" ref="T73:T104" si="45">SUM(P73:S73)</f>
        <v>0</v>
      </c>
      <c r="V73" s="15">
        <v>0</v>
      </c>
      <c r="W73" s="17">
        <v>0</v>
      </c>
      <c r="X73" s="17">
        <v>0</v>
      </c>
      <c r="Y73" s="24">
        <v>0</v>
      </c>
      <c r="Z73" s="275">
        <f t="shared" ref="Z73:Z104" si="46">SUM(V73:Y73)</f>
        <v>0</v>
      </c>
      <c r="AB73" s="276">
        <f t="shared" ref="AB73:AB108" si="47">C73+(G73+T73)+(N73+Z73)</f>
        <v>0</v>
      </c>
      <c r="AC73" s="276">
        <f t="shared" si="21"/>
        <v>0</v>
      </c>
      <c r="AF73" s="277">
        <f t="shared" ref="AF73:AF108" si="48">-SUM(P73,V73)</f>
        <v>0</v>
      </c>
      <c r="AG73" s="278">
        <f t="shared" si="16"/>
        <v>0</v>
      </c>
      <c r="AH73" s="278">
        <f t="shared" si="17"/>
        <v>0</v>
      </c>
      <c r="AI73" s="278">
        <f t="shared" si="18"/>
        <v>0</v>
      </c>
      <c r="AJ73" s="275">
        <f t="shared" si="19"/>
        <v>0</v>
      </c>
      <c r="AK73" s="280"/>
      <c r="AL73" s="277">
        <f t="shared" si="37"/>
        <v>0</v>
      </c>
      <c r="AM73" s="278">
        <f t="shared" si="38"/>
        <v>0</v>
      </c>
      <c r="AN73" s="278">
        <f t="shared" si="41"/>
        <v>0</v>
      </c>
      <c r="AO73" s="275">
        <f t="shared" si="39"/>
        <v>0</v>
      </c>
      <c r="AQ73" s="274">
        <f t="shared" si="36"/>
        <v>0</v>
      </c>
      <c r="AS73" s="274">
        <f t="shared" ref="AS73:AS108" si="49">IF($B73&lt;MIN(InvDate),0,IF(AND($B73&gt;=MIN(InvDate),$B73&lt;=DATE(YEAR(MIN(InvDate))+5,MONTH(MIN(InvDate)),DAY(MIN(InvDate)))),-TotalComCap*MFeeEst*0.25,IF($B73&gt;DATE(YEAR(MIN(InvDate))+5,MONTH(MIN(InvDate)),DAY(MIN(InvDate))),AS72*Factor,0)))</f>
        <v>0</v>
      </c>
      <c r="AT73" s="274">
        <f t="shared" ref="AT73:AT108" si="50">IF($B73&lt;MIN(InvDate),0,IF(AND($B73&gt;=MIN(InvDate),$B73&lt;=DATE(YEAR(MIN(InvDate))+5,MONTH(MIN(InvDate)),DAY(MIN(InvDate)))),-TotalComCap*MFeeEst*0.25,IF($B73&gt;DATE(YEAR(MIN(InvDate))+5,MONTH(MIN(InvDate)),DAY(MIN(InvDate))),MIN($AQ73*MFeeEst*0.25,0))))</f>
        <v>0</v>
      </c>
      <c r="AU73" s="274">
        <f t="shared" ref="AU73:AU108" si="51">IF($B73&lt;MIN(InvDate),0,IF(AND($B73&gt;=MIN(InvDate),$B73&lt;=DATE(YEAR(MIN(InvDate))+5,MONTH(MIN(InvDate)),DAY(MIN(InvDate)))),-TotalComCap*MFeeEst*0.25,IF($B73&gt;DATE(YEAR(MIN(InvDate))+5,MONTH(MIN(InvDate)),DAY(MIN(InvDate))),MIN(AU72-(-TotalComCap*MFeeEst*0.25*0.05),0))))</f>
        <v>0</v>
      </c>
      <c r="AW73" s="274">
        <f t="shared" ref="AW73:AW108" ca="1" si="52">AJ73+(OFFSET($AS73,0,MFeeMenuNum)-$I73)</f>
        <v>0</v>
      </c>
    </row>
    <row r="74" spans="1:49" ht="12.75" customHeight="1" x14ac:dyDescent="0.25">
      <c r="A74" s="272">
        <f t="shared" si="42"/>
        <v>2004</v>
      </c>
      <c r="B74" s="273">
        <f t="shared" si="43"/>
        <v>38168</v>
      </c>
      <c r="C74" s="274">
        <f>'E1-H. Portfolio Cash Flows'!KU76</f>
        <v>0</v>
      </c>
      <c r="E74" s="15">
        <v>0</v>
      </c>
      <c r="F74" s="21">
        <v>0</v>
      </c>
      <c r="G74" s="274">
        <f t="shared" si="40"/>
        <v>0</v>
      </c>
      <c r="I74" s="15">
        <v>0</v>
      </c>
      <c r="J74" s="1">
        <v>0</v>
      </c>
      <c r="K74" s="1">
        <v>0</v>
      </c>
      <c r="L74" s="1">
        <v>0</v>
      </c>
      <c r="M74" s="21">
        <v>0</v>
      </c>
      <c r="N74" s="274">
        <f t="shared" si="44"/>
        <v>0</v>
      </c>
      <c r="P74" s="15">
        <v>0</v>
      </c>
      <c r="Q74" s="17">
        <v>0</v>
      </c>
      <c r="R74" s="26">
        <v>0</v>
      </c>
      <c r="S74" s="26">
        <v>0</v>
      </c>
      <c r="T74" s="274">
        <f t="shared" si="45"/>
        <v>0</v>
      </c>
      <c r="V74" s="15">
        <v>0</v>
      </c>
      <c r="W74" s="17">
        <v>0</v>
      </c>
      <c r="X74" s="17">
        <v>0</v>
      </c>
      <c r="Y74" s="24">
        <v>0</v>
      </c>
      <c r="Z74" s="275">
        <f t="shared" si="46"/>
        <v>0</v>
      </c>
      <c r="AB74" s="276">
        <f t="shared" si="47"/>
        <v>0</v>
      </c>
      <c r="AC74" s="276">
        <f t="shared" si="21"/>
        <v>0</v>
      </c>
      <c r="AF74" s="277">
        <f t="shared" si="48"/>
        <v>0</v>
      </c>
      <c r="AG74" s="278">
        <f t="shared" ref="AG74:AG108" si="53">-SUM(Q74,J74,W74)</f>
        <v>0</v>
      </c>
      <c r="AH74" s="278">
        <f t="shared" ref="AH74:AH108" si="54">-SUM(R74,K74,X74)</f>
        <v>0</v>
      </c>
      <c r="AI74" s="278">
        <f t="shared" ref="AI74:AI108" si="55">SUM(S74,Y74)</f>
        <v>0</v>
      </c>
      <c r="AJ74" s="275">
        <f t="shared" ref="AJ74:AJ109" si="56">SUM(AF74:AI74)</f>
        <v>0</v>
      </c>
      <c r="AK74" s="280"/>
      <c r="AL74" s="277">
        <f t="shared" si="37"/>
        <v>0</v>
      </c>
      <c r="AM74" s="278">
        <f t="shared" si="38"/>
        <v>0</v>
      </c>
      <c r="AN74" s="278">
        <f t="shared" si="41"/>
        <v>0</v>
      </c>
      <c r="AO74" s="275">
        <f t="shared" si="39"/>
        <v>0</v>
      </c>
      <c r="AQ74" s="274">
        <f t="shared" ref="AQ74:AQ108" si="57">AQ73+C74</f>
        <v>0</v>
      </c>
      <c r="AS74" s="274">
        <f t="shared" si="49"/>
        <v>0</v>
      </c>
      <c r="AT74" s="274">
        <f t="shared" si="50"/>
        <v>0</v>
      </c>
      <c r="AU74" s="274">
        <f t="shared" si="51"/>
        <v>0</v>
      </c>
      <c r="AW74" s="274">
        <f t="shared" ca="1" si="52"/>
        <v>0</v>
      </c>
    </row>
    <row r="75" spans="1:49" ht="12.75" customHeight="1" x14ac:dyDescent="0.25">
      <c r="A75" s="272">
        <f t="shared" si="42"/>
        <v>2004</v>
      </c>
      <c r="B75" s="273">
        <f t="shared" si="43"/>
        <v>38260</v>
      </c>
      <c r="C75" s="274">
        <f>'E1-H. Portfolio Cash Flows'!KU77</f>
        <v>0</v>
      </c>
      <c r="E75" s="15">
        <v>0</v>
      </c>
      <c r="F75" s="21">
        <v>0</v>
      </c>
      <c r="G75" s="274">
        <f t="shared" si="40"/>
        <v>0</v>
      </c>
      <c r="I75" s="15">
        <v>0</v>
      </c>
      <c r="J75" s="1">
        <v>0</v>
      </c>
      <c r="K75" s="1">
        <v>0</v>
      </c>
      <c r="L75" s="1">
        <v>0</v>
      </c>
      <c r="M75" s="21">
        <v>0</v>
      </c>
      <c r="N75" s="274">
        <f t="shared" si="44"/>
        <v>0</v>
      </c>
      <c r="P75" s="15">
        <v>0</v>
      </c>
      <c r="Q75" s="17">
        <v>0</v>
      </c>
      <c r="R75" s="26">
        <v>0</v>
      </c>
      <c r="S75" s="26">
        <v>0</v>
      </c>
      <c r="T75" s="274">
        <f t="shared" si="45"/>
        <v>0</v>
      </c>
      <c r="V75" s="15">
        <v>0</v>
      </c>
      <c r="W75" s="17">
        <v>0</v>
      </c>
      <c r="X75" s="17">
        <v>0</v>
      </c>
      <c r="Y75" s="24">
        <v>0</v>
      </c>
      <c r="Z75" s="275">
        <f t="shared" si="46"/>
        <v>0</v>
      </c>
      <c r="AB75" s="276">
        <f t="shared" si="47"/>
        <v>0</v>
      </c>
      <c r="AC75" s="276">
        <f t="shared" ref="AC75:AC108" si="58">AC74+AB75</f>
        <v>0</v>
      </c>
      <c r="AF75" s="277">
        <f t="shared" si="48"/>
        <v>0</v>
      </c>
      <c r="AG75" s="278">
        <f t="shared" si="53"/>
        <v>0</v>
      </c>
      <c r="AH75" s="278">
        <f t="shared" si="54"/>
        <v>0</v>
      </c>
      <c r="AI75" s="278">
        <f t="shared" si="55"/>
        <v>0</v>
      </c>
      <c r="AJ75" s="275">
        <f t="shared" si="56"/>
        <v>0</v>
      </c>
      <c r="AK75" s="280"/>
      <c r="AL75" s="277">
        <f t="shared" si="37"/>
        <v>0</v>
      </c>
      <c r="AM75" s="278">
        <f t="shared" si="38"/>
        <v>0</v>
      </c>
      <c r="AN75" s="278">
        <f t="shared" si="41"/>
        <v>0</v>
      </c>
      <c r="AO75" s="275">
        <f t="shared" si="39"/>
        <v>0</v>
      </c>
      <c r="AQ75" s="274">
        <f t="shared" si="57"/>
        <v>0</v>
      </c>
      <c r="AS75" s="274">
        <f t="shared" si="49"/>
        <v>0</v>
      </c>
      <c r="AT75" s="274">
        <f t="shared" si="50"/>
        <v>0</v>
      </c>
      <c r="AU75" s="274">
        <f t="shared" si="51"/>
        <v>0</v>
      </c>
      <c r="AW75" s="274">
        <f t="shared" ca="1" si="52"/>
        <v>0</v>
      </c>
    </row>
    <row r="76" spans="1:49" ht="12.75" customHeight="1" x14ac:dyDescent="0.25">
      <c r="A76" s="272">
        <f t="shared" si="42"/>
        <v>2004</v>
      </c>
      <c r="B76" s="273">
        <f t="shared" si="43"/>
        <v>38352</v>
      </c>
      <c r="C76" s="274">
        <f>'E1-H. Portfolio Cash Flows'!KU78</f>
        <v>0</v>
      </c>
      <c r="E76" s="15">
        <v>0</v>
      </c>
      <c r="F76" s="21">
        <v>0</v>
      </c>
      <c r="G76" s="274">
        <f t="shared" si="40"/>
        <v>0</v>
      </c>
      <c r="I76" s="15">
        <v>0</v>
      </c>
      <c r="J76" s="1">
        <v>0</v>
      </c>
      <c r="K76" s="1">
        <v>0</v>
      </c>
      <c r="L76" s="1">
        <v>0</v>
      </c>
      <c r="M76" s="21">
        <v>0</v>
      </c>
      <c r="N76" s="274">
        <f t="shared" si="44"/>
        <v>0</v>
      </c>
      <c r="P76" s="15">
        <v>0</v>
      </c>
      <c r="Q76" s="17">
        <v>0</v>
      </c>
      <c r="R76" s="26">
        <v>0</v>
      </c>
      <c r="S76" s="26">
        <v>0</v>
      </c>
      <c r="T76" s="274">
        <f t="shared" si="45"/>
        <v>0</v>
      </c>
      <c r="V76" s="15">
        <v>0</v>
      </c>
      <c r="W76" s="17">
        <v>0</v>
      </c>
      <c r="X76" s="17">
        <v>0</v>
      </c>
      <c r="Y76" s="24">
        <v>0</v>
      </c>
      <c r="Z76" s="275">
        <f t="shared" si="46"/>
        <v>0</v>
      </c>
      <c r="AB76" s="276">
        <f t="shared" si="47"/>
        <v>0</v>
      </c>
      <c r="AC76" s="276">
        <f t="shared" si="58"/>
        <v>0</v>
      </c>
      <c r="AF76" s="277">
        <f t="shared" si="48"/>
        <v>0</v>
      </c>
      <c r="AG76" s="278">
        <f t="shared" si="53"/>
        <v>0</v>
      </c>
      <c r="AH76" s="278">
        <f t="shared" si="54"/>
        <v>0</v>
      </c>
      <c r="AI76" s="278">
        <f t="shared" si="55"/>
        <v>0</v>
      </c>
      <c r="AJ76" s="275">
        <f t="shared" si="56"/>
        <v>0</v>
      </c>
      <c r="AK76" s="280"/>
      <c r="AL76" s="277">
        <f t="shared" si="37"/>
        <v>0</v>
      </c>
      <c r="AM76" s="278">
        <f t="shared" si="38"/>
        <v>0</v>
      </c>
      <c r="AN76" s="278">
        <f t="shared" si="41"/>
        <v>0</v>
      </c>
      <c r="AO76" s="275">
        <f t="shared" si="39"/>
        <v>0</v>
      </c>
      <c r="AQ76" s="274">
        <f t="shared" si="57"/>
        <v>0</v>
      </c>
      <c r="AS76" s="274">
        <f t="shared" si="49"/>
        <v>0</v>
      </c>
      <c r="AT76" s="274">
        <f t="shared" si="50"/>
        <v>0</v>
      </c>
      <c r="AU76" s="274">
        <f t="shared" si="51"/>
        <v>0</v>
      </c>
      <c r="AW76" s="274">
        <f t="shared" ca="1" si="52"/>
        <v>0</v>
      </c>
    </row>
    <row r="77" spans="1:49" ht="12.75" customHeight="1" x14ac:dyDescent="0.25">
      <c r="A77" s="272">
        <f t="shared" si="42"/>
        <v>2005</v>
      </c>
      <c r="B77" s="273">
        <f t="shared" si="43"/>
        <v>38442</v>
      </c>
      <c r="C77" s="274">
        <f>'E1-H. Portfolio Cash Flows'!KU79</f>
        <v>0</v>
      </c>
      <c r="E77" s="15">
        <v>0</v>
      </c>
      <c r="F77" s="21">
        <v>0</v>
      </c>
      <c r="G77" s="274">
        <f t="shared" si="40"/>
        <v>0</v>
      </c>
      <c r="I77" s="15">
        <v>0</v>
      </c>
      <c r="J77" s="1">
        <v>0</v>
      </c>
      <c r="K77" s="1">
        <v>0</v>
      </c>
      <c r="L77" s="1">
        <v>0</v>
      </c>
      <c r="M77" s="21">
        <v>0</v>
      </c>
      <c r="N77" s="274">
        <f t="shared" si="44"/>
        <v>0</v>
      </c>
      <c r="P77" s="15">
        <v>0</v>
      </c>
      <c r="Q77" s="17">
        <v>0</v>
      </c>
      <c r="R77" s="26">
        <v>0</v>
      </c>
      <c r="S77" s="26">
        <v>0</v>
      </c>
      <c r="T77" s="274">
        <f t="shared" si="45"/>
        <v>0</v>
      </c>
      <c r="V77" s="15">
        <v>0</v>
      </c>
      <c r="W77" s="17">
        <v>0</v>
      </c>
      <c r="X77" s="17">
        <v>0</v>
      </c>
      <c r="Y77" s="24">
        <v>0</v>
      </c>
      <c r="Z77" s="275">
        <f t="shared" si="46"/>
        <v>0</v>
      </c>
      <c r="AB77" s="276">
        <f t="shared" si="47"/>
        <v>0</v>
      </c>
      <c r="AC77" s="276">
        <f t="shared" si="58"/>
        <v>0</v>
      </c>
      <c r="AF77" s="277">
        <f>-SUM(P77,V77)</f>
        <v>0</v>
      </c>
      <c r="AG77" s="278">
        <f t="shared" si="53"/>
        <v>0</v>
      </c>
      <c r="AH77" s="278">
        <f t="shared" si="54"/>
        <v>0</v>
      </c>
      <c r="AI77" s="278">
        <f t="shared" si="55"/>
        <v>0</v>
      </c>
      <c r="AJ77" s="275">
        <f t="shared" si="56"/>
        <v>0</v>
      </c>
      <c r="AK77" s="280"/>
      <c r="AL77" s="277">
        <f t="shared" si="37"/>
        <v>0</v>
      </c>
      <c r="AM77" s="278">
        <f t="shared" si="38"/>
        <v>0</v>
      </c>
      <c r="AN77" s="278">
        <f t="shared" si="41"/>
        <v>0</v>
      </c>
      <c r="AO77" s="275">
        <f t="shared" si="39"/>
        <v>0</v>
      </c>
      <c r="AQ77" s="274">
        <f t="shared" si="57"/>
        <v>0</v>
      </c>
      <c r="AS77" s="274">
        <f t="shared" si="49"/>
        <v>0</v>
      </c>
      <c r="AT77" s="274">
        <f t="shared" si="50"/>
        <v>0</v>
      </c>
      <c r="AU77" s="274">
        <f t="shared" si="51"/>
        <v>0</v>
      </c>
      <c r="AW77" s="274">
        <f t="shared" ca="1" si="52"/>
        <v>0</v>
      </c>
    </row>
    <row r="78" spans="1:49" ht="12.75" customHeight="1" x14ac:dyDescent="0.25">
      <c r="A78" s="272">
        <f t="shared" si="42"/>
        <v>2005</v>
      </c>
      <c r="B78" s="273">
        <f t="shared" si="43"/>
        <v>38533</v>
      </c>
      <c r="C78" s="274">
        <f>'E1-H. Portfolio Cash Flows'!KU80</f>
        <v>0</v>
      </c>
      <c r="E78" s="15">
        <v>0</v>
      </c>
      <c r="F78" s="21">
        <v>0</v>
      </c>
      <c r="G78" s="274">
        <f t="shared" si="40"/>
        <v>0</v>
      </c>
      <c r="I78" s="15">
        <v>0</v>
      </c>
      <c r="J78" s="1">
        <v>0</v>
      </c>
      <c r="K78" s="1">
        <v>0</v>
      </c>
      <c r="L78" s="1">
        <v>0</v>
      </c>
      <c r="M78" s="21">
        <v>0</v>
      </c>
      <c r="N78" s="274">
        <f t="shared" si="44"/>
        <v>0</v>
      </c>
      <c r="P78" s="15">
        <v>0</v>
      </c>
      <c r="Q78" s="17">
        <v>0</v>
      </c>
      <c r="R78" s="26">
        <v>0</v>
      </c>
      <c r="S78" s="26">
        <v>0</v>
      </c>
      <c r="T78" s="274">
        <f t="shared" si="45"/>
        <v>0</v>
      </c>
      <c r="V78" s="15">
        <v>0</v>
      </c>
      <c r="W78" s="17">
        <v>0</v>
      </c>
      <c r="X78" s="17">
        <v>0</v>
      </c>
      <c r="Y78" s="24">
        <v>0</v>
      </c>
      <c r="Z78" s="275">
        <f t="shared" si="46"/>
        <v>0</v>
      </c>
      <c r="AB78" s="276">
        <f t="shared" si="47"/>
        <v>0</v>
      </c>
      <c r="AC78" s="276">
        <f t="shared" si="58"/>
        <v>0</v>
      </c>
      <c r="AF78" s="277">
        <f t="shared" si="48"/>
        <v>0</v>
      </c>
      <c r="AG78" s="278">
        <f t="shared" si="53"/>
        <v>0</v>
      </c>
      <c r="AH78" s="278">
        <f t="shared" si="54"/>
        <v>0</v>
      </c>
      <c r="AI78" s="278">
        <f t="shared" si="55"/>
        <v>0</v>
      </c>
      <c r="AJ78" s="275">
        <f t="shared" si="56"/>
        <v>0</v>
      </c>
      <c r="AK78" s="280"/>
      <c r="AL78" s="277">
        <f t="shared" si="37"/>
        <v>0</v>
      </c>
      <c r="AM78" s="278">
        <f t="shared" si="38"/>
        <v>0</v>
      </c>
      <c r="AN78" s="278">
        <f t="shared" si="41"/>
        <v>0</v>
      </c>
      <c r="AO78" s="275">
        <f t="shared" si="39"/>
        <v>0</v>
      </c>
      <c r="AQ78" s="274">
        <f t="shared" si="57"/>
        <v>0</v>
      </c>
      <c r="AS78" s="274">
        <f t="shared" si="49"/>
        <v>0</v>
      </c>
      <c r="AT78" s="274">
        <f t="shared" si="50"/>
        <v>0</v>
      </c>
      <c r="AU78" s="274">
        <f t="shared" si="51"/>
        <v>0</v>
      </c>
      <c r="AW78" s="274">
        <f t="shared" ca="1" si="52"/>
        <v>0</v>
      </c>
    </row>
    <row r="79" spans="1:49" ht="12.75" customHeight="1" x14ac:dyDescent="0.25">
      <c r="A79" s="272">
        <f t="shared" si="42"/>
        <v>2005</v>
      </c>
      <c r="B79" s="273">
        <f t="shared" si="43"/>
        <v>38625</v>
      </c>
      <c r="C79" s="274">
        <f>'E1-H. Portfolio Cash Flows'!KU81</f>
        <v>0</v>
      </c>
      <c r="E79" s="15">
        <v>0</v>
      </c>
      <c r="F79" s="21">
        <v>0</v>
      </c>
      <c r="G79" s="274">
        <f t="shared" si="40"/>
        <v>0</v>
      </c>
      <c r="I79" s="15">
        <v>0</v>
      </c>
      <c r="J79" s="1">
        <v>0</v>
      </c>
      <c r="K79" s="1">
        <v>0</v>
      </c>
      <c r="L79" s="1">
        <v>0</v>
      </c>
      <c r="M79" s="21">
        <v>0</v>
      </c>
      <c r="N79" s="274">
        <f t="shared" si="44"/>
        <v>0</v>
      </c>
      <c r="P79" s="15">
        <v>0</v>
      </c>
      <c r="Q79" s="17">
        <v>0</v>
      </c>
      <c r="R79" s="26">
        <v>0</v>
      </c>
      <c r="S79" s="26">
        <v>0</v>
      </c>
      <c r="T79" s="274">
        <f t="shared" si="45"/>
        <v>0</v>
      </c>
      <c r="V79" s="15">
        <v>0</v>
      </c>
      <c r="W79" s="17">
        <v>0</v>
      </c>
      <c r="X79" s="17">
        <v>0</v>
      </c>
      <c r="Y79" s="24">
        <v>0</v>
      </c>
      <c r="Z79" s="275">
        <f t="shared" si="46"/>
        <v>0</v>
      </c>
      <c r="AB79" s="276">
        <f t="shared" si="47"/>
        <v>0</v>
      </c>
      <c r="AC79" s="276">
        <f t="shared" si="58"/>
        <v>0</v>
      </c>
      <c r="AF79" s="277">
        <f t="shared" si="48"/>
        <v>0</v>
      </c>
      <c r="AG79" s="278">
        <f t="shared" si="53"/>
        <v>0</v>
      </c>
      <c r="AH79" s="278">
        <f t="shared" si="54"/>
        <v>0</v>
      </c>
      <c r="AI79" s="278">
        <f t="shared" si="55"/>
        <v>0</v>
      </c>
      <c r="AJ79" s="275">
        <f t="shared" si="56"/>
        <v>0</v>
      </c>
      <c r="AK79" s="280"/>
      <c r="AL79" s="277">
        <f t="shared" si="37"/>
        <v>0</v>
      </c>
      <c r="AM79" s="278">
        <f t="shared" si="38"/>
        <v>0</v>
      </c>
      <c r="AN79" s="278">
        <f t="shared" si="41"/>
        <v>0</v>
      </c>
      <c r="AO79" s="275">
        <f t="shared" si="39"/>
        <v>0</v>
      </c>
      <c r="AQ79" s="274">
        <f t="shared" si="57"/>
        <v>0</v>
      </c>
      <c r="AS79" s="274">
        <f t="shared" si="49"/>
        <v>0</v>
      </c>
      <c r="AT79" s="274">
        <f t="shared" si="50"/>
        <v>0</v>
      </c>
      <c r="AU79" s="274">
        <f t="shared" si="51"/>
        <v>0</v>
      </c>
      <c r="AW79" s="274">
        <f t="shared" ca="1" si="52"/>
        <v>0</v>
      </c>
    </row>
    <row r="80" spans="1:49" ht="12.75" customHeight="1" x14ac:dyDescent="0.25">
      <c r="A80" s="272">
        <f t="shared" si="42"/>
        <v>2005</v>
      </c>
      <c r="B80" s="273">
        <f t="shared" si="43"/>
        <v>38717</v>
      </c>
      <c r="C80" s="274">
        <f>'E1-H. Portfolio Cash Flows'!KU82</f>
        <v>0</v>
      </c>
      <c r="E80" s="15">
        <v>0</v>
      </c>
      <c r="F80" s="21">
        <v>0</v>
      </c>
      <c r="G80" s="274">
        <f t="shared" si="40"/>
        <v>0</v>
      </c>
      <c r="I80" s="15">
        <v>0</v>
      </c>
      <c r="J80" s="1">
        <v>0</v>
      </c>
      <c r="K80" s="1">
        <v>0</v>
      </c>
      <c r="L80" s="1">
        <v>0</v>
      </c>
      <c r="M80" s="21">
        <v>0</v>
      </c>
      <c r="N80" s="274">
        <f t="shared" si="44"/>
        <v>0</v>
      </c>
      <c r="P80" s="15">
        <v>0</v>
      </c>
      <c r="Q80" s="17">
        <v>0</v>
      </c>
      <c r="R80" s="26">
        <v>0</v>
      </c>
      <c r="S80" s="26">
        <v>0</v>
      </c>
      <c r="T80" s="274">
        <f t="shared" si="45"/>
        <v>0</v>
      </c>
      <c r="V80" s="15">
        <v>0</v>
      </c>
      <c r="W80" s="17">
        <v>0</v>
      </c>
      <c r="X80" s="17">
        <v>0</v>
      </c>
      <c r="Y80" s="24">
        <v>0</v>
      </c>
      <c r="Z80" s="275">
        <f t="shared" si="46"/>
        <v>0</v>
      </c>
      <c r="AB80" s="276">
        <f t="shared" si="47"/>
        <v>0</v>
      </c>
      <c r="AC80" s="276">
        <f t="shared" si="58"/>
        <v>0</v>
      </c>
      <c r="AF80" s="277">
        <f t="shared" si="48"/>
        <v>0</v>
      </c>
      <c r="AG80" s="278">
        <f t="shared" si="53"/>
        <v>0</v>
      </c>
      <c r="AH80" s="278">
        <f t="shared" si="54"/>
        <v>0</v>
      </c>
      <c r="AI80" s="278">
        <f t="shared" si="55"/>
        <v>0</v>
      </c>
      <c r="AJ80" s="275">
        <f t="shared" si="56"/>
        <v>0</v>
      </c>
      <c r="AK80" s="280"/>
      <c r="AL80" s="277">
        <f t="shared" si="37"/>
        <v>0</v>
      </c>
      <c r="AM80" s="278">
        <f t="shared" si="38"/>
        <v>0</v>
      </c>
      <c r="AN80" s="278">
        <f t="shared" si="41"/>
        <v>0</v>
      </c>
      <c r="AO80" s="275">
        <f t="shared" si="39"/>
        <v>0</v>
      </c>
      <c r="AQ80" s="274">
        <f t="shared" si="57"/>
        <v>0</v>
      </c>
      <c r="AS80" s="274">
        <f t="shared" si="49"/>
        <v>0</v>
      </c>
      <c r="AT80" s="274">
        <f t="shared" si="50"/>
        <v>0</v>
      </c>
      <c r="AU80" s="274">
        <f t="shared" si="51"/>
        <v>0</v>
      </c>
      <c r="AW80" s="274">
        <f t="shared" ca="1" si="52"/>
        <v>0</v>
      </c>
    </row>
    <row r="81" spans="1:49" ht="12.75" customHeight="1" x14ac:dyDescent="0.25">
      <c r="A81" s="272">
        <f t="shared" si="42"/>
        <v>2006</v>
      </c>
      <c r="B81" s="273">
        <f t="shared" si="43"/>
        <v>38807</v>
      </c>
      <c r="C81" s="274">
        <f>'E1-H. Portfolio Cash Flows'!KU83</f>
        <v>0</v>
      </c>
      <c r="E81" s="15">
        <v>0</v>
      </c>
      <c r="F81" s="21">
        <v>0</v>
      </c>
      <c r="G81" s="274">
        <f t="shared" si="40"/>
        <v>0</v>
      </c>
      <c r="I81" s="15">
        <v>0</v>
      </c>
      <c r="J81" s="1">
        <v>0</v>
      </c>
      <c r="K81" s="1">
        <v>0</v>
      </c>
      <c r="L81" s="1">
        <v>0</v>
      </c>
      <c r="M81" s="21">
        <v>0</v>
      </c>
      <c r="N81" s="274">
        <f t="shared" si="44"/>
        <v>0</v>
      </c>
      <c r="P81" s="15">
        <v>0</v>
      </c>
      <c r="Q81" s="17">
        <v>0</v>
      </c>
      <c r="R81" s="26">
        <v>0</v>
      </c>
      <c r="S81" s="26">
        <v>0</v>
      </c>
      <c r="T81" s="274">
        <f t="shared" si="45"/>
        <v>0</v>
      </c>
      <c r="V81" s="15">
        <v>0</v>
      </c>
      <c r="W81" s="17">
        <v>0</v>
      </c>
      <c r="X81" s="17">
        <v>0</v>
      </c>
      <c r="Y81" s="24">
        <v>0</v>
      </c>
      <c r="Z81" s="275">
        <f t="shared" si="46"/>
        <v>0</v>
      </c>
      <c r="AB81" s="276">
        <f t="shared" si="47"/>
        <v>0</v>
      </c>
      <c r="AC81" s="276">
        <f t="shared" si="58"/>
        <v>0</v>
      </c>
      <c r="AF81" s="277">
        <f t="shared" si="48"/>
        <v>0</v>
      </c>
      <c r="AG81" s="278">
        <f t="shared" si="53"/>
        <v>0</v>
      </c>
      <c r="AH81" s="278">
        <f t="shared" si="54"/>
        <v>0</v>
      </c>
      <c r="AI81" s="278">
        <f t="shared" si="55"/>
        <v>0</v>
      </c>
      <c r="AJ81" s="275">
        <f t="shared" si="56"/>
        <v>0</v>
      </c>
      <c r="AK81" s="280"/>
      <c r="AL81" s="277">
        <f t="shared" si="37"/>
        <v>0</v>
      </c>
      <c r="AM81" s="278">
        <f t="shared" si="38"/>
        <v>0</v>
      </c>
      <c r="AN81" s="278">
        <f t="shared" si="41"/>
        <v>0</v>
      </c>
      <c r="AO81" s="275">
        <f t="shared" si="39"/>
        <v>0</v>
      </c>
      <c r="AQ81" s="274">
        <f t="shared" si="57"/>
        <v>0</v>
      </c>
      <c r="AS81" s="274">
        <f t="shared" si="49"/>
        <v>0</v>
      </c>
      <c r="AT81" s="274">
        <f t="shared" si="50"/>
        <v>0</v>
      </c>
      <c r="AU81" s="274">
        <f t="shared" si="51"/>
        <v>0</v>
      </c>
      <c r="AW81" s="274">
        <f t="shared" ca="1" si="52"/>
        <v>0</v>
      </c>
    </row>
    <row r="82" spans="1:49" ht="12.75" customHeight="1" x14ac:dyDescent="0.25">
      <c r="A82" s="272">
        <f t="shared" si="42"/>
        <v>2006</v>
      </c>
      <c r="B82" s="273">
        <f t="shared" si="43"/>
        <v>38898</v>
      </c>
      <c r="C82" s="274">
        <f>'E1-H. Portfolio Cash Flows'!KU84</f>
        <v>0</v>
      </c>
      <c r="E82" s="15">
        <v>0</v>
      </c>
      <c r="F82" s="21">
        <v>0</v>
      </c>
      <c r="G82" s="274">
        <f t="shared" si="40"/>
        <v>0</v>
      </c>
      <c r="I82" s="15">
        <v>0</v>
      </c>
      <c r="J82" s="1">
        <v>0</v>
      </c>
      <c r="K82" s="1">
        <v>0</v>
      </c>
      <c r="L82" s="1">
        <v>0</v>
      </c>
      <c r="M82" s="21">
        <v>0</v>
      </c>
      <c r="N82" s="274">
        <f t="shared" si="44"/>
        <v>0</v>
      </c>
      <c r="P82" s="15">
        <v>0</v>
      </c>
      <c r="Q82" s="17">
        <v>0</v>
      </c>
      <c r="R82" s="26">
        <v>0</v>
      </c>
      <c r="S82" s="26">
        <v>0</v>
      </c>
      <c r="T82" s="274">
        <f t="shared" si="45"/>
        <v>0</v>
      </c>
      <c r="V82" s="15">
        <v>0</v>
      </c>
      <c r="W82" s="17">
        <v>0</v>
      </c>
      <c r="X82" s="17">
        <v>0</v>
      </c>
      <c r="Y82" s="24">
        <v>0</v>
      </c>
      <c r="Z82" s="275">
        <f t="shared" si="46"/>
        <v>0</v>
      </c>
      <c r="AB82" s="276">
        <f t="shared" si="47"/>
        <v>0</v>
      </c>
      <c r="AC82" s="276">
        <f t="shared" si="58"/>
        <v>0</v>
      </c>
      <c r="AF82" s="277">
        <f t="shared" si="48"/>
        <v>0</v>
      </c>
      <c r="AG82" s="278">
        <f t="shared" si="53"/>
        <v>0</v>
      </c>
      <c r="AH82" s="278">
        <f t="shared" si="54"/>
        <v>0</v>
      </c>
      <c r="AI82" s="278">
        <f t="shared" si="55"/>
        <v>0</v>
      </c>
      <c r="AJ82" s="275">
        <f t="shared" si="56"/>
        <v>0</v>
      </c>
      <c r="AK82" s="280"/>
      <c r="AL82" s="277">
        <f t="shared" si="37"/>
        <v>0</v>
      </c>
      <c r="AM82" s="278">
        <f t="shared" si="38"/>
        <v>0</v>
      </c>
      <c r="AN82" s="278">
        <f t="shared" si="41"/>
        <v>0</v>
      </c>
      <c r="AO82" s="275">
        <f t="shared" si="39"/>
        <v>0</v>
      </c>
      <c r="AQ82" s="274">
        <f t="shared" si="57"/>
        <v>0</v>
      </c>
      <c r="AS82" s="274">
        <f t="shared" si="49"/>
        <v>0</v>
      </c>
      <c r="AT82" s="274">
        <f t="shared" si="50"/>
        <v>0</v>
      </c>
      <c r="AU82" s="274">
        <f t="shared" si="51"/>
        <v>0</v>
      </c>
      <c r="AW82" s="274">
        <f t="shared" ca="1" si="52"/>
        <v>0</v>
      </c>
    </row>
    <row r="83" spans="1:49" ht="12.75" customHeight="1" x14ac:dyDescent="0.25">
      <c r="A83" s="272">
        <f t="shared" si="42"/>
        <v>2006</v>
      </c>
      <c r="B83" s="273">
        <f t="shared" si="43"/>
        <v>38990</v>
      </c>
      <c r="C83" s="274">
        <f>'E1-H. Portfolio Cash Flows'!KU85</f>
        <v>0</v>
      </c>
      <c r="E83" s="15">
        <v>0</v>
      </c>
      <c r="F83" s="21">
        <v>0</v>
      </c>
      <c r="G83" s="274">
        <f t="shared" si="40"/>
        <v>0</v>
      </c>
      <c r="I83" s="15">
        <v>0</v>
      </c>
      <c r="J83" s="1">
        <v>0</v>
      </c>
      <c r="K83" s="1">
        <v>0</v>
      </c>
      <c r="L83" s="1">
        <v>0</v>
      </c>
      <c r="M83" s="21">
        <v>0</v>
      </c>
      <c r="N83" s="274">
        <f t="shared" si="44"/>
        <v>0</v>
      </c>
      <c r="P83" s="15">
        <v>0</v>
      </c>
      <c r="Q83" s="17">
        <v>0</v>
      </c>
      <c r="R83" s="26">
        <v>0</v>
      </c>
      <c r="S83" s="26">
        <v>0</v>
      </c>
      <c r="T83" s="274">
        <f t="shared" si="45"/>
        <v>0</v>
      </c>
      <c r="V83" s="15">
        <v>0</v>
      </c>
      <c r="W83" s="17">
        <v>0</v>
      </c>
      <c r="X83" s="17">
        <v>0</v>
      </c>
      <c r="Y83" s="24">
        <v>0</v>
      </c>
      <c r="Z83" s="275">
        <f t="shared" si="46"/>
        <v>0</v>
      </c>
      <c r="AB83" s="276">
        <f t="shared" si="47"/>
        <v>0</v>
      </c>
      <c r="AC83" s="276">
        <f t="shared" si="58"/>
        <v>0</v>
      </c>
      <c r="AF83" s="277">
        <f t="shared" si="48"/>
        <v>0</v>
      </c>
      <c r="AG83" s="278">
        <f t="shared" si="53"/>
        <v>0</v>
      </c>
      <c r="AH83" s="278">
        <f t="shared" si="54"/>
        <v>0</v>
      </c>
      <c r="AI83" s="278">
        <f t="shared" si="55"/>
        <v>0</v>
      </c>
      <c r="AJ83" s="275">
        <f t="shared" si="56"/>
        <v>0</v>
      </c>
      <c r="AK83" s="280"/>
      <c r="AL83" s="277">
        <f t="shared" si="37"/>
        <v>0</v>
      </c>
      <c r="AM83" s="278">
        <f t="shared" si="38"/>
        <v>0</v>
      </c>
      <c r="AN83" s="278">
        <f t="shared" si="41"/>
        <v>0</v>
      </c>
      <c r="AO83" s="275">
        <f t="shared" si="39"/>
        <v>0</v>
      </c>
      <c r="AQ83" s="274">
        <f t="shared" si="57"/>
        <v>0</v>
      </c>
      <c r="AS83" s="274">
        <f t="shared" si="49"/>
        <v>0</v>
      </c>
      <c r="AT83" s="274">
        <f t="shared" si="50"/>
        <v>0</v>
      </c>
      <c r="AU83" s="274">
        <f t="shared" si="51"/>
        <v>0</v>
      </c>
      <c r="AW83" s="274">
        <f t="shared" ca="1" si="52"/>
        <v>0</v>
      </c>
    </row>
    <row r="84" spans="1:49" ht="12.75" customHeight="1" x14ac:dyDescent="0.25">
      <c r="A84" s="272">
        <f t="shared" si="42"/>
        <v>2006</v>
      </c>
      <c r="B84" s="273">
        <f t="shared" si="43"/>
        <v>39082</v>
      </c>
      <c r="C84" s="274">
        <f>'E1-H. Portfolio Cash Flows'!KU86</f>
        <v>0</v>
      </c>
      <c r="E84" s="15">
        <v>0</v>
      </c>
      <c r="F84" s="21">
        <v>0</v>
      </c>
      <c r="G84" s="274">
        <f t="shared" si="40"/>
        <v>0</v>
      </c>
      <c r="I84" s="15">
        <v>0</v>
      </c>
      <c r="J84" s="1">
        <v>0</v>
      </c>
      <c r="K84" s="1">
        <v>0</v>
      </c>
      <c r="L84" s="1">
        <v>0</v>
      </c>
      <c r="M84" s="21">
        <v>0</v>
      </c>
      <c r="N84" s="274">
        <f t="shared" si="44"/>
        <v>0</v>
      </c>
      <c r="P84" s="15">
        <v>0</v>
      </c>
      <c r="Q84" s="17">
        <v>0</v>
      </c>
      <c r="R84" s="26">
        <v>0</v>
      </c>
      <c r="S84" s="26">
        <v>0</v>
      </c>
      <c r="T84" s="274">
        <f t="shared" si="45"/>
        <v>0</v>
      </c>
      <c r="V84" s="15">
        <v>0</v>
      </c>
      <c r="W84" s="17">
        <v>0</v>
      </c>
      <c r="X84" s="17">
        <v>0</v>
      </c>
      <c r="Y84" s="24">
        <v>0</v>
      </c>
      <c r="Z84" s="275">
        <f t="shared" si="46"/>
        <v>0</v>
      </c>
      <c r="AB84" s="276">
        <f t="shared" si="47"/>
        <v>0</v>
      </c>
      <c r="AC84" s="276">
        <f t="shared" si="58"/>
        <v>0</v>
      </c>
      <c r="AF84" s="277">
        <f t="shared" si="48"/>
        <v>0</v>
      </c>
      <c r="AG84" s="278">
        <f t="shared" si="53"/>
        <v>0</v>
      </c>
      <c r="AH84" s="278">
        <f t="shared" si="54"/>
        <v>0</v>
      </c>
      <c r="AI84" s="278">
        <f t="shared" si="55"/>
        <v>0</v>
      </c>
      <c r="AJ84" s="275">
        <f t="shared" si="56"/>
        <v>0</v>
      </c>
      <c r="AK84" s="280"/>
      <c r="AL84" s="277">
        <f t="shared" si="37"/>
        <v>0</v>
      </c>
      <c r="AM84" s="278">
        <f t="shared" si="38"/>
        <v>0</v>
      </c>
      <c r="AN84" s="278">
        <f t="shared" si="41"/>
        <v>0</v>
      </c>
      <c r="AO84" s="275">
        <f t="shared" si="39"/>
        <v>0</v>
      </c>
      <c r="AQ84" s="274">
        <f t="shared" si="57"/>
        <v>0</v>
      </c>
      <c r="AS84" s="274">
        <f t="shared" si="49"/>
        <v>0</v>
      </c>
      <c r="AT84" s="274">
        <f t="shared" si="50"/>
        <v>0</v>
      </c>
      <c r="AU84" s="274">
        <f t="shared" si="51"/>
        <v>0</v>
      </c>
      <c r="AW84" s="274">
        <f t="shared" ca="1" si="52"/>
        <v>0</v>
      </c>
    </row>
    <row r="85" spans="1:49" ht="12.75" customHeight="1" x14ac:dyDescent="0.25">
      <c r="A85" s="272">
        <f t="shared" si="42"/>
        <v>2007</v>
      </c>
      <c r="B85" s="273">
        <f t="shared" si="43"/>
        <v>39172</v>
      </c>
      <c r="C85" s="274">
        <f>'E1-H. Portfolio Cash Flows'!KU87</f>
        <v>0</v>
      </c>
      <c r="E85" s="15">
        <v>0</v>
      </c>
      <c r="F85" s="21">
        <v>0</v>
      </c>
      <c r="G85" s="274">
        <f t="shared" si="40"/>
        <v>0</v>
      </c>
      <c r="I85" s="15">
        <v>0</v>
      </c>
      <c r="J85" s="1">
        <v>0</v>
      </c>
      <c r="K85" s="1">
        <v>0</v>
      </c>
      <c r="L85" s="1">
        <v>0</v>
      </c>
      <c r="M85" s="21">
        <v>0</v>
      </c>
      <c r="N85" s="274">
        <f t="shared" si="44"/>
        <v>0</v>
      </c>
      <c r="P85" s="15">
        <v>0</v>
      </c>
      <c r="Q85" s="17">
        <v>0</v>
      </c>
      <c r="R85" s="26">
        <v>0</v>
      </c>
      <c r="S85" s="26">
        <v>0</v>
      </c>
      <c r="T85" s="274">
        <f t="shared" si="45"/>
        <v>0</v>
      </c>
      <c r="V85" s="15">
        <v>0</v>
      </c>
      <c r="W85" s="17">
        <v>0</v>
      </c>
      <c r="X85" s="17">
        <v>0</v>
      </c>
      <c r="Y85" s="24">
        <v>0</v>
      </c>
      <c r="Z85" s="275">
        <f t="shared" si="46"/>
        <v>0</v>
      </c>
      <c r="AB85" s="276">
        <f t="shared" si="47"/>
        <v>0</v>
      </c>
      <c r="AC85" s="276">
        <f t="shared" si="58"/>
        <v>0</v>
      </c>
      <c r="AF85" s="277">
        <f t="shared" si="48"/>
        <v>0</v>
      </c>
      <c r="AG85" s="278">
        <f t="shared" si="53"/>
        <v>0</v>
      </c>
      <c r="AH85" s="278">
        <f t="shared" si="54"/>
        <v>0</v>
      </c>
      <c r="AI85" s="278">
        <f t="shared" si="55"/>
        <v>0</v>
      </c>
      <c r="AJ85" s="275">
        <f t="shared" si="56"/>
        <v>0</v>
      </c>
      <c r="AK85" s="280"/>
      <c r="AL85" s="277">
        <f t="shared" si="37"/>
        <v>0</v>
      </c>
      <c r="AM85" s="278">
        <f t="shared" si="38"/>
        <v>0</v>
      </c>
      <c r="AN85" s="278">
        <f t="shared" si="41"/>
        <v>0</v>
      </c>
      <c r="AO85" s="275">
        <f t="shared" si="39"/>
        <v>0</v>
      </c>
      <c r="AQ85" s="274">
        <f t="shared" si="57"/>
        <v>0</v>
      </c>
      <c r="AS85" s="274">
        <f t="shared" si="49"/>
        <v>0</v>
      </c>
      <c r="AT85" s="274">
        <f t="shared" si="50"/>
        <v>0</v>
      </c>
      <c r="AU85" s="274">
        <f t="shared" si="51"/>
        <v>0</v>
      </c>
      <c r="AW85" s="274">
        <f t="shared" ca="1" si="52"/>
        <v>0</v>
      </c>
    </row>
    <row r="86" spans="1:49" ht="12.75" customHeight="1" x14ac:dyDescent="0.25">
      <c r="A86" s="272">
        <f t="shared" si="42"/>
        <v>2007</v>
      </c>
      <c r="B86" s="273">
        <f t="shared" si="43"/>
        <v>39263</v>
      </c>
      <c r="C86" s="274">
        <f>'E1-H. Portfolio Cash Flows'!KU88</f>
        <v>0</v>
      </c>
      <c r="E86" s="15">
        <v>0</v>
      </c>
      <c r="F86" s="21">
        <v>0</v>
      </c>
      <c r="G86" s="274">
        <f t="shared" si="40"/>
        <v>0</v>
      </c>
      <c r="I86" s="15">
        <v>0</v>
      </c>
      <c r="J86" s="1">
        <v>0</v>
      </c>
      <c r="K86" s="1">
        <v>0</v>
      </c>
      <c r="L86" s="1">
        <v>0</v>
      </c>
      <c r="M86" s="21">
        <v>0</v>
      </c>
      <c r="N86" s="274">
        <f t="shared" si="44"/>
        <v>0</v>
      </c>
      <c r="P86" s="15">
        <v>0</v>
      </c>
      <c r="Q86" s="17">
        <v>0</v>
      </c>
      <c r="R86" s="26">
        <v>0</v>
      </c>
      <c r="S86" s="26">
        <v>0</v>
      </c>
      <c r="T86" s="274">
        <f t="shared" si="45"/>
        <v>0</v>
      </c>
      <c r="V86" s="15">
        <v>0</v>
      </c>
      <c r="W86" s="17">
        <v>0</v>
      </c>
      <c r="X86" s="17">
        <v>0</v>
      </c>
      <c r="Y86" s="24">
        <v>0</v>
      </c>
      <c r="Z86" s="275">
        <f t="shared" si="46"/>
        <v>0</v>
      </c>
      <c r="AB86" s="276">
        <f t="shared" si="47"/>
        <v>0</v>
      </c>
      <c r="AC86" s="276">
        <f t="shared" si="58"/>
        <v>0</v>
      </c>
      <c r="AF86" s="277">
        <f t="shared" si="48"/>
        <v>0</v>
      </c>
      <c r="AG86" s="278">
        <f t="shared" si="53"/>
        <v>0</v>
      </c>
      <c r="AH86" s="278">
        <f t="shared" si="54"/>
        <v>0</v>
      </c>
      <c r="AI86" s="278">
        <f t="shared" si="55"/>
        <v>0</v>
      </c>
      <c r="AJ86" s="275">
        <f t="shared" si="56"/>
        <v>0</v>
      </c>
      <c r="AK86" s="280"/>
      <c r="AL86" s="277">
        <f t="shared" si="37"/>
        <v>0</v>
      </c>
      <c r="AM86" s="278">
        <f t="shared" si="38"/>
        <v>0</v>
      </c>
      <c r="AN86" s="278">
        <f t="shared" si="41"/>
        <v>0</v>
      </c>
      <c r="AO86" s="275">
        <f t="shared" si="39"/>
        <v>0</v>
      </c>
      <c r="AQ86" s="274">
        <f t="shared" si="57"/>
        <v>0</v>
      </c>
      <c r="AS86" s="274">
        <f t="shared" si="49"/>
        <v>0</v>
      </c>
      <c r="AT86" s="274">
        <f t="shared" si="50"/>
        <v>0</v>
      </c>
      <c r="AU86" s="274">
        <f t="shared" si="51"/>
        <v>0</v>
      </c>
      <c r="AW86" s="274">
        <f t="shared" ca="1" si="52"/>
        <v>0</v>
      </c>
    </row>
    <row r="87" spans="1:49" ht="12.75" customHeight="1" x14ac:dyDescent="0.25">
      <c r="A87" s="272">
        <f t="shared" si="42"/>
        <v>2007</v>
      </c>
      <c r="B87" s="273">
        <f t="shared" si="43"/>
        <v>39355</v>
      </c>
      <c r="C87" s="274">
        <f>'E1-H. Portfolio Cash Flows'!KU89</f>
        <v>0</v>
      </c>
      <c r="E87" s="15">
        <v>0</v>
      </c>
      <c r="F87" s="21">
        <v>0</v>
      </c>
      <c r="G87" s="274">
        <f t="shared" si="40"/>
        <v>0</v>
      </c>
      <c r="I87" s="15">
        <v>0</v>
      </c>
      <c r="J87" s="1">
        <v>0</v>
      </c>
      <c r="K87" s="1">
        <v>0</v>
      </c>
      <c r="L87" s="1">
        <v>0</v>
      </c>
      <c r="M87" s="21">
        <v>0</v>
      </c>
      <c r="N87" s="274">
        <f t="shared" si="44"/>
        <v>0</v>
      </c>
      <c r="P87" s="15">
        <v>0</v>
      </c>
      <c r="Q87" s="17">
        <v>0</v>
      </c>
      <c r="R87" s="26">
        <v>0</v>
      </c>
      <c r="S87" s="26">
        <v>0</v>
      </c>
      <c r="T87" s="274">
        <f t="shared" si="45"/>
        <v>0</v>
      </c>
      <c r="V87" s="15">
        <v>0</v>
      </c>
      <c r="W87" s="17">
        <v>0</v>
      </c>
      <c r="X87" s="17">
        <v>0</v>
      </c>
      <c r="Y87" s="24">
        <v>0</v>
      </c>
      <c r="Z87" s="275">
        <f t="shared" si="46"/>
        <v>0</v>
      </c>
      <c r="AB87" s="276">
        <f t="shared" si="47"/>
        <v>0</v>
      </c>
      <c r="AC87" s="276">
        <f t="shared" si="58"/>
        <v>0</v>
      </c>
      <c r="AF87" s="277">
        <f t="shared" si="48"/>
        <v>0</v>
      </c>
      <c r="AG87" s="278">
        <f t="shared" si="53"/>
        <v>0</v>
      </c>
      <c r="AH87" s="278">
        <f t="shared" si="54"/>
        <v>0</v>
      </c>
      <c r="AI87" s="278">
        <f t="shared" si="55"/>
        <v>0</v>
      </c>
      <c r="AJ87" s="275">
        <f t="shared" si="56"/>
        <v>0</v>
      </c>
      <c r="AK87" s="280"/>
      <c r="AL87" s="277">
        <f t="shared" si="37"/>
        <v>0</v>
      </c>
      <c r="AM87" s="278">
        <f t="shared" si="38"/>
        <v>0</v>
      </c>
      <c r="AN87" s="278">
        <f t="shared" si="41"/>
        <v>0</v>
      </c>
      <c r="AO87" s="275">
        <f t="shared" si="39"/>
        <v>0</v>
      </c>
      <c r="AQ87" s="274">
        <f t="shared" si="57"/>
        <v>0</v>
      </c>
      <c r="AS87" s="274">
        <f t="shared" si="49"/>
        <v>0</v>
      </c>
      <c r="AT87" s="274">
        <f t="shared" si="50"/>
        <v>0</v>
      </c>
      <c r="AU87" s="274">
        <f t="shared" si="51"/>
        <v>0</v>
      </c>
      <c r="AW87" s="274">
        <f t="shared" ca="1" si="52"/>
        <v>0</v>
      </c>
    </row>
    <row r="88" spans="1:49" ht="12.75" customHeight="1" x14ac:dyDescent="0.25">
      <c r="A88" s="272">
        <f t="shared" si="42"/>
        <v>2007</v>
      </c>
      <c r="B88" s="273">
        <f t="shared" si="43"/>
        <v>39447</v>
      </c>
      <c r="C88" s="274">
        <f>'E1-H. Portfolio Cash Flows'!KU90</f>
        <v>0</v>
      </c>
      <c r="E88" s="15">
        <v>0</v>
      </c>
      <c r="F88" s="21">
        <v>0</v>
      </c>
      <c r="G88" s="274">
        <f t="shared" si="40"/>
        <v>0</v>
      </c>
      <c r="I88" s="15">
        <v>0</v>
      </c>
      <c r="J88" s="1">
        <v>0</v>
      </c>
      <c r="K88" s="1">
        <v>0</v>
      </c>
      <c r="L88" s="1">
        <v>0</v>
      </c>
      <c r="M88" s="21">
        <v>0</v>
      </c>
      <c r="N88" s="274">
        <f t="shared" si="44"/>
        <v>0</v>
      </c>
      <c r="P88" s="15">
        <v>0</v>
      </c>
      <c r="Q88" s="17">
        <v>0</v>
      </c>
      <c r="R88" s="26">
        <v>0</v>
      </c>
      <c r="S88" s="26">
        <v>0</v>
      </c>
      <c r="T88" s="274">
        <f t="shared" si="45"/>
        <v>0</v>
      </c>
      <c r="V88" s="15">
        <v>0</v>
      </c>
      <c r="W88" s="17">
        <v>0</v>
      </c>
      <c r="X88" s="17">
        <v>0</v>
      </c>
      <c r="Y88" s="24">
        <v>0</v>
      </c>
      <c r="Z88" s="275">
        <f t="shared" si="46"/>
        <v>0</v>
      </c>
      <c r="AB88" s="276">
        <f t="shared" si="47"/>
        <v>0</v>
      </c>
      <c r="AC88" s="276">
        <f t="shared" si="58"/>
        <v>0</v>
      </c>
      <c r="AF88" s="277">
        <f t="shared" si="48"/>
        <v>0</v>
      </c>
      <c r="AG88" s="278">
        <f t="shared" si="53"/>
        <v>0</v>
      </c>
      <c r="AH88" s="278">
        <f t="shared" si="54"/>
        <v>0</v>
      </c>
      <c r="AI88" s="278">
        <f t="shared" si="55"/>
        <v>0</v>
      </c>
      <c r="AJ88" s="275">
        <f t="shared" si="56"/>
        <v>0</v>
      </c>
      <c r="AK88" s="280"/>
      <c r="AL88" s="277">
        <f t="shared" si="37"/>
        <v>0</v>
      </c>
      <c r="AM88" s="278">
        <f t="shared" si="38"/>
        <v>0</v>
      </c>
      <c r="AN88" s="278">
        <f t="shared" si="41"/>
        <v>0</v>
      </c>
      <c r="AO88" s="275">
        <f t="shared" si="39"/>
        <v>0</v>
      </c>
      <c r="AQ88" s="274">
        <f t="shared" si="57"/>
        <v>0</v>
      </c>
      <c r="AS88" s="274">
        <f t="shared" si="49"/>
        <v>0</v>
      </c>
      <c r="AT88" s="274">
        <f t="shared" si="50"/>
        <v>0</v>
      </c>
      <c r="AU88" s="274">
        <f t="shared" si="51"/>
        <v>0</v>
      </c>
      <c r="AW88" s="274">
        <f t="shared" ca="1" si="52"/>
        <v>0</v>
      </c>
    </row>
    <row r="89" spans="1:49" ht="12.75" customHeight="1" x14ac:dyDescent="0.25">
      <c r="A89" s="272">
        <f t="shared" si="42"/>
        <v>2008</v>
      </c>
      <c r="B89" s="273">
        <f t="shared" si="43"/>
        <v>39538</v>
      </c>
      <c r="C89" s="274">
        <f>'E1-H. Portfolio Cash Flows'!KU91</f>
        <v>0</v>
      </c>
      <c r="E89" s="15">
        <v>0</v>
      </c>
      <c r="F89" s="21">
        <v>0</v>
      </c>
      <c r="G89" s="274">
        <f t="shared" si="40"/>
        <v>0</v>
      </c>
      <c r="I89" s="15">
        <v>0</v>
      </c>
      <c r="J89" s="1">
        <v>0</v>
      </c>
      <c r="K89" s="1">
        <v>0</v>
      </c>
      <c r="L89" s="1">
        <v>0</v>
      </c>
      <c r="M89" s="21">
        <v>0</v>
      </c>
      <c r="N89" s="274">
        <f t="shared" si="44"/>
        <v>0</v>
      </c>
      <c r="P89" s="15">
        <v>0</v>
      </c>
      <c r="Q89" s="17">
        <v>0</v>
      </c>
      <c r="R89" s="26">
        <v>0</v>
      </c>
      <c r="S89" s="26">
        <v>0</v>
      </c>
      <c r="T89" s="274">
        <f t="shared" si="45"/>
        <v>0</v>
      </c>
      <c r="V89" s="15">
        <v>0</v>
      </c>
      <c r="W89" s="17">
        <v>0</v>
      </c>
      <c r="X89" s="17">
        <v>0</v>
      </c>
      <c r="Y89" s="24">
        <v>0</v>
      </c>
      <c r="Z89" s="275">
        <f t="shared" si="46"/>
        <v>0</v>
      </c>
      <c r="AB89" s="276">
        <f t="shared" si="47"/>
        <v>0</v>
      </c>
      <c r="AC89" s="276">
        <f t="shared" si="58"/>
        <v>0</v>
      </c>
      <c r="AF89" s="277">
        <f t="shared" si="48"/>
        <v>0</v>
      </c>
      <c r="AG89" s="278">
        <f t="shared" si="53"/>
        <v>0</v>
      </c>
      <c r="AH89" s="278">
        <f t="shared" si="54"/>
        <v>0</v>
      </c>
      <c r="AI89" s="278">
        <f t="shared" si="55"/>
        <v>0</v>
      </c>
      <c r="AJ89" s="275">
        <f t="shared" si="56"/>
        <v>0</v>
      </c>
      <c r="AK89" s="280"/>
      <c r="AL89" s="277">
        <f t="shared" si="37"/>
        <v>0</v>
      </c>
      <c r="AM89" s="278">
        <f t="shared" si="38"/>
        <v>0</v>
      </c>
      <c r="AN89" s="278">
        <f t="shared" si="41"/>
        <v>0</v>
      </c>
      <c r="AO89" s="275">
        <f t="shared" si="39"/>
        <v>0</v>
      </c>
      <c r="AQ89" s="274">
        <f t="shared" si="57"/>
        <v>0</v>
      </c>
      <c r="AS89" s="274">
        <f t="shared" si="49"/>
        <v>0</v>
      </c>
      <c r="AT89" s="274">
        <f t="shared" si="50"/>
        <v>0</v>
      </c>
      <c r="AU89" s="274">
        <f t="shared" si="51"/>
        <v>0</v>
      </c>
      <c r="AW89" s="274">
        <f t="shared" ca="1" si="52"/>
        <v>0</v>
      </c>
    </row>
    <row r="90" spans="1:49" ht="12.75" customHeight="1" x14ac:dyDescent="0.25">
      <c r="A90" s="272">
        <f t="shared" si="42"/>
        <v>2008</v>
      </c>
      <c r="B90" s="273">
        <f t="shared" si="43"/>
        <v>39629</v>
      </c>
      <c r="C90" s="274">
        <f>'E1-H. Portfolio Cash Flows'!KU92</f>
        <v>0</v>
      </c>
      <c r="E90" s="15">
        <v>0</v>
      </c>
      <c r="F90" s="21">
        <v>0</v>
      </c>
      <c r="G90" s="274">
        <f t="shared" si="40"/>
        <v>0</v>
      </c>
      <c r="I90" s="15">
        <v>0</v>
      </c>
      <c r="J90" s="1">
        <v>0</v>
      </c>
      <c r="K90" s="1">
        <v>0</v>
      </c>
      <c r="L90" s="1">
        <v>0</v>
      </c>
      <c r="M90" s="21">
        <v>0</v>
      </c>
      <c r="N90" s="274">
        <f t="shared" si="44"/>
        <v>0</v>
      </c>
      <c r="P90" s="15">
        <v>0</v>
      </c>
      <c r="Q90" s="17">
        <v>0</v>
      </c>
      <c r="R90" s="26">
        <v>0</v>
      </c>
      <c r="S90" s="26">
        <v>0</v>
      </c>
      <c r="T90" s="274">
        <f t="shared" si="45"/>
        <v>0</v>
      </c>
      <c r="V90" s="15">
        <v>0</v>
      </c>
      <c r="W90" s="17">
        <v>0</v>
      </c>
      <c r="X90" s="17">
        <v>0</v>
      </c>
      <c r="Y90" s="24">
        <v>0</v>
      </c>
      <c r="Z90" s="275">
        <f t="shared" si="46"/>
        <v>0</v>
      </c>
      <c r="AB90" s="276">
        <f t="shared" si="47"/>
        <v>0</v>
      </c>
      <c r="AC90" s="276">
        <f t="shared" si="58"/>
        <v>0</v>
      </c>
      <c r="AF90" s="277">
        <f t="shared" si="48"/>
        <v>0</v>
      </c>
      <c r="AG90" s="278">
        <f t="shared" si="53"/>
        <v>0</v>
      </c>
      <c r="AH90" s="278">
        <f t="shared" si="54"/>
        <v>0</v>
      </c>
      <c r="AI90" s="278">
        <f t="shared" si="55"/>
        <v>0</v>
      </c>
      <c r="AJ90" s="275">
        <f t="shared" si="56"/>
        <v>0</v>
      </c>
      <c r="AK90" s="280"/>
      <c r="AL90" s="277">
        <f t="shared" si="37"/>
        <v>0</v>
      </c>
      <c r="AM90" s="278">
        <f t="shared" si="38"/>
        <v>0</v>
      </c>
      <c r="AN90" s="278">
        <f t="shared" si="41"/>
        <v>0</v>
      </c>
      <c r="AO90" s="275">
        <f t="shared" si="39"/>
        <v>0</v>
      </c>
      <c r="AQ90" s="274">
        <f t="shared" si="57"/>
        <v>0</v>
      </c>
      <c r="AS90" s="274">
        <f t="shared" si="49"/>
        <v>0</v>
      </c>
      <c r="AT90" s="274">
        <f t="shared" si="50"/>
        <v>0</v>
      </c>
      <c r="AU90" s="274">
        <f t="shared" si="51"/>
        <v>0</v>
      </c>
      <c r="AW90" s="274">
        <f t="shared" ca="1" si="52"/>
        <v>0</v>
      </c>
    </row>
    <row r="91" spans="1:49" ht="12.75" customHeight="1" x14ac:dyDescent="0.25">
      <c r="A91" s="272">
        <f t="shared" si="42"/>
        <v>2008</v>
      </c>
      <c r="B91" s="273">
        <f t="shared" si="43"/>
        <v>39721</v>
      </c>
      <c r="C91" s="274">
        <f>'E1-H. Portfolio Cash Flows'!KU93</f>
        <v>0</v>
      </c>
      <c r="E91" s="15">
        <v>0</v>
      </c>
      <c r="F91" s="21">
        <v>0</v>
      </c>
      <c r="G91" s="274">
        <f t="shared" si="40"/>
        <v>0</v>
      </c>
      <c r="I91" s="15">
        <v>0</v>
      </c>
      <c r="J91" s="1">
        <v>0</v>
      </c>
      <c r="K91" s="1">
        <v>0</v>
      </c>
      <c r="L91" s="1">
        <v>0</v>
      </c>
      <c r="M91" s="21">
        <v>0</v>
      </c>
      <c r="N91" s="274">
        <f t="shared" si="44"/>
        <v>0</v>
      </c>
      <c r="P91" s="15">
        <v>0</v>
      </c>
      <c r="Q91" s="17">
        <v>0</v>
      </c>
      <c r="R91" s="26">
        <v>0</v>
      </c>
      <c r="S91" s="26">
        <v>0</v>
      </c>
      <c r="T91" s="274">
        <f t="shared" si="45"/>
        <v>0</v>
      </c>
      <c r="V91" s="15">
        <v>0</v>
      </c>
      <c r="W91" s="17">
        <v>0</v>
      </c>
      <c r="X91" s="17">
        <v>0</v>
      </c>
      <c r="Y91" s="24">
        <v>0</v>
      </c>
      <c r="Z91" s="275">
        <f t="shared" si="46"/>
        <v>0</v>
      </c>
      <c r="AB91" s="276">
        <f t="shared" si="47"/>
        <v>0</v>
      </c>
      <c r="AC91" s="276">
        <f t="shared" si="58"/>
        <v>0</v>
      </c>
      <c r="AF91" s="277">
        <f t="shared" si="48"/>
        <v>0</v>
      </c>
      <c r="AG91" s="278">
        <f t="shared" si="53"/>
        <v>0</v>
      </c>
      <c r="AH91" s="278">
        <f t="shared" si="54"/>
        <v>0</v>
      </c>
      <c r="AI91" s="278">
        <f t="shared" si="55"/>
        <v>0</v>
      </c>
      <c r="AJ91" s="275">
        <f t="shared" si="56"/>
        <v>0</v>
      </c>
      <c r="AK91" s="280"/>
      <c r="AL91" s="277">
        <f t="shared" si="37"/>
        <v>0</v>
      </c>
      <c r="AM91" s="278">
        <f t="shared" si="38"/>
        <v>0</v>
      </c>
      <c r="AN91" s="278">
        <f t="shared" si="41"/>
        <v>0</v>
      </c>
      <c r="AO91" s="275">
        <f t="shared" si="39"/>
        <v>0</v>
      </c>
      <c r="AQ91" s="274">
        <f t="shared" si="57"/>
        <v>0</v>
      </c>
      <c r="AS91" s="274">
        <f t="shared" si="49"/>
        <v>0</v>
      </c>
      <c r="AT91" s="274">
        <f t="shared" si="50"/>
        <v>0</v>
      </c>
      <c r="AU91" s="274">
        <f t="shared" si="51"/>
        <v>0</v>
      </c>
      <c r="AW91" s="274">
        <f t="shared" ca="1" si="52"/>
        <v>0</v>
      </c>
    </row>
    <row r="92" spans="1:49" ht="12.75" customHeight="1" x14ac:dyDescent="0.25">
      <c r="A92" s="272">
        <f t="shared" si="42"/>
        <v>2008</v>
      </c>
      <c r="B92" s="273">
        <f t="shared" si="43"/>
        <v>39813</v>
      </c>
      <c r="C92" s="281">
        <f>'E1-H. Portfolio Cash Flows'!KU94</f>
        <v>0</v>
      </c>
      <c r="E92" s="16">
        <v>0</v>
      </c>
      <c r="F92" s="22">
        <v>0</v>
      </c>
      <c r="G92" s="281">
        <f t="shared" si="40"/>
        <v>0</v>
      </c>
      <c r="I92" s="15">
        <v>0</v>
      </c>
      <c r="J92" s="8">
        <v>0</v>
      </c>
      <c r="K92" s="8">
        <v>0</v>
      </c>
      <c r="L92" s="8">
        <v>0</v>
      </c>
      <c r="M92" s="22">
        <v>0</v>
      </c>
      <c r="N92" s="281">
        <f t="shared" si="44"/>
        <v>0</v>
      </c>
      <c r="P92" s="15">
        <v>0</v>
      </c>
      <c r="Q92" s="17">
        <v>0</v>
      </c>
      <c r="R92" s="26">
        <v>0</v>
      </c>
      <c r="S92" s="26">
        <v>0</v>
      </c>
      <c r="T92" s="274">
        <f t="shared" si="45"/>
        <v>0</v>
      </c>
      <c r="V92" s="15">
        <v>0</v>
      </c>
      <c r="W92" s="17">
        <v>0</v>
      </c>
      <c r="X92" s="17">
        <v>0</v>
      </c>
      <c r="Y92" s="24">
        <v>0</v>
      </c>
      <c r="Z92" s="275">
        <f t="shared" si="46"/>
        <v>0</v>
      </c>
      <c r="AB92" s="276">
        <f t="shared" si="47"/>
        <v>0</v>
      </c>
      <c r="AC92" s="276">
        <f t="shared" si="58"/>
        <v>0</v>
      </c>
      <c r="AF92" s="277">
        <f t="shared" si="48"/>
        <v>0</v>
      </c>
      <c r="AG92" s="278">
        <f t="shared" si="53"/>
        <v>0</v>
      </c>
      <c r="AH92" s="278">
        <f t="shared" si="54"/>
        <v>0</v>
      </c>
      <c r="AI92" s="278">
        <f t="shared" si="55"/>
        <v>0</v>
      </c>
      <c r="AJ92" s="275">
        <f t="shared" si="56"/>
        <v>0</v>
      </c>
      <c r="AK92" s="280"/>
      <c r="AL92" s="277">
        <f t="shared" si="37"/>
        <v>0</v>
      </c>
      <c r="AM92" s="278">
        <f t="shared" si="38"/>
        <v>0</v>
      </c>
      <c r="AN92" s="278">
        <f t="shared" si="41"/>
        <v>0</v>
      </c>
      <c r="AO92" s="275">
        <f t="shared" si="39"/>
        <v>0</v>
      </c>
      <c r="AQ92" s="274">
        <f t="shared" si="57"/>
        <v>0</v>
      </c>
      <c r="AS92" s="274">
        <f t="shared" si="49"/>
        <v>0</v>
      </c>
      <c r="AT92" s="274">
        <f t="shared" si="50"/>
        <v>0</v>
      </c>
      <c r="AU92" s="274">
        <f t="shared" si="51"/>
        <v>0</v>
      </c>
      <c r="AW92" s="274">
        <f t="shared" ca="1" si="52"/>
        <v>0</v>
      </c>
    </row>
    <row r="93" spans="1:49" s="185" customFormat="1" ht="12.75" customHeight="1" x14ac:dyDescent="0.25">
      <c r="A93" s="272">
        <f t="shared" si="42"/>
        <v>2009</v>
      </c>
      <c r="B93" s="273">
        <f t="shared" si="43"/>
        <v>39903</v>
      </c>
      <c r="C93" s="281">
        <f>'E1-H. Portfolio Cash Flows'!KU95</f>
        <v>0</v>
      </c>
      <c r="D93" s="256"/>
      <c r="E93" s="16">
        <v>0</v>
      </c>
      <c r="F93" s="22">
        <v>0</v>
      </c>
      <c r="G93" s="281">
        <f t="shared" si="40"/>
        <v>0</v>
      </c>
      <c r="H93" s="52"/>
      <c r="I93" s="15">
        <v>0</v>
      </c>
      <c r="J93" s="1">
        <v>0</v>
      </c>
      <c r="K93" s="8">
        <v>0</v>
      </c>
      <c r="L93" s="8">
        <v>0</v>
      </c>
      <c r="M93" s="22">
        <v>0</v>
      </c>
      <c r="N93" s="281">
        <f t="shared" si="44"/>
        <v>0</v>
      </c>
      <c r="O93" s="52"/>
      <c r="P93" s="15">
        <v>0</v>
      </c>
      <c r="Q93" s="17">
        <v>0</v>
      </c>
      <c r="R93" s="26">
        <v>0</v>
      </c>
      <c r="S93" s="26">
        <v>0</v>
      </c>
      <c r="T93" s="274">
        <f t="shared" si="45"/>
        <v>0</v>
      </c>
      <c r="U93" s="52"/>
      <c r="V93" s="15">
        <v>0</v>
      </c>
      <c r="W93" s="17">
        <v>0</v>
      </c>
      <c r="X93" s="17">
        <v>0</v>
      </c>
      <c r="Y93" s="24">
        <v>0</v>
      </c>
      <c r="Z93" s="275">
        <f t="shared" si="46"/>
        <v>0</v>
      </c>
      <c r="AA93" s="52"/>
      <c r="AB93" s="276">
        <f t="shared" si="47"/>
        <v>0</v>
      </c>
      <c r="AC93" s="276">
        <f t="shared" si="58"/>
        <v>0</v>
      </c>
      <c r="AD93" s="56"/>
      <c r="AE93" s="52"/>
      <c r="AF93" s="277">
        <f t="shared" si="48"/>
        <v>0</v>
      </c>
      <c r="AG93" s="278">
        <f t="shared" si="53"/>
        <v>0</v>
      </c>
      <c r="AH93" s="278">
        <f t="shared" si="54"/>
        <v>0</v>
      </c>
      <c r="AI93" s="278">
        <f t="shared" si="55"/>
        <v>0</v>
      </c>
      <c r="AJ93" s="275">
        <f t="shared" si="56"/>
        <v>0</v>
      </c>
      <c r="AL93" s="277">
        <f t="shared" si="37"/>
        <v>0</v>
      </c>
      <c r="AM93" s="278">
        <f t="shared" si="38"/>
        <v>0</v>
      </c>
      <c r="AN93" s="278">
        <f t="shared" si="41"/>
        <v>0</v>
      </c>
      <c r="AO93" s="275">
        <f t="shared" si="39"/>
        <v>0</v>
      </c>
      <c r="AQ93" s="274">
        <f t="shared" si="57"/>
        <v>0</v>
      </c>
      <c r="AS93" s="274">
        <f t="shared" si="49"/>
        <v>0</v>
      </c>
      <c r="AT93" s="274">
        <f t="shared" si="50"/>
        <v>0</v>
      </c>
      <c r="AU93" s="274">
        <f t="shared" si="51"/>
        <v>0</v>
      </c>
      <c r="AW93" s="274">
        <f t="shared" ca="1" si="52"/>
        <v>0</v>
      </c>
    </row>
    <row r="94" spans="1:49" s="185" customFormat="1" ht="12.75" customHeight="1" x14ac:dyDescent="0.25">
      <c r="A94" s="272">
        <f t="shared" si="42"/>
        <v>2009</v>
      </c>
      <c r="B94" s="273">
        <f t="shared" si="43"/>
        <v>39994</v>
      </c>
      <c r="C94" s="281">
        <f>'E1-H. Portfolio Cash Flows'!KU96</f>
        <v>0</v>
      </c>
      <c r="D94" s="256"/>
      <c r="E94" s="16">
        <v>0</v>
      </c>
      <c r="F94" s="22">
        <v>0</v>
      </c>
      <c r="G94" s="281">
        <f t="shared" si="40"/>
        <v>0</v>
      </c>
      <c r="H94" s="52"/>
      <c r="I94" s="15">
        <v>0</v>
      </c>
      <c r="J94" s="8">
        <v>0</v>
      </c>
      <c r="K94" s="8">
        <v>0</v>
      </c>
      <c r="L94" s="8">
        <v>0</v>
      </c>
      <c r="M94" s="22">
        <v>0</v>
      </c>
      <c r="N94" s="281">
        <f t="shared" si="44"/>
        <v>0</v>
      </c>
      <c r="O94" s="52"/>
      <c r="P94" s="15">
        <v>0</v>
      </c>
      <c r="Q94" s="17">
        <v>0</v>
      </c>
      <c r="R94" s="26">
        <v>0</v>
      </c>
      <c r="S94" s="26">
        <v>0</v>
      </c>
      <c r="T94" s="274">
        <f t="shared" si="45"/>
        <v>0</v>
      </c>
      <c r="U94" s="52"/>
      <c r="V94" s="15">
        <v>0</v>
      </c>
      <c r="W94" s="17">
        <v>0</v>
      </c>
      <c r="X94" s="17">
        <v>0</v>
      </c>
      <c r="Y94" s="24">
        <v>0</v>
      </c>
      <c r="Z94" s="275">
        <f t="shared" si="46"/>
        <v>0</v>
      </c>
      <c r="AA94" s="52"/>
      <c r="AB94" s="276">
        <f t="shared" si="47"/>
        <v>0</v>
      </c>
      <c r="AC94" s="276">
        <f t="shared" si="58"/>
        <v>0</v>
      </c>
      <c r="AD94" s="56"/>
      <c r="AE94" s="52"/>
      <c r="AF94" s="277">
        <f t="shared" si="48"/>
        <v>0</v>
      </c>
      <c r="AG94" s="278">
        <f t="shared" si="53"/>
        <v>0</v>
      </c>
      <c r="AH94" s="278">
        <f t="shared" si="54"/>
        <v>0</v>
      </c>
      <c r="AI94" s="278">
        <f t="shared" si="55"/>
        <v>0</v>
      </c>
      <c r="AJ94" s="275">
        <f t="shared" si="56"/>
        <v>0</v>
      </c>
      <c r="AL94" s="277">
        <f t="shared" si="37"/>
        <v>0</v>
      </c>
      <c r="AM94" s="278">
        <f t="shared" si="38"/>
        <v>0</v>
      </c>
      <c r="AN94" s="278">
        <f t="shared" si="41"/>
        <v>0</v>
      </c>
      <c r="AO94" s="275">
        <f t="shared" si="39"/>
        <v>0</v>
      </c>
      <c r="AQ94" s="274">
        <f t="shared" si="57"/>
        <v>0</v>
      </c>
      <c r="AS94" s="274">
        <f t="shared" si="49"/>
        <v>0</v>
      </c>
      <c r="AT94" s="274">
        <f t="shared" si="50"/>
        <v>0</v>
      </c>
      <c r="AU94" s="274">
        <f t="shared" si="51"/>
        <v>0</v>
      </c>
      <c r="AW94" s="274">
        <f t="shared" ca="1" si="52"/>
        <v>0</v>
      </c>
    </row>
    <row r="95" spans="1:49" s="185" customFormat="1" ht="12.75" customHeight="1" x14ac:dyDescent="0.25">
      <c r="A95" s="272">
        <f t="shared" si="42"/>
        <v>2009</v>
      </c>
      <c r="B95" s="273">
        <f t="shared" si="43"/>
        <v>40086</v>
      </c>
      <c r="C95" s="281">
        <f>'E1-H. Portfolio Cash Flows'!KU97</f>
        <v>0</v>
      </c>
      <c r="D95" s="256"/>
      <c r="E95" s="16">
        <v>0</v>
      </c>
      <c r="F95" s="22">
        <v>0</v>
      </c>
      <c r="G95" s="281">
        <f t="shared" si="40"/>
        <v>0</v>
      </c>
      <c r="H95" s="52"/>
      <c r="I95" s="15">
        <v>0</v>
      </c>
      <c r="J95" s="8">
        <v>0</v>
      </c>
      <c r="K95" s="8">
        <v>0</v>
      </c>
      <c r="L95" s="8">
        <v>0</v>
      </c>
      <c r="M95" s="22">
        <v>0</v>
      </c>
      <c r="N95" s="281">
        <f t="shared" si="44"/>
        <v>0</v>
      </c>
      <c r="O95" s="52"/>
      <c r="P95" s="15">
        <v>0</v>
      </c>
      <c r="Q95" s="17">
        <v>0</v>
      </c>
      <c r="R95" s="26">
        <v>0</v>
      </c>
      <c r="S95" s="26">
        <v>0</v>
      </c>
      <c r="T95" s="274">
        <f t="shared" si="45"/>
        <v>0</v>
      </c>
      <c r="U95" s="52"/>
      <c r="V95" s="15">
        <v>0</v>
      </c>
      <c r="W95" s="17">
        <v>0</v>
      </c>
      <c r="X95" s="17">
        <v>0</v>
      </c>
      <c r="Y95" s="24">
        <v>0</v>
      </c>
      <c r="Z95" s="275">
        <f t="shared" si="46"/>
        <v>0</v>
      </c>
      <c r="AA95" s="52"/>
      <c r="AB95" s="276">
        <f t="shared" si="47"/>
        <v>0</v>
      </c>
      <c r="AC95" s="276">
        <f t="shared" si="58"/>
        <v>0</v>
      </c>
      <c r="AD95" s="56"/>
      <c r="AE95" s="52"/>
      <c r="AF95" s="277">
        <f t="shared" si="48"/>
        <v>0</v>
      </c>
      <c r="AG95" s="278">
        <f t="shared" si="53"/>
        <v>0</v>
      </c>
      <c r="AH95" s="278">
        <f t="shared" si="54"/>
        <v>0</v>
      </c>
      <c r="AI95" s="278">
        <f t="shared" si="55"/>
        <v>0</v>
      </c>
      <c r="AJ95" s="275">
        <f t="shared" si="56"/>
        <v>0</v>
      </c>
      <c r="AL95" s="277">
        <f t="shared" si="37"/>
        <v>0</v>
      </c>
      <c r="AM95" s="278">
        <f t="shared" si="38"/>
        <v>0</v>
      </c>
      <c r="AN95" s="278">
        <f t="shared" si="41"/>
        <v>0</v>
      </c>
      <c r="AO95" s="275">
        <f t="shared" si="39"/>
        <v>0</v>
      </c>
      <c r="AQ95" s="274">
        <f t="shared" si="57"/>
        <v>0</v>
      </c>
      <c r="AS95" s="274">
        <f t="shared" si="49"/>
        <v>0</v>
      </c>
      <c r="AT95" s="274">
        <f t="shared" si="50"/>
        <v>0</v>
      </c>
      <c r="AU95" s="274">
        <f t="shared" si="51"/>
        <v>0</v>
      </c>
      <c r="AW95" s="274">
        <f t="shared" ca="1" si="52"/>
        <v>0</v>
      </c>
    </row>
    <row r="96" spans="1:49" s="185" customFormat="1" ht="12.75" customHeight="1" x14ac:dyDescent="0.25">
      <c r="A96" s="272">
        <f t="shared" si="42"/>
        <v>2009</v>
      </c>
      <c r="B96" s="273">
        <f t="shared" si="43"/>
        <v>40178</v>
      </c>
      <c r="C96" s="281">
        <f>'E1-H. Portfolio Cash Flows'!KU98</f>
        <v>0</v>
      </c>
      <c r="D96" s="256"/>
      <c r="E96" s="16">
        <v>0</v>
      </c>
      <c r="F96" s="22">
        <v>0</v>
      </c>
      <c r="G96" s="281">
        <f t="shared" si="40"/>
        <v>0</v>
      </c>
      <c r="H96" s="52"/>
      <c r="I96" s="15">
        <v>0</v>
      </c>
      <c r="J96" s="8">
        <v>0</v>
      </c>
      <c r="K96" s="8">
        <v>0</v>
      </c>
      <c r="L96" s="8">
        <v>0</v>
      </c>
      <c r="M96" s="22">
        <v>0</v>
      </c>
      <c r="N96" s="281">
        <f t="shared" si="44"/>
        <v>0</v>
      </c>
      <c r="O96" s="52"/>
      <c r="P96" s="15">
        <v>0</v>
      </c>
      <c r="Q96" s="17">
        <v>0</v>
      </c>
      <c r="R96" s="26">
        <v>0</v>
      </c>
      <c r="S96" s="26">
        <v>0</v>
      </c>
      <c r="T96" s="274">
        <f t="shared" si="45"/>
        <v>0</v>
      </c>
      <c r="U96" s="52"/>
      <c r="V96" s="15">
        <v>0</v>
      </c>
      <c r="W96" s="17">
        <v>0</v>
      </c>
      <c r="X96" s="17">
        <v>0</v>
      </c>
      <c r="Y96" s="24">
        <v>0</v>
      </c>
      <c r="Z96" s="275">
        <f t="shared" si="46"/>
        <v>0</v>
      </c>
      <c r="AA96" s="52"/>
      <c r="AB96" s="276">
        <f t="shared" si="47"/>
        <v>0</v>
      </c>
      <c r="AC96" s="276">
        <f t="shared" si="58"/>
        <v>0</v>
      </c>
      <c r="AD96" s="56"/>
      <c r="AE96" s="52"/>
      <c r="AF96" s="277">
        <f t="shared" si="48"/>
        <v>0</v>
      </c>
      <c r="AG96" s="278">
        <f t="shared" si="53"/>
        <v>0</v>
      </c>
      <c r="AH96" s="278">
        <f t="shared" si="54"/>
        <v>0</v>
      </c>
      <c r="AI96" s="278">
        <f t="shared" si="55"/>
        <v>0</v>
      </c>
      <c r="AJ96" s="275">
        <f t="shared" si="56"/>
        <v>0</v>
      </c>
      <c r="AL96" s="277">
        <f t="shared" si="37"/>
        <v>0</v>
      </c>
      <c r="AM96" s="278">
        <f t="shared" si="38"/>
        <v>0</v>
      </c>
      <c r="AN96" s="278">
        <f t="shared" si="41"/>
        <v>0</v>
      </c>
      <c r="AO96" s="275">
        <f t="shared" si="39"/>
        <v>0</v>
      </c>
      <c r="AQ96" s="274">
        <f t="shared" si="57"/>
        <v>0</v>
      </c>
      <c r="AS96" s="274">
        <f t="shared" si="49"/>
        <v>0</v>
      </c>
      <c r="AT96" s="274">
        <f t="shared" si="50"/>
        <v>0</v>
      </c>
      <c r="AU96" s="274">
        <f t="shared" si="51"/>
        <v>0</v>
      </c>
      <c r="AW96" s="274">
        <f t="shared" ca="1" si="52"/>
        <v>0</v>
      </c>
    </row>
    <row r="97" spans="1:49" s="185" customFormat="1" ht="12.75" customHeight="1" x14ac:dyDescent="0.25">
      <c r="A97" s="272">
        <f t="shared" si="42"/>
        <v>2010</v>
      </c>
      <c r="B97" s="273">
        <f t="shared" si="43"/>
        <v>40268</v>
      </c>
      <c r="C97" s="281">
        <f>'E1-H. Portfolio Cash Flows'!KU99</f>
        <v>0</v>
      </c>
      <c r="D97" s="256"/>
      <c r="E97" s="16">
        <v>0</v>
      </c>
      <c r="F97" s="22">
        <v>0</v>
      </c>
      <c r="G97" s="281">
        <f t="shared" si="40"/>
        <v>0</v>
      </c>
      <c r="H97" s="52"/>
      <c r="I97" s="15">
        <v>0</v>
      </c>
      <c r="J97" s="1">
        <v>0</v>
      </c>
      <c r="K97" s="8">
        <v>0</v>
      </c>
      <c r="L97" s="8">
        <v>0</v>
      </c>
      <c r="M97" s="22">
        <v>0</v>
      </c>
      <c r="N97" s="281">
        <f t="shared" si="44"/>
        <v>0</v>
      </c>
      <c r="O97" s="52"/>
      <c r="P97" s="15">
        <v>0</v>
      </c>
      <c r="Q97" s="17">
        <v>0</v>
      </c>
      <c r="R97" s="26">
        <v>0</v>
      </c>
      <c r="S97" s="26">
        <v>0</v>
      </c>
      <c r="T97" s="274">
        <f t="shared" si="45"/>
        <v>0</v>
      </c>
      <c r="U97" s="52"/>
      <c r="V97" s="15">
        <v>0</v>
      </c>
      <c r="W97" s="17">
        <v>0</v>
      </c>
      <c r="X97" s="17">
        <v>0</v>
      </c>
      <c r="Y97" s="24">
        <v>0</v>
      </c>
      <c r="Z97" s="275">
        <f t="shared" si="46"/>
        <v>0</v>
      </c>
      <c r="AA97" s="52"/>
      <c r="AB97" s="276">
        <f t="shared" si="47"/>
        <v>0</v>
      </c>
      <c r="AC97" s="276">
        <f t="shared" si="58"/>
        <v>0</v>
      </c>
      <c r="AD97" s="56"/>
      <c r="AE97" s="52"/>
      <c r="AF97" s="277">
        <f t="shared" si="48"/>
        <v>0</v>
      </c>
      <c r="AG97" s="278">
        <f t="shared" si="53"/>
        <v>0</v>
      </c>
      <c r="AH97" s="278">
        <f t="shared" si="54"/>
        <v>0</v>
      </c>
      <c r="AI97" s="278">
        <f t="shared" si="55"/>
        <v>0</v>
      </c>
      <c r="AJ97" s="275">
        <f t="shared" si="56"/>
        <v>0</v>
      </c>
      <c r="AL97" s="277">
        <f t="shared" si="37"/>
        <v>0</v>
      </c>
      <c r="AM97" s="278">
        <f t="shared" si="38"/>
        <v>0</v>
      </c>
      <c r="AN97" s="278">
        <f t="shared" si="41"/>
        <v>0</v>
      </c>
      <c r="AO97" s="275">
        <f t="shared" si="39"/>
        <v>0</v>
      </c>
      <c r="AQ97" s="274">
        <f t="shared" si="57"/>
        <v>0</v>
      </c>
      <c r="AS97" s="274">
        <f t="shared" si="49"/>
        <v>0</v>
      </c>
      <c r="AT97" s="274">
        <f t="shared" si="50"/>
        <v>0</v>
      </c>
      <c r="AU97" s="274">
        <f t="shared" si="51"/>
        <v>0</v>
      </c>
      <c r="AW97" s="274">
        <f t="shared" ca="1" si="52"/>
        <v>0</v>
      </c>
    </row>
    <row r="98" spans="1:49" s="185" customFormat="1" ht="12.75" customHeight="1" x14ac:dyDescent="0.25">
      <c r="A98" s="272">
        <f t="shared" si="42"/>
        <v>2010</v>
      </c>
      <c r="B98" s="273">
        <f t="shared" si="43"/>
        <v>40359</v>
      </c>
      <c r="C98" s="281">
        <f>'E1-H. Portfolio Cash Flows'!KU100</f>
        <v>0</v>
      </c>
      <c r="D98" s="256"/>
      <c r="E98" s="16">
        <v>0</v>
      </c>
      <c r="F98" s="22">
        <v>0</v>
      </c>
      <c r="G98" s="281">
        <f t="shared" si="40"/>
        <v>0</v>
      </c>
      <c r="H98" s="52"/>
      <c r="I98" s="16">
        <v>0</v>
      </c>
      <c r="J98" s="8">
        <v>0</v>
      </c>
      <c r="K98" s="8">
        <v>0</v>
      </c>
      <c r="L98" s="8">
        <v>0</v>
      </c>
      <c r="M98" s="22">
        <v>0</v>
      </c>
      <c r="N98" s="281">
        <f t="shared" si="44"/>
        <v>0</v>
      </c>
      <c r="O98" s="52"/>
      <c r="P98" s="15">
        <v>0</v>
      </c>
      <c r="Q98" s="17">
        <v>0</v>
      </c>
      <c r="R98" s="26">
        <v>0</v>
      </c>
      <c r="S98" s="26">
        <v>0</v>
      </c>
      <c r="T98" s="274">
        <f t="shared" si="45"/>
        <v>0</v>
      </c>
      <c r="U98" s="52"/>
      <c r="V98" s="15">
        <v>0</v>
      </c>
      <c r="W98" s="17">
        <v>0</v>
      </c>
      <c r="X98" s="17">
        <v>0</v>
      </c>
      <c r="Y98" s="24">
        <v>0</v>
      </c>
      <c r="Z98" s="275">
        <f t="shared" si="46"/>
        <v>0</v>
      </c>
      <c r="AA98" s="52"/>
      <c r="AB98" s="276">
        <f t="shared" si="47"/>
        <v>0</v>
      </c>
      <c r="AC98" s="276">
        <f t="shared" si="58"/>
        <v>0</v>
      </c>
      <c r="AD98" s="56"/>
      <c r="AE98" s="52"/>
      <c r="AF98" s="277">
        <f t="shared" si="48"/>
        <v>0</v>
      </c>
      <c r="AG98" s="278">
        <f t="shared" si="53"/>
        <v>0</v>
      </c>
      <c r="AH98" s="278">
        <f t="shared" si="54"/>
        <v>0</v>
      </c>
      <c r="AI98" s="278">
        <f t="shared" si="55"/>
        <v>0</v>
      </c>
      <c r="AJ98" s="275">
        <f t="shared" si="56"/>
        <v>0</v>
      </c>
      <c r="AL98" s="277">
        <f t="shared" si="37"/>
        <v>0</v>
      </c>
      <c r="AM98" s="278">
        <f t="shared" si="38"/>
        <v>0</v>
      </c>
      <c r="AN98" s="278">
        <f t="shared" si="41"/>
        <v>0</v>
      </c>
      <c r="AO98" s="275">
        <f t="shared" si="39"/>
        <v>0</v>
      </c>
      <c r="AQ98" s="274">
        <f t="shared" si="57"/>
        <v>0</v>
      </c>
      <c r="AS98" s="274">
        <f t="shared" si="49"/>
        <v>0</v>
      </c>
      <c r="AT98" s="274">
        <f t="shared" si="50"/>
        <v>0</v>
      </c>
      <c r="AU98" s="274">
        <f t="shared" si="51"/>
        <v>0</v>
      </c>
      <c r="AW98" s="274">
        <f t="shared" ca="1" si="52"/>
        <v>0</v>
      </c>
    </row>
    <row r="99" spans="1:49" s="185" customFormat="1" ht="12.75" customHeight="1" x14ac:dyDescent="0.25">
      <c r="A99" s="272">
        <f t="shared" si="42"/>
        <v>2010</v>
      </c>
      <c r="B99" s="273">
        <f t="shared" si="43"/>
        <v>40451</v>
      </c>
      <c r="C99" s="281">
        <f>'E1-H. Portfolio Cash Flows'!KU101</f>
        <v>0</v>
      </c>
      <c r="D99" s="256"/>
      <c r="E99" s="16">
        <v>0</v>
      </c>
      <c r="F99" s="22">
        <v>0</v>
      </c>
      <c r="G99" s="281">
        <f t="shared" si="40"/>
        <v>0</v>
      </c>
      <c r="H99" s="52"/>
      <c r="I99" s="16">
        <v>0</v>
      </c>
      <c r="J99" s="8">
        <v>0</v>
      </c>
      <c r="K99" s="8">
        <v>0</v>
      </c>
      <c r="L99" s="8">
        <v>0</v>
      </c>
      <c r="M99" s="22">
        <v>0</v>
      </c>
      <c r="N99" s="281">
        <f t="shared" si="44"/>
        <v>0</v>
      </c>
      <c r="O99" s="52"/>
      <c r="P99" s="15">
        <v>0</v>
      </c>
      <c r="Q99" s="17">
        <v>0</v>
      </c>
      <c r="R99" s="26">
        <v>0</v>
      </c>
      <c r="S99" s="26">
        <v>0</v>
      </c>
      <c r="T99" s="274">
        <f t="shared" si="45"/>
        <v>0</v>
      </c>
      <c r="U99" s="52"/>
      <c r="V99" s="15">
        <v>0</v>
      </c>
      <c r="W99" s="17">
        <v>0</v>
      </c>
      <c r="X99" s="17">
        <v>0</v>
      </c>
      <c r="Y99" s="24">
        <v>0</v>
      </c>
      <c r="Z99" s="275">
        <f t="shared" si="46"/>
        <v>0</v>
      </c>
      <c r="AA99" s="52"/>
      <c r="AB99" s="276">
        <f t="shared" si="47"/>
        <v>0</v>
      </c>
      <c r="AC99" s="276">
        <f t="shared" si="58"/>
        <v>0</v>
      </c>
      <c r="AD99" s="56"/>
      <c r="AE99" s="52"/>
      <c r="AF99" s="277">
        <f t="shared" si="48"/>
        <v>0</v>
      </c>
      <c r="AG99" s="278">
        <f t="shared" si="53"/>
        <v>0</v>
      </c>
      <c r="AH99" s="278">
        <f t="shared" si="54"/>
        <v>0</v>
      </c>
      <c r="AI99" s="278">
        <f t="shared" si="55"/>
        <v>0</v>
      </c>
      <c r="AJ99" s="275">
        <f t="shared" si="56"/>
        <v>0</v>
      </c>
      <c r="AL99" s="277">
        <f t="shared" si="37"/>
        <v>0</v>
      </c>
      <c r="AM99" s="278">
        <f t="shared" si="38"/>
        <v>0</v>
      </c>
      <c r="AN99" s="278">
        <f t="shared" si="41"/>
        <v>0</v>
      </c>
      <c r="AO99" s="275">
        <f t="shared" si="39"/>
        <v>0</v>
      </c>
      <c r="AQ99" s="274">
        <f t="shared" si="57"/>
        <v>0</v>
      </c>
      <c r="AS99" s="274">
        <f t="shared" si="49"/>
        <v>0</v>
      </c>
      <c r="AT99" s="274">
        <f t="shared" si="50"/>
        <v>0</v>
      </c>
      <c r="AU99" s="274">
        <f t="shared" si="51"/>
        <v>0</v>
      </c>
      <c r="AW99" s="274">
        <f t="shared" ca="1" si="52"/>
        <v>0</v>
      </c>
    </row>
    <row r="100" spans="1:49" s="185" customFormat="1" ht="12.75" customHeight="1" x14ac:dyDescent="0.25">
      <c r="A100" s="272">
        <f t="shared" si="42"/>
        <v>2010</v>
      </c>
      <c r="B100" s="273">
        <f t="shared" si="43"/>
        <v>40543</v>
      </c>
      <c r="C100" s="281">
        <f>'E1-H. Portfolio Cash Flows'!KU102</f>
        <v>0</v>
      </c>
      <c r="D100" s="256"/>
      <c r="E100" s="16">
        <v>0</v>
      </c>
      <c r="F100" s="22">
        <v>0</v>
      </c>
      <c r="G100" s="281">
        <f t="shared" si="40"/>
        <v>0</v>
      </c>
      <c r="H100" s="52"/>
      <c r="I100" s="16">
        <v>0</v>
      </c>
      <c r="J100" s="8">
        <v>0</v>
      </c>
      <c r="K100" s="8">
        <v>0</v>
      </c>
      <c r="L100" s="8">
        <v>0</v>
      </c>
      <c r="M100" s="22">
        <v>0</v>
      </c>
      <c r="N100" s="281">
        <f t="shared" si="44"/>
        <v>0</v>
      </c>
      <c r="O100" s="52"/>
      <c r="P100" s="15">
        <v>0</v>
      </c>
      <c r="Q100" s="17">
        <v>0</v>
      </c>
      <c r="R100" s="26">
        <v>0</v>
      </c>
      <c r="S100" s="26">
        <v>0</v>
      </c>
      <c r="T100" s="274">
        <f t="shared" si="45"/>
        <v>0</v>
      </c>
      <c r="U100" s="52"/>
      <c r="V100" s="15">
        <v>0</v>
      </c>
      <c r="W100" s="17">
        <v>0</v>
      </c>
      <c r="X100" s="17">
        <v>0</v>
      </c>
      <c r="Y100" s="24">
        <v>0</v>
      </c>
      <c r="Z100" s="275">
        <f t="shared" si="46"/>
        <v>0</v>
      </c>
      <c r="AA100" s="52"/>
      <c r="AB100" s="276">
        <f t="shared" si="47"/>
        <v>0</v>
      </c>
      <c r="AC100" s="276">
        <f t="shared" si="58"/>
        <v>0</v>
      </c>
      <c r="AD100" s="56"/>
      <c r="AE100" s="52"/>
      <c r="AF100" s="277">
        <f t="shared" si="48"/>
        <v>0</v>
      </c>
      <c r="AG100" s="278">
        <f t="shared" si="53"/>
        <v>0</v>
      </c>
      <c r="AH100" s="278">
        <f t="shared" si="54"/>
        <v>0</v>
      </c>
      <c r="AI100" s="278">
        <f t="shared" si="55"/>
        <v>0</v>
      </c>
      <c r="AJ100" s="275">
        <f t="shared" si="56"/>
        <v>0</v>
      </c>
      <c r="AK100" s="282"/>
      <c r="AL100" s="277">
        <f t="shared" si="37"/>
        <v>0</v>
      </c>
      <c r="AM100" s="278">
        <f t="shared" si="38"/>
        <v>0</v>
      </c>
      <c r="AN100" s="278">
        <f t="shared" si="41"/>
        <v>0</v>
      </c>
      <c r="AO100" s="275">
        <f t="shared" si="39"/>
        <v>0</v>
      </c>
      <c r="AQ100" s="274">
        <f t="shared" si="57"/>
        <v>0</v>
      </c>
      <c r="AS100" s="274">
        <f t="shared" si="49"/>
        <v>0</v>
      </c>
      <c r="AT100" s="274">
        <f t="shared" si="50"/>
        <v>0</v>
      </c>
      <c r="AU100" s="274">
        <f t="shared" si="51"/>
        <v>0</v>
      </c>
      <c r="AW100" s="274">
        <f t="shared" ca="1" si="52"/>
        <v>0</v>
      </c>
    </row>
    <row r="101" spans="1:49" s="185" customFormat="1" ht="12.75" customHeight="1" x14ac:dyDescent="0.25">
      <c r="A101" s="272">
        <f t="shared" si="42"/>
        <v>2011</v>
      </c>
      <c r="B101" s="273">
        <f t="shared" si="43"/>
        <v>40633</v>
      </c>
      <c r="C101" s="281">
        <f>'E1-H. Portfolio Cash Flows'!KU103</f>
        <v>0</v>
      </c>
      <c r="D101" s="256"/>
      <c r="E101" s="16">
        <v>0</v>
      </c>
      <c r="F101" s="22">
        <v>0</v>
      </c>
      <c r="G101" s="281">
        <f t="shared" si="40"/>
        <v>0</v>
      </c>
      <c r="H101" s="52"/>
      <c r="I101" s="15">
        <v>0</v>
      </c>
      <c r="J101" s="1">
        <v>0</v>
      </c>
      <c r="K101" s="8">
        <v>0</v>
      </c>
      <c r="L101" s="8">
        <v>0</v>
      </c>
      <c r="M101" s="22">
        <v>0</v>
      </c>
      <c r="N101" s="281">
        <f t="shared" si="44"/>
        <v>0</v>
      </c>
      <c r="O101" s="52"/>
      <c r="P101" s="15">
        <v>0</v>
      </c>
      <c r="Q101" s="17">
        <v>0</v>
      </c>
      <c r="R101" s="26">
        <v>0</v>
      </c>
      <c r="S101" s="26">
        <v>0</v>
      </c>
      <c r="T101" s="274">
        <f t="shared" si="45"/>
        <v>0</v>
      </c>
      <c r="U101" s="52"/>
      <c r="V101" s="15">
        <v>0</v>
      </c>
      <c r="W101" s="17">
        <v>0</v>
      </c>
      <c r="X101" s="17">
        <v>0</v>
      </c>
      <c r="Y101" s="24">
        <v>0</v>
      </c>
      <c r="Z101" s="275">
        <f t="shared" si="46"/>
        <v>0</v>
      </c>
      <c r="AA101" s="52"/>
      <c r="AB101" s="276">
        <f t="shared" si="47"/>
        <v>0</v>
      </c>
      <c r="AC101" s="276">
        <f t="shared" si="58"/>
        <v>0</v>
      </c>
      <c r="AD101" s="56"/>
      <c r="AE101" s="52"/>
      <c r="AF101" s="277">
        <f t="shared" si="48"/>
        <v>0</v>
      </c>
      <c r="AG101" s="278">
        <f t="shared" si="53"/>
        <v>0</v>
      </c>
      <c r="AH101" s="278">
        <f t="shared" si="54"/>
        <v>0</v>
      </c>
      <c r="AI101" s="278">
        <f t="shared" si="55"/>
        <v>0</v>
      </c>
      <c r="AJ101" s="275">
        <f t="shared" si="56"/>
        <v>0</v>
      </c>
      <c r="AL101" s="277">
        <f t="shared" si="37"/>
        <v>0</v>
      </c>
      <c r="AM101" s="278">
        <f t="shared" si="38"/>
        <v>0</v>
      </c>
      <c r="AN101" s="278">
        <f t="shared" si="41"/>
        <v>0</v>
      </c>
      <c r="AO101" s="275">
        <f t="shared" si="39"/>
        <v>0</v>
      </c>
      <c r="AQ101" s="274">
        <f t="shared" si="57"/>
        <v>0</v>
      </c>
      <c r="AS101" s="274">
        <f t="shared" si="49"/>
        <v>0</v>
      </c>
      <c r="AT101" s="274">
        <f t="shared" si="50"/>
        <v>0</v>
      </c>
      <c r="AU101" s="274">
        <f t="shared" si="51"/>
        <v>0</v>
      </c>
      <c r="AW101" s="274">
        <f t="shared" ca="1" si="52"/>
        <v>0</v>
      </c>
    </row>
    <row r="102" spans="1:49" s="185" customFormat="1" ht="12.75" customHeight="1" x14ac:dyDescent="0.25">
      <c r="A102" s="272">
        <f t="shared" si="42"/>
        <v>2011</v>
      </c>
      <c r="B102" s="273">
        <f t="shared" si="43"/>
        <v>40724</v>
      </c>
      <c r="C102" s="281">
        <f>'E1-H. Portfolio Cash Flows'!KU104</f>
        <v>0</v>
      </c>
      <c r="D102" s="256"/>
      <c r="E102" s="16">
        <v>0</v>
      </c>
      <c r="F102" s="22">
        <v>0</v>
      </c>
      <c r="G102" s="281">
        <f t="shared" si="40"/>
        <v>0</v>
      </c>
      <c r="H102" s="52"/>
      <c r="I102" s="16">
        <v>0</v>
      </c>
      <c r="J102" s="8">
        <v>0</v>
      </c>
      <c r="K102" s="8">
        <v>0</v>
      </c>
      <c r="L102" s="8">
        <v>0</v>
      </c>
      <c r="M102" s="22">
        <v>0</v>
      </c>
      <c r="N102" s="281">
        <f t="shared" si="44"/>
        <v>0</v>
      </c>
      <c r="O102" s="52"/>
      <c r="P102" s="15">
        <v>0</v>
      </c>
      <c r="Q102" s="17">
        <v>0</v>
      </c>
      <c r="R102" s="26">
        <v>0</v>
      </c>
      <c r="S102" s="26">
        <v>0</v>
      </c>
      <c r="T102" s="274">
        <f t="shared" si="45"/>
        <v>0</v>
      </c>
      <c r="U102" s="52"/>
      <c r="V102" s="15">
        <v>0</v>
      </c>
      <c r="W102" s="17">
        <v>0</v>
      </c>
      <c r="X102" s="17">
        <v>0</v>
      </c>
      <c r="Y102" s="24">
        <v>0</v>
      </c>
      <c r="Z102" s="275">
        <f t="shared" si="46"/>
        <v>0</v>
      </c>
      <c r="AA102" s="52"/>
      <c r="AB102" s="276">
        <f t="shared" si="47"/>
        <v>0</v>
      </c>
      <c r="AC102" s="276">
        <f t="shared" si="58"/>
        <v>0</v>
      </c>
      <c r="AD102" s="56"/>
      <c r="AE102" s="52"/>
      <c r="AF102" s="277">
        <f t="shared" si="48"/>
        <v>0</v>
      </c>
      <c r="AG102" s="278">
        <f t="shared" si="53"/>
        <v>0</v>
      </c>
      <c r="AH102" s="278">
        <f t="shared" si="54"/>
        <v>0</v>
      </c>
      <c r="AI102" s="278">
        <f t="shared" si="55"/>
        <v>0</v>
      </c>
      <c r="AJ102" s="275">
        <f t="shared" si="56"/>
        <v>0</v>
      </c>
      <c r="AL102" s="277">
        <f t="shared" si="37"/>
        <v>0</v>
      </c>
      <c r="AM102" s="278">
        <f t="shared" si="38"/>
        <v>0</v>
      </c>
      <c r="AN102" s="278">
        <f t="shared" si="41"/>
        <v>0</v>
      </c>
      <c r="AO102" s="275">
        <f t="shared" si="39"/>
        <v>0</v>
      </c>
      <c r="AQ102" s="274">
        <f t="shared" si="57"/>
        <v>0</v>
      </c>
      <c r="AS102" s="274">
        <f t="shared" si="49"/>
        <v>0</v>
      </c>
      <c r="AT102" s="274">
        <f t="shared" si="50"/>
        <v>0</v>
      </c>
      <c r="AU102" s="274">
        <f t="shared" si="51"/>
        <v>0</v>
      </c>
      <c r="AW102" s="274">
        <f t="shared" ca="1" si="52"/>
        <v>0</v>
      </c>
    </row>
    <row r="103" spans="1:49" s="185" customFormat="1" ht="12.75" customHeight="1" x14ac:dyDescent="0.25">
      <c r="A103" s="272">
        <f t="shared" si="42"/>
        <v>2011</v>
      </c>
      <c r="B103" s="273">
        <f t="shared" si="43"/>
        <v>40816</v>
      </c>
      <c r="C103" s="281">
        <f>'E1-H. Portfolio Cash Flows'!KU105</f>
        <v>0</v>
      </c>
      <c r="D103" s="256"/>
      <c r="E103" s="16">
        <v>0</v>
      </c>
      <c r="F103" s="22">
        <v>0</v>
      </c>
      <c r="G103" s="281">
        <f t="shared" si="40"/>
        <v>0</v>
      </c>
      <c r="H103" s="52"/>
      <c r="I103" s="16">
        <v>0</v>
      </c>
      <c r="J103" s="8">
        <v>0</v>
      </c>
      <c r="K103" s="8">
        <v>0</v>
      </c>
      <c r="L103" s="8">
        <v>0</v>
      </c>
      <c r="M103" s="22">
        <v>0</v>
      </c>
      <c r="N103" s="281">
        <f t="shared" si="44"/>
        <v>0</v>
      </c>
      <c r="O103" s="52"/>
      <c r="P103" s="15">
        <v>0</v>
      </c>
      <c r="Q103" s="17">
        <v>0</v>
      </c>
      <c r="R103" s="17">
        <v>0</v>
      </c>
      <c r="S103" s="26">
        <v>0</v>
      </c>
      <c r="T103" s="274">
        <f t="shared" si="45"/>
        <v>0</v>
      </c>
      <c r="U103" s="52"/>
      <c r="V103" s="15">
        <v>0</v>
      </c>
      <c r="W103" s="17">
        <v>0</v>
      </c>
      <c r="X103" s="17">
        <v>0</v>
      </c>
      <c r="Y103" s="24">
        <v>0</v>
      </c>
      <c r="Z103" s="275">
        <f t="shared" si="46"/>
        <v>0</v>
      </c>
      <c r="AA103" s="52"/>
      <c r="AB103" s="276">
        <f t="shared" si="47"/>
        <v>0</v>
      </c>
      <c r="AC103" s="276">
        <f t="shared" si="58"/>
        <v>0</v>
      </c>
      <c r="AD103" s="56"/>
      <c r="AE103" s="52"/>
      <c r="AF103" s="277">
        <f t="shared" si="48"/>
        <v>0</v>
      </c>
      <c r="AG103" s="278">
        <f t="shared" si="53"/>
        <v>0</v>
      </c>
      <c r="AH103" s="278">
        <f t="shared" si="54"/>
        <v>0</v>
      </c>
      <c r="AI103" s="278">
        <f t="shared" si="55"/>
        <v>0</v>
      </c>
      <c r="AJ103" s="275">
        <f t="shared" si="56"/>
        <v>0</v>
      </c>
      <c r="AL103" s="277">
        <f t="shared" si="37"/>
        <v>0</v>
      </c>
      <c r="AM103" s="278">
        <f t="shared" si="38"/>
        <v>0</v>
      </c>
      <c r="AN103" s="278">
        <f t="shared" si="41"/>
        <v>0</v>
      </c>
      <c r="AO103" s="275">
        <f t="shared" si="39"/>
        <v>0</v>
      </c>
      <c r="AQ103" s="274">
        <f t="shared" si="57"/>
        <v>0</v>
      </c>
      <c r="AS103" s="274">
        <f t="shared" si="49"/>
        <v>0</v>
      </c>
      <c r="AT103" s="274">
        <f t="shared" si="50"/>
        <v>0</v>
      </c>
      <c r="AU103" s="274">
        <f t="shared" si="51"/>
        <v>0</v>
      </c>
      <c r="AW103" s="274">
        <f t="shared" ca="1" si="52"/>
        <v>0</v>
      </c>
    </row>
    <row r="104" spans="1:49" s="185" customFormat="1" ht="12.75" customHeight="1" x14ac:dyDescent="0.25">
      <c r="A104" s="272">
        <f t="shared" si="42"/>
        <v>2011</v>
      </c>
      <c r="B104" s="273">
        <f t="shared" si="43"/>
        <v>40908</v>
      </c>
      <c r="C104" s="281">
        <f>'E1-H. Portfolio Cash Flows'!KU106</f>
        <v>0</v>
      </c>
      <c r="D104" s="256"/>
      <c r="E104" s="16">
        <v>0</v>
      </c>
      <c r="F104" s="22">
        <v>0</v>
      </c>
      <c r="G104" s="281">
        <f t="shared" si="40"/>
        <v>0</v>
      </c>
      <c r="H104" s="52"/>
      <c r="I104" s="16">
        <v>0</v>
      </c>
      <c r="J104" s="8">
        <v>0</v>
      </c>
      <c r="K104" s="8">
        <v>0</v>
      </c>
      <c r="L104" s="8">
        <v>0</v>
      </c>
      <c r="M104" s="22">
        <v>0</v>
      </c>
      <c r="N104" s="281">
        <f t="shared" si="44"/>
        <v>0</v>
      </c>
      <c r="O104" s="52"/>
      <c r="P104" s="15">
        <v>0</v>
      </c>
      <c r="Q104" s="17">
        <v>0</v>
      </c>
      <c r="R104" s="26">
        <v>0</v>
      </c>
      <c r="S104" s="26">
        <v>0</v>
      </c>
      <c r="T104" s="274">
        <f t="shared" si="45"/>
        <v>0</v>
      </c>
      <c r="U104" s="52"/>
      <c r="V104" s="15">
        <v>0</v>
      </c>
      <c r="W104" s="17">
        <v>0</v>
      </c>
      <c r="X104" s="17">
        <v>0</v>
      </c>
      <c r="Y104" s="24">
        <v>0</v>
      </c>
      <c r="Z104" s="275">
        <f t="shared" si="46"/>
        <v>0</v>
      </c>
      <c r="AA104" s="52"/>
      <c r="AB104" s="276">
        <f t="shared" si="47"/>
        <v>0</v>
      </c>
      <c r="AC104" s="276">
        <f t="shared" si="58"/>
        <v>0</v>
      </c>
      <c r="AD104" s="56"/>
      <c r="AE104" s="52"/>
      <c r="AF104" s="277">
        <f t="shared" si="48"/>
        <v>0</v>
      </c>
      <c r="AG104" s="278">
        <f t="shared" si="53"/>
        <v>0</v>
      </c>
      <c r="AH104" s="278">
        <f t="shared" si="54"/>
        <v>0</v>
      </c>
      <c r="AI104" s="278">
        <f t="shared" si="55"/>
        <v>0</v>
      </c>
      <c r="AJ104" s="275">
        <f t="shared" si="56"/>
        <v>0</v>
      </c>
      <c r="AL104" s="277">
        <f t="shared" si="37"/>
        <v>0</v>
      </c>
      <c r="AM104" s="278">
        <f t="shared" si="38"/>
        <v>0</v>
      </c>
      <c r="AN104" s="278">
        <f t="shared" si="41"/>
        <v>0</v>
      </c>
      <c r="AO104" s="275">
        <f t="shared" si="39"/>
        <v>0</v>
      </c>
      <c r="AQ104" s="274">
        <f t="shared" si="57"/>
        <v>0</v>
      </c>
      <c r="AS104" s="274">
        <f t="shared" si="49"/>
        <v>0</v>
      </c>
      <c r="AT104" s="274">
        <f t="shared" si="50"/>
        <v>0</v>
      </c>
      <c r="AU104" s="274">
        <f t="shared" si="51"/>
        <v>0</v>
      </c>
      <c r="AW104" s="274">
        <f t="shared" ca="1" si="52"/>
        <v>0</v>
      </c>
    </row>
    <row r="105" spans="1:49" s="185" customFormat="1" ht="12.75" customHeight="1" x14ac:dyDescent="0.25">
      <c r="A105" s="272">
        <f t="shared" si="42"/>
        <v>2012</v>
      </c>
      <c r="B105" s="273">
        <f t="shared" si="43"/>
        <v>40999</v>
      </c>
      <c r="C105" s="281">
        <f>'E1-H. Portfolio Cash Flows'!KU107</f>
        <v>0</v>
      </c>
      <c r="D105" s="256"/>
      <c r="E105" s="16">
        <v>0</v>
      </c>
      <c r="F105" s="22">
        <v>0</v>
      </c>
      <c r="G105" s="281">
        <f t="shared" si="40"/>
        <v>0</v>
      </c>
      <c r="H105" s="52"/>
      <c r="I105" s="15">
        <v>0</v>
      </c>
      <c r="J105" s="1">
        <v>0</v>
      </c>
      <c r="K105" s="8">
        <v>0</v>
      </c>
      <c r="L105" s="8">
        <v>0</v>
      </c>
      <c r="M105" s="22">
        <v>0</v>
      </c>
      <c r="N105" s="281">
        <f t="shared" ref="N105:N108" si="59">SUM(I105:M105)</f>
        <v>0</v>
      </c>
      <c r="O105" s="52"/>
      <c r="P105" s="15">
        <v>0</v>
      </c>
      <c r="Q105" s="17">
        <v>0</v>
      </c>
      <c r="R105" s="26">
        <v>0</v>
      </c>
      <c r="S105" s="26">
        <v>0</v>
      </c>
      <c r="T105" s="274">
        <f t="shared" ref="T105:T108" si="60">SUM(P105:S105)</f>
        <v>0</v>
      </c>
      <c r="U105" s="52"/>
      <c r="V105" s="15">
        <v>0</v>
      </c>
      <c r="W105" s="17">
        <v>0</v>
      </c>
      <c r="X105" s="17">
        <v>0</v>
      </c>
      <c r="Y105" s="24">
        <v>0</v>
      </c>
      <c r="Z105" s="275">
        <f t="shared" ref="Z105:Z108" si="61">SUM(V105:Y105)</f>
        <v>0</v>
      </c>
      <c r="AA105" s="52"/>
      <c r="AB105" s="276">
        <f t="shared" si="47"/>
        <v>0</v>
      </c>
      <c r="AC105" s="276">
        <f t="shared" si="58"/>
        <v>0</v>
      </c>
      <c r="AD105" s="56"/>
      <c r="AE105" s="52"/>
      <c r="AF105" s="277">
        <f t="shared" si="48"/>
        <v>0</v>
      </c>
      <c r="AG105" s="278">
        <f t="shared" si="53"/>
        <v>0</v>
      </c>
      <c r="AH105" s="278">
        <f t="shared" si="54"/>
        <v>0</v>
      </c>
      <c r="AI105" s="278">
        <f t="shared" si="55"/>
        <v>0</v>
      </c>
      <c r="AJ105" s="275">
        <f t="shared" si="56"/>
        <v>0</v>
      </c>
      <c r="AL105" s="277">
        <f t="shared" si="37"/>
        <v>0</v>
      </c>
      <c r="AM105" s="278">
        <f t="shared" si="38"/>
        <v>0</v>
      </c>
      <c r="AN105" s="278">
        <f t="shared" si="41"/>
        <v>0</v>
      </c>
      <c r="AO105" s="275">
        <f t="shared" si="39"/>
        <v>0</v>
      </c>
      <c r="AQ105" s="274">
        <f t="shared" si="57"/>
        <v>0</v>
      </c>
      <c r="AS105" s="274">
        <f t="shared" si="49"/>
        <v>0</v>
      </c>
      <c r="AT105" s="274">
        <f t="shared" si="50"/>
        <v>0</v>
      </c>
      <c r="AU105" s="274">
        <f t="shared" si="51"/>
        <v>0</v>
      </c>
      <c r="AW105" s="274">
        <f t="shared" ca="1" si="52"/>
        <v>0</v>
      </c>
    </row>
    <row r="106" spans="1:49" s="185" customFormat="1" ht="12.75" customHeight="1" x14ac:dyDescent="0.25">
      <c r="A106" s="272">
        <f t="shared" si="42"/>
        <v>2012</v>
      </c>
      <c r="B106" s="273">
        <f t="shared" si="43"/>
        <v>41090</v>
      </c>
      <c r="C106" s="281">
        <f>'E1-H. Portfolio Cash Flows'!KU108</f>
        <v>0</v>
      </c>
      <c r="D106" s="256"/>
      <c r="E106" s="16">
        <v>0</v>
      </c>
      <c r="F106" s="22">
        <v>0</v>
      </c>
      <c r="G106" s="281">
        <f t="shared" si="40"/>
        <v>0</v>
      </c>
      <c r="H106" s="52"/>
      <c r="I106" s="16">
        <v>0</v>
      </c>
      <c r="J106" s="8">
        <v>0</v>
      </c>
      <c r="K106" s="8">
        <v>0</v>
      </c>
      <c r="L106" s="8">
        <v>0</v>
      </c>
      <c r="M106" s="22">
        <v>0</v>
      </c>
      <c r="N106" s="281">
        <f t="shared" si="59"/>
        <v>0</v>
      </c>
      <c r="O106" s="52"/>
      <c r="P106" s="15">
        <v>0</v>
      </c>
      <c r="Q106" s="17">
        <v>0</v>
      </c>
      <c r="R106" s="26">
        <v>0</v>
      </c>
      <c r="S106" s="26">
        <v>0</v>
      </c>
      <c r="T106" s="274">
        <f t="shared" si="60"/>
        <v>0</v>
      </c>
      <c r="U106" s="52"/>
      <c r="V106" s="15">
        <v>0</v>
      </c>
      <c r="W106" s="17">
        <v>0</v>
      </c>
      <c r="X106" s="17">
        <v>0</v>
      </c>
      <c r="Y106" s="24">
        <v>0</v>
      </c>
      <c r="Z106" s="275">
        <f t="shared" si="61"/>
        <v>0</v>
      </c>
      <c r="AA106" s="52"/>
      <c r="AB106" s="276">
        <f t="shared" si="47"/>
        <v>0</v>
      </c>
      <c r="AC106" s="276">
        <f t="shared" si="58"/>
        <v>0</v>
      </c>
      <c r="AD106" s="56"/>
      <c r="AE106" s="52"/>
      <c r="AF106" s="277">
        <f t="shared" si="48"/>
        <v>0</v>
      </c>
      <c r="AG106" s="278">
        <f t="shared" si="53"/>
        <v>0</v>
      </c>
      <c r="AH106" s="278">
        <f t="shared" si="54"/>
        <v>0</v>
      </c>
      <c r="AI106" s="278">
        <f t="shared" si="55"/>
        <v>0</v>
      </c>
      <c r="AJ106" s="275">
        <f t="shared" si="56"/>
        <v>0</v>
      </c>
      <c r="AL106" s="277">
        <f t="shared" si="37"/>
        <v>0</v>
      </c>
      <c r="AM106" s="278">
        <f t="shared" si="38"/>
        <v>0</v>
      </c>
      <c r="AN106" s="278">
        <f t="shared" si="41"/>
        <v>0</v>
      </c>
      <c r="AO106" s="275">
        <f t="shared" si="39"/>
        <v>0</v>
      </c>
      <c r="AQ106" s="274">
        <f t="shared" si="57"/>
        <v>0</v>
      </c>
      <c r="AS106" s="274">
        <f t="shared" si="49"/>
        <v>0</v>
      </c>
      <c r="AT106" s="274">
        <f t="shared" si="50"/>
        <v>0</v>
      </c>
      <c r="AU106" s="274">
        <f t="shared" si="51"/>
        <v>0</v>
      </c>
      <c r="AW106" s="274">
        <f t="shared" ca="1" si="52"/>
        <v>0</v>
      </c>
    </row>
    <row r="107" spans="1:49" s="185" customFormat="1" ht="12.75" customHeight="1" x14ac:dyDescent="0.25">
      <c r="A107" s="272">
        <f t="shared" si="42"/>
        <v>2012</v>
      </c>
      <c r="B107" s="273">
        <f>DATE(YEAR(B108),MONTH(B108)-2,0)</f>
        <v>41182</v>
      </c>
      <c r="C107" s="281">
        <f>'E1-H. Portfolio Cash Flows'!KU109</f>
        <v>0</v>
      </c>
      <c r="D107" s="256"/>
      <c r="E107" s="16">
        <v>0</v>
      </c>
      <c r="F107" s="22">
        <v>0</v>
      </c>
      <c r="G107" s="281">
        <f t="shared" si="40"/>
        <v>0</v>
      </c>
      <c r="H107" s="52"/>
      <c r="I107" s="16">
        <v>0</v>
      </c>
      <c r="J107" s="8">
        <v>0</v>
      </c>
      <c r="K107" s="8">
        <v>0</v>
      </c>
      <c r="L107" s="8">
        <v>0</v>
      </c>
      <c r="M107" s="22">
        <v>0</v>
      </c>
      <c r="N107" s="281">
        <f t="shared" si="59"/>
        <v>0</v>
      </c>
      <c r="O107" s="52"/>
      <c r="P107" s="15">
        <v>0</v>
      </c>
      <c r="Q107" s="17">
        <v>0</v>
      </c>
      <c r="R107" s="26">
        <v>0</v>
      </c>
      <c r="S107" s="26">
        <v>0</v>
      </c>
      <c r="T107" s="274">
        <f t="shared" si="60"/>
        <v>0</v>
      </c>
      <c r="U107" s="52"/>
      <c r="V107" s="15">
        <v>0</v>
      </c>
      <c r="W107" s="17">
        <v>0</v>
      </c>
      <c r="X107" s="17">
        <v>0</v>
      </c>
      <c r="Y107" s="24">
        <v>0</v>
      </c>
      <c r="Z107" s="275">
        <f t="shared" si="61"/>
        <v>0</v>
      </c>
      <c r="AA107" s="52"/>
      <c r="AB107" s="276">
        <f t="shared" si="47"/>
        <v>0</v>
      </c>
      <c r="AC107" s="276">
        <f t="shared" si="58"/>
        <v>0</v>
      </c>
      <c r="AD107" s="56"/>
      <c r="AE107" s="52"/>
      <c r="AF107" s="277">
        <f t="shared" si="48"/>
        <v>0</v>
      </c>
      <c r="AG107" s="278">
        <f t="shared" si="53"/>
        <v>0</v>
      </c>
      <c r="AH107" s="278">
        <f t="shared" si="54"/>
        <v>0</v>
      </c>
      <c r="AI107" s="278">
        <f t="shared" si="55"/>
        <v>0</v>
      </c>
      <c r="AJ107" s="275">
        <f t="shared" si="56"/>
        <v>0</v>
      </c>
      <c r="AL107" s="277">
        <f t="shared" si="37"/>
        <v>0</v>
      </c>
      <c r="AM107" s="278">
        <f t="shared" si="38"/>
        <v>0</v>
      </c>
      <c r="AN107" s="278">
        <f t="shared" si="41"/>
        <v>0</v>
      </c>
      <c r="AO107" s="275">
        <f t="shared" si="39"/>
        <v>0</v>
      </c>
      <c r="AQ107" s="274">
        <f t="shared" si="57"/>
        <v>0</v>
      </c>
      <c r="AS107" s="274">
        <f t="shared" si="49"/>
        <v>0</v>
      </c>
      <c r="AT107" s="274">
        <f t="shared" si="50"/>
        <v>0</v>
      </c>
      <c r="AU107" s="274">
        <f t="shared" si="51"/>
        <v>0</v>
      </c>
      <c r="AW107" s="274">
        <f t="shared" ca="1" si="52"/>
        <v>0</v>
      </c>
    </row>
    <row r="108" spans="1:49" s="185" customFormat="1" ht="12.75" customHeight="1" thickBot="1" x14ac:dyDescent="0.3">
      <c r="A108" s="283">
        <f>YEAR(B108)</f>
        <v>2012</v>
      </c>
      <c r="B108" s="284">
        <f>ValuationDate</f>
        <v>41274</v>
      </c>
      <c r="C108" s="285">
        <f>'E1-H. Portfolio Cash Flows'!KU110</f>
        <v>0</v>
      </c>
      <c r="D108" s="256"/>
      <c r="E108" s="30">
        <v>0</v>
      </c>
      <c r="F108" s="31">
        <v>0</v>
      </c>
      <c r="G108" s="285">
        <f t="shared" si="40"/>
        <v>0</v>
      </c>
      <c r="H108" s="52"/>
      <c r="I108" s="30">
        <v>0</v>
      </c>
      <c r="J108" s="32">
        <v>0</v>
      </c>
      <c r="K108" s="32">
        <v>0</v>
      </c>
      <c r="L108" s="32">
        <v>0</v>
      </c>
      <c r="M108" s="31">
        <v>0</v>
      </c>
      <c r="N108" s="285">
        <f t="shared" si="59"/>
        <v>0</v>
      </c>
      <c r="O108" s="52"/>
      <c r="P108" s="30">
        <v>0</v>
      </c>
      <c r="Q108" s="35">
        <v>0</v>
      </c>
      <c r="R108" s="37">
        <v>0</v>
      </c>
      <c r="S108" s="37">
        <v>0</v>
      </c>
      <c r="T108" s="285">
        <f t="shared" si="60"/>
        <v>0</v>
      </c>
      <c r="U108" s="52"/>
      <c r="V108" s="30">
        <v>0</v>
      </c>
      <c r="W108" s="35">
        <v>0</v>
      </c>
      <c r="X108" s="35">
        <v>0</v>
      </c>
      <c r="Y108" s="36">
        <v>0</v>
      </c>
      <c r="Z108" s="286">
        <f t="shared" si="61"/>
        <v>0</v>
      </c>
      <c r="AA108" s="52"/>
      <c r="AB108" s="287">
        <f t="shared" si="47"/>
        <v>0</v>
      </c>
      <c r="AC108" s="287">
        <f t="shared" si="58"/>
        <v>0</v>
      </c>
      <c r="AD108" s="56"/>
      <c r="AE108" s="52"/>
      <c r="AF108" s="288">
        <f t="shared" si="48"/>
        <v>0</v>
      </c>
      <c r="AG108" s="289">
        <f t="shared" si="53"/>
        <v>0</v>
      </c>
      <c r="AH108" s="289">
        <f t="shared" si="54"/>
        <v>0</v>
      </c>
      <c r="AI108" s="289">
        <f t="shared" si="55"/>
        <v>0</v>
      </c>
      <c r="AJ108" s="290">
        <f t="shared" si="56"/>
        <v>0</v>
      </c>
      <c r="AL108" s="288">
        <f t="shared" si="37"/>
        <v>0</v>
      </c>
      <c r="AM108" s="289">
        <f t="shared" si="38"/>
        <v>0</v>
      </c>
      <c r="AN108" s="289">
        <f t="shared" si="41"/>
        <v>0</v>
      </c>
      <c r="AO108" s="290">
        <f t="shared" si="39"/>
        <v>0</v>
      </c>
      <c r="AQ108" s="285">
        <f t="shared" si="57"/>
        <v>0</v>
      </c>
      <c r="AS108" s="285">
        <f t="shared" si="49"/>
        <v>0</v>
      </c>
      <c r="AT108" s="285">
        <f t="shared" si="50"/>
        <v>0</v>
      </c>
      <c r="AU108" s="285">
        <f t="shared" si="51"/>
        <v>0</v>
      </c>
      <c r="AW108" s="285">
        <f t="shared" ca="1" si="52"/>
        <v>0</v>
      </c>
    </row>
    <row r="109" spans="1:49" s="282" customFormat="1" ht="12.75" customHeight="1" thickBot="1" x14ac:dyDescent="0.3">
      <c r="A109" s="291">
        <f>YEAR(B109)</f>
        <v>2012</v>
      </c>
      <c r="B109" s="339">
        <f>B108</f>
        <v>41274</v>
      </c>
      <c r="C109" s="167"/>
      <c r="D109" s="256"/>
      <c r="E109" s="167"/>
      <c r="F109" s="167"/>
      <c r="G109" s="167"/>
      <c r="H109" s="292"/>
      <c r="I109" s="167"/>
      <c r="J109" s="167"/>
      <c r="K109" s="167"/>
      <c r="L109" s="167"/>
      <c r="M109" s="167"/>
      <c r="N109" s="167"/>
      <c r="O109" s="292"/>
      <c r="P109" s="167"/>
      <c r="Q109" s="167"/>
      <c r="R109" s="167"/>
      <c r="S109" s="167"/>
      <c r="T109" s="167"/>
      <c r="U109" s="292"/>
      <c r="V109" s="167"/>
      <c r="W109" s="167"/>
      <c r="X109" s="167"/>
      <c r="Y109" s="167"/>
      <c r="Z109" s="167"/>
      <c r="AA109" s="292"/>
      <c r="AB109" s="167"/>
      <c r="AC109" s="56"/>
      <c r="AD109" s="56"/>
      <c r="AE109" s="292"/>
      <c r="AF109" s="293">
        <f>-$V$111</f>
        <v>0</v>
      </c>
      <c r="AG109" s="294">
        <f>-SUM(J111,W111)</f>
        <v>0</v>
      </c>
      <c r="AH109" s="294">
        <f>-SUM(K111,X111)</f>
        <v>0</v>
      </c>
      <c r="AI109" s="294">
        <f>SUM(M111,Y111)</f>
        <v>0</v>
      </c>
      <c r="AJ109" s="295">
        <f t="shared" si="56"/>
        <v>0</v>
      </c>
      <c r="AL109" s="293">
        <f t="shared" si="37"/>
        <v>0</v>
      </c>
      <c r="AM109" s="294">
        <f t="shared" si="38"/>
        <v>0</v>
      </c>
      <c r="AN109" s="294">
        <f t="shared" si="41"/>
        <v>0</v>
      </c>
      <c r="AO109" s="295">
        <f t="shared" si="39"/>
        <v>0</v>
      </c>
      <c r="AW109" s="174">
        <f>AJ109</f>
        <v>0</v>
      </c>
    </row>
    <row r="110" spans="1:49" s="282" customFormat="1" ht="50.25" customHeight="1" thickBot="1" x14ac:dyDescent="0.3">
      <c r="A110" s="296" t="s">
        <v>150</v>
      </c>
      <c r="B110" s="297"/>
      <c r="C110" s="298" t="s">
        <v>167</v>
      </c>
      <c r="D110" s="256"/>
      <c r="E110" s="298" t="s">
        <v>161</v>
      </c>
      <c r="F110" s="298" t="s">
        <v>162</v>
      </c>
      <c r="G110" s="298" t="s">
        <v>168</v>
      </c>
      <c r="H110" s="256"/>
      <c r="I110" s="298" t="s">
        <v>163</v>
      </c>
      <c r="J110" s="298" t="s">
        <v>164</v>
      </c>
      <c r="K110" s="298" t="s">
        <v>177</v>
      </c>
      <c r="L110" s="298" t="s">
        <v>132</v>
      </c>
      <c r="M110" s="298" t="s">
        <v>165</v>
      </c>
      <c r="N110" s="298" t="s">
        <v>145</v>
      </c>
      <c r="O110" s="256"/>
      <c r="P110" s="9" t="s">
        <v>258</v>
      </c>
      <c r="Q110" s="9" t="s">
        <v>261</v>
      </c>
      <c r="R110" s="9" t="s">
        <v>313</v>
      </c>
      <c r="S110" s="9" t="s">
        <v>263</v>
      </c>
      <c r="T110" s="9" t="s">
        <v>262</v>
      </c>
      <c r="U110" s="256"/>
      <c r="V110" s="298" t="s">
        <v>144</v>
      </c>
      <c r="W110" s="298" t="s">
        <v>148</v>
      </c>
      <c r="X110" s="298" t="s">
        <v>314</v>
      </c>
      <c r="Y110" s="298" t="s">
        <v>149</v>
      </c>
      <c r="Z110" s="298" t="s">
        <v>169</v>
      </c>
      <c r="AA110" s="256"/>
      <c r="AB110" s="9" t="s">
        <v>172</v>
      </c>
      <c r="AC110" s="56"/>
      <c r="AD110" s="56"/>
      <c r="AE110" s="52"/>
      <c r="AF110" s="337" t="str">
        <f>AF7</f>
        <v>NCF to LPs</v>
      </c>
      <c r="AG110" s="337" t="str">
        <f>AG7</f>
        <v>NCF to SBA</v>
      </c>
      <c r="AH110" s="337" t="s">
        <v>483</v>
      </c>
      <c r="AI110" s="337" t="s">
        <v>303</v>
      </c>
      <c r="AJ110" s="337" t="str">
        <f>AJ7</f>
        <v>Unlevered NCF</v>
      </c>
      <c r="AL110" s="9"/>
      <c r="AM110" s="9"/>
      <c r="AN110" s="9"/>
      <c r="AO110" s="9"/>
      <c r="AQ110" s="319" t="s">
        <v>318</v>
      </c>
      <c r="AR110" s="319"/>
      <c r="AS110" s="387">
        <f>SUM(AS9:AS108)</f>
        <v>0</v>
      </c>
      <c r="AT110" s="387">
        <f t="shared" ref="AT110:AU110" si="62">SUM(AT9:AT108)</f>
        <v>0</v>
      </c>
      <c r="AU110" s="387">
        <f t="shared" si="62"/>
        <v>0</v>
      </c>
      <c r="AW110" s="337" t="str">
        <f>AW7</f>
        <v>Adjusted Unlevered NCF</v>
      </c>
    </row>
    <row r="111" spans="1:49" ht="18" customHeight="1" thickBot="1" x14ac:dyDescent="0.3">
      <c r="A111" s="172" t="s">
        <v>147</v>
      </c>
      <c r="B111" s="299">
        <f>ValuationDate</f>
        <v>41274</v>
      </c>
      <c r="C111" s="300">
        <f>ResidualValue</f>
        <v>0</v>
      </c>
      <c r="E111" s="34">
        <v>0</v>
      </c>
      <c r="F111" s="33">
        <v>0</v>
      </c>
      <c r="G111" s="300">
        <f>SUM(C111:F111)</f>
        <v>0</v>
      </c>
      <c r="I111" s="27">
        <v>0</v>
      </c>
      <c r="J111" s="27">
        <v>0</v>
      </c>
      <c r="K111" s="27">
        <v>0</v>
      </c>
      <c r="L111" s="27">
        <v>0</v>
      </c>
      <c r="M111" s="27">
        <v>0</v>
      </c>
      <c r="N111" s="301">
        <f>SUM(I111:M111)</f>
        <v>0</v>
      </c>
      <c r="P111" s="302">
        <f>SUM($P$9:$P$108)</f>
        <v>0</v>
      </c>
      <c r="Q111" s="302">
        <f>SUM($Q$9:$Q$108)</f>
        <v>0</v>
      </c>
      <c r="R111" s="302">
        <f>SUM($R$9:$R$108)</f>
        <v>0</v>
      </c>
      <c r="S111" s="302">
        <f>SUM($S$9:$S$108)</f>
        <v>0</v>
      </c>
      <c r="T111" s="302">
        <f>SUM($T$9:$T$108)</f>
        <v>0</v>
      </c>
      <c r="V111" s="27">
        <v>0</v>
      </c>
      <c r="W111" s="27">
        <f>-1*(SUM(Q$9:Q$108)+SUM(W$9:W$108))</f>
        <v>0</v>
      </c>
      <c r="X111" s="27">
        <f>-1*(SUM(R$9:R$108)+SUM(X$9:X$108))</f>
        <v>0</v>
      </c>
      <c r="Y111" s="27">
        <f>-1*(SUM(S$9:S$108)+SUM(Y$9:Y$108))</f>
        <v>0</v>
      </c>
      <c r="Z111" s="303">
        <f>SUM(V111:Y111)</f>
        <v>0</v>
      </c>
      <c r="AB111" s="304">
        <f>AC5+SUM(AB9:AB108)+(G111)+(N111+Z111)</f>
        <v>0</v>
      </c>
      <c r="AD111" s="324" t="s">
        <v>146</v>
      </c>
      <c r="AF111" s="340" t="str">
        <f>IFERROR((((1+IRR(AF$9:AF$109,-0.4))^4)-1),"")</f>
        <v/>
      </c>
      <c r="AG111" s="340" t="str">
        <f>IFERROR((((1+IRR(AG$9:AG$109,-0.4))^4)-1),"")</f>
        <v/>
      </c>
      <c r="AH111" s="340" t="str">
        <f>IFERROR((((1+IRR(AH$9:AH$109,-0.4))^4)-1),"")</f>
        <v/>
      </c>
      <c r="AI111" s="340"/>
      <c r="AJ111" s="341" t="str">
        <f>IFERROR((((1+IRR(AJ$9:AJ$109,-0.4))^4)-1),"")</f>
        <v/>
      </c>
      <c r="AK111" s="280"/>
      <c r="AV111" s="324" t="s">
        <v>146</v>
      </c>
      <c r="AW111" s="341" t="str">
        <f ca="1">IFERROR((((1+IRR(AW$9:AW$109,-0.4))^4)-1),"")</f>
        <v/>
      </c>
    </row>
    <row r="112" spans="1:49" ht="18" customHeight="1" x14ac:dyDescent="0.25">
      <c r="V112" s="384"/>
      <c r="AD112" s="324" t="s">
        <v>53</v>
      </c>
      <c r="AF112" s="342" t="str">
        <f>IFERROR(-(SUM(V$9:V$108)+V$111)/PaidIn,"")</f>
        <v/>
      </c>
      <c r="AG112" s="342" t="str">
        <f>IFERROR(-(SUM(W$9:W$108)+W$111)/SBADrawn,"")</f>
        <v/>
      </c>
      <c r="AH112" s="342" t="str">
        <f>IFERROR(-(SUM(X$9:X$108)+X$111)/OtherDrawn,"")</f>
        <v/>
      </c>
      <c r="AI112" s="342"/>
      <c r="AJ112" s="342" t="str">
        <f>IFERROR(-(SUM(Z$9:Z$108)+Z$111)/TotalDrawn,"")</f>
        <v/>
      </c>
      <c r="AQ112" s="160" t="s">
        <v>319</v>
      </c>
      <c r="AS112" s="501">
        <v>0.02</v>
      </c>
      <c r="AT112" s="382"/>
      <c r="AV112" s="324" t="s">
        <v>53</v>
      </c>
      <c r="AW112" s="342" t="str">
        <f ca="1">IFERROR(-(SUM(Z$9:Z$108)+Z$111)/(TotalDrawn-(OFFSET($AS$110,0,MFeeMenuNum)-SUM($I$9:$I$108))),"")</f>
        <v/>
      </c>
    </row>
    <row r="113" spans="1:49" ht="18" customHeight="1" x14ac:dyDescent="0.25">
      <c r="AD113" s="324" t="s">
        <v>48</v>
      </c>
      <c r="AF113" s="342" t="str">
        <f>IFERROR(-SUM(V$9:V$108)/PaidIn,"")</f>
        <v/>
      </c>
      <c r="AG113" s="342" t="str">
        <f>IFERROR(-SUM(W$9:W$108)/SBADrawn,"")</f>
        <v/>
      </c>
      <c r="AH113" s="342" t="str">
        <f>IFERROR(-SUM(X$9:X$108)/OtherDrawn,"")</f>
        <v/>
      </c>
      <c r="AI113" s="342"/>
      <c r="AJ113" s="342" t="str">
        <f>IFERROR(-SUM(Z$9:Z$108)/TotalDrawn,"")</f>
        <v/>
      </c>
      <c r="AQ113" s="160" t="s">
        <v>321</v>
      </c>
      <c r="AS113" s="502" t="s">
        <v>308</v>
      </c>
      <c r="AT113" s="385">
        <f>IF($AS$113="Factor",0,IF($AS$113="Gross",1,IF($AS$113="Straight-Line",2)))</f>
        <v>0</v>
      </c>
      <c r="AV113" s="324" t="s">
        <v>48</v>
      </c>
      <c r="AW113" s="342" t="str">
        <f ca="1">IFERROR(-(SUM(Z$9:Z$108))/(TotalDrawn-(OFFSET($AS$110,0,MFeeMenuNum)-SUM($I$9:$I$108))),"")</f>
        <v/>
      </c>
    </row>
    <row r="114" spans="1:49" ht="18" customHeight="1" x14ac:dyDescent="0.25">
      <c r="AD114" s="324" t="s">
        <v>47</v>
      </c>
      <c r="AF114" s="343" t="str">
        <f>IFERROR(-V111/PaidIn,"")</f>
        <v/>
      </c>
      <c r="AG114" s="343" t="str">
        <f>IFERROR(-W111/S,"")</f>
        <v/>
      </c>
      <c r="AH114" s="343" t="str">
        <f>IFERROR(-X111/OtherDrawn,"")</f>
        <v/>
      </c>
      <c r="AI114" s="343"/>
      <c r="AJ114" s="343" t="str">
        <f>IFERROR(-Z111/TotalDrawn,"")</f>
        <v/>
      </c>
      <c r="AQ114" s="208" t="s">
        <v>320</v>
      </c>
      <c r="AS114" s="503">
        <v>0.9</v>
      </c>
      <c r="AV114" s="324" t="s">
        <v>47</v>
      </c>
      <c r="AW114" s="343" t="str">
        <f ca="1">IFERROR((-Z$111)/(TotalDrawn-(OFFSET($AS$110,0,MFeeMenuNum)-SUM($I$9:$I$108))),"")</f>
        <v/>
      </c>
    </row>
    <row r="115" spans="1:49" ht="18" customHeight="1" x14ac:dyDescent="0.25">
      <c r="AD115" s="413" t="s">
        <v>312</v>
      </c>
      <c r="AF115" s="383" t="str">
        <f>IFERROR(-SUM($I$9:$I$111)/TotalComCap,"")</f>
        <v/>
      </c>
      <c r="AS115" s="386" t="s">
        <v>317</v>
      </c>
      <c r="AV115" s="413" t="s">
        <v>312</v>
      </c>
      <c r="AW115" s="383" t="e">
        <f>IF(MFeeMenuNum=0,-SUM($AS$9:$AS$108)/TotalComCap,IF(MFeeMenuNum=1,-SUM($AT$9:$AT$108)/TotalComCap,IF(MFeeMenuNum=2,-SUM($AU$9:$AU$108)/TotalComCap)))</f>
        <v>#DIV/0!</v>
      </c>
    </row>
    <row r="116" spans="1:49" ht="15" customHeight="1" x14ac:dyDescent="0.25">
      <c r="AS116" s="385" t="s">
        <v>308</v>
      </c>
      <c r="AW116" s="48"/>
    </row>
    <row r="117" spans="1:49" ht="15" customHeight="1" thickBot="1" x14ac:dyDescent="0.3">
      <c r="A117" s="305" t="s">
        <v>156</v>
      </c>
      <c r="B117" s="306"/>
      <c r="C117" s="179"/>
      <c r="D117" s="307"/>
      <c r="E117" s="179"/>
      <c r="F117" s="179"/>
      <c r="G117" s="179"/>
      <c r="AS117" s="385" t="s">
        <v>50</v>
      </c>
      <c r="AT117" s="52"/>
      <c r="AW117" s="388">
        <f ca="1">OFFSET(AW114,2,0)</f>
        <v>0</v>
      </c>
    </row>
    <row r="118" spans="1:49" ht="55.5" customHeight="1" thickBot="1" x14ac:dyDescent="0.3">
      <c r="A118" s="305" t="s">
        <v>466</v>
      </c>
      <c r="B118" s="668"/>
      <c r="C118" s="669"/>
      <c r="D118" s="669"/>
      <c r="E118" s="669"/>
      <c r="F118" s="669"/>
      <c r="G118" s="670"/>
      <c r="AS118" s="385" t="s">
        <v>316</v>
      </c>
      <c r="AW118" s="380"/>
    </row>
    <row r="119" spans="1:49" ht="55.5" customHeight="1" x14ac:dyDescent="0.25">
      <c r="A119" s="305" t="s">
        <v>157</v>
      </c>
      <c r="B119" s="668"/>
      <c r="C119" s="669"/>
      <c r="D119" s="669"/>
      <c r="E119" s="669"/>
      <c r="F119" s="669"/>
      <c r="G119" s="670"/>
      <c r="AS119" s="385"/>
      <c r="AW119" s="380"/>
    </row>
    <row r="120" spans="1:49" ht="55.5" customHeight="1" x14ac:dyDescent="0.25">
      <c r="A120" s="305" t="s">
        <v>158</v>
      </c>
      <c r="B120" s="671"/>
      <c r="C120" s="672"/>
      <c r="D120" s="672"/>
      <c r="E120" s="672"/>
      <c r="F120" s="672"/>
      <c r="G120" s="673"/>
      <c r="J120" s="308"/>
      <c r="K120" s="308"/>
      <c r="AT120" s="382"/>
    </row>
    <row r="121" spans="1:49" ht="55.5" customHeight="1" x14ac:dyDescent="0.25">
      <c r="A121" s="305" t="s">
        <v>159</v>
      </c>
      <c r="B121" s="671"/>
      <c r="C121" s="672"/>
      <c r="D121" s="672"/>
      <c r="E121" s="672"/>
      <c r="F121" s="672"/>
      <c r="G121" s="673"/>
    </row>
    <row r="122" spans="1:49" ht="55.5" customHeight="1" thickBot="1" x14ac:dyDescent="0.3">
      <c r="A122" s="305" t="s">
        <v>160</v>
      </c>
      <c r="B122" s="674"/>
      <c r="C122" s="675"/>
      <c r="D122" s="675"/>
      <c r="E122" s="675"/>
      <c r="F122" s="675"/>
      <c r="G122" s="676"/>
    </row>
    <row r="123" spans="1:49" ht="15" customHeight="1" x14ac:dyDescent="0.25">
      <c r="B123" s="262"/>
    </row>
    <row r="124" spans="1:49" ht="15" customHeight="1" x14ac:dyDescent="0.25">
      <c r="B124" s="262"/>
    </row>
    <row r="125" spans="1:49" ht="15" customHeight="1" x14ac:dyDescent="0.25">
      <c r="B125" s="262"/>
      <c r="J125" s="308"/>
      <c r="K125" s="308"/>
    </row>
    <row r="126" spans="1:49" ht="15" customHeight="1" x14ac:dyDescent="0.25">
      <c r="B126" s="262"/>
      <c r="L126" s="309"/>
    </row>
    <row r="127" spans="1:49" ht="15" customHeight="1" x14ac:dyDescent="0.25"/>
    <row r="128" spans="1:49" ht="15" customHeight="1" x14ac:dyDescent="0.25"/>
    <row r="129" ht="15" customHeight="1" x14ac:dyDescent="0.25"/>
    <row r="130" ht="15" customHeight="1" x14ac:dyDescent="0.25"/>
    <row r="131" ht="15" customHeight="1" x14ac:dyDescent="0.25"/>
  </sheetData>
  <sheetProtection sheet="1" objects="1" scenarios="1"/>
  <mergeCells count="5">
    <mergeCell ref="B119:G119"/>
    <mergeCell ref="B120:G120"/>
    <mergeCell ref="B121:G121"/>
    <mergeCell ref="B122:G122"/>
    <mergeCell ref="B118:G118"/>
  </mergeCells>
  <conditionalFormatting sqref="C111 L106:L108 V106:V108 C106:C108 C9:C100 AF9:AG100 V9:W100 E106:G108 E111:F111 L9:N100 Y9:Z100 AJ9:AJ100 P9:Q100 AH9 S9:T100 I9:J100 E9:G100">
    <cfRule type="cellIs" dxfId="231" priority="395" stopIfTrue="1" operator="equal">
      <formula>""</formula>
    </cfRule>
  </conditionalFormatting>
  <conditionalFormatting sqref="C111 L106:L108 V106:V108 C106:C108 C9:C100 V9:V100 L9:L100 E106:G108 E111:F111 E9:G100">
    <cfRule type="expression" dxfId="230" priority="394">
      <formula>IF(#REF!=0,TRUE,FALSE)</formula>
    </cfRule>
  </conditionalFormatting>
  <conditionalFormatting sqref="C7 L7 P7:Q7 V7 E7:G7 X7 AH7">
    <cfRule type="expression" dxfId="229" priority="410">
      <formula>IF(C$7="U",TRUE,FALSE)</formula>
    </cfRule>
    <cfRule type="expression" dxfId="228" priority="411">
      <formula>IF(C$7="R",TRUE,FALSE)</formula>
    </cfRule>
    <cfRule type="expression" dxfId="227" priority="412">
      <formula>IF(#REF!=0,TRUE,FALSE)</formula>
    </cfRule>
  </conditionalFormatting>
  <conditionalFormatting sqref="P106:P108">
    <cfRule type="cellIs" dxfId="226" priority="387" stopIfTrue="1" operator="equal">
      <formula>""</formula>
    </cfRule>
  </conditionalFormatting>
  <conditionalFormatting sqref="P106:P108 M9:N100 AF9:AG100 Z9:Z100 AJ9:AJ100 P9:Q100 AH9 S9:T100 I9:J100">
    <cfRule type="expression" dxfId="225" priority="386">
      <formula>IF(#REF!=0,TRUE,FALSE)</formula>
    </cfRule>
  </conditionalFormatting>
  <conditionalFormatting sqref="W106:W108">
    <cfRule type="cellIs" dxfId="224" priority="382" stopIfTrue="1" operator="equal">
      <formula>""</formula>
    </cfRule>
  </conditionalFormatting>
  <conditionalFormatting sqref="W106:W108 W9:W100 Y9:Y100">
    <cfRule type="expression" dxfId="223" priority="381">
      <formula>IF(#REF!=0,TRUE,FALSE)</formula>
    </cfRule>
  </conditionalFormatting>
  <conditionalFormatting sqref="W7">
    <cfRule type="expression" dxfId="222" priority="383">
      <formula>IF(W$7="U",TRUE,FALSE)</formula>
    </cfRule>
    <cfRule type="expression" dxfId="221" priority="384">
      <formula>IF(W$7="R",TRUE,FALSE)</formula>
    </cfRule>
    <cfRule type="expression" dxfId="220" priority="385">
      <formula>IF(#REF!=0,TRUE,FALSE)</formula>
    </cfRule>
  </conditionalFormatting>
  <conditionalFormatting sqref="Q106:Q108">
    <cfRule type="cellIs" dxfId="219" priority="372" stopIfTrue="1" operator="equal">
      <formula>""</formula>
    </cfRule>
  </conditionalFormatting>
  <conditionalFormatting sqref="Q106:Q108">
    <cfRule type="expression" dxfId="218" priority="371">
      <formula>IF(#REF!=0,TRUE,FALSE)</formula>
    </cfRule>
  </conditionalFormatting>
  <conditionalFormatting sqref="Y106:Y108">
    <cfRule type="cellIs" dxfId="217" priority="367" stopIfTrue="1" operator="equal">
      <formula>""</formula>
    </cfRule>
  </conditionalFormatting>
  <conditionalFormatting sqref="Y106:Y108">
    <cfRule type="expression" dxfId="216" priority="366">
      <formula>IF(#REF!=0,TRUE,FALSE)</formula>
    </cfRule>
  </conditionalFormatting>
  <conditionalFormatting sqref="Y7">
    <cfRule type="expression" dxfId="215" priority="368">
      <formula>IF(Y$7="U",TRUE,FALSE)</formula>
    </cfRule>
    <cfRule type="expression" dxfId="214" priority="369">
      <formula>IF(Y$7="R",TRUE,FALSE)</formula>
    </cfRule>
    <cfRule type="expression" dxfId="213" priority="370">
      <formula>IF(#REF!=0,TRUE,FALSE)</formula>
    </cfRule>
  </conditionalFormatting>
  <conditionalFormatting sqref="J106:J108">
    <cfRule type="cellIs" dxfId="212" priority="357" stopIfTrue="1" operator="equal">
      <formula>""</formula>
    </cfRule>
  </conditionalFormatting>
  <conditionalFormatting sqref="J106:J108">
    <cfRule type="expression" dxfId="211" priority="356">
      <formula>IF(#REF!=0,TRUE,FALSE)</formula>
    </cfRule>
  </conditionalFormatting>
  <conditionalFormatting sqref="J7">
    <cfRule type="expression" dxfId="210" priority="358">
      <formula>IF(J$7="U",TRUE,FALSE)</formula>
    </cfRule>
    <cfRule type="expression" dxfId="209" priority="359">
      <formula>IF(J$7="R",TRUE,FALSE)</formula>
    </cfRule>
    <cfRule type="expression" dxfId="208" priority="360">
      <formula>IF(#REF!=0,TRUE,FALSE)</formula>
    </cfRule>
  </conditionalFormatting>
  <conditionalFormatting sqref="I106:I108">
    <cfRule type="cellIs" dxfId="207" priority="352" stopIfTrue="1" operator="equal">
      <formula>""</formula>
    </cfRule>
  </conditionalFormatting>
  <conditionalFormatting sqref="I106:I108">
    <cfRule type="expression" dxfId="206" priority="351">
      <formula>IF(#REF!=0,TRUE,FALSE)</formula>
    </cfRule>
  </conditionalFormatting>
  <conditionalFormatting sqref="I7">
    <cfRule type="expression" dxfId="205" priority="353">
      <formula>IF(I$7="U",TRUE,FALSE)</formula>
    </cfRule>
    <cfRule type="expression" dxfId="204" priority="354">
      <formula>IF(I$7="R",TRUE,FALSE)</formula>
    </cfRule>
    <cfRule type="expression" dxfId="203" priority="355">
      <formula>IF(#REF!=0,TRUE,FALSE)</formula>
    </cfRule>
  </conditionalFormatting>
  <conditionalFormatting sqref="N106:N108">
    <cfRule type="cellIs" dxfId="202" priority="347" stopIfTrue="1" operator="equal">
      <formula>""</formula>
    </cfRule>
  </conditionalFormatting>
  <conditionalFormatting sqref="N106:N108">
    <cfRule type="expression" dxfId="201" priority="346">
      <formula>IF(#REF!=0,TRUE,FALSE)</formula>
    </cfRule>
  </conditionalFormatting>
  <conditionalFormatting sqref="N7">
    <cfRule type="expression" dxfId="200" priority="348">
      <formula>IF(N$7="U",TRUE,FALSE)</formula>
    </cfRule>
    <cfRule type="expression" dxfId="199" priority="349">
      <formula>IF(N$7="R",TRUE,FALSE)</formula>
    </cfRule>
    <cfRule type="expression" dxfId="198" priority="350">
      <formula>IF(#REF!=0,TRUE,FALSE)</formula>
    </cfRule>
  </conditionalFormatting>
  <conditionalFormatting sqref="M106:M108">
    <cfRule type="cellIs" dxfId="197" priority="342" stopIfTrue="1" operator="equal">
      <formula>""</formula>
    </cfRule>
  </conditionalFormatting>
  <conditionalFormatting sqref="M106:M108">
    <cfRule type="expression" dxfId="196" priority="341">
      <formula>IF(#REF!=0,TRUE,FALSE)</formula>
    </cfRule>
  </conditionalFormatting>
  <conditionalFormatting sqref="M7">
    <cfRule type="expression" dxfId="195" priority="343">
      <formula>IF(M$7="U",TRUE,FALSE)</formula>
    </cfRule>
    <cfRule type="expression" dxfId="194" priority="344">
      <formula>IF(M$7="R",TRUE,FALSE)</formula>
    </cfRule>
    <cfRule type="expression" dxfId="193" priority="345">
      <formula>IF(#REF!=0,TRUE,FALSE)</formula>
    </cfRule>
  </conditionalFormatting>
  <conditionalFormatting sqref="AF106:AF108">
    <cfRule type="cellIs" dxfId="192" priority="337" stopIfTrue="1" operator="equal">
      <formula>""</formula>
    </cfRule>
  </conditionalFormatting>
  <conditionalFormatting sqref="AF106:AF108">
    <cfRule type="expression" dxfId="191" priority="336">
      <formula>IF(#REF!=0,TRUE,FALSE)</formula>
    </cfRule>
  </conditionalFormatting>
  <conditionalFormatting sqref="AF7">
    <cfRule type="expression" dxfId="190" priority="338">
      <formula>IF(AF$7="U",TRUE,FALSE)</formula>
    </cfRule>
    <cfRule type="expression" dxfId="189" priority="339">
      <formula>IF(AF$7="R",TRUE,FALSE)</formula>
    </cfRule>
    <cfRule type="expression" dxfId="188" priority="340">
      <formula>IF(#REF!=0,TRUE,FALSE)</formula>
    </cfRule>
  </conditionalFormatting>
  <conditionalFormatting sqref="AJ106:AJ108">
    <cfRule type="cellIs" dxfId="187" priority="332" stopIfTrue="1" operator="equal">
      <formula>""</formula>
    </cfRule>
  </conditionalFormatting>
  <conditionalFormatting sqref="AJ106:AJ108">
    <cfRule type="expression" dxfId="186" priority="331">
      <formula>IF(#REF!=0,TRUE,FALSE)</formula>
    </cfRule>
  </conditionalFormatting>
  <conditionalFormatting sqref="AJ7">
    <cfRule type="expression" dxfId="185" priority="333">
      <formula>IF(AJ$7="U",TRUE,FALSE)</formula>
    </cfRule>
    <cfRule type="expression" dxfId="184" priority="334">
      <formula>IF(AJ$7="R",TRUE,FALSE)</formula>
    </cfRule>
    <cfRule type="expression" dxfId="183" priority="335">
      <formula>IF(#REF!=0,TRUE,FALSE)</formula>
    </cfRule>
  </conditionalFormatting>
  <conditionalFormatting sqref="AG106:AG108">
    <cfRule type="cellIs" dxfId="182" priority="327" stopIfTrue="1" operator="equal">
      <formula>""</formula>
    </cfRule>
  </conditionalFormatting>
  <conditionalFormatting sqref="AG106:AG108">
    <cfRule type="expression" dxfId="181" priority="326">
      <formula>IF(#REF!=0,TRUE,FALSE)</formula>
    </cfRule>
  </conditionalFormatting>
  <conditionalFormatting sqref="AG7">
    <cfRule type="expression" dxfId="180" priority="328">
      <formula>IF(AG$7="U",TRUE,FALSE)</formula>
    </cfRule>
    <cfRule type="expression" dxfId="179" priority="329">
      <formula>IF(AG$7="R",TRUE,FALSE)</formula>
    </cfRule>
    <cfRule type="expression" dxfId="178" priority="330">
      <formula>IF(#REF!=0,TRUE,FALSE)</formula>
    </cfRule>
  </conditionalFormatting>
  <conditionalFormatting sqref="S106:S108">
    <cfRule type="cellIs" dxfId="177" priority="322" stopIfTrue="1" operator="equal">
      <formula>""</formula>
    </cfRule>
  </conditionalFormatting>
  <conditionalFormatting sqref="S106:S108">
    <cfRule type="expression" dxfId="176" priority="321">
      <formula>IF(#REF!=0,TRUE,FALSE)</formula>
    </cfRule>
  </conditionalFormatting>
  <conditionalFormatting sqref="S7">
    <cfRule type="expression" dxfId="175" priority="323">
      <formula>IF(S$7="U",TRUE,FALSE)</formula>
    </cfRule>
    <cfRule type="expression" dxfId="174" priority="324">
      <formula>IF(S$7="R",TRUE,FALSE)</formula>
    </cfRule>
    <cfRule type="expression" dxfId="173" priority="325">
      <formula>IF(#REF!=0,TRUE,FALSE)</formula>
    </cfRule>
  </conditionalFormatting>
  <conditionalFormatting sqref="T106:T108">
    <cfRule type="cellIs" dxfId="172" priority="317" stopIfTrue="1" operator="equal">
      <formula>""</formula>
    </cfRule>
  </conditionalFormatting>
  <conditionalFormatting sqref="T106:T108">
    <cfRule type="expression" dxfId="171" priority="316">
      <formula>IF(#REF!=0,TRUE,FALSE)</formula>
    </cfRule>
  </conditionalFormatting>
  <conditionalFormatting sqref="T7">
    <cfRule type="expression" dxfId="170" priority="318">
      <formula>IF(T$7="U",TRUE,FALSE)</formula>
    </cfRule>
    <cfRule type="expression" dxfId="169" priority="319">
      <formula>IF(T$7="R",TRUE,FALSE)</formula>
    </cfRule>
    <cfRule type="expression" dxfId="168" priority="320">
      <formula>IF(#REF!=0,TRUE,FALSE)</formula>
    </cfRule>
  </conditionalFormatting>
  <conditionalFormatting sqref="Z106:Z108">
    <cfRule type="cellIs" dxfId="167" priority="312" stopIfTrue="1" operator="equal">
      <formula>""</formula>
    </cfRule>
  </conditionalFormatting>
  <conditionalFormatting sqref="Z106:Z108">
    <cfRule type="expression" dxfId="166" priority="311">
      <formula>IF(#REF!=0,TRUE,FALSE)</formula>
    </cfRule>
  </conditionalFormatting>
  <conditionalFormatting sqref="Z7">
    <cfRule type="expression" dxfId="165" priority="313">
      <formula>IF(Z$7="U",TRUE,FALSE)</formula>
    </cfRule>
    <cfRule type="expression" dxfId="164" priority="314">
      <formula>IF(Z$7="R",TRUE,FALSE)</formula>
    </cfRule>
    <cfRule type="expression" dxfId="163" priority="315">
      <formula>IF(#REF!=0,TRUE,FALSE)</formula>
    </cfRule>
  </conditionalFormatting>
  <conditionalFormatting sqref="I111:J111 L111:M111">
    <cfRule type="cellIs" dxfId="162" priority="310" stopIfTrue="1" operator="equal">
      <formula>""</formula>
    </cfRule>
  </conditionalFormatting>
  <conditionalFormatting sqref="I111:J111 L111:M111">
    <cfRule type="expression" dxfId="161" priority="309">
      <formula>IF(#REF!=0,TRUE,FALSE)</formula>
    </cfRule>
  </conditionalFormatting>
  <conditionalFormatting sqref="L101:L105 V101:V105 C101:C105 E101:G105">
    <cfRule type="cellIs" dxfId="160" priority="305" stopIfTrue="1" operator="equal">
      <formula>""</formula>
    </cfRule>
  </conditionalFormatting>
  <conditionalFormatting sqref="L101:L105 V101:V105 C101:C105 E101:G105">
    <cfRule type="expression" dxfId="159" priority="304">
      <formula>IF(#REF!=0,TRUE,FALSE)</formula>
    </cfRule>
  </conditionalFormatting>
  <conditionalFormatting sqref="P102:P104">
    <cfRule type="cellIs" dxfId="158" priority="303" stopIfTrue="1" operator="equal">
      <formula>""</formula>
    </cfRule>
  </conditionalFormatting>
  <conditionalFormatting sqref="P102:P104">
    <cfRule type="expression" dxfId="157" priority="302">
      <formula>IF(#REF!=0,TRUE,FALSE)</formula>
    </cfRule>
  </conditionalFormatting>
  <conditionalFormatting sqref="W101:W105 X104">
    <cfRule type="cellIs" dxfId="156" priority="301" stopIfTrue="1" operator="equal">
      <formula>""</formula>
    </cfRule>
  </conditionalFormatting>
  <conditionalFormatting sqref="W101:W105 X104">
    <cfRule type="expression" dxfId="155" priority="300">
      <formula>IF(#REF!=0,TRUE,FALSE)</formula>
    </cfRule>
  </conditionalFormatting>
  <conditionalFormatting sqref="Q101:Q105 R103">
    <cfRule type="cellIs" dxfId="154" priority="299" stopIfTrue="1" operator="equal">
      <formula>""</formula>
    </cfRule>
  </conditionalFormatting>
  <conditionalFormatting sqref="Q101:Q105 R103">
    <cfRule type="expression" dxfId="153" priority="298">
      <formula>IF(#REF!=0,TRUE,FALSE)</formula>
    </cfRule>
  </conditionalFormatting>
  <conditionalFormatting sqref="Y101:Y105">
    <cfRule type="cellIs" dxfId="152" priority="297" stopIfTrue="1" operator="equal">
      <formula>""</formula>
    </cfRule>
  </conditionalFormatting>
  <conditionalFormatting sqref="Y101:Y105">
    <cfRule type="expression" dxfId="151" priority="296">
      <formula>IF(#REF!=0,TRUE,FALSE)</formula>
    </cfRule>
  </conditionalFormatting>
  <conditionalFormatting sqref="J102:J104">
    <cfRule type="cellIs" dxfId="150" priority="295" stopIfTrue="1" operator="equal">
      <formula>""</formula>
    </cfRule>
  </conditionalFormatting>
  <conditionalFormatting sqref="J102:J104">
    <cfRule type="expression" dxfId="149" priority="294">
      <formula>IF(#REF!=0,TRUE,FALSE)</formula>
    </cfRule>
  </conditionalFormatting>
  <conditionalFormatting sqref="I102:I104">
    <cfRule type="cellIs" dxfId="148" priority="293" stopIfTrue="1" operator="equal">
      <formula>""</formula>
    </cfRule>
  </conditionalFormatting>
  <conditionalFormatting sqref="I102:I104">
    <cfRule type="expression" dxfId="147" priority="292">
      <formula>IF(#REF!=0,TRUE,FALSE)</formula>
    </cfRule>
  </conditionalFormatting>
  <conditionalFormatting sqref="N101:N105">
    <cfRule type="cellIs" dxfId="146" priority="291" stopIfTrue="1" operator="equal">
      <formula>""</formula>
    </cfRule>
  </conditionalFormatting>
  <conditionalFormatting sqref="N101:N105">
    <cfRule type="expression" dxfId="145" priority="290">
      <formula>IF(#REF!=0,TRUE,FALSE)</formula>
    </cfRule>
  </conditionalFormatting>
  <conditionalFormatting sqref="M101:M105">
    <cfRule type="cellIs" dxfId="144" priority="289" stopIfTrue="1" operator="equal">
      <formula>""</formula>
    </cfRule>
  </conditionalFormatting>
  <conditionalFormatting sqref="M101:M105">
    <cfRule type="expression" dxfId="143" priority="288">
      <formula>IF(#REF!=0,TRUE,FALSE)</formula>
    </cfRule>
  </conditionalFormatting>
  <conditionalFormatting sqref="AF101:AF105">
    <cfRule type="cellIs" dxfId="142" priority="287" stopIfTrue="1" operator="equal">
      <formula>""</formula>
    </cfRule>
  </conditionalFormatting>
  <conditionalFormatting sqref="AF101:AF105">
    <cfRule type="expression" dxfId="141" priority="286">
      <formula>IF(#REF!=0,TRUE,FALSE)</formula>
    </cfRule>
  </conditionalFormatting>
  <conditionalFormatting sqref="AJ101:AJ105">
    <cfRule type="cellIs" dxfId="140" priority="285" stopIfTrue="1" operator="equal">
      <formula>""</formula>
    </cfRule>
  </conditionalFormatting>
  <conditionalFormatting sqref="AJ101:AJ105">
    <cfRule type="expression" dxfId="139" priority="284">
      <formula>IF(#REF!=0,TRUE,FALSE)</formula>
    </cfRule>
  </conditionalFormatting>
  <conditionalFormatting sqref="AG101:AG105">
    <cfRule type="cellIs" dxfId="138" priority="283" stopIfTrue="1" operator="equal">
      <formula>""</formula>
    </cfRule>
  </conditionalFormatting>
  <conditionalFormatting sqref="AG101:AG105">
    <cfRule type="expression" dxfId="137" priority="282">
      <formula>IF(#REF!=0,TRUE,FALSE)</formula>
    </cfRule>
  </conditionalFormatting>
  <conditionalFormatting sqref="S101:S105">
    <cfRule type="cellIs" dxfId="136" priority="281" stopIfTrue="1" operator="equal">
      <formula>""</formula>
    </cfRule>
  </conditionalFormatting>
  <conditionalFormatting sqref="S101:S105">
    <cfRule type="expression" dxfId="135" priority="280">
      <formula>IF(#REF!=0,TRUE,FALSE)</formula>
    </cfRule>
  </conditionalFormatting>
  <conditionalFormatting sqref="T101:T105">
    <cfRule type="cellIs" dxfId="134" priority="279" stopIfTrue="1" operator="equal">
      <formula>""</formula>
    </cfRule>
  </conditionalFormatting>
  <conditionalFormatting sqref="T101:T105">
    <cfRule type="expression" dxfId="133" priority="278">
      <formula>IF(#REF!=0,TRUE,FALSE)</formula>
    </cfRule>
  </conditionalFormatting>
  <conditionalFormatting sqref="Z101:Z105">
    <cfRule type="cellIs" dxfId="132" priority="277" stopIfTrue="1" operator="equal">
      <formula>""</formula>
    </cfRule>
  </conditionalFormatting>
  <conditionalFormatting sqref="Z101:Z105">
    <cfRule type="expression" dxfId="131" priority="276">
      <formula>IF(#REF!=0,TRUE,FALSE)</formula>
    </cfRule>
  </conditionalFormatting>
  <conditionalFormatting sqref="B9:B108">
    <cfRule type="expression" dxfId="130" priority="275">
      <formula>IF(MONTH($B9)=3,TRUE,FALSE)</formula>
    </cfRule>
  </conditionalFormatting>
  <conditionalFormatting sqref="A9:A108">
    <cfRule type="expression" dxfId="129" priority="273">
      <formula>IF(MONTH($B9)&lt;&gt;3,TRUE,FALSE)</formula>
    </cfRule>
    <cfRule type="expression" dxfId="128" priority="274">
      <formula>IF(MONTH($B9)=3,TRUE,FALSE)</formula>
    </cfRule>
  </conditionalFormatting>
  <conditionalFormatting sqref="AB9:AC100">
    <cfRule type="cellIs" dxfId="127" priority="272" stopIfTrue="1" operator="equal">
      <formula>""</formula>
    </cfRule>
  </conditionalFormatting>
  <conditionalFormatting sqref="AB9:AC100">
    <cfRule type="expression" dxfId="126" priority="271">
      <formula>IF(#REF!=0,TRUE,FALSE)</formula>
    </cfRule>
  </conditionalFormatting>
  <conditionalFormatting sqref="AB106:AC108">
    <cfRule type="cellIs" dxfId="125" priority="267" stopIfTrue="1" operator="equal">
      <formula>""</formula>
    </cfRule>
  </conditionalFormatting>
  <conditionalFormatting sqref="AB106:AC108">
    <cfRule type="expression" dxfId="124" priority="266">
      <formula>IF(#REF!=0,TRUE,FALSE)</formula>
    </cfRule>
  </conditionalFormatting>
  <conditionalFormatting sqref="AB7:AC7">
    <cfRule type="expression" dxfId="123" priority="268">
      <formula>IF(AB$7="U",TRUE,FALSE)</formula>
    </cfRule>
    <cfRule type="expression" dxfId="122" priority="269">
      <formula>IF(AB$7="R",TRUE,FALSE)</formula>
    </cfRule>
    <cfRule type="expression" dxfId="121" priority="270">
      <formula>IF(#REF!=0,TRUE,FALSE)</formula>
    </cfRule>
  </conditionalFormatting>
  <conditionalFormatting sqref="AB101:AC105">
    <cfRule type="cellIs" dxfId="120" priority="265" stopIfTrue="1" operator="equal">
      <formula>""</formula>
    </cfRule>
  </conditionalFormatting>
  <conditionalFormatting sqref="AB101:AC105">
    <cfRule type="expression" dxfId="119" priority="264">
      <formula>IF(#REF!=0,TRUE,FALSE)</formula>
    </cfRule>
  </conditionalFormatting>
  <conditionalFormatting sqref="K9:K100">
    <cfRule type="cellIs" dxfId="118" priority="263" stopIfTrue="1" operator="equal">
      <formula>""</formula>
    </cfRule>
  </conditionalFormatting>
  <conditionalFormatting sqref="K9:K100">
    <cfRule type="expression" dxfId="117" priority="262">
      <formula>IF(#REF!=0,TRUE,FALSE)</formula>
    </cfRule>
  </conditionalFormatting>
  <conditionalFormatting sqref="K106:K108">
    <cfRule type="cellIs" dxfId="116" priority="258" stopIfTrue="1" operator="equal">
      <formula>""</formula>
    </cfRule>
  </conditionalFormatting>
  <conditionalFormatting sqref="K106:K108">
    <cfRule type="expression" dxfId="115" priority="257">
      <formula>IF(#REF!=0,TRUE,FALSE)</formula>
    </cfRule>
  </conditionalFormatting>
  <conditionalFormatting sqref="K7">
    <cfRule type="expression" dxfId="114" priority="259">
      <formula>IF(K$7="U",TRUE,FALSE)</formula>
    </cfRule>
    <cfRule type="expression" dxfId="113" priority="260">
      <formula>IF(K$7="R",TRUE,FALSE)</formula>
    </cfRule>
    <cfRule type="expression" dxfId="112" priority="261">
      <formula>IF(#REF!=0,TRUE,FALSE)</formula>
    </cfRule>
  </conditionalFormatting>
  <conditionalFormatting sqref="K111">
    <cfRule type="cellIs" dxfId="111" priority="256" stopIfTrue="1" operator="equal">
      <formula>""</formula>
    </cfRule>
  </conditionalFormatting>
  <conditionalFormatting sqref="K111">
    <cfRule type="expression" dxfId="110" priority="255">
      <formula>IF(#REF!=0,TRUE,FALSE)</formula>
    </cfRule>
  </conditionalFormatting>
  <conditionalFormatting sqref="K101:K105">
    <cfRule type="cellIs" dxfId="109" priority="254" stopIfTrue="1" operator="equal">
      <formula>""</formula>
    </cfRule>
  </conditionalFormatting>
  <conditionalFormatting sqref="K101:K105">
    <cfRule type="expression" dxfId="108" priority="253">
      <formula>IF(#REF!=0,TRUE,FALSE)</formula>
    </cfRule>
  </conditionalFormatting>
  <conditionalFormatting sqref="R9:R100">
    <cfRule type="cellIs" dxfId="107" priority="238" stopIfTrue="1" operator="equal">
      <formula>""</formula>
    </cfRule>
  </conditionalFormatting>
  <conditionalFormatting sqref="R9:R100">
    <cfRule type="expression" dxfId="106" priority="237">
      <formula>IF(#REF!=0,TRUE,FALSE)</formula>
    </cfRule>
  </conditionalFormatting>
  <conditionalFormatting sqref="R106:R108">
    <cfRule type="cellIs" dxfId="105" priority="236" stopIfTrue="1" operator="equal">
      <formula>""</formula>
    </cfRule>
  </conditionalFormatting>
  <conditionalFormatting sqref="R106:R108">
    <cfRule type="expression" dxfId="104" priority="235">
      <formula>IF(#REF!=0,TRUE,FALSE)</formula>
    </cfRule>
  </conditionalFormatting>
  <conditionalFormatting sqref="R101:R102 R104:R105">
    <cfRule type="cellIs" dxfId="103" priority="234" stopIfTrue="1" operator="equal">
      <formula>""</formula>
    </cfRule>
  </conditionalFormatting>
  <conditionalFormatting sqref="R101:R102 R104:R105">
    <cfRule type="expression" dxfId="102" priority="233">
      <formula>IF(#REF!=0,TRUE,FALSE)</formula>
    </cfRule>
  </conditionalFormatting>
  <conditionalFormatting sqref="R7">
    <cfRule type="expression" dxfId="101" priority="230">
      <formula>IF(R$7="U",TRUE,FALSE)</formula>
    </cfRule>
    <cfRule type="expression" dxfId="100" priority="231">
      <formula>IF(R$7="R",TRUE,FALSE)</formula>
    </cfRule>
    <cfRule type="expression" dxfId="99" priority="232">
      <formula>IF(#REF!=0,TRUE,FALSE)</formula>
    </cfRule>
  </conditionalFormatting>
  <conditionalFormatting sqref="X9:X100">
    <cfRule type="cellIs" dxfId="98" priority="221" stopIfTrue="1" operator="equal">
      <formula>""</formula>
    </cfRule>
  </conditionalFormatting>
  <conditionalFormatting sqref="X106:X108">
    <cfRule type="cellIs" dxfId="97" priority="217" stopIfTrue="1" operator="equal">
      <formula>""</formula>
    </cfRule>
  </conditionalFormatting>
  <conditionalFormatting sqref="X106:X108 X9:X100">
    <cfRule type="expression" dxfId="96" priority="216">
      <formula>IF(#REF!=0,TRUE,FALSE)</formula>
    </cfRule>
  </conditionalFormatting>
  <conditionalFormatting sqref="X101:X103 X105">
    <cfRule type="cellIs" dxfId="95" priority="215" stopIfTrue="1" operator="equal">
      <formula>""</formula>
    </cfRule>
  </conditionalFormatting>
  <conditionalFormatting sqref="X101:X103 X105">
    <cfRule type="expression" dxfId="94" priority="214">
      <formula>IF(#REF!=0,TRUE,FALSE)</formula>
    </cfRule>
  </conditionalFormatting>
  <conditionalFormatting sqref="AH10:AH100">
    <cfRule type="cellIs" dxfId="93" priority="204" stopIfTrue="1" operator="equal">
      <formula>""</formula>
    </cfRule>
  </conditionalFormatting>
  <conditionalFormatting sqref="AH10:AH100">
    <cfRule type="expression" dxfId="92" priority="203">
      <formula>IF(#REF!=0,TRUE,FALSE)</formula>
    </cfRule>
  </conditionalFormatting>
  <conditionalFormatting sqref="AH106:AH108">
    <cfRule type="cellIs" dxfId="91" priority="199" stopIfTrue="1" operator="equal">
      <formula>""</formula>
    </cfRule>
  </conditionalFormatting>
  <conditionalFormatting sqref="AH106:AH108">
    <cfRule type="expression" dxfId="90" priority="198">
      <formula>IF(#REF!=0,TRUE,FALSE)</formula>
    </cfRule>
  </conditionalFormatting>
  <conditionalFormatting sqref="AH101:AH105">
    <cfRule type="cellIs" dxfId="89" priority="197" stopIfTrue="1" operator="equal">
      <formula>""</formula>
    </cfRule>
  </conditionalFormatting>
  <conditionalFormatting sqref="AH101:AH105">
    <cfRule type="expression" dxfId="88" priority="196">
      <formula>IF(#REF!=0,TRUE,FALSE)</formula>
    </cfRule>
  </conditionalFormatting>
  <conditionalFormatting sqref="AO9:AO100">
    <cfRule type="cellIs" dxfId="87" priority="195" stopIfTrue="1" operator="equal">
      <formula>""</formula>
    </cfRule>
  </conditionalFormatting>
  <conditionalFormatting sqref="AO9:AO100">
    <cfRule type="expression" dxfId="86" priority="194">
      <formula>IF(#REF!=0,TRUE,FALSE)</formula>
    </cfRule>
  </conditionalFormatting>
  <conditionalFormatting sqref="AO106:AO108">
    <cfRule type="cellIs" dxfId="85" priority="190" stopIfTrue="1" operator="equal">
      <formula>""</formula>
    </cfRule>
  </conditionalFormatting>
  <conditionalFormatting sqref="AO106:AO108">
    <cfRule type="expression" dxfId="84" priority="189">
      <formula>IF(#REF!=0,TRUE,FALSE)</formula>
    </cfRule>
  </conditionalFormatting>
  <conditionalFormatting sqref="AO7">
    <cfRule type="expression" dxfId="83" priority="191">
      <formula>IF(AO$7="U",TRUE,FALSE)</formula>
    </cfRule>
    <cfRule type="expression" dxfId="82" priority="192">
      <formula>IF(AO$7="R",TRUE,FALSE)</formula>
    </cfRule>
    <cfRule type="expression" dxfId="81" priority="193">
      <formula>IF(#REF!=0,TRUE,FALSE)</formula>
    </cfRule>
  </conditionalFormatting>
  <conditionalFormatting sqref="AO101:AO105">
    <cfRule type="cellIs" dxfId="80" priority="188" stopIfTrue="1" operator="equal">
      <formula>""</formula>
    </cfRule>
  </conditionalFormatting>
  <conditionalFormatting sqref="AO101:AO105">
    <cfRule type="expression" dxfId="79" priority="187">
      <formula>IF(#REF!=0,TRUE,FALSE)</formula>
    </cfRule>
  </conditionalFormatting>
  <conditionalFormatting sqref="AM9:AM100">
    <cfRule type="cellIs" dxfId="78" priority="186" stopIfTrue="1" operator="equal">
      <formula>""</formula>
    </cfRule>
  </conditionalFormatting>
  <conditionalFormatting sqref="AM9:AM100">
    <cfRule type="expression" dxfId="77" priority="185">
      <formula>IF(#REF!=0,TRUE,FALSE)</formula>
    </cfRule>
  </conditionalFormatting>
  <conditionalFormatting sqref="AM106:AM108">
    <cfRule type="cellIs" dxfId="76" priority="181" stopIfTrue="1" operator="equal">
      <formula>""</formula>
    </cfRule>
  </conditionalFormatting>
  <conditionalFormatting sqref="AM106:AM108">
    <cfRule type="expression" dxfId="75" priority="180">
      <formula>IF(#REF!=0,TRUE,FALSE)</formula>
    </cfRule>
  </conditionalFormatting>
  <conditionalFormatting sqref="AM7">
    <cfRule type="expression" dxfId="74" priority="182">
      <formula>IF(AM$7="U",TRUE,FALSE)</formula>
    </cfRule>
    <cfRule type="expression" dxfId="73" priority="183">
      <formula>IF(AM$7="R",TRUE,FALSE)</formula>
    </cfRule>
    <cfRule type="expression" dxfId="72" priority="184">
      <formula>IF(#REF!=0,TRUE,FALSE)</formula>
    </cfRule>
  </conditionalFormatting>
  <conditionalFormatting sqref="AM101:AM105">
    <cfRule type="cellIs" dxfId="71" priority="179" stopIfTrue="1" operator="equal">
      <formula>""</formula>
    </cfRule>
  </conditionalFormatting>
  <conditionalFormatting sqref="AM101:AM105">
    <cfRule type="expression" dxfId="70" priority="178">
      <formula>IF(#REF!=0,TRUE,FALSE)</formula>
    </cfRule>
  </conditionalFormatting>
  <conditionalFormatting sqref="AL9:AL100">
    <cfRule type="cellIs" dxfId="69" priority="177" stopIfTrue="1" operator="equal">
      <formula>""</formula>
    </cfRule>
  </conditionalFormatting>
  <conditionalFormatting sqref="AL9:AL100">
    <cfRule type="expression" dxfId="68" priority="176">
      <formula>IF(#REF!=0,TRUE,FALSE)</formula>
    </cfRule>
  </conditionalFormatting>
  <conditionalFormatting sqref="AL106:AL108">
    <cfRule type="cellIs" dxfId="67" priority="172" stopIfTrue="1" operator="equal">
      <formula>""</formula>
    </cfRule>
  </conditionalFormatting>
  <conditionalFormatting sqref="AL106:AL108">
    <cfRule type="expression" dxfId="66" priority="171">
      <formula>IF(#REF!=0,TRUE,FALSE)</formula>
    </cfRule>
  </conditionalFormatting>
  <conditionalFormatting sqref="AL7">
    <cfRule type="expression" dxfId="65" priority="173">
      <formula>IF(AL$7="U",TRUE,FALSE)</formula>
    </cfRule>
    <cfRule type="expression" dxfId="64" priority="174">
      <formula>IF(AL$7="R",TRUE,FALSE)</formula>
    </cfRule>
    <cfRule type="expression" dxfId="63" priority="175">
      <formula>IF(#REF!=0,TRUE,FALSE)</formula>
    </cfRule>
  </conditionalFormatting>
  <conditionalFormatting sqref="AL101:AL105">
    <cfRule type="cellIs" dxfId="62" priority="170" stopIfTrue="1" operator="equal">
      <formula>""</formula>
    </cfRule>
  </conditionalFormatting>
  <conditionalFormatting sqref="AL101:AL105">
    <cfRule type="expression" dxfId="61" priority="169">
      <formula>IF(#REF!=0,TRUE,FALSE)</formula>
    </cfRule>
  </conditionalFormatting>
  <conditionalFormatting sqref="I101">
    <cfRule type="cellIs" dxfId="60" priority="168" stopIfTrue="1" operator="equal">
      <formula>""</formula>
    </cfRule>
  </conditionalFormatting>
  <conditionalFormatting sqref="I101">
    <cfRule type="expression" dxfId="59" priority="167">
      <formula>IF(#REF!=0,TRUE,FALSE)</formula>
    </cfRule>
  </conditionalFormatting>
  <conditionalFormatting sqref="I105">
    <cfRule type="cellIs" dxfId="58" priority="166" stopIfTrue="1" operator="equal">
      <formula>""</formula>
    </cfRule>
  </conditionalFormatting>
  <conditionalFormatting sqref="I105">
    <cfRule type="expression" dxfId="57" priority="165">
      <formula>IF(#REF!=0,TRUE,FALSE)</formula>
    </cfRule>
  </conditionalFormatting>
  <conditionalFormatting sqref="P101">
    <cfRule type="cellIs" dxfId="56" priority="164" stopIfTrue="1" operator="equal">
      <formula>""</formula>
    </cfRule>
  </conditionalFormatting>
  <conditionalFormatting sqref="P101">
    <cfRule type="expression" dxfId="55" priority="163">
      <formula>IF(#REF!=0,TRUE,FALSE)</formula>
    </cfRule>
  </conditionalFormatting>
  <conditionalFormatting sqref="P105">
    <cfRule type="cellIs" dxfId="54" priority="162" stopIfTrue="1" operator="equal">
      <formula>""</formula>
    </cfRule>
  </conditionalFormatting>
  <conditionalFormatting sqref="P105">
    <cfRule type="expression" dxfId="53" priority="161">
      <formula>IF(#REF!=0,TRUE,FALSE)</formula>
    </cfRule>
  </conditionalFormatting>
  <conditionalFormatting sqref="AF111:AJ114">
    <cfRule type="cellIs" dxfId="52" priority="160" operator="lessThan">
      <formula>0</formula>
    </cfRule>
  </conditionalFormatting>
  <conditionalFormatting sqref="AS101:AU105">
    <cfRule type="expression" dxfId="51" priority="50">
      <formula>IF(#REF!=0,TRUE,FALSE)</formula>
    </cfRule>
  </conditionalFormatting>
  <conditionalFormatting sqref="AQ9:AQ100">
    <cfRule type="cellIs" dxfId="50" priority="64" stopIfTrue="1" operator="equal">
      <formula>""</formula>
    </cfRule>
  </conditionalFormatting>
  <conditionalFormatting sqref="AQ9:AQ100">
    <cfRule type="expression" dxfId="49" priority="63">
      <formula>IF(#REF!=0,TRUE,FALSE)</formula>
    </cfRule>
  </conditionalFormatting>
  <conditionalFormatting sqref="AQ106:AQ108">
    <cfRule type="cellIs" dxfId="48" priority="59" stopIfTrue="1" operator="equal">
      <formula>""</formula>
    </cfRule>
  </conditionalFormatting>
  <conditionalFormatting sqref="AQ106:AQ108">
    <cfRule type="expression" dxfId="47" priority="58">
      <formula>IF(#REF!=0,TRUE,FALSE)</formula>
    </cfRule>
  </conditionalFormatting>
  <conditionalFormatting sqref="AQ7">
    <cfRule type="expression" dxfId="46" priority="60">
      <formula>IF(AQ$7="U",TRUE,FALSE)</formula>
    </cfRule>
    <cfRule type="expression" dxfId="45" priority="61">
      <formula>IF(AQ$7="R",TRUE,FALSE)</formula>
    </cfRule>
    <cfRule type="expression" dxfId="44" priority="62">
      <formula>IF(#REF!=0,TRUE,FALSE)</formula>
    </cfRule>
  </conditionalFormatting>
  <conditionalFormatting sqref="AQ101:AQ105">
    <cfRule type="cellIs" dxfId="43" priority="57" stopIfTrue="1" operator="equal">
      <formula>""</formula>
    </cfRule>
  </conditionalFormatting>
  <conditionalFormatting sqref="AQ101:AQ105">
    <cfRule type="expression" dxfId="42" priority="56">
      <formula>IF(#REF!=0,TRUE,FALSE)</formula>
    </cfRule>
  </conditionalFormatting>
  <conditionalFormatting sqref="AS9:AU100">
    <cfRule type="cellIs" dxfId="41" priority="55" stopIfTrue="1" operator="equal">
      <formula>""</formula>
    </cfRule>
  </conditionalFormatting>
  <conditionalFormatting sqref="AS9:AU100">
    <cfRule type="expression" dxfId="40" priority="54">
      <formula>IF(#REF!=0,TRUE,FALSE)</formula>
    </cfRule>
  </conditionalFormatting>
  <conditionalFormatting sqref="AS106:AU108">
    <cfRule type="cellIs" dxfId="39" priority="53" stopIfTrue="1" operator="equal">
      <formula>""</formula>
    </cfRule>
  </conditionalFormatting>
  <conditionalFormatting sqref="AS106:AU108">
    <cfRule type="expression" dxfId="38" priority="52">
      <formula>IF(#REF!=0,TRUE,FALSE)</formula>
    </cfRule>
  </conditionalFormatting>
  <conditionalFormatting sqref="AS101:AU105">
    <cfRule type="cellIs" dxfId="37" priority="51" stopIfTrue="1" operator="equal">
      <formula>""</formula>
    </cfRule>
  </conditionalFormatting>
  <conditionalFormatting sqref="AF115">
    <cfRule type="cellIs" dxfId="36" priority="39" operator="lessThan">
      <formula>0</formula>
    </cfRule>
  </conditionalFormatting>
  <conditionalFormatting sqref="AW9:AW100">
    <cfRule type="cellIs" dxfId="35" priority="38" stopIfTrue="1" operator="equal">
      <formula>""</formula>
    </cfRule>
  </conditionalFormatting>
  <conditionalFormatting sqref="AW9:AW100">
    <cfRule type="expression" dxfId="34" priority="37">
      <formula>IF(#REF!=0,TRUE,FALSE)</formula>
    </cfRule>
  </conditionalFormatting>
  <conditionalFormatting sqref="AW106:AW108">
    <cfRule type="cellIs" dxfId="33" priority="33" stopIfTrue="1" operator="equal">
      <formula>""</formula>
    </cfRule>
  </conditionalFormatting>
  <conditionalFormatting sqref="AW106:AW108">
    <cfRule type="expression" dxfId="32" priority="32">
      <formula>IF(#REF!=0,TRUE,FALSE)</formula>
    </cfRule>
  </conditionalFormatting>
  <conditionalFormatting sqref="AW7">
    <cfRule type="expression" dxfId="31" priority="34">
      <formula>IF(AW$7="U",TRUE,FALSE)</formula>
    </cfRule>
    <cfRule type="expression" dxfId="30" priority="35">
      <formula>IF(AW$7="R",TRUE,FALSE)</formula>
    </cfRule>
    <cfRule type="expression" dxfId="29" priority="36">
      <formula>IF(#REF!=0,TRUE,FALSE)</formula>
    </cfRule>
  </conditionalFormatting>
  <conditionalFormatting sqref="AW101:AW105">
    <cfRule type="cellIs" dxfId="28" priority="31" stopIfTrue="1" operator="equal">
      <formula>""</formula>
    </cfRule>
  </conditionalFormatting>
  <conditionalFormatting sqref="AW101:AW105">
    <cfRule type="expression" dxfId="27" priority="30">
      <formula>IF(#REF!=0,TRUE,FALSE)</formula>
    </cfRule>
  </conditionalFormatting>
  <conditionalFormatting sqref="AW111:AW114">
    <cfRule type="cellIs" dxfId="26" priority="28" operator="lessThan">
      <formula>0</formula>
    </cfRule>
  </conditionalFormatting>
  <conditionalFormatting sqref="AW115">
    <cfRule type="cellIs" dxfId="25" priority="27" operator="lessThan">
      <formula>0</formula>
    </cfRule>
  </conditionalFormatting>
  <conditionalFormatting sqref="J105">
    <cfRule type="cellIs" dxfId="24" priority="24" stopIfTrue="1" operator="equal">
      <formula>""</formula>
    </cfRule>
  </conditionalFormatting>
  <conditionalFormatting sqref="J105">
    <cfRule type="expression" dxfId="23" priority="23">
      <formula>IF(#REF!=0,TRUE,FALSE)</formula>
    </cfRule>
  </conditionalFormatting>
  <conditionalFormatting sqref="J101">
    <cfRule type="cellIs" dxfId="22" priority="22" stopIfTrue="1" operator="equal">
      <formula>""</formula>
    </cfRule>
  </conditionalFormatting>
  <conditionalFormatting sqref="J101">
    <cfRule type="expression" dxfId="21" priority="21">
      <formula>IF(#REF!=0,TRUE,FALSE)</formula>
    </cfRule>
  </conditionalFormatting>
  <conditionalFormatting sqref="AI9">
    <cfRule type="cellIs" dxfId="20" priority="17" stopIfTrue="1" operator="equal">
      <formula>""</formula>
    </cfRule>
  </conditionalFormatting>
  <conditionalFormatting sqref="AI7">
    <cfRule type="expression" dxfId="19" priority="18">
      <formula>IF(AI$7="U",TRUE,FALSE)</formula>
    </cfRule>
    <cfRule type="expression" dxfId="18" priority="19">
      <formula>IF(AI$7="R",TRUE,FALSE)</formula>
    </cfRule>
    <cfRule type="expression" dxfId="17" priority="20">
      <formula>IF(#REF!=0,TRUE,FALSE)</formula>
    </cfRule>
  </conditionalFormatting>
  <conditionalFormatting sqref="AI9">
    <cfRule type="expression" dxfId="16" priority="16">
      <formula>IF(#REF!=0,TRUE,FALSE)</formula>
    </cfRule>
  </conditionalFormatting>
  <conditionalFormatting sqref="AI10:AI100">
    <cfRule type="cellIs" dxfId="15" priority="15" stopIfTrue="1" operator="equal">
      <formula>""</formula>
    </cfRule>
  </conditionalFormatting>
  <conditionalFormatting sqref="AI10:AI100">
    <cfRule type="expression" dxfId="14" priority="14">
      <formula>IF(#REF!=0,TRUE,FALSE)</formula>
    </cfRule>
  </conditionalFormatting>
  <conditionalFormatting sqref="AI106:AI108">
    <cfRule type="cellIs" dxfId="13" priority="13" stopIfTrue="1" operator="equal">
      <formula>""</formula>
    </cfRule>
  </conditionalFormatting>
  <conditionalFormatting sqref="AI106:AI108">
    <cfRule type="expression" dxfId="12" priority="12">
      <formula>IF(#REF!=0,TRUE,FALSE)</formula>
    </cfRule>
  </conditionalFormatting>
  <conditionalFormatting sqref="AI101:AI105">
    <cfRule type="cellIs" dxfId="11" priority="11" stopIfTrue="1" operator="equal">
      <formula>""</formula>
    </cfRule>
  </conditionalFormatting>
  <conditionalFormatting sqref="AI101:AI105">
    <cfRule type="expression" dxfId="10" priority="10">
      <formula>IF(#REF!=0,TRUE,FALSE)</formula>
    </cfRule>
  </conditionalFormatting>
  <conditionalFormatting sqref="AN9:AN100">
    <cfRule type="cellIs" dxfId="9" priority="9" stopIfTrue="1" operator="equal">
      <formula>""</formula>
    </cfRule>
  </conditionalFormatting>
  <conditionalFormatting sqref="AN9:AN100">
    <cfRule type="expression" dxfId="8" priority="8">
      <formula>IF(#REF!=0,TRUE,FALSE)</formula>
    </cfRule>
  </conditionalFormatting>
  <conditionalFormatting sqref="AN106:AN108">
    <cfRule type="cellIs" dxfId="7" priority="4" stopIfTrue="1" operator="equal">
      <formula>""</formula>
    </cfRule>
  </conditionalFormatting>
  <conditionalFormatting sqref="AN106:AN108">
    <cfRule type="expression" dxfId="6" priority="3">
      <formula>IF(#REF!=0,TRUE,FALSE)</formula>
    </cfRule>
  </conditionalFormatting>
  <conditionalFormatting sqref="AN7">
    <cfRule type="expression" dxfId="5" priority="5">
      <formula>IF(AN$7="U",TRUE,FALSE)</formula>
    </cfRule>
    <cfRule type="expression" dxfId="4" priority="6">
      <formula>IF(AN$7="R",TRUE,FALSE)</formula>
    </cfRule>
    <cfRule type="expression" dxfId="3" priority="7">
      <formula>IF(#REF!=0,TRUE,FALSE)</formula>
    </cfRule>
  </conditionalFormatting>
  <conditionalFormatting sqref="AN101:AN105">
    <cfRule type="cellIs" dxfId="2" priority="2" stopIfTrue="1" operator="equal">
      <formula>""</formula>
    </cfRule>
  </conditionalFormatting>
  <conditionalFormatting sqref="AN101:AN105">
    <cfRule type="expression" dxfId="1" priority="1">
      <formula>IF(#REF!=0,TRUE,FALSE)</formula>
    </cfRule>
  </conditionalFormatting>
  <dataValidations count="1">
    <dataValidation type="list" allowBlank="1" showInputMessage="1" showErrorMessage="1" sqref="AS113">
      <formula1>$AS$116:$AS$119</formula1>
    </dataValidation>
  </dataValidations>
  <pageMargins left="0.25" right="0.25" top="0.75" bottom="0.75" header="0.3" footer="0.3"/>
  <pageSetup scale="42" fitToWidth="0" pageOrder="overThenDown" orientation="landscape" cellComments="asDisplayed" r:id="rId1"/>
  <headerFooter>
    <oddHeader>&amp;L&amp;"Arial,Bold"&amp;8&amp;K0000FFE1-I. Fund Cash Flows</oddHeader>
    <oddFooter>&amp;L&amp;F&amp;R&amp;P of &amp;N</oddFooter>
  </headerFooter>
  <colBreaks count="1" manualBreakCount="1">
    <brk id="27" max="12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307"/>
  <sheetViews>
    <sheetView workbookViewId="0"/>
  </sheetViews>
  <sheetFormatPr defaultColWidth="9.1796875" defaultRowHeight="12.5" outlineLevelCol="1" x14ac:dyDescent="0.25"/>
  <cols>
    <col min="1" max="1" width="9.1796875" style="596"/>
    <col min="2" max="2" width="32.54296875" style="596" customWidth="1"/>
    <col min="3" max="3" width="27.453125" style="596" customWidth="1"/>
    <col min="4" max="9" width="9.1796875" style="596"/>
    <col min="10" max="10" width="19.1796875" style="119" bestFit="1" customWidth="1"/>
    <col min="11" max="14" width="14" style="119" customWidth="1"/>
    <col min="15" max="15" width="12.54296875" style="119" customWidth="1"/>
    <col min="16" max="19" width="9.1796875" style="119" customWidth="1"/>
    <col min="20" max="21" width="9.1796875" style="596"/>
    <col min="22" max="22" width="9.1796875" style="119" hidden="1" customWidth="1" outlineLevel="1"/>
    <col min="23" max="23" width="10" style="119" hidden="1" customWidth="1" outlineLevel="1"/>
    <col min="24" max="28" width="9.1796875" style="119" hidden="1" customWidth="1" outlineLevel="1"/>
    <col min="29" max="33" width="11.7265625" style="119" hidden="1" customWidth="1" outlineLevel="1"/>
    <col min="34" max="34" width="9.1796875" style="119" hidden="1" customWidth="1" outlineLevel="1"/>
    <col min="35" max="35" width="9.1796875" style="596" collapsed="1"/>
    <col min="36" max="16384" width="9.1796875" style="596"/>
  </cols>
  <sheetData>
    <row r="2" spans="2:34" ht="13" thickBot="1" x14ac:dyDescent="0.3"/>
    <row r="3" spans="2:34" ht="13.5" thickBot="1" x14ac:dyDescent="0.3">
      <c r="B3" s="597" t="s">
        <v>467</v>
      </c>
      <c r="C3" s="595" t="s">
        <v>120</v>
      </c>
    </row>
    <row r="4" spans="2:34" x14ac:dyDescent="0.25">
      <c r="J4" s="438" t="s">
        <v>447</v>
      </c>
      <c r="K4" s="438"/>
      <c r="V4" s="438" t="s">
        <v>459</v>
      </c>
      <c r="AC4" s="438" t="s">
        <v>460</v>
      </c>
    </row>
    <row r="5" spans="2:34" ht="21" x14ac:dyDescent="0.25">
      <c r="J5" s="114" t="s">
        <v>456</v>
      </c>
      <c r="K5" s="114" t="s">
        <v>448</v>
      </c>
      <c r="L5" s="114" t="s">
        <v>449</v>
      </c>
      <c r="M5" s="114" t="s">
        <v>461</v>
      </c>
      <c r="N5" s="114" t="s">
        <v>450</v>
      </c>
      <c r="O5" s="114" t="s">
        <v>451</v>
      </c>
      <c r="P5" s="114" t="s">
        <v>452</v>
      </c>
      <c r="Q5" s="114" t="s">
        <v>453</v>
      </c>
      <c r="R5" s="114" t="s">
        <v>454</v>
      </c>
      <c r="S5" s="114" t="s">
        <v>455</v>
      </c>
      <c r="V5" s="598" t="s">
        <v>442</v>
      </c>
      <c r="W5" s="598" t="s">
        <v>443</v>
      </c>
      <c r="X5" s="598" t="s">
        <v>458</v>
      </c>
      <c r="Y5" s="598" t="s">
        <v>444</v>
      </c>
      <c r="Z5" s="598" t="s">
        <v>445</v>
      </c>
      <c r="AA5" s="598" t="s">
        <v>446</v>
      </c>
      <c r="AB5" s="443"/>
      <c r="AC5" s="598" t="s">
        <v>442</v>
      </c>
      <c r="AD5" s="598" t="s">
        <v>443</v>
      </c>
      <c r="AE5" s="598" t="s">
        <v>457</v>
      </c>
      <c r="AF5" s="598" t="s">
        <v>444</v>
      </c>
      <c r="AG5" s="598" t="s">
        <v>445</v>
      </c>
      <c r="AH5" s="443"/>
    </row>
    <row r="6" spans="2:34" x14ac:dyDescent="0.25">
      <c r="J6" s="585" t="s">
        <v>442</v>
      </c>
      <c r="K6" s="589"/>
      <c r="L6" s="590">
        <v>1</v>
      </c>
      <c r="M6" s="585">
        <f t="shared" ref="M6:M11" si="0">ABS(L6)</f>
        <v>1</v>
      </c>
      <c r="N6" s="593">
        <v>0.2</v>
      </c>
      <c r="O6" s="585">
        <f>K6+L6</f>
        <v>1</v>
      </c>
      <c r="P6" s="585"/>
      <c r="Q6" s="585"/>
      <c r="R6" s="585"/>
      <c r="S6" s="585"/>
      <c r="V6" s="585" t="str">
        <f>IFERROR('E1-F. Portfolio Co. Financials'!G6/'E1-F. Portfolio Co. Financials'!G6,"")</f>
        <v/>
      </c>
      <c r="W6" s="585" t="str">
        <f>IFERROR('E1-F. Portfolio Co. Financials'!P6/'E1-F. Portfolio Co. Financials'!H6,"")</f>
        <v/>
      </c>
      <c r="X6" s="585" t="str">
        <f>IFERROR(('E1-F. Portfolio Co. Financials'!Q6/'E1-F. Portfolio Co. Financials'!P6)/('E1-F. Portfolio Co. Financials'!I6/'E1-F. Portfolio Co. Financials'!H6),"")</f>
        <v/>
      </c>
      <c r="Y6" s="585" t="str">
        <f>IFERROR(('E1-F. Portfolio Co. Financials'!O6/'E1-F. Portfolio Co. Financials'!Q6)/('E1-F. Portfolio Co. Financials'!G6/'E1-F. Portfolio Co. Financials'!I6),"")</f>
        <v/>
      </c>
      <c r="Z6" s="585" t="str">
        <f>IFERROR((1-(('E1-F. Portfolio Co. Financials'!S6-'E1-F. Portfolio Co. Financials'!R6)/'E1-F. Portfolio Co. Financials'!O6))/(1-(('E1-F. Portfolio Co. Financials'!K6-'E1-F. Portfolio Co. Financials'!J6)/'E1-F. Portfolio Co. Financials'!G6)),"")</f>
        <v/>
      </c>
      <c r="AA6" s="585">
        <f t="shared" ref="AA6:AA69" si="1">PRODUCT(V6:Z6)</f>
        <v>0</v>
      </c>
      <c r="AB6" s="584"/>
      <c r="AC6" s="588" t="str">
        <f t="shared" ref="AC6:AC69" si="2">V6</f>
        <v/>
      </c>
      <c r="AD6" s="585" t="str">
        <f>IFERROR((W6*PRODUCT($V6:V6))-PRODUCT($V6:V6),"")</f>
        <v/>
      </c>
      <c r="AE6" s="585" t="str">
        <f>IFERROR((X6*PRODUCT($V6:W6))-PRODUCT($V6:W6),"")</f>
        <v/>
      </c>
      <c r="AF6" s="585" t="str">
        <f>IFERROR((Y6*PRODUCT($V6:X6))-PRODUCT($V6:X6),"")</f>
        <v/>
      </c>
      <c r="AG6" s="585" t="str">
        <f>IFERROR((Z6*PRODUCT($V6:Y6))-PRODUCT($V6:Y6),"")</f>
        <v/>
      </c>
      <c r="AH6" s="584"/>
    </row>
    <row r="7" spans="2:34" x14ac:dyDescent="0.25">
      <c r="J7" s="585" t="s">
        <v>443</v>
      </c>
      <c r="K7" s="585">
        <f>IFERROR(IF(L7&lt;0,SUM(L$6:L6)+L7,SUM(L$6:L6)),"")</f>
        <v>1</v>
      </c>
      <c r="L7" s="590" t="str">
        <f>IFERROR(INDEX($AD$6:$AG$306,MATCH('Value Driver Analysis'!$C$3,'E1-F. Portfolio Co. Financials'!$A$6:$A$306,0),MATCH($J7,$AD$5:$AG$5,0)),"")</f>
        <v/>
      </c>
      <c r="M7" s="585" t="e">
        <f t="shared" si="0"/>
        <v>#VALUE!</v>
      </c>
      <c r="N7" s="594">
        <f>N6</f>
        <v>0.2</v>
      </c>
      <c r="O7" s="585">
        <f>K6+L6</f>
        <v>1</v>
      </c>
      <c r="P7" s="585" t="e">
        <f>IF($L7&lt;0,$K7,$K7+$L7)</f>
        <v>#VALUE!</v>
      </c>
      <c r="Q7" s="585"/>
      <c r="R7" s="585"/>
      <c r="S7" s="585"/>
      <c r="V7" s="585" t="str">
        <f>IFERROR('E1-F. Portfolio Co. Financials'!G7/'E1-F. Portfolio Co. Financials'!G7,"")</f>
        <v/>
      </c>
      <c r="W7" s="585" t="str">
        <f>IFERROR('E1-F. Portfolio Co. Financials'!P7/'E1-F. Portfolio Co. Financials'!H7,"")</f>
        <v/>
      </c>
      <c r="X7" s="585" t="str">
        <f>IFERROR(('E1-F. Portfolio Co. Financials'!Q7/'E1-F. Portfolio Co. Financials'!P7)/('E1-F. Portfolio Co. Financials'!I7/'E1-F. Portfolio Co. Financials'!H7),"")</f>
        <v/>
      </c>
      <c r="Y7" s="585" t="str">
        <f>IFERROR(('E1-F. Portfolio Co. Financials'!O7/'E1-F. Portfolio Co. Financials'!Q7)/('E1-F. Portfolio Co. Financials'!G7/'E1-F. Portfolio Co. Financials'!I7),"")</f>
        <v/>
      </c>
      <c r="Z7" s="585" t="str">
        <f>IFERROR((1-(('E1-F. Portfolio Co. Financials'!S7-'E1-F. Portfolio Co. Financials'!R7)/'E1-F. Portfolio Co. Financials'!O7))/(1-(('E1-F. Portfolio Co. Financials'!K7-'E1-F. Portfolio Co. Financials'!J7)/'E1-F. Portfolio Co. Financials'!G7)),"")</f>
        <v/>
      </c>
      <c r="AA7" s="585">
        <f t="shared" si="1"/>
        <v>0</v>
      </c>
      <c r="AB7" s="584"/>
      <c r="AC7" s="588" t="str">
        <f t="shared" si="2"/>
        <v/>
      </c>
      <c r="AD7" s="585" t="str">
        <f>IFERROR((W7*PRODUCT($V7:V7))-PRODUCT($V7:V7),"")</f>
        <v/>
      </c>
      <c r="AE7" s="585" t="str">
        <f>IFERROR((X7*PRODUCT($V7:W7))-PRODUCT($V7:W7),"")</f>
        <v/>
      </c>
      <c r="AF7" s="585" t="str">
        <f>IFERROR((Y7*PRODUCT($V7:X7))-PRODUCT($V7:X7),"")</f>
        <v/>
      </c>
      <c r="AG7" s="585" t="str">
        <f>IFERROR((Z7*PRODUCT($V7:Y7))-PRODUCT($V7:Y7),"")</f>
        <v/>
      </c>
      <c r="AH7" s="584"/>
    </row>
    <row r="8" spans="2:34" x14ac:dyDescent="0.25">
      <c r="J8" s="585" t="s">
        <v>457</v>
      </c>
      <c r="K8" s="585">
        <f>IFERROR(IF(L8&lt;0,SUM(L$6:L7)+L8,SUM(L$6:L7)),"")</f>
        <v>1</v>
      </c>
      <c r="L8" s="590" t="str">
        <f>IFERROR(INDEX($AD$6:$AG$306,MATCH('Value Driver Analysis'!$C$3,'E1-F. Portfolio Co. Financials'!$A$6:$A$306,0),MATCH($J8,$AD$5:$AG$5,0)),"")</f>
        <v/>
      </c>
      <c r="M8" s="585" t="e">
        <f t="shared" si="0"/>
        <v>#VALUE!</v>
      </c>
      <c r="N8" s="594">
        <f>N7</f>
        <v>0.2</v>
      </c>
      <c r="O8" s="585"/>
      <c r="P8" s="585" t="e">
        <f>P7</f>
        <v>#VALUE!</v>
      </c>
      <c r="Q8" s="585" t="e">
        <f>IF($L8&lt;0,$K8,$K8+$L8)</f>
        <v>#VALUE!</v>
      </c>
      <c r="R8" s="585"/>
      <c r="S8" s="585"/>
      <c r="V8" s="585" t="str">
        <f>IFERROR('E1-F. Portfolio Co. Financials'!G8/'E1-F. Portfolio Co. Financials'!G8,"")</f>
        <v/>
      </c>
      <c r="W8" s="585" t="str">
        <f>IFERROR('E1-F. Portfolio Co. Financials'!P8/'E1-F. Portfolio Co. Financials'!H8,"")</f>
        <v/>
      </c>
      <c r="X8" s="585" t="str">
        <f>IFERROR(('E1-F. Portfolio Co. Financials'!Q8/'E1-F. Portfolio Co. Financials'!P8)/('E1-F. Portfolio Co. Financials'!I8/'E1-F. Portfolio Co. Financials'!H8),"")</f>
        <v/>
      </c>
      <c r="Y8" s="585" t="str">
        <f>IFERROR(('E1-F. Portfolio Co. Financials'!O8/'E1-F. Portfolio Co. Financials'!Q8)/('E1-F. Portfolio Co. Financials'!G8/'E1-F. Portfolio Co. Financials'!I8),"")</f>
        <v/>
      </c>
      <c r="Z8" s="585" t="str">
        <f>IFERROR((1-(('E1-F. Portfolio Co. Financials'!S8-'E1-F. Portfolio Co. Financials'!R8)/'E1-F. Portfolio Co. Financials'!O8))/(1-(('E1-F. Portfolio Co. Financials'!K8-'E1-F. Portfolio Co. Financials'!J8)/'E1-F. Portfolio Co. Financials'!G8)),"")</f>
        <v/>
      </c>
      <c r="AA8" s="585">
        <f t="shared" si="1"/>
        <v>0</v>
      </c>
      <c r="AB8" s="584"/>
      <c r="AC8" s="588" t="str">
        <f t="shared" si="2"/>
        <v/>
      </c>
      <c r="AD8" s="585" t="str">
        <f>IFERROR((W8*PRODUCT($V8:V8))-PRODUCT($V8:V8),"")</f>
        <v/>
      </c>
      <c r="AE8" s="585" t="str">
        <f>IFERROR((X8*PRODUCT($V8:W8))-PRODUCT($V8:W8),"")</f>
        <v/>
      </c>
      <c r="AF8" s="585" t="str">
        <f>IFERROR((Y8*PRODUCT($V8:X8))-PRODUCT($V8:X8),"")</f>
        <v/>
      </c>
      <c r="AG8" s="585" t="str">
        <f>IFERROR((Z8*PRODUCT($V8:Y8))-PRODUCT($V8:Y8),"")</f>
        <v/>
      </c>
      <c r="AH8" s="584"/>
    </row>
    <row r="9" spans="2:34" x14ac:dyDescent="0.25">
      <c r="J9" s="585" t="s">
        <v>444</v>
      </c>
      <c r="K9" s="585">
        <f>IFERROR(IF(L9&lt;0,SUM(L$6:L8)+L9,SUM(L$6:L8)),"")</f>
        <v>1</v>
      </c>
      <c r="L9" s="590" t="str">
        <f>IFERROR(INDEX($AD$6:$AG$306,MATCH('Value Driver Analysis'!$C$3,'E1-F. Portfolio Co. Financials'!$A$6:$A$306,0),MATCH($J9,$AD$5:$AG$5,0)),"")</f>
        <v/>
      </c>
      <c r="M9" s="585" t="e">
        <f t="shared" si="0"/>
        <v>#VALUE!</v>
      </c>
      <c r="N9" s="594">
        <f>N8</f>
        <v>0.2</v>
      </c>
      <c r="O9" s="585"/>
      <c r="P9" s="585"/>
      <c r="Q9" s="585" t="e">
        <f>Q8</f>
        <v>#VALUE!</v>
      </c>
      <c r="R9" s="585" t="e">
        <f>IF($L9&lt;0,$K9,$K9+$L9)</f>
        <v>#VALUE!</v>
      </c>
      <c r="S9" s="585"/>
      <c r="V9" s="585" t="str">
        <f>IFERROR('E1-F. Portfolio Co. Financials'!G9/'E1-F. Portfolio Co. Financials'!G9,"")</f>
        <v/>
      </c>
      <c r="W9" s="585" t="str">
        <f>IFERROR('E1-F. Portfolio Co. Financials'!P9/'E1-F. Portfolio Co. Financials'!H9,"")</f>
        <v/>
      </c>
      <c r="X9" s="585" t="str">
        <f>IFERROR(('E1-F. Portfolio Co. Financials'!Q9/'E1-F. Portfolio Co. Financials'!P9)/('E1-F. Portfolio Co. Financials'!I9/'E1-F. Portfolio Co. Financials'!H9),"")</f>
        <v/>
      </c>
      <c r="Y9" s="585" t="str">
        <f>IFERROR(('E1-F. Portfolio Co. Financials'!O9/'E1-F. Portfolio Co. Financials'!Q9)/('E1-F. Portfolio Co. Financials'!G9/'E1-F. Portfolio Co. Financials'!I9),"")</f>
        <v/>
      </c>
      <c r="Z9" s="585" t="str">
        <f>IFERROR((1-(('E1-F. Portfolio Co. Financials'!S9-'E1-F. Portfolio Co. Financials'!R9)/'E1-F. Portfolio Co. Financials'!O9))/(1-(('E1-F. Portfolio Co. Financials'!K9-'E1-F. Portfolio Co. Financials'!J9)/'E1-F. Portfolio Co. Financials'!G9)),"")</f>
        <v/>
      </c>
      <c r="AA9" s="585">
        <f t="shared" si="1"/>
        <v>0</v>
      </c>
      <c r="AB9" s="584"/>
      <c r="AC9" s="588" t="str">
        <f t="shared" si="2"/>
        <v/>
      </c>
      <c r="AD9" s="585" t="str">
        <f>IFERROR((W9*PRODUCT($V9:V9))-PRODUCT($V9:V9),"")</f>
        <v/>
      </c>
      <c r="AE9" s="585" t="str">
        <f>IFERROR((X9*PRODUCT($V9:W9))-PRODUCT($V9:W9),"")</f>
        <v/>
      </c>
      <c r="AF9" s="585" t="str">
        <f>IFERROR((Y9*PRODUCT($V9:X9))-PRODUCT($V9:X9),"")</f>
        <v/>
      </c>
      <c r="AG9" s="585" t="str">
        <f>IFERROR((Z9*PRODUCT($V9:Y9))-PRODUCT($V9:Y9),"")</f>
        <v/>
      </c>
      <c r="AH9" s="584"/>
    </row>
    <row r="10" spans="2:34" x14ac:dyDescent="0.25">
      <c r="J10" s="585" t="s">
        <v>445</v>
      </c>
      <c r="K10" s="585">
        <f>IFERROR(IF(L10&lt;0,SUM(L$6:L9)+L10,SUM(L$6:L9)),"")</f>
        <v>1</v>
      </c>
      <c r="L10" s="590" t="str">
        <f>IFERROR(INDEX($AD$6:$AG$306,MATCH('Value Driver Analysis'!$C$3,'E1-F. Portfolio Co. Financials'!$A$6:$A$306,0),MATCH($J10,$AD$5:$AG$5,0)),"")</f>
        <v/>
      </c>
      <c r="M10" s="585" t="e">
        <f t="shared" si="0"/>
        <v>#VALUE!</v>
      </c>
      <c r="N10" s="594">
        <f>N9</f>
        <v>0.2</v>
      </c>
      <c r="O10" s="585"/>
      <c r="P10" s="585"/>
      <c r="Q10" s="585"/>
      <c r="R10" s="585" t="e">
        <f>R9</f>
        <v>#VALUE!</v>
      </c>
      <c r="S10" s="585" t="e">
        <f>IF($L10&lt;0,$K10,$K10+$L10)</f>
        <v>#VALUE!</v>
      </c>
      <c r="V10" s="585" t="str">
        <f>IFERROR('E1-F. Portfolio Co. Financials'!G10/'E1-F. Portfolio Co. Financials'!G10,"")</f>
        <v/>
      </c>
      <c r="W10" s="585" t="str">
        <f>IFERROR('E1-F. Portfolio Co. Financials'!P10/'E1-F. Portfolio Co. Financials'!H10,"")</f>
        <v/>
      </c>
      <c r="X10" s="585" t="str">
        <f>IFERROR(('E1-F. Portfolio Co. Financials'!Q10/'E1-F. Portfolio Co. Financials'!P10)/('E1-F. Portfolio Co. Financials'!I10/'E1-F. Portfolio Co. Financials'!H10),"")</f>
        <v/>
      </c>
      <c r="Y10" s="585" t="str">
        <f>IFERROR(('E1-F. Portfolio Co. Financials'!O10/'E1-F. Portfolio Co. Financials'!Q10)/('E1-F. Portfolio Co. Financials'!G10/'E1-F. Portfolio Co. Financials'!I10),"")</f>
        <v/>
      </c>
      <c r="Z10" s="585" t="str">
        <f>IFERROR((1-(('E1-F. Portfolio Co. Financials'!S10-'E1-F. Portfolio Co. Financials'!R10)/'E1-F. Portfolio Co. Financials'!O10))/(1-(('E1-F. Portfolio Co. Financials'!K10-'E1-F. Portfolio Co. Financials'!J10)/'E1-F. Portfolio Co. Financials'!G10)),"")</f>
        <v/>
      </c>
      <c r="AA10" s="585">
        <f t="shared" si="1"/>
        <v>0</v>
      </c>
      <c r="AB10" s="584"/>
      <c r="AC10" s="588" t="str">
        <f t="shared" si="2"/>
        <v/>
      </c>
      <c r="AD10" s="585" t="str">
        <f>IFERROR((W10*PRODUCT($V10:V10))-PRODUCT($V10:V10),"")</f>
        <v/>
      </c>
      <c r="AE10" s="585" t="str">
        <f>IFERROR((X10*PRODUCT($V10:W10))-PRODUCT($V10:W10),"")</f>
        <v/>
      </c>
      <c r="AF10" s="585" t="str">
        <f>IFERROR((Y10*PRODUCT($V10:X10))-PRODUCT($V10:X10),"")</f>
        <v/>
      </c>
      <c r="AG10" s="585" t="str">
        <f>IFERROR((Z10*PRODUCT($V10:Y10))-PRODUCT($V10:Y10),"")</f>
        <v/>
      </c>
      <c r="AH10" s="584"/>
    </row>
    <row r="11" spans="2:34" x14ac:dyDescent="0.25">
      <c r="J11" s="585" t="s">
        <v>446</v>
      </c>
      <c r="K11" s="589"/>
      <c r="L11" s="590">
        <f>SUM(L6:L10)</f>
        <v>1</v>
      </c>
      <c r="M11" s="585">
        <f t="shared" si="0"/>
        <v>1</v>
      </c>
      <c r="N11" s="594">
        <f>N10</f>
        <v>0.2</v>
      </c>
      <c r="O11" s="585"/>
      <c r="P11" s="585"/>
      <c r="Q11" s="585"/>
      <c r="R11" s="585"/>
      <c r="S11" s="585" t="e">
        <f>S10</f>
        <v>#VALUE!</v>
      </c>
      <c r="V11" s="585" t="str">
        <f>IFERROR('E1-F. Portfolio Co. Financials'!G11/'E1-F. Portfolio Co. Financials'!G11,"")</f>
        <v/>
      </c>
      <c r="W11" s="585" t="str">
        <f>IFERROR('E1-F. Portfolio Co. Financials'!P11/'E1-F. Portfolio Co. Financials'!H11,"")</f>
        <v/>
      </c>
      <c r="X11" s="585" t="str">
        <f>IFERROR(('E1-F. Portfolio Co. Financials'!Q11/'E1-F. Portfolio Co. Financials'!P11)/('E1-F. Portfolio Co. Financials'!I11/'E1-F. Portfolio Co. Financials'!H11),"")</f>
        <v/>
      </c>
      <c r="Y11" s="585" t="str">
        <f>IFERROR(('E1-F. Portfolio Co. Financials'!O11/'E1-F. Portfolio Co. Financials'!Q11)/('E1-F. Portfolio Co. Financials'!G11/'E1-F. Portfolio Co. Financials'!I11),"")</f>
        <v/>
      </c>
      <c r="Z11" s="585" t="str">
        <f>IFERROR((1-(('E1-F. Portfolio Co. Financials'!S11-'E1-F. Portfolio Co. Financials'!R11)/'E1-F. Portfolio Co. Financials'!O11))/(1-(('E1-F. Portfolio Co. Financials'!K11-'E1-F. Portfolio Co. Financials'!J11)/'E1-F. Portfolio Co. Financials'!G11)),"")</f>
        <v/>
      </c>
      <c r="AA11" s="585">
        <f t="shared" si="1"/>
        <v>0</v>
      </c>
      <c r="AB11" s="584"/>
      <c r="AC11" s="588" t="str">
        <f t="shared" si="2"/>
        <v/>
      </c>
      <c r="AD11" s="585" t="str">
        <f>IFERROR((W11*PRODUCT($V11:V11))-PRODUCT($V11:V11),"")</f>
        <v/>
      </c>
      <c r="AE11" s="585" t="str">
        <f>IFERROR((X11*PRODUCT($V11:W11))-PRODUCT($V11:W11),"")</f>
        <v/>
      </c>
      <c r="AF11" s="585" t="str">
        <f>IFERROR((Y11*PRODUCT($V11:X11))-PRODUCT($V11:X11),"")</f>
        <v/>
      </c>
      <c r="AG11" s="585" t="str">
        <f>IFERROR((Z11*PRODUCT($V11:Y11))-PRODUCT($V11:Y11),"")</f>
        <v/>
      </c>
      <c r="AH11" s="584"/>
    </row>
    <row r="12" spans="2:34" x14ac:dyDescent="0.25">
      <c r="J12" s="586"/>
      <c r="K12" s="586"/>
      <c r="L12" s="586"/>
      <c r="M12" s="586"/>
      <c r="N12" s="586"/>
      <c r="O12" s="586"/>
      <c r="P12" s="586"/>
      <c r="Q12" s="586"/>
      <c r="R12" s="586"/>
      <c r="S12" s="586"/>
      <c r="V12" s="585" t="str">
        <f>IFERROR('E1-F. Portfolio Co. Financials'!G12/'E1-F. Portfolio Co. Financials'!G12,"")</f>
        <v/>
      </c>
      <c r="W12" s="585" t="str">
        <f>IFERROR('E1-F. Portfolio Co. Financials'!P12/'E1-F. Portfolio Co. Financials'!H12,"")</f>
        <v/>
      </c>
      <c r="X12" s="585" t="str">
        <f>IFERROR(('E1-F. Portfolio Co. Financials'!Q12/'E1-F. Portfolio Co. Financials'!P12)/('E1-F. Portfolio Co. Financials'!I12/'E1-F. Portfolio Co. Financials'!H12),"")</f>
        <v/>
      </c>
      <c r="Y12" s="585" t="str">
        <f>IFERROR(('E1-F. Portfolio Co. Financials'!O12/'E1-F. Portfolio Co. Financials'!Q12)/('E1-F. Portfolio Co. Financials'!G12/'E1-F. Portfolio Co. Financials'!I12),"")</f>
        <v/>
      </c>
      <c r="Z12" s="585" t="str">
        <f>IFERROR((1-(('E1-F. Portfolio Co. Financials'!S12-'E1-F. Portfolio Co. Financials'!R12)/'E1-F. Portfolio Co. Financials'!O12))/(1-(('E1-F. Portfolio Co. Financials'!K12-'E1-F. Portfolio Co. Financials'!J12)/'E1-F. Portfolio Co. Financials'!G12)),"")</f>
        <v/>
      </c>
      <c r="AA12" s="585">
        <f t="shared" si="1"/>
        <v>0</v>
      </c>
      <c r="AB12" s="584"/>
      <c r="AC12" s="588" t="str">
        <f t="shared" si="2"/>
        <v/>
      </c>
      <c r="AD12" s="585" t="str">
        <f>IFERROR((W12*PRODUCT($V12:V12))-PRODUCT($V12:V12),"")</f>
        <v/>
      </c>
      <c r="AE12" s="585" t="str">
        <f>IFERROR((X12*PRODUCT($V12:W12))-PRODUCT($V12:W12),"")</f>
        <v/>
      </c>
      <c r="AF12" s="585" t="str">
        <f>IFERROR((Y12*PRODUCT($V12:X12))-PRODUCT($V12:X12),"")</f>
        <v/>
      </c>
      <c r="AG12" s="585" t="str">
        <f>IFERROR((Z12*PRODUCT($V12:Y12))-PRODUCT($V12:Y12),"")</f>
        <v/>
      </c>
      <c r="AH12" s="584"/>
    </row>
    <row r="13" spans="2:34" x14ac:dyDescent="0.25">
      <c r="J13" s="586"/>
      <c r="K13" s="601" t="s">
        <v>468</v>
      </c>
      <c r="L13" s="601" t="s">
        <v>469</v>
      </c>
      <c r="M13" s="601" t="s">
        <v>470</v>
      </c>
      <c r="N13" s="601" t="s">
        <v>471</v>
      </c>
      <c r="O13" s="596"/>
      <c r="P13" s="586"/>
      <c r="Q13" s="586"/>
      <c r="R13" s="586"/>
      <c r="S13" s="586"/>
      <c r="V13" s="585" t="str">
        <f>IFERROR('E1-F. Portfolio Co. Financials'!G13/'E1-F. Portfolio Co. Financials'!G13,"")</f>
        <v/>
      </c>
      <c r="W13" s="585" t="str">
        <f>IFERROR('E1-F. Portfolio Co. Financials'!P13/'E1-F. Portfolio Co. Financials'!H13,"")</f>
        <v/>
      </c>
      <c r="X13" s="585" t="str">
        <f>IFERROR(('E1-F. Portfolio Co. Financials'!Q13/'E1-F. Portfolio Co. Financials'!P13)/('E1-F. Portfolio Co. Financials'!I13/'E1-F. Portfolio Co. Financials'!H13),"")</f>
        <v/>
      </c>
      <c r="Y13" s="585" t="str">
        <f>IFERROR(('E1-F. Portfolio Co. Financials'!O13/'E1-F. Portfolio Co. Financials'!Q13)/('E1-F. Portfolio Co. Financials'!G13/'E1-F. Portfolio Co. Financials'!I13),"")</f>
        <v/>
      </c>
      <c r="Z13" s="585" t="str">
        <f>IFERROR((1-(('E1-F. Portfolio Co. Financials'!S13-'E1-F. Portfolio Co. Financials'!R13)/'E1-F. Portfolio Co. Financials'!O13))/(1-(('E1-F. Portfolio Co. Financials'!K13-'E1-F. Portfolio Co. Financials'!J13)/'E1-F. Portfolio Co. Financials'!G13)),"")</f>
        <v/>
      </c>
      <c r="AA13" s="585">
        <f t="shared" si="1"/>
        <v>0</v>
      </c>
      <c r="AB13" s="584"/>
      <c r="AC13" s="588" t="str">
        <f t="shared" si="2"/>
        <v/>
      </c>
      <c r="AD13" s="585" t="str">
        <f>IFERROR((W13*PRODUCT($V13:V13))-PRODUCT($V13:V13),"")</f>
        <v/>
      </c>
      <c r="AE13" s="585" t="str">
        <f>IFERROR((X13*PRODUCT($V13:W13))-PRODUCT($V13:W13),"")</f>
        <v/>
      </c>
      <c r="AF13" s="585" t="str">
        <f>IFERROR((Y13*PRODUCT($V13:X13))-PRODUCT($V13:X13),"")</f>
        <v/>
      </c>
      <c r="AG13" s="585" t="str">
        <f>IFERROR((Z13*PRODUCT($V13:Y13))-PRODUCT($V13:Y13),"")</f>
        <v/>
      </c>
      <c r="AH13" s="584"/>
    </row>
    <row r="14" spans="2:34" x14ac:dyDescent="0.25">
      <c r="J14" s="603" t="s">
        <v>473</v>
      </c>
      <c r="K14" s="607" t="str">
        <f>IFERROR(INDEX('E1-F. Portfolio Co. Financials'!$D$6:$D$305,MATCH(VDCoSelect,'E1-F. Portfolio Co. Financials'!$A$6:$A$305,0),1),"")</f>
        <v/>
      </c>
      <c r="L14" s="607" t="str">
        <f>IFERROR(INDEX('E1-F. Portfolio Co. Financials'!$M$6:$M$305,MATCH(VDCoSelect,'E1-F. Portfolio Co. Financials'!$A$6:$A$305,0),1),"")</f>
        <v/>
      </c>
      <c r="M14" s="600" t="s">
        <v>264</v>
      </c>
      <c r="N14" s="600" t="s">
        <v>264</v>
      </c>
      <c r="O14" s="586"/>
      <c r="P14" s="586"/>
      <c r="Q14" s="586"/>
      <c r="R14" s="586"/>
      <c r="S14" s="586"/>
      <c r="V14" s="585" t="str">
        <f>IFERROR('E1-F. Portfolio Co. Financials'!G14/'E1-F. Portfolio Co. Financials'!G14,"")</f>
        <v/>
      </c>
      <c r="W14" s="585" t="str">
        <f>IFERROR('E1-F. Portfolio Co. Financials'!P14/'E1-F. Portfolio Co. Financials'!H14,"")</f>
        <v/>
      </c>
      <c r="X14" s="585" t="str">
        <f>IFERROR(('E1-F. Portfolio Co. Financials'!Q14/'E1-F. Portfolio Co. Financials'!P14)/('E1-F. Portfolio Co. Financials'!I14/'E1-F. Portfolio Co. Financials'!H14),"")</f>
        <v/>
      </c>
      <c r="Y14" s="585" t="str">
        <f>IFERROR(('E1-F. Portfolio Co. Financials'!O14/'E1-F. Portfolio Co. Financials'!Q14)/('E1-F. Portfolio Co. Financials'!G14/'E1-F. Portfolio Co. Financials'!I14),"")</f>
        <v/>
      </c>
      <c r="Z14" s="585" t="str">
        <f>IFERROR((1-(('E1-F. Portfolio Co. Financials'!S14-'E1-F. Portfolio Co. Financials'!R14)/'E1-F. Portfolio Co. Financials'!O14))/(1-(('E1-F. Portfolio Co. Financials'!K14-'E1-F. Portfolio Co. Financials'!J14)/'E1-F. Portfolio Co. Financials'!G14)),"")</f>
        <v/>
      </c>
      <c r="AA14" s="585">
        <f t="shared" si="1"/>
        <v>0</v>
      </c>
      <c r="AB14" s="584"/>
      <c r="AC14" s="588" t="str">
        <f t="shared" si="2"/>
        <v/>
      </c>
      <c r="AD14" s="585" t="str">
        <f>IFERROR((W14*PRODUCT($V14:V14))-PRODUCT($V14:V14),"")</f>
        <v/>
      </c>
      <c r="AE14" s="585" t="str">
        <f>IFERROR((X14*PRODUCT($V14:W14))-PRODUCT($V14:W14),"")</f>
        <v/>
      </c>
      <c r="AF14" s="585" t="str">
        <f>IFERROR((Y14*PRODUCT($V14:X14))-PRODUCT($V14:X14),"")</f>
        <v/>
      </c>
      <c r="AG14" s="585" t="str">
        <f>IFERROR((Z14*PRODUCT($V14:Y14))-PRODUCT($V14:Y14),"")</f>
        <v/>
      </c>
      <c r="AH14" s="584"/>
    </row>
    <row r="15" spans="2:34" x14ac:dyDescent="0.25">
      <c r="J15" s="602" t="s">
        <v>398</v>
      </c>
      <c r="K15" s="606" t="str">
        <f>IFERROR(INDEX('E1-F. Portfolio Co. Financials'!$E$6:$E$305,MATCH(VDCoSelect,'E1-F. Portfolio Co. Financials'!$A$6:$A$305,0),1),"")</f>
        <v/>
      </c>
      <c r="L15" s="600" t="s">
        <v>264</v>
      </c>
      <c r="M15" s="600" t="s">
        <v>264</v>
      </c>
      <c r="N15" s="600" t="s">
        <v>264</v>
      </c>
      <c r="O15" s="586"/>
      <c r="P15" s="586"/>
      <c r="Q15" s="586"/>
      <c r="R15" s="586"/>
      <c r="S15" s="586"/>
      <c r="V15" s="585" t="str">
        <f>IFERROR('E1-F. Portfolio Co. Financials'!G15/'E1-F. Portfolio Co. Financials'!G15,"")</f>
        <v/>
      </c>
      <c r="W15" s="585" t="str">
        <f>IFERROR('E1-F. Portfolio Co. Financials'!P15/'E1-F. Portfolio Co. Financials'!H15,"")</f>
        <v/>
      </c>
      <c r="X15" s="585" t="str">
        <f>IFERROR(('E1-F. Portfolio Co. Financials'!Q15/'E1-F. Portfolio Co. Financials'!P15)/('E1-F. Portfolio Co. Financials'!I15/'E1-F. Portfolio Co. Financials'!H15),"")</f>
        <v/>
      </c>
      <c r="Y15" s="585" t="str">
        <f>IFERROR(('E1-F. Portfolio Co. Financials'!O15/'E1-F. Portfolio Co. Financials'!Q15)/('E1-F. Portfolio Co. Financials'!G15/'E1-F. Portfolio Co. Financials'!I15),"")</f>
        <v/>
      </c>
      <c r="Z15" s="585" t="str">
        <f>IFERROR((1-(('E1-F. Portfolio Co. Financials'!S15-'E1-F. Portfolio Co. Financials'!R15)/'E1-F. Portfolio Co. Financials'!O15))/(1-(('E1-F. Portfolio Co. Financials'!K15-'E1-F. Portfolio Co. Financials'!J15)/'E1-F. Portfolio Co. Financials'!G15)),"")</f>
        <v/>
      </c>
      <c r="AA15" s="585">
        <f t="shared" si="1"/>
        <v>0</v>
      </c>
      <c r="AB15" s="584"/>
      <c r="AC15" s="588" t="str">
        <f t="shared" si="2"/>
        <v/>
      </c>
      <c r="AD15" s="585" t="str">
        <f>IFERROR((W15*PRODUCT($V15:V15))-PRODUCT($V15:V15),"")</f>
        <v/>
      </c>
      <c r="AE15" s="585" t="str">
        <f>IFERROR((X15*PRODUCT($V15:W15))-PRODUCT($V15:W15),"")</f>
        <v/>
      </c>
      <c r="AF15" s="585" t="str">
        <f>IFERROR((Y15*PRODUCT($V15:X15))-PRODUCT($V15:X15),"")</f>
        <v/>
      </c>
      <c r="AG15" s="585" t="str">
        <f>IFERROR((Z15*PRODUCT($V15:Y15))-PRODUCT($V15:Y15),"")</f>
        <v/>
      </c>
      <c r="AH15" s="584"/>
    </row>
    <row r="16" spans="2:34" x14ac:dyDescent="0.25">
      <c r="J16" s="602" t="s">
        <v>58</v>
      </c>
      <c r="K16" s="586" t="str">
        <f>IFERROR(INDEX('E1-F. Portfolio Co. Financials'!$F$6:$F$306,MATCH(VDCoSelect,'E1-F. Portfolio Co. Financials'!$A$6:$A$306,0),1),"")</f>
        <v/>
      </c>
      <c r="L16" s="586" t="str">
        <f>IFERROR(INDEX('E1-F. Portfolio Co. Financials'!$N$6:$N$306,MATCH(VDCoSelect,'E1-F. Portfolio Co. Financials'!$A$6:$A$306,0),1),"")</f>
        <v/>
      </c>
      <c r="M16" s="586" t="str">
        <f>IFERROR(L16-K16,"")</f>
        <v/>
      </c>
      <c r="N16" s="608" t="str">
        <f>IFERROR((L16/K16)^(1/(($L$14-$K$14)/365))-1,"")</f>
        <v/>
      </c>
      <c r="O16" s="586"/>
      <c r="P16" s="586"/>
      <c r="Q16" s="586"/>
      <c r="R16" s="586"/>
      <c r="S16" s="586"/>
      <c r="V16" s="585" t="str">
        <f>IFERROR('E1-F. Portfolio Co. Financials'!G16/'E1-F. Portfolio Co. Financials'!G16,"")</f>
        <v/>
      </c>
      <c r="W16" s="585" t="str">
        <f>IFERROR('E1-F. Portfolio Co. Financials'!P16/'E1-F. Portfolio Co. Financials'!H16,"")</f>
        <v/>
      </c>
      <c r="X16" s="585" t="str">
        <f>IFERROR(('E1-F. Portfolio Co. Financials'!Q16/'E1-F. Portfolio Co. Financials'!P16)/('E1-F. Portfolio Co. Financials'!I16/'E1-F. Portfolio Co. Financials'!H16),"")</f>
        <v/>
      </c>
      <c r="Y16" s="585" t="str">
        <f>IFERROR(('E1-F. Portfolio Co. Financials'!O16/'E1-F. Portfolio Co. Financials'!Q16)/('E1-F. Portfolio Co. Financials'!G16/'E1-F. Portfolio Co. Financials'!I16),"")</f>
        <v/>
      </c>
      <c r="Z16" s="585" t="str">
        <f>IFERROR((1-(('E1-F. Portfolio Co. Financials'!S16-'E1-F. Portfolio Co. Financials'!R16)/'E1-F. Portfolio Co. Financials'!O16))/(1-(('E1-F. Portfolio Co. Financials'!K16-'E1-F. Portfolio Co. Financials'!J16)/'E1-F. Portfolio Co. Financials'!G16)),"")</f>
        <v/>
      </c>
      <c r="AA16" s="585">
        <f t="shared" si="1"/>
        <v>0</v>
      </c>
      <c r="AB16" s="584"/>
      <c r="AC16" s="588" t="str">
        <f t="shared" si="2"/>
        <v/>
      </c>
      <c r="AD16" s="585" t="str">
        <f>IFERROR((W16*PRODUCT($V16:V16))-PRODUCT($V16:V16),"")</f>
        <v/>
      </c>
      <c r="AE16" s="585" t="str">
        <f>IFERROR((X16*PRODUCT($V16:W16))-PRODUCT($V16:W16),"")</f>
        <v/>
      </c>
      <c r="AF16" s="585" t="str">
        <f>IFERROR((Y16*PRODUCT($V16:X16))-PRODUCT($V16:X16),"")</f>
        <v/>
      </c>
      <c r="AG16" s="585" t="str">
        <f>IFERROR((Z16*PRODUCT($V16:Y16))-PRODUCT($V16:Y16),"")</f>
        <v/>
      </c>
      <c r="AH16" s="584"/>
    </row>
    <row r="17" spans="10:34" x14ac:dyDescent="0.25">
      <c r="J17" s="602" t="s">
        <v>59</v>
      </c>
      <c r="K17" s="609" t="str">
        <f>IFERROR(INDEX('E1-F. Portfolio Co. Financials'!$G6:$G$306,MATCH(VDCoSelect,'E1-F. Portfolio Co. Financials'!$A$6:$A$306,0),1),"")</f>
        <v/>
      </c>
      <c r="L17" s="609" t="str">
        <f>IFERROR(INDEX('E1-F. Portfolio Co. Financials'!$O$6:$O$306,MATCH(VDCoSelect,'E1-F. Portfolio Co. Financials'!$A$6:$A$306,0),1),"")</f>
        <v/>
      </c>
      <c r="M17" s="609" t="str">
        <f t="shared" ref="M17:M22" si="3">IFERROR(L17-K17,"")</f>
        <v/>
      </c>
      <c r="N17" s="608" t="str">
        <f t="shared" ref="N17:N22" si="4">IFERROR((L17/K17)^(1/(($L$14-$K$14)/365))-1,"")</f>
        <v/>
      </c>
      <c r="O17" s="586"/>
      <c r="P17" s="586"/>
      <c r="Q17" s="586"/>
      <c r="R17" s="586"/>
      <c r="S17" s="586"/>
      <c r="V17" s="585" t="str">
        <f>IFERROR('E1-F. Portfolio Co. Financials'!G17/'E1-F. Portfolio Co. Financials'!G17,"")</f>
        <v/>
      </c>
      <c r="W17" s="585" t="str">
        <f>IFERROR('E1-F. Portfolio Co. Financials'!P17/'E1-F. Portfolio Co. Financials'!H17,"")</f>
        <v/>
      </c>
      <c r="X17" s="585" t="str">
        <f>IFERROR(('E1-F. Portfolio Co. Financials'!Q17/'E1-F. Portfolio Co. Financials'!P17)/('E1-F. Portfolio Co. Financials'!I17/'E1-F. Portfolio Co. Financials'!H17),"")</f>
        <v/>
      </c>
      <c r="Y17" s="585" t="str">
        <f>IFERROR(('E1-F. Portfolio Co. Financials'!O17/'E1-F. Portfolio Co. Financials'!Q17)/('E1-F. Portfolio Co. Financials'!G17/'E1-F. Portfolio Co. Financials'!I17),"")</f>
        <v/>
      </c>
      <c r="Z17" s="585" t="str">
        <f>IFERROR((1-(('E1-F. Portfolio Co. Financials'!S17-'E1-F. Portfolio Co. Financials'!R17)/'E1-F. Portfolio Co. Financials'!O17))/(1-(('E1-F. Portfolio Co. Financials'!K17-'E1-F. Portfolio Co. Financials'!J17)/'E1-F. Portfolio Co. Financials'!G17)),"")</f>
        <v/>
      </c>
      <c r="AA17" s="585">
        <f t="shared" si="1"/>
        <v>0</v>
      </c>
      <c r="AB17" s="584"/>
      <c r="AC17" s="588" t="str">
        <f t="shared" si="2"/>
        <v/>
      </c>
      <c r="AD17" s="585" t="str">
        <f>IFERROR((W17*PRODUCT($V17:V17))-PRODUCT($V17:V17),"")</f>
        <v/>
      </c>
      <c r="AE17" s="585" t="str">
        <f>IFERROR((X17*PRODUCT($V17:W17))-PRODUCT($V17:W17),"")</f>
        <v/>
      </c>
      <c r="AF17" s="585" t="str">
        <f>IFERROR((Y17*PRODUCT($V17:X17))-PRODUCT($V17:X17),"")</f>
        <v/>
      </c>
      <c r="AG17" s="585" t="str">
        <f>IFERROR((Z17*PRODUCT($V17:Y17))-PRODUCT($V17:Y17),"")</f>
        <v/>
      </c>
      <c r="AH17" s="584"/>
    </row>
    <row r="18" spans="10:34" x14ac:dyDescent="0.25">
      <c r="J18" s="602" t="s">
        <v>330</v>
      </c>
      <c r="K18" s="609" t="str">
        <f>IFERROR(INDEX('E1-F. Portfolio Co. Financials'!$H$6:$H$306,MATCH(VDCoSelect,'E1-F. Portfolio Co. Financials'!$A$6:$A$306,0),1),"")</f>
        <v/>
      </c>
      <c r="L18" s="609" t="str">
        <f>IFERROR(INDEX('E1-F. Portfolio Co. Financials'!$P$6:$P$306,MATCH(VDCoSelect,'E1-F. Portfolio Co. Financials'!$A$6:$A$306,0),1),"")</f>
        <v/>
      </c>
      <c r="M18" s="609" t="str">
        <f t="shared" si="3"/>
        <v/>
      </c>
      <c r="N18" s="608" t="str">
        <f t="shared" si="4"/>
        <v/>
      </c>
      <c r="O18" s="586"/>
      <c r="P18" s="586"/>
      <c r="Q18" s="586"/>
      <c r="R18" s="586"/>
      <c r="S18" s="586"/>
      <c r="V18" s="585" t="str">
        <f>IFERROR('E1-F. Portfolio Co. Financials'!G18/'E1-F. Portfolio Co. Financials'!G18,"")</f>
        <v/>
      </c>
      <c r="W18" s="585" t="str">
        <f>IFERROR('E1-F. Portfolio Co. Financials'!P18/'E1-F. Portfolio Co. Financials'!H18,"")</f>
        <v/>
      </c>
      <c r="X18" s="585" t="str">
        <f>IFERROR(('E1-F. Portfolio Co. Financials'!Q18/'E1-F. Portfolio Co. Financials'!P18)/('E1-F. Portfolio Co. Financials'!I18/'E1-F. Portfolio Co. Financials'!H18),"")</f>
        <v/>
      </c>
      <c r="Y18" s="585" t="str">
        <f>IFERROR(('E1-F. Portfolio Co. Financials'!O18/'E1-F. Portfolio Co. Financials'!Q18)/('E1-F. Portfolio Co. Financials'!G18/'E1-F. Portfolio Co. Financials'!I18),"")</f>
        <v/>
      </c>
      <c r="Z18" s="585" t="str">
        <f>IFERROR((1-(('E1-F. Portfolio Co. Financials'!S18-'E1-F. Portfolio Co. Financials'!R18)/'E1-F. Portfolio Co. Financials'!O18))/(1-(('E1-F. Portfolio Co. Financials'!K18-'E1-F. Portfolio Co. Financials'!J18)/'E1-F. Portfolio Co. Financials'!G18)),"")</f>
        <v/>
      </c>
      <c r="AA18" s="585">
        <f t="shared" si="1"/>
        <v>0</v>
      </c>
      <c r="AB18" s="584"/>
      <c r="AC18" s="588" t="str">
        <f t="shared" si="2"/>
        <v/>
      </c>
      <c r="AD18" s="585" t="str">
        <f>IFERROR((W18*PRODUCT($V18:V18))-PRODUCT($V18:V18),"")</f>
        <v/>
      </c>
      <c r="AE18" s="585" t="str">
        <f>IFERROR((X18*PRODUCT($V18:W18))-PRODUCT($V18:W18),"")</f>
        <v/>
      </c>
      <c r="AF18" s="585" t="str">
        <f>IFERROR((Y18*PRODUCT($V18:X18))-PRODUCT($V18:X18),"")</f>
        <v/>
      </c>
      <c r="AG18" s="585" t="str">
        <f>IFERROR((Z18*PRODUCT($V18:Y18))-PRODUCT($V18:Y18),"")</f>
        <v/>
      </c>
      <c r="AH18" s="584"/>
    </row>
    <row r="19" spans="10:34" x14ac:dyDescent="0.25">
      <c r="J19" s="602" t="s">
        <v>60</v>
      </c>
      <c r="K19" s="609" t="str">
        <f>IFERROR(INDEX('E1-F. Portfolio Co. Financials'!$I$6:$I$306,MATCH(VDCoSelect,'E1-F. Portfolio Co. Financials'!$A$6:$A$306,0),1),"")</f>
        <v/>
      </c>
      <c r="L19" s="609" t="str">
        <f>IFERROR(INDEX('E1-F. Portfolio Co. Financials'!$Q$6:$Q$306,MATCH(VDCoSelect,'E1-F. Portfolio Co. Financials'!$A$6:$A$306,0),1),"")</f>
        <v/>
      </c>
      <c r="M19" s="609" t="str">
        <f t="shared" si="3"/>
        <v/>
      </c>
      <c r="N19" s="608" t="str">
        <f t="shared" si="4"/>
        <v/>
      </c>
      <c r="O19" s="586"/>
      <c r="P19" s="586"/>
      <c r="Q19" s="586"/>
      <c r="R19" s="586"/>
      <c r="S19" s="586"/>
      <c r="V19" s="585" t="str">
        <f>IFERROR('E1-F. Portfolio Co. Financials'!G19/'E1-F. Portfolio Co. Financials'!G19,"")</f>
        <v/>
      </c>
      <c r="W19" s="585" t="str">
        <f>IFERROR('E1-F. Portfolio Co. Financials'!P19/'E1-F. Portfolio Co. Financials'!H19,"")</f>
        <v/>
      </c>
      <c r="X19" s="585" t="str">
        <f>IFERROR(('E1-F. Portfolio Co. Financials'!Q19/'E1-F. Portfolio Co. Financials'!P19)/('E1-F. Portfolio Co. Financials'!I19/'E1-F. Portfolio Co. Financials'!H19),"")</f>
        <v/>
      </c>
      <c r="Y19" s="585" t="str">
        <f>IFERROR(('E1-F. Portfolio Co. Financials'!O19/'E1-F. Portfolio Co. Financials'!Q19)/('E1-F. Portfolio Co. Financials'!G19/'E1-F. Portfolio Co. Financials'!I19),"")</f>
        <v/>
      </c>
      <c r="Z19" s="585" t="str">
        <f>IFERROR((1-(('E1-F. Portfolio Co. Financials'!S19-'E1-F. Portfolio Co. Financials'!R19)/'E1-F. Portfolio Co. Financials'!O19))/(1-(('E1-F. Portfolio Co. Financials'!K19-'E1-F. Portfolio Co. Financials'!J19)/'E1-F. Portfolio Co. Financials'!G19)),"")</f>
        <v/>
      </c>
      <c r="AA19" s="585">
        <f t="shared" si="1"/>
        <v>0</v>
      </c>
      <c r="AB19" s="584"/>
      <c r="AC19" s="588" t="str">
        <f t="shared" si="2"/>
        <v/>
      </c>
      <c r="AD19" s="585" t="str">
        <f>IFERROR((W19*PRODUCT($V19:V19))-PRODUCT($V19:V19),"")</f>
        <v/>
      </c>
      <c r="AE19" s="585" t="str">
        <f>IFERROR((X19*PRODUCT($V19:W19))-PRODUCT($V19:W19),"")</f>
        <v/>
      </c>
      <c r="AF19" s="585" t="str">
        <f>IFERROR((Y19*PRODUCT($V19:X19))-PRODUCT($V19:X19),"")</f>
        <v/>
      </c>
      <c r="AG19" s="585" t="str">
        <f>IFERROR((Z19*PRODUCT($V19:Y19))-PRODUCT($V19:Y19),"")</f>
        <v/>
      </c>
      <c r="AH19" s="584"/>
    </row>
    <row r="20" spans="10:34" x14ac:dyDescent="0.25">
      <c r="J20" s="602" t="s">
        <v>480</v>
      </c>
      <c r="K20" s="609" t="str">
        <f>IFERROR(K19/K18,"")</f>
        <v/>
      </c>
      <c r="L20" s="609" t="str">
        <f t="shared" ref="L20:N20" si="5">IFERROR(L19/L18,"")</f>
        <v/>
      </c>
      <c r="M20" s="609" t="str">
        <f t="shared" si="5"/>
        <v/>
      </c>
      <c r="N20" s="609" t="str">
        <f t="shared" si="5"/>
        <v/>
      </c>
      <c r="O20" s="586"/>
      <c r="P20" s="586"/>
      <c r="Q20" s="586"/>
      <c r="R20" s="586"/>
      <c r="S20" s="586"/>
      <c r="V20" s="585" t="str">
        <f>IFERROR('E1-F. Portfolio Co. Financials'!G20/'E1-F. Portfolio Co. Financials'!G20,"")</f>
        <v/>
      </c>
      <c r="W20" s="585" t="str">
        <f>IFERROR('E1-F. Portfolio Co. Financials'!P20/'E1-F. Portfolio Co. Financials'!H20,"")</f>
        <v/>
      </c>
      <c r="X20" s="585" t="str">
        <f>IFERROR(('E1-F. Portfolio Co. Financials'!Q20/'E1-F. Portfolio Co. Financials'!P20)/('E1-F. Portfolio Co. Financials'!I20/'E1-F. Portfolio Co. Financials'!H20),"")</f>
        <v/>
      </c>
      <c r="Y20" s="585" t="str">
        <f>IFERROR(('E1-F. Portfolio Co. Financials'!O20/'E1-F. Portfolio Co. Financials'!Q20)/('E1-F. Portfolio Co. Financials'!G20/'E1-F. Portfolio Co. Financials'!I20),"")</f>
        <v/>
      </c>
      <c r="Z20" s="585" t="str">
        <f>IFERROR((1-(('E1-F. Portfolio Co. Financials'!S20-'E1-F. Portfolio Co. Financials'!R20)/'E1-F. Portfolio Co. Financials'!O20))/(1-(('E1-F. Portfolio Co. Financials'!K20-'E1-F. Portfolio Co. Financials'!J20)/'E1-F. Portfolio Co. Financials'!G20)),"")</f>
        <v/>
      </c>
      <c r="AA20" s="585">
        <f t="shared" si="1"/>
        <v>0</v>
      </c>
      <c r="AB20" s="584"/>
      <c r="AC20" s="588" t="str">
        <f t="shared" si="2"/>
        <v/>
      </c>
      <c r="AD20" s="585" t="str">
        <f>IFERROR((W20*PRODUCT($V20:V20))-PRODUCT($V20:V20),"")</f>
        <v/>
      </c>
      <c r="AE20" s="585" t="str">
        <f>IFERROR((X20*PRODUCT($V20:W20))-PRODUCT($V20:W20),"")</f>
        <v/>
      </c>
      <c r="AF20" s="585" t="str">
        <f>IFERROR((Y20*PRODUCT($V20:X20))-PRODUCT($V20:X20),"")</f>
        <v/>
      </c>
      <c r="AG20" s="585" t="str">
        <f>IFERROR((Z20*PRODUCT($V20:Y20))-PRODUCT($V20:Y20),"")</f>
        <v/>
      </c>
      <c r="AH20" s="584"/>
    </row>
    <row r="21" spans="10:34" x14ac:dyDescent="0.25">
      <c r="J21" s="602" t="s">
        <v>174</v>
      </c>
      <c r="K21" s="609" t="str">
        <f>IFERROR(INDEX('E1-F. Portfolio Co. Financials'!$J$6:$J$306,MATCH(VDCoSelect,'E1-F. Portfolio Co. Financials'!$A$6:$A$306,0),1),"")</f>
        <v/>
      </c>
      <c r="L21" s="609" t="str">
        <f>IFERROR(INDEX('E1-F. Portfolio Co. Financials'!$R$6:$R$306,MATCH(VDCoSelect,'E1-F. Portfolio Co. Financials'!$A$6:$A$306,0),1),"")</f>
        <v/>
      </c>
      <c r="M21" s="609" t="str">
        <f t="shared" si="3"/>
        <v/>
      </c>
      <c r="N21" s="608" t="str">
        <f t="shared" si="4"/>
        <v/>
      </c>
      <c r="O21" s="586"/>
      <c r="P21" s="586"/>
      <c r="Q21" s="586"/>
      <c r="R21" s="586"/>
      <c r="S21" s="586"/>
      <c r="V21" s="585" t="str">
        <f>IFERROR('E1-F. Portfolio Co. Financials'!G21/'E1-F. Portfolio Co. Financials'!G21,"")</f>
        <v/>
      </c>
      <c r="W21" s="585" t="str">
        <f>IFERROR('E1-F. Portfolio Co. Financials'!P21/'E1-F. Portfolio Co. Financials'!H21,"")</f>
        <v/>
      </c>
      <c r="X21" s="585" t="str">
        <f>IFERROR(('E1-F. Portfolio Co. Financials'!Q21/'E1-F. Portfolio Co. Financials'!P21)/('E1-F. Portfolio Co. Financials'!I21/'E1-F. Portfolio Co. Financials'!H21),"")</f>
        <v/>
      </c>
      <c r="Y21" s="585" t="str">
        <f>IFERROR(('E1-F. Portfolio Co. Financials'!O21/'E1-F. Portfolio Co. Financials'!Q21)/('E1-F. Portfolio Co. Financials'!G21/'E1-F. Portfolio Co. Financials'!I21),"")</f>
        <v/>
      </c>
      <c r="Z21" s="585" t="str">
        <f>IFERROR((1-(('E1-F. Portfolio Co. Financials'!S21-'E1-F. Portfolio Co. Financials'!R21)/'E1-F. Portfolio Co. Financials'!O21))/(1-(('E1-F. Portfolio Co. Financials'!K21-'E1-F. Portfolio Co. Financials'!J21)/'E1-F. Portfolio Co. Financials'!G21)),"")</f>
        <v/>
      </c>
      <c r="AA21" s="585">
        <f t="shared" si="1"/>
        <v>0</v>
      </c>
      <c r="AB21" s="584"/>
      <c r="AC21" s="588" t="str">
        <f t="shared" si="2"/>
        <v/>
      </c>
      <c r="AD21" s="585" t="str">
        <f>IFERROR((W21*PRODUCT($V21:V21))-PRODUCT($V21:V21),"")</f>
        <v/>
      </c>
      <c r="AE21" s="585" t="str">
        <f>IFERROR((X21*PRODUCT($V21:W21))-PRODUCT($V21:W21),"")</f>
        <v/>
      </c>
      <c r="AF21" s="585" t="str">
        <f>IFERROR((Y21*PRODUCT($V21:X21))-PRODUCT($V21:X21),"")</f>
        <v/>
      </c>
      <c r="AG21" s="585" t="str">
        <f>IFERROR((Z21*PRODUCT($V21:Y21))-PRODUCT($V21:Y21),"")</f>
        <v/>
      </c>
      <c r="AH21" s="584"/>
    </row>
    <row r="22" spans="10:34" x14ac:dyDescent="0.25">
      <c r="J22" s="602" t="s">
        <v>173</v>
      </c>
      <c r="K22" s="609" t="str">
        <f>IFERROR(INDEX('E1-F. Portfolio Co. Financials'!$K$6:$K$306,MATCH(VDCoSelect,'E1-F. Portfolio Co. Financials'!$A$6:$A$306,0),1),"")</f>
        <v/>
      </c>
      <c r="L22" s="609" t="str">
        <f>IFERROR(INDEX('E1-F. Portfolio Co. Financials'!$S$6:$S$306,MATCH(VDCoSelect,'E1-F. Portfolio Co. Financials'!$A$6:$A$306,0),1),"")</f>
        <v/>
      </c>
      <c r="M22" s="609" t="str">
        <f t="shared" si="3"/>
        <v/>
      </c>
      <c r="N22" s="608" t="str">
        <f t="shared" si="4"/>
        <v/>
      </c>
      <c r="O22" s="586"/>
      <c r="P22" s="586"/>
      <c r="Q22" s="586"/>
      <c r="R22" s="586"/>
      <c r="S22" s="586"/>
      <c r="V22" s="585" t="str">
        <f>IFERROR('E1-F. Portfolio Co. Financials'!G22/'E1-F. Portfolio Co. Financials'!G22,"")</f>
        <v/>
      </c>
      <c r="W22" s="585" t="str">
        <f>IFERROR('E1-F. Portfolio Co. Financials'!P22/'E1-F. Portfolio Co. Financials'!H22,"")</f>
        <v/>
      </c>
      <c r="X22" s="585" t="str">
        <f>IFERROR(('E1-F. Portfolio Co. Financials'!Q22/'E1-F. Portfolio Co. Financials'!P22)/('E1-F. Portfolio Co. Financials'!I22/'E1-F. Portfolio Co. Financials'!H22),"")</f>
        <v/>
      </c>
      <c r="Y22" s="585" t="str">
        <f>IFERROR(('E1-F. Portfolio Co. Financials'!O22/'E1-F. Portfolio Co. Financials'!Q22)/('E1-F. Portfolio Co. Financials'!G22/'E1-F. Portfolio Co. Financials'!I22),"")</f>
        <v/>
      </c>
      <c r="Z22" s="585" t="str">
        <f>IFERROR((1-(('E1-F. Portfolio Co. Financials'!S22-'E1-F. Portfolio Co. Financials'!R22)/'E1-F. Portfolio Co. Financials'!O22))/(1-(('E1-F. Portfolio Co. Financials'!K22-'E1-F. Portfolio Co. Financials'!J22)/'E1-F. Portfolio Co. Financials'!G22)),"")</f>
        <v/>
      </c>
      <c r="AA22" s="585">
        <f t="shared" si="1"/>
        <v>0</v>
      </c>
      <c r="AB22" s="584"/>
      <c r="AC22" s="588" t="str">
        <f t="shared" si="2"/>
        <v/>
      </c>
      <c r="AD22" s="585" t="str">
        <f>IFERROR((W22*PRODUCT($V22:V22))-PRODUCT($V22:V22),"")</f>
        <v/>
      </c>
      <c r="AE22" s="585" t="str">
        <f>IFERROR((X22*PRODUCT($V22:W22))-PRODUCT($V22:W22),"")</f>
        <v/>
      </c>
      <c r="AF22" s="585" t="str">
        <f>IFERROR((Y22*PRODUCT($V22:X22))-PRODUCT($V22:X22),"")</f>
        <v/>
      </c>
      <c r="AG22" s="585" t="str">
        <f>IFERROR((Z22*PRODUCT($V22:Y22))-PRODUCT($V22:Y22),"")</f>
        <v/>
      </c>
      <c r="AH22" s="584"/>
    </row>
    <row r="23" spans="10:34" x14ac:dyDescent="0.25">
      <c r="J23" s="602" t="s">
        <v>481</v>
      </c>
      <c r="K23" s="586" t="str">
        <f>IFERROR(K22-K21,"")</f>
        <v/>
      </c>
      <c r="L23" s="586" t="str">
        <f t="shared" ref="L23:N23" si="6">IFERROR(L22-L21,"")</f>
        <v/>
      </c>
      <c r="M23" s="586" t="str">
        <f t="shared" si="6"/>
        <v/>
      </c>
      <c r="N23" s="586" t="str">
        <f t="shared" si="6"/>
        <v/>
      </c>
      <c r="O23" s="586"/>
      <c r="P23" s="586"/>
      <c r="Q23" s="586"/>
      <c r="R23" s="586"/>
      <c r="S23" s="586"/>
      <c r="V23" s="585" t="str">
        <f>IFERROR('E1-F. Portfolio Co. Financials'!G23/'E1-F. Portfolio Co. Financials'!G23,"")</f>
        <v/>
      </c>
      <c r="W23" s="585" t="str">
        <f>IFERROR('E1-F. Portfolio Co. Financials'!P23/'E1-F. Portfolio Co. Financials'!H23,"")</f>
        <v/>
      </c>
      <c r="X23" s="585" t="str">
        <f>IFERROR(('E1-F. Portfolio Co. Financials'!Q23/'E1-F. Portfolio Co. Financials'!P23)/('E1-F. Portfolio Co. Financials'!I23/'E1-F. Portfolio Co. Financials'!H23),"")</f>
        <v/>
      </c>
      <c r="Y23" s="585" t="str">
        <f>IFERROR(('E1-F. Portfolio Co. Financials'!O23/'E1-F. Portfolio Co. Financials'!Q23)/('E1-F. Portfolio Co. Financials'!G23/'E1-F. Portfolio Co. Financials'!I23),"")</f>
        <v/>
      </c>
      <c r="Z23" s="585" t="str">
        <f>IFERROR((1-(('E1-F. Portfolio Co. Financials'!S23-'E1-F. Portfolio Co. Financials'!R23)/'E1-F. Portfolio Co. Financials'!O23))/(1-(('E1-F. Portfolio Co. Financials'!K23-'E1-F. Portfolio Co. Financials'!J23)/'E1-F. Portfolio Co. Financials'!G23)),"")</f>
        <v/>
      </c>
      <c r="AA23" s="585">
        <f t="shared" si="1"/>
        <v>0</v>
      </c>
      <c r="AB23" s="584"/>
      <c r="AC23" s="588" t="str">
        <f t="shared" si="2"/>
        <v/>
      </c>
      <c r="AD23" s="585" t="str">
        <f>IFERROR((W23*PRODUCT($V23:V23))-PRODUCT($V23:V23),"")</f>
        <v/>
      </c>
      <c r="AE23" s="585" t="str">
        <f>IFERROR((X23*PRODUCT($V23:W23))-PRODUCT($V23:W23),"")</f>
        <v/>
      </c>
      <c r="AF23" s="585" t="str">
        <f>IFERROR((Y23*PRODUCT($V23:X23))-PRODUCT($V23:X23),"")</f>
        <v/>
      </c>
      <c r="AG23" s="585" t="str">
        <f>IFERROR((Z23*PRODUCT($V23:Y23))-PRODUCT($V23:Y23),"")</f>
        <v/>
      </c>
      <c r="AH23" s="584"/>
    </row>
    <row r="24" spans="10:34" x14ac:dyDescent="0.25">
      <c r="J24" s="586"/>
      <c r="K24" s="586"/>
      <c r="L24" s="586"/>
      <c r="M24" s="586"/>
      <c r="N24" s="586"/>
      <c r="O24" s="586"/>
      <c r="P24" s="586"/>
      <c r="Q24" s="586"/>
      <c r="R24" s="586"/>
      <c r="S24" s="586"/>
      <c r="V24" s="585" t="str">
        <f>IFERROR('E1-F. Portfolio Co. Financials'!G24/'E1-F. Portfolio Co. Financials'!G24,"")</f>
        <v/>
      </c>
      <c r="W24" s="585" t="str">
        <f>IFERROR('E1-F. Portfolio Co. Financials'!P24/'E1-F. Portfolio Co. Financials'!H24,"")</f>
        <v/>
      </c>
      <c r="X24" s="585" t="str">
        <f>IFERROR(('E1-F. Portfolio Co. Financials'!Q24/'E1-F. Portfolio Co. Financials'!P24)/('E1-F. Portfolio Co. Financials'!I24/'E1-F. Portfolio Co. Financials'!H24),"")</f>
        <v/>
      </c>
      <c r="Y24" s="585" t="str">
        <f>IFERROR(('E1-F. Portfolio Co. Financials'!O24/'E1-F. Portfolio Co. Financials'!Q24)/('E1-F. Portfolio Co. Financials'!G24/'E1-F. Portfolio Co. Financials'!I24),"")</f>
        <v/>
      </c>
      <c r="Z24" s="585" t="str">
        <f>IFERROR((1-(('E1-F. Portfolio Co. Financials'!S24-'E1-F. Portfolio Co. Financials'!R24)/'E1-F. Portfolio Co. Financials'!O24))/(1-(('E1-F. Portfolio Co. Financials'!K24-'E1-F. Portfolio Co. Financials'!J24)/'E1-F. Portfolio Co. Financials'!G24)),"")</f>
        <v/>
      </c>
      <c r="AA24" s="585">
        <f t="shared" si="1"/>
        <v>0</v>
      </c>
      <c r="AB24" s="584"/>
      <c r="AC24" s="588" t="str">
        <f t="shared" si="2"/>
        <v/>
      </c>
      <c r="AD24" s="585" t="str">
        <f>IFERROR((W24*PRODUCT($V24:V24))-PRODUCT($V24:V24),"")</f>
        <v/>
      </c>
      <c r="AE24" s="585" t="str">
        <f>IFERROR((X24*PRODUCT($V24:W24))-PRODUCT($V24:W24),"")</f>
        <v/>
      </c>
      <c r="AF24" s="585" t="str">
        <f>IFERROR((Y24*PRODUCT($V24:X24))-PRODUCT($V24:X24),"")</f>
        <v/>
      </c>
      <c r="AG24" s="585" t="str">
        <f>IFERROR((Z24*PRODUCT($V24:Y24))-PRODUCT($V24:Y24),"")</f>
        <v/>
      </c>
      <c r="AH24" s="584"/>
    </row>
    <row r="25" spans="10:34" x14ac:dyDescent="0.25">
      <c r="J25" s="586"/>
      <c r="K25" s="586"/>
      <c r="L25" s="586"/>
      <c r="M25" s="586"/>
      <c r="N25" s="586"/>
      <c r="O25" s="586"/>
      <c r="P25" s="586"/>
      <c r="Q25" s="586"/>
      <c r="R25" s="586"/>
      <c r="S25" s="586"/>
      <c r="V25" s="585" t="str">
        <f>IFERROR('E1-F. Portfolio Co. Financials'!G25/'E1-F. Portfolio Co. Financials'!G25,"")</f>
        <v/>
      </c>
      <c r="W25" s="585" t="str">
        <f>IFERROR('E1-F. Portfolio Co. Financials'!P25/'E1-F. Portfolio Co. Financials'!H25,"")</f>
        <v/>
      </c>
      <c r="X25" s="585" t="str">
        <f>IFERROR(('E1-F. Portfolio Co. Financials'!Q25/'E1-F. Portfolio Co. Financials'!P25)/('E1-F. Portfolio Co. Financials'!I25/'E1-F. Portfolio Co. Financials'!H25),"")</f>
        <v/>
      </c>
      <c r="Y25" s="585" t="str">
        <f>IFERROR(('E1-F. Portfolio Co. Financials'!O25/'E1-F. Portfolio Co. Financials'!Q25)/('E1-F. Portfolio Co. Financials'!G25/'E1-F. Portfolio Co. Financials'!I25),"")</f>
        <v/>
      </c>
      <c r="Z25" s="585" t="str">
        <f>IFERROR((1-(('E1-F. Portfolio Co. Financials'!S25-'E1-F. Portfolio Co. Financials'!R25)/'E1-F. Portfolio Co. Financials'!O25))/(1-(('E1-F. Portfolio Co. Financials'!K25-'E1-F. Portfolio Co. Financials'!J25)/'E1-F. Portfolio Co. Financials'!G25)),"")</f>
        <v/>
      </c>
      <c r="AA25" s="585">
        <f t="shared" si="1"/>
        <v>0</v>
      </c>
      <c r="AB25" s="584"/>
      <c r="AC25" s="588" t="str">
        <f t="shared" si="2"/>
        <v/>
      </c>
      <c r="AD25" s="585" t="str">
        <f>IFERROR((W25*PRODUCT($V25:V25))-PRODUCT($V25:V25),"")</f>
        <v/>
      </c>
      <c r="AE25" s="585" t="str">
        <f>IFERROR((X25*PRODUCT($V25:W25))-PRODUCT($V25:W25),"")</f>
        <v/>
      </c>
      <c r="AF25" s="585" t="str">
        <f>IFERROR((Y25*PRODUCT($V25:X25))-PRODUCT($V25:X25),"")</f>
        <v/>
      </c>
      <c r="AG25" s="585" t="str">
        <f>IFERROR((Z25*PRODUCT($V25:Y25))-PRODUCT($V25:Y25),"")</f>
        <v/>
      </c>
      <c r="AH25" s="584"/>
    </row>
    <row r="26" spans="10:34" x14ac:dyDescent="0.25">
      <c r="J26" s="586"/>
      <c r="K26" s="586"/>
      <c r="L26" s="586"/>
      <c r="M26" s="586"/>
      <c r="N26" s="586"/>
      <c r="O26" s="586"/>
      <c r="P26" s="586"/>
      <c r="Q26" s="586"/>
      <c r="R26" s="586"/>
      <c r="S26" s="586"/>
      <c r="V26" s="585" t="str">
        <f>IFERROR('E1-F. Portfolio Co. Financials'!G26/'E1-F. Portfolio Co. Financials'!G26,"")</f>
        <v/>
      </c>
      <c r="W26" s="585" t="str">
        <f>IFERROR('E1-F. Portfolio Co. Financials'!P26/'E1-F. Portfolio Co. Financials'!H26,"")</f>
        <v/>
      </c>
      <c r="X26" s="585" t="str">
        <f>IFERROR(('E1-F. Portfolio Co. Financials'!Q26/'E1-F. Portfolio Co. Financials'!P26)/('E1-F. Portfolio Co. Financials'!I26/'E1-F. Portfolio Co. Financials'!H26),"")</f>
        <v/>
      </c>
      <c r="Y26" s="585" t="str">
        <f>IFERROR(('E1-F. Portfolio Co. Financials'!O26/'E1-F. Portfolio Co. Financials'!Q26)/('E1-F. Portfolio Co. Financials'!G26/'E1-F. Portfolio Co. Financials'!I26),"")</f>
        <v/>
      </c>
      <c r="Z26" s="585" t="str">
        <f>IFERROR((1-(('E1-F. Portfolio Co. Financials'!S26-'E1-F. Portfolio Co. Financials'!R26)/'E1-F. Portfolio Co. Financials'!O26))/(1-(('E1-F. Portfolio Co. Financials'!K26-'E1-F. Portfolio Co. Financials'!J26)/'E1-F. Portfolio Co. Financials'!G26)),"")</f>
        <v/>
      </c>
      <c r="AA26" s="585">
        <f t="shared" si="1"/>
        <v>0</v>
      </c>
      <c r="AB26" s="584"/>
      <c r="AC26" s="588" t="str">
        <f t="shared" si="2"/>
        <v/>
      </c>
      <c r="AD26" s="585" t="str">
        <f>IFERROR((W26*PRODUCT($V26:V26))-PRODUCT($V26:V26),"")</f>
        <v/>
      </c>
      <c r="AE26" s="585" t="str">
        <f>IFERROR((X26*PRODUCT($V26:W26))-PRODUCT($V26:W26),"")</f>
        <v/>
      </c>
      <c r="AF26" s="585" t="str">
        <f>IFERROR((Y26*PRODUCT($V26:X26))-PRODUCT($V26:X26),"")</f>
        <v/>
      </c>
      <c r="AG26" s="585" t="str">
        <f>IFERROR((Z26*PRODUCT($V26:Y26))-PRODUCT($V26:Y26),"")</f>
        <v/>
      </c>
      <c r="AH26" s="584"/>
    </row>
    <row r="27" spans="10:34" x14ac:dyDescent="0.25">
      <c r="J27" s="586"/>
      <c r="K27" s="586"/>
      <c r="L27" s="586"/>
      <c r="M27" s="586"/>
      <c r="N27" s="586"/>
      <c r="O27" s="586"/>
      <c r="P27" s="586"/>
      <c r="Q27" s="586"/>
      <c r="R27" s="586"/>
      <c r="S27" s="586"/>
      <c r="V27" s="585" t="str">
        <f>IFERROR('E1-F. Portfolio Co. Financials'!G27/'E1-F. Portfolio Co. Financials'!G27,"")</f>
        <v/>
      </c>
      <c r="W27" s="585" t="str">
        <f>IFERROR('E1-F. Portfolio Co. Financials'!P27/'E1-F. Portfolio Co. Financials'!H27,"")</f>
        <v/>
      </c>
      <c r="X27" s="585" t="str">
        <f>IFERROR(('E1-F. Portfolio Co. Financials'!Q27/'E1-F. Portfolio Co. Financials'!P27)/('E1-F. Portfolio Co. Financials'!I27/'E1-F. Portfolio Co. Financials'!H27),"")</f>
        <v/>
      </c>
      <c r="Y27" s="585" t="str">
        <f>IFERROR(('E1-F. Portfolio Co. Financials'!O27/'E1-F. Portfolio Co. Financials'!Q27)/('E1-F. Portfolio Co. Financials'!G27/'E1-F. Portfolio Co. Financials'!I27),"")</f>
        <v/>
      </c>
      <c r="Z27" s="585" t="str">
        <f>IFERROR((1-(('E1-F. Portfolio Co. Financials'!S27-'E1-F. Portfolio Co. Financials'!R27)/'E1-F. Portfolio Co. Financials'!O27))/(1-(('E1-F. Portfolio Co. Financials'!K27-'E1-F. Portfolio Co. Financials'!J27)/'E1-F. Portfolio Co. Financials'!G27)),"")</f>
        <v/>
      </c>
      <c r="AA27" s="585">
        <f t="shared" si="1"/>
        <v>0</v>
      </c>
      <c r="AB27" s="584"/>
      <c r="AC27" s="588" t="str">
        <f t="shared" si="2"/>
        <v/>
      </c>
      <c r="AD27" s="585" t="str">
        <f>IFERROR((W27*PRODUCT($V27:V27))-PRODUCT($V27:V27),"")</f>
        <v/>
      </c>
      <c r="AE27" s="585" t="str">
        <f>IFERROR((X27*PRODUCT($V27:W27))-PRODUCT($V27:W27),"")</f>
        <v/>
      </c>
      <c r="AF27" s="585" t="str">
        <f>IFERROR((Y27*PRODUCT($V27:X27))-PRODUCT($V27:X27),"")</f>
        <v/>
      </c>
      <c r="AG27" s="585" t="str">
        <f>IFERROR((Z27*PRODUCT($V27:Y27))-PRODUCT($V27:Y27),"")</f>
        <v/>
      </c>
      <c r="AH27" s="584"/>
    </row>
    <row r="28" spans="10:34" x14ac:dyDescent="0.25">
      <c r="J28" s="586"/>
      <c r="K28" s="586"/>
      <c r="L28" s="586"/>
      <c r="M28" s="586"/>
      <c r="N28" s="586"/>
      <c r="O28" s="586"/>
      <c r="P28" s="586"/>
      <c r="Q28" s="586"/>
      <c r="R28" s="586"/>
      <c r="S28" s="586"/>
      <c r="V28" s="585" t="str">
        <f>IFERROR('E1-F. Portfolio Co. Financials'!G28/'E1-F. Portfolio Co. Financials'!G28,"")</f>
        <v/>
      </c>
      <c r="W28" s="585" t="str">
        <f>IFERROR('E1-F. Portfolio Co. Financials'!P28/'E1-F. Portfolio Co. Financials'!H28,"")</f>
        <v/>
      </c>
      <c r="X28" s="585" t="str">
        <f>IFERROR(('E1-F. Portfolio Co. Financials'!Q28/'E1-F. Portfolio Co. Financials'!P28)/('E1-F. Portfolio Co. Financials'!I28/'E1-F. Portfolio Co. Financials'!H28),"")</f>
        <v/>
      </c>
      <c r="Y28" s="585" t="str">
        <f>IFERROR(('E1-F. Portfolio Co. Financials'!O28/'E1-F. Portfolio Co. Financials'!Q28)/('E1-F. Portfolio Co. Financials'!G28/'E1-F. Portfolio Co. Financials'!I28),"")</f>
        <v/>
      </c>
      <c r="Z28" s="585" t="str">
        <f>IFERROR((1-(('E1-F. Portfolio Co. Financials'!S28-'E1-F. Portfolio Co. Financials'!R28)/'E1-F. Portfolio Co. Financials'!O28))/(1-(('E1-F. Portfolio Co. Financials'!K28-'E1-F. Portfolio Co. Financials'!J28)/'E1-F. Portfolio Co. Financials'!G28)),"")</f>
        <v/>
      </c>
      <c r="AA28" s="585">
        <f t="shared" si="1"/>
        <v>0</v>
      </c>
      <c r="AB28" s="584"/>
      <c r="AC28" s="588" t="str">
        <f t="shared" si="2"/>
        <v/>
      </c>
      <c r="AD28" s="585" t="str">
        <f>IFERROR((W28*PRODUCT($V28:V28))-PRODUCT($V28:V28),"")</f>
        <v/>
      </c>
      <c r="AE28" s="585" t="str">
        <f>IFERROR((X28*PRODUCT($V28:W28))-PRODUCT($V28:W28),"")</f>
        <v/>
      </c>
      <c r="AF28" s="585" t="str">
        <f>IFERROR((Y28*PRODUCT($V28:X28))-PRODUCT($V28:X28),"")</f>
        <v/>
      </c>
      <c r="AG28" s="585" t="str">
        <f>IFERROR((Z28*PRODUCT($V28:Y28))-PRODUCT($V28:Y28),"")</f>
        <v/>
      </c>
      <c r="AH28" s="584"/>
    </row>
    <row r="29" spans="10:34" x14ac:dyDescent="0.25">
      <c r="J29" s="586"/>
      <c r="K29" s="586"/>
      <c r="L29" s="586"/>
      <c r="M29" s="586"/>
      <c r="N29" s="586"/>
      <c r="O29" s="586"/>
      <c r="P29" s="586"/>
      <c r="Q29" s="586"/>
      <c r="R29" s="586"/>
      <c r="S29" s="586"/>
      <c r="V29" s="585" t="str">
        <f>IFERROR('E1-F. Portfolio Co. Financials'!G29/'E1-F. Portfolio Co. Financials'!G29,"")</f>
        <v/>
      </c>
      <c r="W29" s="585" t="str">
        <f>IFERROR('E1-F. Portfolio Co. Financials'!P29/'E1-F. Portfolio Co. Financials'!H29,"")</f>
        <v/>
      </c>
      <c r="X29" s="585" t="str">
        <f>IFERROR(('E1-F. Portfolio Co. Financials'!Q29/'E1-F. Portfolio Co. Financials'!P29)/('E1-F. Portfolio Co. Financials'!I29/'E1-F. Portfolio Co. Financials'!H29),"")</f>
        <v/>
      </c>
      <c r="Y29" s="585" t="str">
        <f>IFERROR(('E1-F. Portfolio Co. Financials'!O29/'E1-F. Portfolio Co. Financials'!Q29)/('E1-F. Portfolio Co. Financials'!G29/'E1-F. Portfolio Co. Financials'!I29),"")</f>
        <v/>
      </c>
      <c r="Z29" s="585" t="str">
        <f>IFERROR((1-(('E1-F. Portfolio Co. Financials'!S29-'E1-F. Portfolio Co. Financials'!R29)/'E1-F. Portfolio Co. Financials'!O29))/(1-(('E1-F. Portfolio Co. Financials'!K29-'E1-F. Portfolio Co. Financials'!J29)/'E1-F. Portfolio Co. Financials'!G29)),"")</f>
        <v/>
      </c>
      <c r="AA29" s="585">
        <f t="shared" si="1"/>
        <v>0</v>
      </c>
      <c r="AB29" s="584"/>
      <c r="AC29" s="588" t="str">
        <f t="shared" si="2"/>
        <v/>
      </c>
      <c r="AD29" s="585" t="str">
        <f>IFERROR((W29*PRODUCT($V29:V29))-PRODUCT($V29:V29),"")</f>
        <v/>
      </c>
      <c r="AE29" s="585" t="str">
        <f>IFERROR((X29*PRODUCT($V29:W29))-PRODUCT($V29:W29),"")</f>
        <v/>
      </c>
      <c r="AF29" s="585" t="str">
        <f>IFERROR((Y29*PRODUCT($V29:X29))-PRODUCT($V29:X29),"")</f>
        <v/>
      </c>
      <c r="AG29" s="585" t="str">
        <f>IFERROR((Z29*PRODUCT($V29:Y29))-PRODUCT($V29:Y29),"")</f>
        <v/>
      </c>
      <c r="AH29" s="584"/>
    </row>
    <row r="30" spans="10:34" x14ac:dyDescent="0.25">
      <c r="J30" s="586"/>
      <c r="K30" s="586"/>
      <c r="L30" s="586"/>
      <c r="M30" s="586"/>
      <c r="N30" s="586"/>
      <c r="O30" s="586"/>
      <c r="P30" s="586"/>
      <c r="Q30" s="586"/>
      <c r="R30" s="586"/>
      <c r="S30" s="586"/>
      <c r="V30" s="585" t="str">
        <f>IFERROR('E1-F. Portfolio Co. Financials'!G30/'E1-F. Portfolio Co. Financials'!G30,"")</f>
        <v/>
      </c>
      <c r="W30" s="585" t="str">
        <f>IFERROR('E1-F. Portfolio Co. Financials'!P30/'E1-F. Portfolio Co. Financials'!H30,"")</f>
        <v/>
      </c>
      <c r="X30" s="585" t="str">
        <f>IFERROR(('E1-F. Portfolio Co. Financials'!Q30/'E1-F. Portfolio Co. Financials'!P30)/('E1-F. Portfolio Co. Financials'!I30/'E1-F. Portfolio Co. Financials'!H30),"")</f>
        <v/>
      </c>
      <c r="Y30" s="585" t="str">
        <f>IFERROR(('E1-F. Portfolio Co. Financials'!O30/'E1-F. Portfolio Co. Financials'!Q30)/('E1-F. Portfolio Co. Financials'!G30/'E1-F. Portfolio Co. Financials'!I30),"")</f>
        <v/>
      </c>
      <c r="Z30" s="585" t="str">
        <f>IFERROR((1-(('E1-F. Portfolio Co. Financials'!S30-'E1-F. Portfolio Co. Financials'!R30)/'E1-F. Portfolio Co. Financials'!O30))/(1-(('E1-F. Portfolio Co. Financials'!K30-'E1-F. Portfolio Co. Financials'!J30)/'E1-F. Portfolio Co. Financials'!G30)),"")</f>
        <v/>
      </c>
      <c r="AA30" s="585">
        <f t="shared" si="1"/>
        <v>0</v>
      </c>
      <c r="AB30" s="584"/>
      <c r="AC30" s="588" t="str">
        <f t="shared" si="2"/>
        <v/>
      </c>
      <c r="AD30" s="585" t="str">
        <f>IFERROR((W30*PRODUCT($V30:V30))-PRODUCT($V30:V30),"")</f>
        <v/>
      </c>
      <c r="AE30" s="585" t="str">
        <f>IFERROR((X30*PRODUCT($V30:W30))-PRODUCT($V30:W30),"")</f>
        <v/>
      </c>
      <c r="AF30" s="585" t="str">
        <f>IFERROR((Y30*PRODUCT($V30:X30))-PRODUCT($V30:X30),"")</f>
        <v/>
      </c>
      <c r="AG30" s="585" t="str">
        <f>IFERROR((Z30*PRODUCT($V30:Y30))-PRODUCT($V30:Y30),"")</f>
        <v/>
      </c>
      <c r="AH30" s="584"/>
    </row>
    <row r="31" spans="10:34" x14ac:dyDescent="0.25">
      <c r="J31" s="586"/>
      <c r="K31" s="586"/>
      <c r="L31" s="586"/>
      <c r="M31" s="586"/>
      <c r="N31" s="586"/>
      <c r="O31" s="586"/>
      <c r="P31" s="586"/>
      <c r="Q31" s="586"/>
      <c r="R31" s="586"/>
      <c r="S31" s="586"/>
      <c r="V31" s="585" t="str">
        <f>IFERROR('E1-F. Portfolio Co. Financials'!G31/'E1-F. Portfolio Co. Financials'!G31,"")</f>
        <v/>
      </c>
      <c r="W31" s="585" t="str">
        <f>IFERROR('E1-F. Portfolio Co. Financials'!P31/'E1-F. Portfolio Co. Financials'!H31,"")</f>
        <v/>
      </c>
      <c r="X31" s="585" t="str">
        <f>IFERROR(('E1-F. Portfolio Co. Financials'!Q31/'E1-F. Portfolio Co. Financials'!P31)/('E1-F. Portfolio Co. Financials'!I31/'E1-F. Portfolio Co. Financials'!H31),"")</f>
        <v/>
      </c>
      <c r="Y31" s="585" t="str">
        <f>IFERROR(('E1-F. Portfolio Co. Financials'!O31/'E1-F. Portfolio Co. Financials'!Q31)/('E1-F. Portfolio Co. Financials'!G31/'E1-F. Portfolio Co. Financials'!I31),"")</f>
        <v/>
      </c>
      <c r="Z31" s="585" t="str">
        <f>IFERROR((1-(('E1-F. Portfolio Co. Financials'!S31-'E1-F. Portfolio Co. Financials'!R31)/'E1-F. Portfolio Co. Financials'!O31))/(1-(('E1-F. Portfolio Co. Financials'!K31-'E1-F. Portfolio Co. Financials'!J31)/'E1-F. Portfolio Co. Financials'!G31)),"")</f>
        <v/>
      </c>
      <c r="AA31" s="585">
        <f t="shared" si="1"/>
        <v>0</v>
      </c>
      <c r="AB31" s="584"/>
      <c r="AC31" s="588" t="str">
        <f t="shared" si="2"/>
        <v/>
      </c>
      <c r="AD31" s="585" t="str">
        <f>IFERROR((W31*PRODUCT($V31:V31))-PRODUCT($V31:V31),"")</f>
        <v/>
      </c>
      <c r="AE31" s="585" t="str">
        <f>IFERROR((X31*PRODUCT($V31:W31))-PRODUCT($V31:W31),"")</f>
        <v/>
      </c>
      <c r="AF31" s="585" t="str">
        <f>IFERROR((Y31*PRODUCT($V31:X31))-PRODUCT($V31:X31),"")</f>
        <v/>
      </c>
      <c r="AG31" s="585" t="str">
        <f>IFERROR((Z31*PRODUCT($V31:Y31))-PRODUCT($V31:Y31),"")</f>
        <v/>
      </c>
      <c r="AH31" s="584"/>
    </row>
    <row r="32" spans="10:34" x14ac:dyDescent="0.25">
      <c r="J32" s="586"/>
      <c r="K32" s="586"/>
      <c r="L32" s="586"/>
      <c r="M32" s="586"/>
      <c r="N32" s="586"/>
      <c r="O32" s="586"/>
      <c r="P32" s="586"/>
      <c r="Q32" s="586"/>
      <c r="R32" s="586"/>
      <c r="S32" s="586"/>
      <c r="V32" s="585" t="str">
        <f>IFERROR('E1-F. Portfolio Co. Financials'!G32/'E1-F. Portfolio Co. Financials'!G32,"")</f>
        <v/>
      </c>
      <c r="W32" s="585" t="str">
        <f>IFERROR('E1-F. Portfolio Co. Financials'!P32/'E1-F. Portfolio Co. Financials'!H32,"")</f>
        <v/>
      </c>
      <c r="X32" s="585" t="str">
        <f>IFERROR(('E1-F. Portfolio Co. Financials'!Q32/'E1-F. Portfolio Co. Financials'!P32)/('E1-F. Portfolio Co. Financials'!I32/'E1-F. Portfolio Co. Financials'!H32),"")</f>
        <v/>
      </c>
      <c r="Y32" s="585" t="str">
        <f>IFERROR(('E1-F. Portfolio Co. Financials'!O32/'E1-F. Portfolio Co. Financials'!Q32)/('E1-F. Portfolio Co. Financials'!G32/'E1-F. Portfolio Co. Financials'!I32),"")</f>
        <v/>
      </c>
      <c r="Z32" s="585" t="str">
        <f>IFERROR((1-(('E1-F. Portfolio Co. Financials'!S32-'E1-F. Portfolio Co. Financials'!R32)/'E1-F. Portfolio Co. Financials'!O32))/(1-(('E1-F. Portfolio Co. Financials'!K32-'E1-F. Portfolio Co. Financials'!J32)/'E1-F. Portfolio Co. Financials'!G32)),"")</f>
        <v/>
      </c>
      <c r="AA32" s="585">
        <f t="shared" si="1"/>
        <v>0</v>
      </c>
      <c r="AB32" s="584"/>
      <c r="AC32" s="588" t="str">
        <f t="shared" si="2"/>
        <v/>
      </c>
      <c r="AD32" s="585" t="str">
        <f>IFERROR((W32*PRODUCT($V32:V32))-PRODUCT($V32:V32),"")</f>
        <v/>
      </c>
      <c r="AE32" s="585" t="str">
        <f>IFERROR((X32*PRODUCT($V32:W32))-PRODUCT($V32:W32),"")</f>
        <v/>
      </c>
      <c r="AF32" s="585" t="str">
        <f>IFERROR((Y32*PRODUCT($V32:X32))-PRODUCT($V32:X32),"")</f>
        <v/>
      </c>
      <c r="AG32" s="585" t="str">
        <f>IFERROR((Z32*PRODUCT($V32:Y32))-PRODUCT($V32:Y32),"")</f>
        <v/>
      </c>
      <c r="AH32" s="584"/>
    </row>
    <row r="33" spans="10:34" x14ac:dyDescent="0.25">
      <c r="J33" s="586"/>
      <c r="K33" s="586"/>
      <c r="L33" s="586"/>
      <c r="M33" s="586"/>
      <c r="N33" s="586"/>
      <c r="O33" s="586"/>
      <c r="P33" s="586"/>
      <c r="Q33" s="586"/>
      <c r="R33" s="586"/>
      <c r="S33" s="586"/>
      <c r="V33" s="585" t="str">
        <f>IFERROR('E1-F. Portfolio Co. Financials'!G33/'E1-F. Portfolio Co. Financials'!G33,"")</f>
        <v/>
      </c>
      <c r="W33" s="585" t="str">
        <f>IFERROR('E1-F. Portfolio Co. Financials'!P33/'E1-F. Portfolio Co. Financials'!H33,"")</f>
        <v/>
      </c>
      <c r="X33" s="585" t="str">
        <f>IFERROR(('E1-F. Portfolio Co. Financials'!Q33/'E1-F. Portfolio Co. Financials'!P33)/('E1-F. Portfolio Co. Financials'!I33/'E1-F. Portfolio Co. Financials'!H33),"")</f>
        <v/>
      </c>
      <c r="Y33" s="585" t="str">
        <f>IFERROR(('E1-F. Portfolio Co. Financials'!O33/'E1-F. Portfolio Co. Financials'!Q33)/('E1-F. Portfolio Co. Financials'!G33/'E1-F. Portfolio Co. Financials'!I33),"")</f>
        <v/>
      </c>
      <c r="Z33" s="585" t="str">
        <f>IFERROR((1-(('E1-F. Portfolio Co. Financials'!S33-'E1-F. Portfolio Co. Financials'!R33)/'E1-F. Portfolio Co. Financials'!O33))/(1-(('E1-F. Portfolio Co. Financials'!K33-'E1-F. Portfolio Co. Financials'!J33)/'E1-F. Portfolio Co. Financials'!G33)),"")</f>
        <v/>
      </c>
      <c r="AA33" s="585">
        <f t="shared" si="1"/>
        <v>0</v>
      </c>
      <c r="AB33" s="584"/>
      <c r="AC33" s="588" t="str">
        <f t="shared" si="2"/>
        <v/>
      </c>
      <c r="AD33" s="585" t="str">
        <f>IFERROR((W33*PRODUCT($V33:V33))-PRODUCT($V33:V33),"")</f>
        <v/>
      </c>
      <c r="AE33" s="585" t="str">
        <f>IFERROR((X33*PRODUCT($V33:W33))-PRODUCT($V33:W33),"")</f>
        <v/>
      </c>
      <c r="AF33" s="585" t="str">
        <f>IFERROR((Y33*PRODUCT($V33:X33))-PRODUCT($V33:X33),"")</f>
        <v/>
      </c>
      <c r="AG33" s="585" t="str">
        <f>IFERROR((Z33*PRODUCT($V33:Y33))-PRODUCT($V33:Y33),"")</f>
        <v/>
      </c>
      <c r="AH33" s="584"/>
    </row>
    <row r="34" spans="10:34" x14ac:dyDescent="0.25">
      <c r="J34" s="586"/>
      <c r="K34" s="586"/>
      <c r="L34" s="586"/>
      <c r="M34" s="586"/>
      <c r="N34" s="586"/>
      <c r="O34" s="586"/>
      <c r="P34" s="586"/>
      <c r="Q34" s="586"/>
      <c r="R34" s="586"/>
      <c r="S34" s="586"/>
      <c r="V34" s="585" t="str">
        <f>IFERROR('E1-F. Portfolio Co. Financials'!G34/'E1-F. Portfolio Co. Financials'!G34,"")</f>
        <v/>
      </c>
      <c r="W34" s="585" t="str">
        <f>IFERROR('E1-F. Portfolio Co. Financials'!P34/'E1-F. Portfolio Co. Financials'!H34,"")</f>
        <v/>
      </c>
      <c r="X34" s="585" t="str">
        <f>IFERROR(('E1-F. Portfolio Co. Financials'!Q34/'E1-F. Portfolio Co. Financials'!P34)/('E1-F. Portfolio Co. Financials'!I34/'E1-F. Portfolio Co. Financials'!H34),"")</f>
        <v/>
      </c>
      <c r="Y34" s="585" t="str">
        <f>IFERROR(('E1-F. Portfolio Co. Financials'!O34/'E1-F. Portfolio Co. Financials'!Q34)/('E1-F. Portfolio Co. Financials'!G34/'E1-F. Portfolio Co. Financials'!I34),"")</f>
        <v/>
      </c>
      <c r="Z34" s="585" t="str">
        <f>IFERROR((1-(('E1-F. Portfolio Co. Financials'!S34-'E1-F. Portfolio Co. Financials'!R34)/'E1-F. Portfolio Co. Financials'!O34))/(1-(('E1-F. Portfolio Co. Financials'!K34-'E1-F. Portfolio Co. Financials'!J34)/'E1-F. Portfolio Co. Financials'!G34)),"")</f>
        <v/>
      </c>
      <c r="AA34" s="585">
        <f t="shared" si="1"/>
        <v>0</v>
      </c>
      <c r="AB34" s="584"/>
      <c r="AC34" s="588" t="str">
        <f t="shared" si="2"/>
        <v/>
      </c>
      <c r="AD34" s="585" t="str">
        <f>IFERROR((W34*PRODUCT($V34:V34))-PRODUCT($V34:V34),"")</f>
        <v/>
      </c>
      <c r="AE34" s="585" t="str">
        <f>IFERROR((X34*PRODUCT($V34:W34))-PRODUCT($V34:W34),"")</f>
        <v/>
      </c>
      <c r="AF34" s="585" t="str">
        <f>IFERROR((Y34*PRODUCT($V34:X34))-PRODUCT($V34:X34),"")</f>
        <v/>
      </c>
      <c r="AG34" s="585" t="str">
        <f>IFERROR((Z34*PRODUCT($V34:Y34))-PRODUCT($V34:Y34),"")</f>
        <v/>
      </c>
      <c r="AH34" s="584"/>
    </row>
    <row r="35" spans="10:34" x14ac:dyDescent="0.25">
      <c r="J35" s="586"/>
      <c r="K35" s="586"/>
      <c r="L35" s="586"/>
      <c r="M35" s="586"/>
      <c r="N35" s="586"/>
      <c r="O35" s="586"/>
      <c r="P35" s="586"/>
      <c r="Q35" s="586"/>
      <c r="R35" s="586"/>
      <c r="S35" s="586"/>
      <c r="V35" s="585" t="str">
        <f>IFERROR('E1-F. Portfolio Co. Financials'!G35/'E1-F. Portfolio Co. Financials'!G35,"")</f>
        <v/>
      </c>
      <c r="W35" s="585" t="str">
        <f>IFERROR('E1-F. Portfolio Co. Financials'!P35/'E1-F. Portfolio Co. Financials'!H35,"")</f>
        <v/>
      </c>
      <c r="X35" s="585" t="str">
        <f>IFERROR(('E1-F. Portfolio Co. Financials'!Q35/'E1-F. Portfolio Co. Financials'!P35)/('E1-F. Portfolio Co. Financials'!I35/'E1-F. Portfolio Co. Financials'!H35),"")</f>
        <v/>
      </c>
      <c r="Y35" s="585" t="str">
        <f>IFERROR(('E1-F. Portfolio Co. Financials'!O35/'E1-F. Portfolio Co. Financials'!Q35)/('E1-F. Portfolio Co. Financials'!G35/'E1-F. Portfolio Co. Financials'!I35),"")</f>
        <v/>
      </c>
      <c r="Z35" s="585" t="str">
        <f>IFERROR((1-(('E1-F. Portfolio Co. Financials'!S35-'E1-F. Portfolio Co. Financials'!R35)/'E1-F. Portfolio Co. Financials'!O35))/(1-(('E1-F. Portfolio Co. Financials'!K35-'E1-F. Portfolio Co. Financials'!J35)/'E1-F. Portfolio Co. Financials'!G35)),"")</f>
        <v/>
      </c>
      <c r="AA35" s="585">
        <f t="shared" si="1"/>
        <v>0</v>
      </c>
      <c r="AB35" s="584"/>
      <c r="AC35" s="588" t="str">
        <f t="shared" si="2"/>
        <v/>
      </c>
      <c r="AD35" s="585" t="str">
        <f>IFERROR((W35*PRODUCT($V35:V35))-PRODUCT($V35:V35),"")</f>
        <v/>
      </c>
      <c r="AE35" s="585" t="str">
        <f>IFERROR((X35*PRODUCT($V35:W35))-PRODUCT($V35:W35),"")</f>
        <v/>
      </c>
      <c r="AF35" s="585" t="str">
        <f>IFERROR((Y35*PRODUCT($V35:X35))-PRODUCT($V35:X35),"")</f>
        <v/>
      </c>
      <c r="AG35" s="585" t="str">
        <f>IFERROR((Z35*PRODUCT($V35:Y35))-PRODUCT($V35:Y35),"")</f>
        <v/>
      </c>
      <c r="AH35" s="584"/>
    </row>
    <row r="36" spans="10:34" x14ac:dyDescent="0.25">
      <c r="J36" s="586"/>
      <c r="K36" s="586"/>
      <c r="L36" s="586"/>
      <c r="M36" s="586"/>
      <c r="N36" s="586"/>
      <c r="O36" s="586"/>
      <c r="P36" s="586"/>
      <c r="Q36" s="586"/>
      <c r="R36" s="586"/>
      <c r="S36" s="586"/>
      <c r="V36" s="585" t="str">
        <f>IFERROR('E1-F. Portfolio Co. Financials'!G36/'E1-F. Portfolio Co. Financials'!G36,"")</f>
        <v/>
      </c>
      <c r="W36" s="585" t="str">
        <f>IFERROR('E1-F. Portfolio Co. Financials'!P36/'E1-F. Portfolio Co. Financials'!H36,"")</f>
        <v/>
      </c>
      <c r="X36" s="585" t="str">
        <f>IFERROR(('E1-F. Portfolio Co. Financials'!Q36/'E1-F. Portfolio Co. Financials'!P36)/('E1-F. Portfolio Co. Financials'!I36/'E1-F. Portfolio Co. Financials'!H36),"")</f>
        <v/>
      </c>
      <c r="Y36" s="585" t="str">
        <f>IFERROR(('E1-F. Portfolio Co. Financials'!O36/'E1-F. Portfolio Co. Financials'!Q36)/('E1-F. Portfolio Co. Financials'!G36/'E1-F. Portfolio Co. Financials'!I36),"")</f>
        <v/>
      </c>
      <c r="Z36" s="585" t="str">
        <f>IFERROR((1-(('E1-F. Portfolio Co. Financials'!S36-'E1-F. Portfolio Co. Financials'!R36)/'E1-F. Portfolio Co. Financials'!O36))/(1-(('E1-F. Portfolio Co. Financials'!K36-'E1-F. Portfolio Co. Financials'!J36)/'E1-F. Portfolio Co. Financials'!G36)),"")</f>
        <v/>
      </c>
      <c r="AA36" s="585">
        <f t="shared" si="1"/>
        <v>0</v>
      </c>
      <c r="AB36" s="584"/>
      <c r="AC36" s="588" t="str">
        <f t="shared" si="2"/>
        <v/>
      </c>
      <c r="AD36" s="585" t="str">
        <f>IFERROR((W36*PRODUCT($V36:V36))-PRODUCT($V36:V36),"")</f>
        <v/>
      </c>
      <c r="AE36" s="585" t="str">
        <f>IFERROR((X36*PRODUCT($V36:W36))-PRODUCT($V36:W36),"")</f>
        <v/>
      </c>
      <c r="AF36" s="585" t="str">
        <f>IFERROR((Y36*PRODUCT($V36:X36))-PRODUCT($V36:X36),"")</f>
        <v/>
      </c>
      <c r="AG36" s="585" t="str">
        <f>IFERROR((Z36*PRODUCT($V36:Y36))-PRODUCT($V36:Y36),"")</f>
        <v/>
      </c>
      <c r="AH36" s="584"/>
    </row>
    <row r="37" spans="10:34" x14ac:dyDescent="0.25">
      <c r="J37" s="586"/>
      <c r="K37" s="586"/>
      <c r="L37" s="586"/>
      <c r="M37" s="586"/>
      <c r="N37" s="586"/>
      <c r="O37" s="586"/>
      <c r="P37" s="586"/>
      <c r="Q37" s="586"/>
      <c r="R37" s="586"/>
      <c r="S37" s="586"/>
      <c r="V37" s="585" t="str">
        <f>IFERROR('E1-F. Portfolio Co. Financials'!G37/'E1-F. Portfolio Co. Financials'!G37,"")</f>
        <v/>
      </c>
      <c r="W37" s="585" t="str">
        <f>IFERROR('E1-F. Portfolio Co. Financials'!P37/'E1-F. Portfolio Co. Financials'!H37,"")</f>
        <v/>
      </c>
      <c r="X37" s="585" t="str">
        <f>IFERROR(('E1-F. Portfolio Co. Financials'!Q37/'E1-F. Portfolio Co. Financials'!P37)/('E1-F. Portfolio Co. Financials'!I37/'E1-F. Portfolio Co. Financials'!H37),"")</f>
        <v/>
      </c>
      <c r="Y37" s="585" t="str">
        <f>IFERROR(('E1-F. Portfolio Co. Financials'!O37/'E1-F. Portfolio Co. Financials'!Q37)/('E1-F. Portfolio Co. Financials'!G37/'E1-F. Portfolio Co. Financials'!I37),"")</f>
        <v/>
      </c>
      <c r="Z37" s="585" t="str">
        <f>IFERROR((1-(('E1-F. Portfolio Co. Financials'!S37-'E1-F. Portfolio Co. Financials'!R37)/'E1-F. Portfolio Co. Financials'!O37))/(1-(('E1-F. Portfolio Co. Financials'!K37-'E1-F. Portfolio Co. Financials'!J37)/'E1-F. Portfolio Co. Financials'!G37)),"")</f>
        <v/>
      </c>
      <c r="AA37" s="585">
        <f t="shared" si="1"/>
        <v>0</v>
      </c>
      <c r="AB37" s="584"/>
      <c r="AC37" s="588" t="str">
        <f t="shared" si="2"/>
        <v/>
      </c>
      <c r="AD37" s="585" t="str">
        <f>IFERROR((W37*PRODUCT($V37:V37))-PRODUCT($V37:V37),"")</f>
        <v/>
      </c>
      <c r="AE37" s="585" t="str">
        <f>IFERROR((X37*PRODUCT($V37:W37))-PRODUCT($V37:W37),"")</f>
        <v/>
      </c>
      <c r="AF37" s="585" t="str">
        <f>IFERROR((Y37*PRODUCT($V37:X37))-PRODUCT($V37:X37),"")</f>
        <v/>
      </c>
      <c r="AG37" s="585" t="str">
        <f>IFERROR((Z37*PRODUCT($V37:Y37))-PRODUCT($V37:Y37),"")</f>
        <v/>
      </c>
      <c r="AH37" s="584"/>
    </row>
    <row r="38" spans="10:34" x14ac:dyDescent="0.25">
      <c r="J38" s="586"/>
      <c r="K38" s="586"/>
      <c r="L38" s="586"/>
      <c r="M38" s="586"/>
      <c r="N38" s="586"/>
      <c r="O38" s="586"/>
      <c r="P38" s="586"/>
      <c r="Q38" s="586"/>
      <c r="R38" s="586"/>
      <c r="S38" s="586"/>
      <c r="V38" s="585" t="str">
        <f>IFERROR('E1-F. Portfolio Co. Financials'!G38/'E1-F. Portfolio Co. Financials'!G38,"")</f>
        <v/>
      </c>
      <c r="W38" s="585" t="str">
        <f>IFERROR('E1-F. Portfolio Co. Financials'!P38/'E1-F. Portfolio Co. Financials'!H38,"")</f>
        <v/>
      </c>
      <c r="X38" s="585" t="str">
        <f>IFERROR(('E1-F. Portfolio Co. Financials'!Q38/'E1-F. Portfolio Co. Financials'!P38)/('E1-F. Portfolio Co. Financials'!I38/'E1-F. Portfolio Co. Financials'!H38),"")</f>
        <v/>
      </c>
      <c r="Y38" s="585" t="str">
        <f>IFERROR(('E1-F. Portfolio Co. Financials'!O38/'E1-F. Portfolio Co. Financials'!Q38)/('E1-F. Portfolio Co. Financials'!G38/'E1-F. Portfolio Co. Financials'!I38),"")</f>
        <v/>
      </c>
      <c r="Z38" s="585" t="str">
        <f>IFERROR((1-(('E1-F. Portfolio Co. Financials'!S38-'E1-F. Portfolio Co. Financials'!R38)/'E1-F. Portfolio Co. Financials'!O38))/(1-(('E1-F. Portfolio Co. Financials'!K38-'E1-F. Portfolio Co. Financials'!J38)/'E1-F. Portfolio Co. Financials'!G38)),"")</f>
        <v/>
      </c>
      <c r="AA38" s="585">
        <f t="shared" si="1"/>
        <v>0</v>
      </c>
      <c r="AB38" s="584"/>
      <c r="AC38" s="588" t="str">
        <f t="shared" si="2"/>
        <v/>
      </c>
      <c r="AD38" s="585" t="str">
        <f>IFERROR((W38*PRODUCT($V38:V38))-PRODUCT($V38:V38),"")</f>
        <v/>
      </c>
      <c r="AE38" s="585" t="str">
        <f>IFERROR((X38*PRODUCT($V38:W38))-PRODUCT($V38:W38),"")</f>
        <v/>
      </c>
      <c r="AF38" s="585" t="str">
        <f>IFERROR((Y38*PRODUCT($V38:X38))-PRODUCT($V38:X38),"")</f>
        <v/>
      </c>
      <c r="AG38" s="585" t="str">
        <f>IFERROR((Z38*PRODUCT($V38:Y38))-PRODUCT($V38:Y38),"")</f>
        <v/>
      </c>
      <c r="AH38" s="584"/>
    </row>
    <row r="39" spans="10:34" x14ac:dyDescent="0.25">
      <c r="J39" s="586"/>
      <c r="K39" s="586"/>
      <c r="L39" s="586"/>
      <c r="M39" s="586"/>
      <c r="N39" s="586"/>
      <c r="O39" s="586"/>
      <c r="P39" s="586"/>
      <c r="Q39" s="586"/>
      <c r="R39" s="586"/>
      <c r="S39" s="586"/>
      <c r="V39" s="585" t="str">
        <f>IFERROR('E1-F. Portfolio Co. Financials'!G39/'E1-F. Portfolio Co. Financials'!G39,"")</f>
        <v/>
      </c>
      <c r="W39" s="585" t="str">
        <f>IFERROR('E1-F. Portfolio Co. Financials'!P39/'E1-F. Portfolio Co. Financials'!H39,"")</f>
        <v/>
      </c>
      <c r="X39" s="585" t="str">
        <f>IFERROR(('E1-F. Portfolio Co. Financials'!Q39/'E1-F. Portfolio Co. Financials'!P39)/('E1-F. Portfolio Co. Financials'!I39/'E1-F. Portfolio Co. Financials'!H39),"")</f>
        <v/>
      </c>
      <c r="Y39" s="585" t="str">
        <f>IFERROR(('E1-F. Portfolio Co. Financials'!O39/'E1-F. Portfolio Co. Financials'!Q39)/('E1-F. Portfolio Co. Financials'!G39/'E1-F. Portfolio Co. Financials'!I39),"")</f>
        <v/>
      </c>
      <c r="Z39" s="585" t="str">
        <f>IFERROR((1-(('E1-F. Portfolio Co. Financials'!S39-'E1-F. Portfolio Co. Financials'!R39)/'E1-F. Portfolio Co. Financials'!O39))/(1-(('E1-F. Portfolio Co. Financials'!K39-'E1-F. Portfolio Co. Financials'!J39)/'E1-F. Portfolio Co. Financials'!G39)),"")</f>
        <v/>
      </c>
      <c r="AA39" s="585">
        <f t="shared" si="1"/>
        <v>0</v>
      </c>
      <c r="AB39" s="584"/>
      <c r="AC39" s="588" t="str">
        <f t="shared" si="2"/>
        <v/>
      </c>
      <c r="AD39" s="585" t="str">
        <f>IFERROR((W39*PRODUCT($V39:V39))-PRODUCT($V39:V39),"")</f>
        <v/>
      </c>
      <c r="AE39" s="585" t="str">
        <f>IFERROR((X39*PRODUCT($V39:W39))-PRODUCT($V39:W39),"")</f>
        <v/>
      </c>
      <c r="AF39" s="585" t="str">
        <f>IFERROR((Y39*PRODUCT($V39:X39))-PRODUCT($V39:X39),"")</f>
        <v/>
      </c>
      <c r="AG39" s="585" t="str">
        <f>IFERROR((Z39*PRODUCT($V39:Y39))-PRODUCT($V39:Y39),"")</f>
        <v/>
      </c>
      <c r="AH39" s="584"/>
    </row>
    <row r="40" spans="10:34" x14ac:dyDescent="0.25">
      <c r="J40" s="586"/>
      <c r="K40" s="586"/>
      <c r="L40" s="586"/>
      <c r="M40" s="586"/>
      <c r="N40" s="586"/>
      <c r="O40" s="586"/>
      <c r="P40" s="586"/>
      <c r="Q40" s="586"/>
      <c r="R40" s="586"/>
      <c r="S40" s="586"/>
      <c r="V40" s="585" t="str">
        <f>IFERROR('E1-F. Portfolio Co. Financials'!G40/'E1-F. Portfolio Co. Financials'!G40,"")</f>
        <v/>
      </c>
      <c r="W40" s="585" t="str">
        <f>IFERROR('E1-F. Portfolio Co. Financials'!P40/'E1-F. Portfolio Co. Financials'!H40,"")</f>
        <v/>
      </c>
      <c r="X40" s="585" t="str">
        <f>IFERROR(('E1-F. Portfolio Co. Financials'!Q40/'E1-F. Portfolio Co. Financials'!P40)/('E1-F. Portfolio Co. Financials'!I40/'E1-F. Portfolio Co. Financials'!H40),"")</f>
        <v/>
      </c>
      <c r="Y40" s="585" t="str">
        <f>IFERROR(('E1-F. Portfolio Co. Financials'!O40/'E1-F. Portfolio Co. Financials'!Q40)/('E1-F. Portfolio Co. Financials'!G40/'E1-F. Portfolio Co. Financials'!I40),"")</f>
        <v/>
      </c>
      <c r="Z40" s="585" t="str">
        <f>IFERROR((1-(('E1-F. Portfolio Co. Financials'!S40-'E1-F. Portfolio Co. Financials'!R40)/'E1-F. Portfolio Co. Financials'!O40))/(1-(('E1-F. Portfolio Co. Financials'!K40-'E1-F. Portfolio Co. Financials'!J40)/'E1-F. Portfolio Co. Financials'!G40)),"")</f>
        <v/>
      </c>
      <c r="AA40" s="585">
        <f t="shared" si="1"/>
        <v>0</v>
      </c>
      <c r="AB40" s="584"/>
      <c r="AC40" s="588" t="str">
        <f t="shared" si="2"/>
        <v/>
      </c>
      <c r="AD40" s="585" t="str">
        <f>IFERROR((W40*PRODUCT($V40:V40))-PRODUCT($V40:V40),"")</f>
        <v/>
      </c>
      <c r="AE40" s="585" t="str">
        <f>IFERROR((X40*PRODUCT($V40:W40))-PRODUCT($V40:W40),"")</f>
        <v/>
      </c>
      <c r="AF40" s="585" t="str">
        <f>IFERROR((Y40*PRODUCT($V40:X40))-PRODUCT($V40:X40),"")</f>
        <v/>
      </c>
      <c r="AG40" s="585" t="str">
        <f>IFERROR((Z40*PRODUCT($V40:Y40))-PRODUCT($V40:Y40),"")</f>
        <v/>
      </c>
      <c r="AH40" s="584"/>
    </row>
    <row r="41" spans="10:34" x14ac:dyDescent="0.25">
      <c r="J41" s="586"/>
      <c r="K41" s="586"/>
      <c r="L41" s="586"/>
      <c r="M41" s="586"/>
      <c r="N41" s="586"/>
      <c r="O41" s="586"/>
      <c r="P41" s="586"/>
      <c r="Q41" s="586"/>
      <c r="R41" s="586"/>
      <c r="S41" s="586"/>
      <c r="V41" s="585" t="str">
        <f>IFERROR('E1-F. Portfolio Co. Financials'!G41/'E1-F. Portfolio Co. Financials'!G41,"")</f>
        <v/>
      </c>
      <c r="W41" s="585" t="str">
        <f>IFERROR('E1-F. Portfolio Co. Financials'!P41/'E1-F. Portfolio Co. Financials'!H41,"")</f>
        <v/>
      </c>
      <c r="X41" s="585" t="str">
        <f>IFERROR(('E1-F. Portfolio Co. Financials'!Q41/'E1-F. Portfolio Co. Financials'!P41)/('E1-F. Portfolio Co. Financials'!I41/'E1-F. Portfolio Co. Financials'!H41),"")</f>
        <v/>
      </c>
      <c r="Y41" s="585" t="str">
        <f>IFERROR(('E1-F. Portfolio Co. Financials'!O41/'E1-F. Portfolio Co. Financials'!Q41)/('E1-F. Portfolio Co. Financials'!G41/'E1-F. Portfolio Co. Financials'!I41),"")</f>
        <v/>
      </c>
      <c r="Z41" s="585" t="str">
        <f>IFERROR((1-(('E1-F. Portfolio Co. Financials'!S41-'E1-F. Portfolio Co. Financials'!R41)/'E1-F. Portfolio Co. Financials'!O41))/(1-(('E1-F. Portfolio Co. Financials'!K41-'E1-F. Portfolio Co. Financials'!J41)/'E1-F. Portfolio Co. Financials'!G41)),"")</f>
        <v/>
      </c>
      <c r="AA41" s="585">
        <f t="shared" si="1"/>
        <v>0</v>
      </c>
      <c r="AB41" s="584"/>
      <c r="AC41" s="588" t="str">
        <f t="shared" si="2"/>
        <v/>
      </c>
      <c r="AD41" s="585" t="str">
        <f>IFERROR((W41*PRODUCT($V41:V41))-PRODUCT($V41:V41),"")</f>
        <v/>
      </c>
      <c r="AE41" s="585" t="str">
        <f>IFERROR((X41*PRODUCT($V41:W41))-PRODUCT($V41:W41),"")</f>
        <v/>
      </c>
      <c r="AF41" s="585" t="str">
        <f>IFERROR((Y41*PRODUCT($V41:X41))-PRODUCT($V41:X41),"")</f>
        <v/>
      </c>
      <c r="AG41" s="585" t="str">
        <f>IFERROR((Z41*PRODUCT($V41:Y41))-PRODUCT($V41:Y41),"")</f>
        <v/>
      </c>
      <c r="AH41" s="584"/>
    </row>
    <row r="42" spans="10:34" x14ac:dyDescent="0.25">
      <c r="J42" s="586"/>
      <c r="K42" s="586"/>
      <c r="L42" s="586"/>
      <c r="M42" s="586"/>
      <c r="N42" s="586"/>
      <c r="O42" s="586"/>
      <c r="P42" s="586"/>
      <c r="Q42" s="586"/>
      <c r="R42" s="586"/>
      <c r="S42" s="586"/>
      <c r="V42" s="585" t="str">
        <f>IFERROR('E1-F. Portfolio Co. Financials'!G42/'E1-F. Portfolio Co. Financials'!G42,"")</f>
        <v/>
      </c>
      <c r="W42" s="585" t="str">
        <f>IFERROR('E1-F. Portfolio Co. Financials'!P42/'E1-F. Portfolio Co. Financials'!H42,"")</f>
        <v/>
      </c>
      <c r="X42" s="585" t="str">
        <f>IFERROR(('E1-F. Portfolio Co. Financials'!Q42/'E1-F. Portfolio Co. Financials'!P42)/('E1-F. Portfolio Co. Financials'!I42/'E1-F. Portfolio Co. Financials'!H42),"")</f>
        <v/>
      </c>
      <c r="Y42" s="585" t="str">
        <f>IFERROR(('E1-F. Portfolio Co. Financials'!O42/'E1-F. Portfolio Co. Financials'!Q42)/('E1-F. Portfolio Co. Financials'!G42/'E1-F. Portfolio Co. Financials'!I42),"")</f>
        <v/>
      </c>
      <c r="Z42" s="585" t="str">
        <f>IFERROR((1-(('E1-F. Portfolio Co. Financials'!S42-'E1-F. Portfolio Co. Financials'!R42)/'E1-F. Portfolio Co. Financials'!O42))/(1-(('E1-F. Portfolio Co. Financials'!K42-'E1-F. Portfolio Co. Financials'!J42)/'E1-F. Portfolio Co. Financials'!G42)),"")</f>
        <v/>
      </c>
      <c r="AA42" s="585">
        <f t="shared" si="1"/>
        <v>0</v>
      </c>
      <c r="AB42" s="584"/>
      <c r="AC42" s="588" t="str">
        <f t="shared" si="2"/>
        <v/>
      </c>
      <c r="AD42" s="585" t="str">
        <f>IFERROR((W42*PRODUCT($V42:V42))-PRODUCT($V42:V42),"")</f>
        <v/>
      </c>
      <c r="AE42" s="585" t="str">
        <f>IFERROR((X42*PRODUCT($V42:W42))-PRODUCT($V42:W42),"")</f>
        <v/>
      </c>
      <c r="AF42" s="585" t="str">
        <f>IFERROR((Y42*PRODUCT($V42:X42))-PRODUCT($V42:X42),"")</f>
        <v/>
      </c>
      <c r="AG42" s="585" t="str">
        <f>IFERROR((Z42*PRODUCT($V42:Y42))-PRODUCT($V42:Y42),"")</f>
        <v/>
      </c>
      <c r="AH42" s="584"/>
    </row>
    <row r="43" spans="10:34" x14ac:dyDescent="0.25">
      <c r="J43" s="586"/>
      <c r="K43" s="586"/>
      <c r="L43" s="586"/>
      <c r="M43" s="586"/>
      <c r="N43" s="586"/>
      <c r="O43" s="586"/>
      <c r="P43" s="586"/>
      <c r="Q43" s="586"/>
      <c r="R43" s="586"/>
      <c r="S43" s="586"/>
      <c r="V43" s="585" t="str">
        <f>IFERROR('E1-F. Portfolio Co. Financials'!G43/'E1-F. Portfolio Co. Financials'!G43,"")</f>
        <v/>
      </c>
      <c r="W43" s="585" t="str">
        <f>IFERROR('E1-F. Portfolio Co. Financials'!P43/'E1-F. Portfolio Co. Financials'!H43,"")</f>
        <v/>
      </c>
      <c r="X43" s="585" t="str">
        <f>IFERROR(('E1-F. Portfolio Co. Financials'!Q43/'E1-F. Portfolio Co. Financials'!P43)/('E1-F. Portfolio Co. Financials'!I43/'E1-F. Portfolio Co. Financials'!H43),"")</f>
        <v/>
      </c>
      <c r="Y43" s="585" t="str">
        <f>IFERROR(('E1-F. Portfolio Co. Financials'!O43/'E1-F. Portfolio Co. Financials'!Q43)/('E1-F. Portfolio Co. Financials'!G43/'E1-F. Portfolio Co. Financials'!I43),"")</f>
        <v/>
      </c>
      <c r="Z43" s="585" t="str">
        <f>IFERROR((1-(('E1-F. Portfolio Co. Financials'!S43-'E1-F. Portfolio Co. Financials'!R43)/'E1-F. Portfolio Co. Financials'!O43))/(1-(('E1-F. Portfolio Co. Financials'!K43-'E1-F. Portfolio Co. Financials'!J43)/'E1-F. Portfolio Co. Financials'!G43)),"")</f>
        <v/>
      </c>
      <c r="AA43" s="585">
        <f t="shared" si="1"/>
        <v>0</v>
      </c>
      <c r="AB43" s="584"/>
      <c r="AC43" s="588" t="str">
        <f t="shared" si="2"/>
        <v/>
      </c>
      <c r="AD43" s="585" t="str">
        <f>IFERROR((W43*PRODUCT($V43:V43))-PRODUCT($V43:V43),"")</f>
        <v/>
      </c>
      <c r="AE43" s="585" t="str">
        <f>IFERROR((X43*PRODUCT($V43:W43))-PRODUCT($V43:W43),"")</f>
        <v/>
      </c>
      <c r="AF43" s="585" t="str">
        <f>IFERROR((Y43*PRODUCT($V43:X43))-PRODUCT($V43:X43),"")</f>
        <v/>
      </c>
      <c r="AG43" s="585" t="str">
        <f>IFERROR((Z43*PRODUCT($V43:Y43))-PRODUCT($V43:Y43),"")</f>
        <v/>
      </c>
      <c r="AH43" s="584"/>
    </row>
    <row r="44" spans="10:34" x14ac:dyDescent="0.25">
      <c r="J44" s="586"/>
      <c r="K44" s="586"/>
      <c r="L44" s="586"/>
      <c r="M44" s="586"/>
      <c r="N44" s="586"/>
      <c r="O44" s="586"/>
      <c r="P44" s="586"/>
      <c r="Q44" s="586"/>
      <c r="R44" s="586"/>
      <c r="S44" s="586"/>
      <c r="V44" s="585" t="str">
        <f>IFERROR('E1-F. Portfolio Co. Financials'!G44/'E1-F. Portfolio Co. Financials'!G44,"")</f>
        <v/>
      </c>
      <c r="W44" s="585" t="str">
        <f>IFERROR('E1-F. Portfolio Co. Financials'!P44/'E1-F. Portfolio Co. Financials'!H44,"")</f>
        <v/>
      </c>
      <c r="X44" s="585" t="str">
        <f>IFERROR(('E1-F. Portfolio Co. Financials'!Q44/'E1-F. Portfolio Co. Financials'!P44)/('E1-F. Portfolio Co. Financials'!I44/'E1-F. Portfolio Co. Financials'!H44),"")</f>
        <v/>
      </c>
      <c r="Y44" s="585" t="str">
        <f>IFERROR(('E1-F. Portfolio Co. Financials'!O44/'E1-F. Portfolio Co. Financials'!Q44)/('E1-F. Portfolio Co. Financials'!G44/'E1-F. Portfolio Co. Financials'!I44),"")</f>
        <v/>
      </c>
      <c r="Z44" s="585" t="str">
        <f>IFERROR((1-(('E1-F. Portfolio Co. Financials'!S44-'E1-F. Portfolio Co. Financials'!R44)/'E1-F. Portfolio Co. Financials'!O44))/(1-(('E1-F. Portfolio Co. Financials'!K44-'E1-F. Portfolio Co. Financials'!J44)/'E1-F. Portfolio Co. Financials'!G44)),"")</f>
        <v/>
      </c>
      <c r="AA44" s="585">
        <f t="shared" si="1"/>
        <v>0</v>
      </c>
      <c r="AB44" s="584"/>
      <c r="AC44" s="588" t="str">
        <f t="shared" si="2"/>
        <v/>
      </c>
      <c r="AD44" s="585" t="str">
        <f>IFERROR((W44*PRODUCT($V44:V44))-PRODUCT($V44:V44),"")</f>
        <v/>
      </c>
      <c r="AE44" s="585" t="str">
        <f>IFERROR((X44*PRODUCT($V44:W44))-PRODUCT($V44:W44),"")</f>
        <v/>
      </c>
      <c r="AF44" s="585" t="str">
        <f>IFERROR((Y44*PRODUCT($V44:X44))-PRODUCT($V44:X44),"")</f>
        <v/>
      </c>
      <c r="AG44" s="585" t="str">
        <f>IFERROR((Z44*PRODUCT($V44:Y44))-PRODUCT($V44:Y44),"")</f>
        <v/>
      </c>
      <c r="AH44" s="584"/>
    </row>
    <row r="45" spans="10:34" x14ac:dyDescent="0.25">
      <c r="J45" s="586"/>
      <c r="K45" s="586"/>
      <c r="L45" s="586"/>
      <c r="M45" s="586"/>
      <c r="N45" s="586"/>
      <c r="O45" s="586"/>
      <c r="P45" s="586"/>
      <c r="Q45" s="586"/>
      <c r="R45" s="586"/>
      <c r="S45" s="586"/>
      <c r="V45" s="585" t="str">
        <f>IFERROR('E1-F. Portfolio Co. Financials'!G45/'E1-F. Portfolio Co. Financials'!G45,"")</f>
        <v/>
      </c>
      <c r="W45" s="585" t="str">
        <f>IFERROR('E1-F. Portfolio Co. Financials'!P45/'E1-F. Portfolio Co. Financials'!H45,"")</f>
        <v/>
      </c>
      <c r="X45" s="585" t="str">
        <f>IFERROR(('E1-F. Portfolio Co. Financials'!Q45/'E1-F. Portfolio Co. Financials'!P45)/('E1-F. Portfolio Co. Financials'!I45/'E1-F. Portfolio Co. Financials'!H45),"")</f>
        <v/>
      </c>
      <c r="Y45" s="585" t="str">
        <f>IFERROR(('E1-F. Portfolio Co. Financials'!O45/'E1-F. Portfolio Co. Financials'!Q45)/('E1-F. Portfolio Co. Financials'!G45/'E1-F. Portfolio Co. Financials'!I45),"")</f>
        <v/>
      </c>
      <c r="Z45" s="585" t="str">
        <f>IFERROR((1-(('E1-F. Portfolio Co. Financials'!S45-'E1-F. Portfolio Co. Financials'!R45)/'E1-F. Portfolio Co. Financials'!O45))/(1-(('E1-F. Portfolio Co. Financials'!K45-'E1-F. Portfolio Co. Financials'!J45)/'E1-F. Portfolio Co. Financials'!G45)),"")</f>
        <v/>
      </c>
      <c r="AA45" s="585">
        <f t="shared" si="1"/>
        <v>0</v>
      </c>
      <c r="AB45" s="584"/>
      <c r="AC45" s="588" t="str">
        <f t="shared" si="2"/>
        <v/>
      </c>
      <c r="AD45" s="585" t="str">
        <f>IFERROR((W45*PRODUCT($V45:V45))-PRODUCT($V45:V45),"")</f>
        <v/>
      </c>
      <c r="AE45" s="585" t="str">
        <f>IFERROR((X45*PRODUCT($V45:W45))-PRODUCT($V45:W45),"")</f>
        <v/>
      </c>
      <c r="AF45" s="585" t="str">
        <f>IFERROR((Y45*PRODUCT($V45:X45))-PRODUCT($V45:X45),"")</f>
        <v/>
      </c>
      <c r="AG45" s="585" t="str">
        <f>IFERROR((Z45*PRODUCT($V45:Y45))-PRODUCT($V45:Y45),"")</f>
        <v/>
      </c>
      <c r="AH45" s="584"/>
    </row>
    <row r="46" spans="10:34" x14ac:dyDescent="0.25">
      <c r="J46" s="586"/>
      <c r="K46" s="586"/>
      <c r="L46" s="586"/>
      <c r="M46" s="586"/>
      <c r="N46" s="586"/>
      <c r="O46" s="586"/>
      <c r="P46" s="586"/>
      <c r="Q46" s="586"/>
      <c r="R46" s="586"/>
      <c r="S46" s="586"/>
      <c r="V46" s="585" t="str">
        <f>IFERROR('E1-F. Portfolio Co. Financials'!G46/'E1-F. Portfolio Co. Financials'!G46,"")</f>
        <v/>
      </c>
      <c r="W46" s="585" t="str">
        <f>IFERROR('E1-F. Portfolio Co. Financials'!P46/'E1-F. Portfolio Co. Financials'!H46,"")</f>
        <v/>
      </c>
      <c r="X46" s="585" t="str">
        <f>IFERROR(('E1-F. Portfolio Co. Financials'!Q46/'E1-F. Portfolio Co. Financials'!P46)/('E1-F. Portfolio Co. Financials'!I46/'E1-F. Portfolio Co. Financials'!H46),"")</f>
        <v/>
      </c>
      <c r="Y46" s="585" t="str">
        <f>IFERROR(('E1-F. Portfolio Co. Financials'!O46/'E1-F. Portfolio Co. Financials'!Q46)/('E1-F. Portfolio Co. Financials'!G46/'E1-F. Portfolio Co. Financials'!I46),"")</f>
        <v/>
      </c>
      <c r="Z46" s="585" t="str">
        <f>IFERROR((1-(('E1-F. Portfolio Co. Financials'!S46-'E1-F. Portfolio Co. Financials'!R46)/'E1-F. Portfolio Co. Financials'!O46))/(1-(('E1-F. Portfolio Co. Financials'!K46-'E1-F. Portfolio Co. Financials'!J46)/'E1-F. Portfolio Co. Financials'!G46)),"")</f>
        <v/>
      </c>
      <c r="AA46" s="585">
        <f t="shared" si="1"/>
        <v>0</v>
      </c>
      <c r="AB46" s="584"/>
      <c r="AC46" s="588" t="str">
        <f t="shared" si="2"/>
        <v/>
      </c>
      <c r="AD46" s="585" t="str">
        <f>IFERROR((W46*PRODUCT($V46:V46))-PRODUCT($V46:V46),"")</f>
        <v/>
      </c>
      <c r="AE46" s="585" t="str">
        <f>IFERROR((X46*PRODUCT($V46:W46))-PRODUCT($V46:W46),"")</f>
        <v/>
      </c>
      <c r="AF46" s="585" t="str">
        <f>IFERROR((Y46*PRODUCT($V46:X46))-PRODUCT($V46:X46),"")</f>
        <v/>
      </c>
      <c r="AG46" s="585" t="str">
        <f>IFERROR((Z46*PRODUCT($V46:Y46))-PRODUCT($V46:Y46),"")</f>
        <v/>
      </c>
      <c r="AH46" s="584"/>
    </row>
    <row r="47" spans="10:34" x14ac:dyDescent="0.25">
      <c r="J47" s="586"/>
      <c r="K47" s="586"/>
      <c r="L47" s="586"/>
      <c r="M47" s="586"/>
      <c r="N47" s="586"/>
      <c r="O47" s="586"/>
      <c r="P47" s="586"/>
      <c r="Q47" s="586"/>
      <c r="R47" s="586"/>
      <c r="S47" s="586"/>
      <c r="V47" s="585" t="str">
        <f>IFERROR('E1-F. Portfolio Co. Financials'!G47/'E1-F. Portfolio Co. Financials'!G47,"")</f>
        <v/>
      </c>
      <c r="W47" s="585" t="str">
        <f>IFERROR('E1-F. Portfolio Co. Financials'!P47/'E1-F. Portfolio Co. Financials'!H47,"")</f>
        <v/>
      </c>
      <c r="X47" s="585" t="str">
        <f>IFERROR(('E1-F. Portfolio Co. Financials'!Q47/'E1-F. Portfolio Co. Financials'!P47)/('E1-F. Portfolio Co. Financials'!I47/'E1-F. Portfolio Co. Financials'!H47),"")</f>
        <v/>
      </c>
      <c r="Y47" s="585" t="str">
        <f>IFERROR(('E1-F. Portfolio Co. Financials'!O47/'E1-F. Portfolio Co. Financials'!Q47)/('E1-F. Portfolio Co. Financials'!G47/'E1-F. Portfolio Co. Financials'!I47),"")</f>
        <v/>
      </c>
      <c r="Z47" s="585" t="str">
        <f>IFERROR((1-(('E1-F. Portfolio Co. Financials'!S47-'E1-F. Portfolio Co. Financials'!R47)/'E1-F. Portfolio Co. Financials'!O47))/(1-(('E1-F. Portfolio Co. Financials'!K47-'E1-F. Portfolio Co. Financials'!J47)/'E1-F. Portfolio Co. Financials'!G47)),"")</f>
        <v/>
      </c>
      <c r="AA47" s="585">
        <f t="shared" si="1"/>
        <v>0</v>
      </c>
      <c r="AB47" s="584"/>
      <c r="AC47" s="588" t="str">
        <f t="shared" si="2"/>
        <v/>
      </c>
      <c r="AD47" s="585" t="str">
        <f>IFERROR((W47*PRODUCT($V47:V47))-PRODUCT($V47:V47),"")</f>
        <v/>
      </c>
      <c r="AE47" s="585" t="str">
        <f>IFERROR((X47*PRODUCT($V47:W47))-PRODUCT($V47:W47),"")</f>
        <v/>
      </c>
      <c r="AF47" s="585" t="str">
        <f>IFERROR((Y47*PRODUCT($V47:X47))-PRODUCT($V47:X47),"")</f>
        <v/>
      </c>
      <c r="AG47" s="585" t="str">
        <f>IFERROR((Z47*PRODUCT($V47:Y47))-PRODUCT($V47:Y47),"")</f>
        <v/>
      </c>
      <c r="AH47" s="584"/>
    </row>
    <row r="48" spans="10:34" x14ac:dyDescent="0.25">
      <c r="J48" s="586"/>
      <c r="K48" s="586"/>
      <c r="L48" s="586"/>
      <c r="M48" s="586"/>
      <c r="N48" s="586"/>
      <c r="O48" s="586"/>
      <c r="P48" s="586"/>
      <c r="Q48" s="586"/>
      <c r="R48" s="586"/>
      <c r="S48" s="586"/>
      <c r="V48" s="585" t="str">
        <f>IFERROR('E1-F. Portfolio Co. Financials'!G48/'E1-F. Portfolio Co. Financials'!G48,"")</f>
        <v/>
      </c>
      <c r="W48" s="585" t="str">
        <f>IFERROR('E1-F. Portfolio Co. Financials'!P48/'E1-F. Portfolio Co. Financials'!H48,"")</f>
        <v/>
      </c>
      <c r="X48" s="585" t="str">
        <f>IFERROR(('E1-F. Portfolio Co. Financials'!Q48/'E1-F. Portfolio Co. Financials'!P48)/('E1-F. Portfolio Co. Financials'!I48/'E1-F. Portfolio Co. Financials'!H48),"")</f>
        <v/>
      </c>
      <c r="Y48" s="585" t="str">
        <f>IFERROR(('E1-F. Portfolio Co. Financials'!O48/'E1-F. Portfolio Co. Financials'!Q48)/('E1-F. Portfolio Co. Financials'!G48/'E1-F. Portfolio Co. Financials'!I48),"")</f>
        <v/>
      </c>
      <c r="Z48" s="585" t="str">
        <f>IFERROR((1-(('E1-F. Portfolio Co. Financials'!S48-'E1-F. Portfolio Co. Financials'!R48)/'E1-F. Portfolio Co. Financials'!O48))/(1-(('E1-F. Portfolio Co. Financials'!K48-'E1-F. Portfolio Co. Financials'!J48)/'E1-F. Portfolio Co. Financials'!G48)),"")</f>
        <v/>
      </c>
      <c r="AA48" s="585">
        <f t="shared" si="1"/>
        <v>0</v>
      </c>
      <c r="AB48" s="584"/>
      <c r="AC48" s="588" t="str">
        <f t="shared" si="2"/>
        <v/>
      </c>
      <c r="AD48" s="585" t="str">
        <f>IFERROR((W48*PRODUCT($V48:V48))-PRODUCT($V48:V48),"")</f>
        <v/>
      </c>
      <c r="AE48" s="585" t="str">
        <f>IFERROR((X48*PRODUCT($V48:W48))-PRODUCT($V48:W48),"")</f>
        <v/>
      </c>
      <c r="AF48" s="585" t="str">
        <f>IFERROR((Y48*PRODUCT($V48:X48))-PRODUCT($V48:X48),"")</f>
        <v/>
      </c>
      <c r="AG48" s="585" t="str">
        <f>IFERROR((Z48*PRODUCT($V48:Y48))-PRODUCT($V48:Y48),"")</f>
        <v/>
      </c>
      <c r="AH48" s="584"/>
    </row>
    <row r="49" spans="10:34" x14ac:dyDescent="0.25">
      <c r="J49" s="586"/>
      <c r="K49" s="586"/>
      <c r="L49" s="586"/>
      <c r="M49" s="586"/>
      <c r="N49" s="586"/>
      <c r="O49" s="586"/>
      <c r="P49" s="586"/>
      <c r="Q49" s="586"/>
      <c r="R49" s="586"/>
      <c r="S49" s="586"/>
      <c r="V49" s="585" t="str">
        <f>IFERROR('E1-F. Portfolio Co. Financials'!G49/'E1-F. Portfolio Co. Financials'!G49,"")</f>
        <v/>
      </c>
      <c r="W49" s="585" t="str">
        <f>IFERROR('E1-F. Portfolio Co. Financials'!P49/'E1-F. Portfolio Co. Financials'!H49,"")</f>
        <v/>
      </c>
      <c r="X49" s="585" t="str">
        <f>IFERROR(('E1-F. Portfolio Co. Financials'!Q49/'E1-F. Portfolio Co. Financials'!P49)/('E1-F. Portfolio Co. Financials'!I49/'E1-F. Portfolio Co. Financials'!H49),"")</f>
        <v/>
      </c>
      <c r="Y49" s="585" t="str">
        <f>IFERROR(('E1-F. Portfolio Co. Financials'!O49/'E1-F. Portfolio Co. Financials'!Q49)/('E1-F. Portfolio Co. Financials'!G49/'E1-F. Portfolio Co. Financials'!I49),"")</f>
        <v/>
      </c>
      <c r="Z49" s="585" t="str">
        <f>IFERROR((1-(('E1-F. Portfolio Co. Financials'!S49-'E1-F. Portfolio Co. Financials'!R49)/'E1-F. Portfolio Co. Financials'!O49))/(1-(('E1-F. Portfolio Co. Financials'!K49-'E1-F. Portfolio Co. Financials'!J49)/'E1-F. Portfolio Co. Financials'!G49)),"")</f>
        <v/>
      </c>
      <c r="AA49" s="585">
        <f t="shared" si="1"/>
        <v>0</v>
      </c>
      <c r="AB49" s="584"/>
      <c r="AC49" s="588" t="str">
        <f t="shared" si="2"/>
        <v/>
      </c>
      <c r="AD49" s="585" t="str">
        <f>IFERROR((W49*PRODUCT($V49:V49))-PRODUCT($V49:V49),"")</f>
        <v/>
      </c>
      <c r="AE49" s="585" t="str">
        <f>IFERROR((X49*PRODUCT($V49:W49))-PRODUCT($V49:W49),"")</f>
        <v/>
      </c>
      <c r="AF49" s="585" t="str">
        <f>IFERROR((Y49*PRODUCT($V49:X49))-PRODUCT($V49:X49),"")</f>
        <v/>
      </c>
      <c r="AG49" s="585" t="str">
        <f>IFERROR((Z49*PRODUCT($V49:Y49))-PRODUCT($V49:Y49),"")</f>
        <v/>
      </c>
      <c r="AH49" s="584"/>
    </row>
    <row r="50" spans="10:34" x14ac:dyDescent="0.25">
      <c r="J50" s="586"/>
      <c r="K50" s="586"/>
      <c r="L50" s="586"/>
      <c r="M50" s="586"/>
      <c r="N50" s="586"/>
      <c r="O50" s="586"/>
      <c r="P50" s="586"/>
      <c r="Q50" s="586"/>
      <c r="R50" s="586"/>
      <c r="S50" s="586"/>
      <c r="V50" s="585" t="str">
        <f>IFERROR('E1-F. Portfolio Co. Financials'!G50/'E1-F. Portfolio Co. Financials'!G50,"")</f>
        <v/>
      </c>
      <c r="W50" s="585" t="str">
        <f>IFERROR('E1-F. Portfolio Co. Financials'!P50/'E1-F. Portfolio Co. Financials'!H50,"")</f>
        <v/>
      </c>
      <c r="X50" s="585" t="str">
        <f>IFERROR(('E1-F. Portfolio Co. Financials'!Q50/'E1-F. Portfolio Co. Financials'!P50)/('E1-F. Portfolio Co. Financials'!I50/'E1-F. Portfolio Co. Financials'!H50),"")</f>
        <v/>
      </c>
      <c r="Y50" s="585" t="str">
        <f>IFERROR(('E1-F. Portfolio Co. Financials'!O50/'E1-F. Portfolio Co. Financials'!Q50)/('E1-F. Portfolio Co. Financials'!G50/'E1-F. Portfolio Co. Financials'!I50),"")</f>
        <v/>
      </c>
      <c r="Z50" s="585" t="str">
        <f>IFERROR((1-(('E1-F. Portfolio Co. Financials'!S50-'E1-F. Portfolio Co. Financials'!R50)/'E1-F. Portfolio Co. Financials'!O50))/(1-(('E1-F. Portfolio Co. Financials'!K50-'E1-F. Portfolio Co. Financials'!J50)/'E1-F. Portfolio Co. Financials'!G50)),"")</f>
        <v/>
      </c>
      <c r="AA50" s="585">
        <f t="shared" si="1"/>
        <v>0</v>
      </c>
      <c r="AB50" s="584"/>
      <c r="AC50" s="588" t="str">
        <f t="shared" si="2"/>
        <v/>
      </c>
      <c r="AD50" s="585" t="str">
        <f>IFERROR((W50*PRODUCT($V50:V50))-PRODUCT($V50:V50),"")</f>
        <v/>
      </c>
      <c r="AE50" s="585" t="str">
        <f>IFERROR((X50*PRODUCT($V50:W50))-PRODUCT($V50:W50),"")</f>
        <v/>
      </c>
      <c r="AF50" s="585" t="str">
        <f>IFERROR((Y50*PRODUCT($V50:X50))-PRODUCT($V50:X50),"")</f>
        <v/>
      </c>
      <c r="AG50" s="585" t="str">
        <f>IFERROR((Z50*PRODUCT($V50:Y50))-PRODUCT($V50:Y50),"")</f>
        <v/>
      </c>
      <c r="AH50" s="584"/>
    </row>
    <row r="51" spans="10:34" x14ac:dyDescent="0.25">
      <c r="J51" s="586"/>
      <c r="K51" s="586"/>
      <c r="L51" s="586"/>
      <c r="M51" s="586"/>
      <c r="N51" s="586"/>
      <c r="O51" s="586"/>
      <c r="P51" s="586"/>
      <c r="Q51" s="586"/>
      <c r="R51" s="586"/>
      <c r="S51" s="586"/>
      <c r="V51" s="585" t="str">
        <f>IFERROR('E1-F. Portfolio Co. Financials'!G51/'E1-F. Portfolio Co. Financials'!G51,"")</f>
        <v/>
      </c>
      <c r="W51" s="585" t="str">
        <f>IFERROR('E1-F. Portfolio Co. Financials'!P51/'E1-F. Portfolio Co. Financials'!H51,"")</f>
        <v/>
      </c>
      <c r="X51" s="585" t="str">
        <f>IFERROR(('E1-F. Portfolio Co. Financials'!Q51/'E1-F. Portfolio Co. Financials'!P51)/('E1-F. Portfolio Co. Financials'!I51/'E1-F. Portfolio Co. Financials'!H51),"")</f>
        <v/>
      </c>
      <c r="Y51" s="585" t="str">
        <f>IFERROR(('E1-F. Portfolio Co. Financials'!O51/'E1-F. Portfolio Co. Financials'!Q51)/('E1-F. Portfolio Co. Financials'!G51/'E1-F. Portfolio Co. Financials'!I51),"")</f>
        <v/>
      </c>
      <c r="Z51" s="585" t="str">
        <f>IFERROR((1-(('E1-F. Portfolio Co. Financials'!S51-'E1-F. Portfolio Co. Financials'!R51)/'E1-F. Portfolio Co. Financials'!O51))/(1-(('E1-F. Portfolio Co. Financials'!K51-'E1-F. Portfolio Co. Financials'!J51)/'E1-F. Portfolio Co. Financials'!G51)),"")</f>
        <v/>
      </c>
      <c r="AA51" s="585">
        <f t="shared" si="1"/>
        <v>0</v>
      </c>
      <c r="AB51" s="584"/>
      <c r="AC51" s="588" t="str">
        <f t="shared" si="2"/>
        <v/>
      </c>
      <c r="AD51" s="585" t="str">
        <f>IFERROR((W51*PRODUCT($V51:V51))-PRODUCT($V51:V51),"")</f>
        <v/>
      </c>
      <c r="AE51" s="585" t="str">
        <f>IFERROR((X51*PRODUCT($V51:W51))-PRODUCT($V51:W51),"")</f>
        <v/>
      </c>
      <c r="AF51" s="585" t="str">
        <f>IFERROR((Y51*PRODUCT($V51:X51))-PRODUCT($V51:X51),"")</f>
        <v/>
      </c>
      <c r="AG51" s="585" t="str">
        <f>IFERROR((Z51*PRODUCT($V51:Y51))-PRODUCT($V51:Y51),"")</f>
        <v/>
      </c>
      <c r="AH51" s="584"/>
    </row>
    <row r="52" spans="10:34" x14ac:dyDescent="0.25">
      <c r="J52" s="586"/>
      <c r="K52" s="586"/>
      <c r="L52" s="586"/>
      <c r="M52" s="586"/>
      <c r="N52" s="586"/>
      <c r="O52" s="586"/>
      <c r="P52" s="586"/>
      <c r="Q52" s="586"/>
      <c r="R52" s="586"/>
      <c r="S52" s="586"/>
      <c r="V52" s="585" t="str">
        <f>IFERROR('E1-F. Portfolio Co. Financials'!G52/'E1-F. Portfolio Co. Financials'!G52,"")</f>
        <v/>
      </c>
      <c r="W52" s="585" t="str">
        <f>IFERROR('E1-F. Portfolio Co. Financials'!P52/'E1-F. Portfolio Co. Financials'!H52,"")</f>
        <v/>
      </c>
      <c r="X52" s="585" t="str">
        <f>IFERROR(('E1-F. Portfolio Co. Financials'!Q52/'E1-F. Portfolio Co. Financials'!P52)/('E1-F. Portfolio Co. Financials'!I52/'E1-F. Portfolio Co. Financials'!H52),"")</f>
        <v/>
      </c>
      <c r="Y52" s="585" t="str">
        <f>IFERROR(('E1-F. Portfolio Co. Financials'!O52/'E1-F. Portfolio Co. Financials'!Q52)/('E1-F. Portfolio Co. Financials'!G52/'E1-F. Portfolio Co. Financials'!I52),"")</f>
        <v/>
      </c>
      <c r="Z52" s="585" t="str">
        <f>IFERROR((1-(('E1-F. Portfolio Co. Financials'!S52-'E1-F. Portfolio Co. Financials'!R52)/'E1-F. Portfolio Co. Financials'!O52))/(1-(('E1-F. Portfolio Co. Financials'!K52-'E1-F. Portfolio Co. Financials'!J52)/'E1-F. Portfolio Co. Financials'!G52)),"")</f>
        <v/>
      </c>
      <c r="AA52" s="585">
        <f t="shared" si="1"/>
        <v>0</v>
      </c>
      <c r="AB52" s="584"/>
      <c r="AC52" s="588" t="str">
        <f t="shared" si="2"/>
        <v/>
      </c>
      <c r="AD52" s="585" t="str">
        <f>IFERROR((W52*PRODUCT($V52:V52))-PRODUCT($V52:V52),"")</f>
        <v/>
      </c>
      <c r="AE52" s="585" t="str">
        <f>IFERROR((X52*PRODUCT($V52:W52))-PRODUCT($V52:W52),"")</f>
        <v/>
      </c>
      <c r="AF52" s="585" t="str">
        <f>IFERROR((Y52*PRODUCT($V52:X52))-PRODUCT($V52:X52),"")</f>
        <v/>
      </c>
      <c r="AG52" s="585" t="str">
        <f>IFERROR((Z52*PRODUCT($V52:Y52))-PRODUCT($V52:Y52),"")</f>
        <v/>
      </c>
      <c r="AH52" s="584"/>
    </row>
    <row r="53" spans="10:34" x14ac:dyDescent="0.25">
      <c r="J53" s="586"/>
      <c r="K53" s="586"/>
      <c r="L53" s="586"/>
      <c r="M53" s="586"/>
      <c r="N53" s="586"/>
      <c r="O53" s="586"/>
      <c r="P53" s="586"/>
      <c r="Q53" s="586"/>
      <c r="R53" s="586"/>
      <c r="S53" s="586"/>
      <c r="V53" s="585" t="str">
        <f>IFERROR('E1-F. Portfolio Co. Financials'!G53/'E1-F. Portfolio Co. Financials'!G53,"")</f>
        <v/>
      </c>
      <c r="W53" s="585" t="str">
        <f>IFERROR('E1-F. Portfolio Co. Financials'!P53/'E1-F. Portfolio Co. Financials'!H53,"")</f>
        <v/>
      </c>
      <c r="X53" s="585" t="str">
        <f>IFERROR(('E1-F. Portfolio Co. Financials'!Q53/'E1-F. Portfolio Co. Financials'!P53)/('E1-F. Portfolio Co. Financials'!I53/'E1-F. Portfolio Co. Financials'!H53),"")</f>
        <v/>
      </c>
      <c r="Y53" s="585" t="str">
        <f>IFERROR(('E1-F. Portfolio Co. Financials'!O53/'E1-F. Portfolio Co. Financials'!Q53)/('E1-F. Portfolio Co. Financials'!G53/'E1-F. Portfolio Co. Financials'!I53),"")</f>
        <v/>
      </c>
      <c r="Z53" s="585" t="str">
        <f>IFERROR((1-(('E1-F. Portfolio Co. Financials'!S53-'E1-F. Portfolio Co. Financials'!R53)/'E1-F. Portfolio Co. Financials'!O53))/(1-(('E1-F. Portfolio Co. Financials'!K53-'E1-F. Portfolio Co. Financials'!J53)/'E1-F. Portfolio Co. Financials'!G53)),"")</f>
        <v/>
      </c>
      <c r="AA53" s="585">
        <f t="shared" si="1"/>
        <v>0</v>
      </c>
      <c r="AB53" s="584"/>
      <c r="AC53" s="588" t="str">
        <f t="shared" si="2"/>
        <v/>
      </c>
      <c r="AD53" s="585" t="str">
        <f>IFERROR((W53*PRODUCT($V53:V53))-PRODUCT($V53:V53),"")</f>
        <v/>
      </c>
      <c r="AE53" s="585" t="str">
        <f>IFERROR((X53*PRODUCT($V53:W53))-PRODUCT($V53:W53),"")</f>
        <v/>
      </c>
      <c r="AF53" s="585" t="str">
        <f>IFERROR((Y53*PRODUCT($V53:X53))-PRODUCT($V53:X53),"")</f>
        <v/>
      </c>
      <c r="AG53" s="585" t="str">
        <f>IFERROR((Z53*PRODUCT($V53:Y53))-PRODUCT($V53:Y53),"")</f>
        <v/>
      </c>
      <c r="AH53" s="584"/>
    </row>
    <row r="54" spans="10:34" x14ac:dyDescent="0.25">
      <c r="J54" s="586"/>
      <c r="K54" s="586"/>
      <c r="L54" s="586"/>
      <c r="M54" s="586"/>
      <c r="N54" s="586"/>
      <c r="O54" s="586"/>
      <c r="P54" s="586"/>
      <c r="Q54" s="586"/>
      <c r="R54" s="586"/>
      <c r="S54" s="586"/>
      <c r="V54" s="585" t="str">
        <f>IFERROR('E1-F. Portfolio Co. Financials'!G54/'E1-F. Portfolio Co. Financials'!G54,"")</f>
        <v/>
      </c>
      <c r="W54" s="585" t="str">
        <f>IFERROR('E1-F. Portfolio Co. Financials'!P54/'E1-F. Portfolio Co. Financials'!H54,"")</f>
        <v/>
      </c>
      <c r="X54" s="585" t="str">
        <f>IFERROR(('E1-F. Portfolio Co. Financials'!Q54/'E1-F. Portfolio Co. Financials'!P54)/('E1-F. Portfolio Co. Financials'!I54/'E1-F. Portfolio Co. Financials'!H54),"")</f>
        <v/>
      </c>
      <c r="Y54" s="585" t="str">
        <f>IFERROR(('E1-F. Portfolio Co. Financials'!O54/'E1-F. Portfolio Co. Financials'!Q54)/('E1-F. Portfolio Co. Financials'!G54/'E1-F. Portfolio Co. Financials'!I54),"")</f>
        <v/>
      </c>
      <c r="Z54" s="585" t="str">
        <f>IFERROR((1-(('E1-F. Portfolio Co. Financials'!S54-'E1-F. Portfolio Co. Financials'!R54)/'E1-F. Portfolio Co. Financials'!O54))/(1-(('E1-F. Portfolio Co. Financials'!K54-'E1-F. Portfolio Co. Financials'!J54)/'E1-F. Portfolio Co. Financials'!G54)),"")</f>
        <v/>
      </c>
      <c r="AA54" s="585">
        <f t="shared" si="1"/>
        <v>0</v>
      </c>
      <c r="AB54" s="584"/>
      <c r="AC54" s="588" t="str">
        <f t="shared" si="2"/>
        <v/>
      </c>
      <c r="AD54" s="585" t="str">
        <f>IFERROR((W54*PRODUCT($V54:V54))-PRODUCT($V54:V54),"")</f>
        <v/>
      </c>
      <c r="AE54" s="585" t="str">
        <f>IFERROR((X54*PRODUCT($V54:W54))-PRODUCT($V54:W54),"")</f>
        <v/>
      </c>
      <c r="AF54" s="585" t="str">
        <f>IFERROR((Y54*PRODUCT($V54:X54))-PRODUCT($V54:X54),"")</f>
        <v/>
      </c>
      <c r="AG54" s="585" t="str">
        <f>IFERROR((Z54*PRODUCT($V54:Y54))-PRODUCT($V54:Y54),"")</f>
        <v/>
      </c>
      <c r="AH54" s="584"/>
    </row>
    <row r="55" spans="10:34" x14ac:dyDescent="0.25">
      <c r="J55" s="586"/>
      <c r="K55" s="586"/>
      <c r="L55" s="586"/>
      <c r="M55" s="586"/>
      <c r="N55" s="586"/>
      <c r="O55" s="586"/>
      <c r="P55" s="586"/>
      <c r="Q55" s="586"/>
      <c r="R55" s="586"/>
      <c r="S55" s="586"/>
      <c r="V55" s="585" t="str">
        <f>IFERROR('E1-F. Portfolio Co. Financials'!G55/'E1-F. Portfolio Co. Financials'!G55,"")</f>
        <v/>
      </c>
      <c r="W55" s="585" t="str">
        <f>IFERROR('E1-F. Portfolio Co. Financials'!P55/'E1-F. Portfolio Co. Financials'!H55,"")</f>
        <v/>
      </c>
      <c r="X55" s="585" t="str">
        <f>IFERROR(('E1-F. Portfolio Co. Financials'!Q55/'E1-F. Portfolio Co. Financials'!P55)/('E1-F. Portfolio Co. Financials'!I55/'E1-F. Portfolio Co. Financials'!H55),"")</f>
        <v/>
      </c>
      <c r="Y55" s="585" t="str">
        <f>IFERROR(('E1-F. Portfolio Co. Financials'!O55/'E1-F. Portfolio Co. Financials'!Q55)/('E1-F. Portfolio Co. Financials'!G55/'E1-F. Portfolio Co. Financials'!I55),"")</f>
        <v/>
      </c>
      <c r="Z55" s="585" t="str">
        <f>IFERROR((1-(('E1-F. Portfolio Co. Financials'!S55-'E1-F. Portfolio Co. Financials'!R55)/'E1-F. Portfolio Co. Financials'!O55))/(1-(('E1-F. Portfolio Co. Financials'!K55-'E1-F. Portfolio Co. Financials'!J55)/'E1-F. Portfolio Co. Financials'!G55)),"")</f>
        <v/>
      </c>
      <c r="AA55" s="585">
        <f t="shared" si="1"/>
        <v>0</v>
      </c>
      <c r="AB55" s="584"/>
      <c r="AC55" s="588" t="str">
        <f t="shared" si="2"/>
        <v/>
      </c>
      <c r="AD55" s="585" t="str">
        <f>IFERROR((W55*PRODUCT($V55:V55))-PRODUCT($V55:V55),"")</f>
        <v/>
      </c>
      <c r="AE55" s="585" t="str">
        <f>IFERROR((X55*PRODUCT($V55:W55))-PRODUCT($V55:W55),"")</f>
        <v/>
      </c>
      <c r="AF55" s="585" t="str">
        <f>IFERROR((Y55*PRODUCT($V55:X55))-PRODUCT($V55:X55),"")</f>
        <v/>
      </c>
      <c r="AG55" s="585" t="str">
        <f>IFERROR((Z55*PRODUCT($V55:Y55))-PRODUCT($V55:Y55),"")</f>
        <v/>
      </c>
      <c r="AH55" s="584"/>
    </row>
    <row r="56" spans="10:34" x14ac:dyDescent="0.25">
      <c r="J56" s="586"/>
      <c r="K56" s="586"/>
      <c r="L56" s="586"/>
      <c r="M56" s="586"/>
      <c r="N56" s="586"/>
      <c r="O56" s="586"/>
      <c r="P56" s="586"/>
      <c r="Q56" s="586"/>
      <c r="R56" s="586"/>
      <c r="S56" s="586"/>
      <c r="V56" s="585" t="str">
        <f>IFERROR('E1-F. Portfolio Co. Financials'!G56/'E1-F. Portfolio Co. Financials'!G56,"")</f>
        <v/>
      </c>
      <c r="W56" s="585" t="str">
        <f>IFERROR('E1-F. Portfolio Co. Financials'!P56/'E1-F. Portfolio Co. Financials'!H56,"")</f>
        <v/>
      </c>
      <c r="X56" s="585" t="str">
        <f>IFERROR(('E1-F. Portfolio Co. Financials'!Q56/'E1-F. Portfolio Co. Financials'!P56)/('E1-F. Portfolio Co. Financials'!I56/'E1-F. Portfolio Co. Financials'!H56),"")</f>
        <v/>
      </c>
      <c r="Y56" s="585" t="str">
        <f>IFERROR(('E1-F. Portfolio Co. Financials'!O56/'E1-F. Portfolio Co. Financials'!Q56)/('E1-F. Portfolio Co. Financials'!G56/'E1-F. Portfolio Co. Financials'!I56),"")</f>
        <v/>
      </c>
      <c r="Z56" s="585" t="str">
        <f>IFERROR((1-(('E1-F. Portfolio Co. Financials'!S56-'E1-F. Portfolio Co. Financials'!R56)/'E1-F. Portfolio Co. Financials'!O56))/(1-(('E1-F. Portfolio Co. Financials'!K56-'E1-F. Portfolio Co. Financials'!J56)/'E1-F. Portfolio Co. Financials'!G56)),"")</f>
        <v/>
      </c>
      <c r="AA56" s="585">
        <f t="shared" si="1"/>
        <v>0</v>
      </c>
      <c r="AB56" s="584"/>
      <c r="AC56" s="588" t="str">
        <f t="shared" si="2"/>
        <v/>
      </c>
      <c r="AD56" s="585" t="str">
        <f>IFERROR((W56*PRODUCT($V56:V56))-PRODUCT($V56:V56),"")</f>
        <v/>
      </c>
      <c r="AE56" s="585" t="str">
        <f>IFERROR((X56*PRODUCT($V56:W56))-PRODUCT($V56:W56),"")</f>
        <v/>
      </c>
      <c r="AF56" s="585" t="str">
        <f>IFERROR((Y56*PRODUCT($V56:X56))-PRODUCT($V56:X56),"")</f>
        <v/>
      </c>
      <c r="AG56" s="585" t="str">
        <f>IFERROR((Z56*PRODUCT($V56:Y56))-PRODUCT($V56:Y56),"")</f>
        <v/>
      </c>
      <c r="AH56" s="584"/>
    </row>
    <row r="57" spans="10:34" x14ac:dyDescent="0.25">
      <c r="J57" s="586"/>
      <c r="K57" s="586"/>
      <c r="L57" s="586"/>
      <c r="M57" s="586"/>
      <c r="N57" s="586"/>
      <c r="O57" s="586"/>
      <c r="P57" s="586"/>
      <c r="Q57" s="586"/>
      <c r="R57" s="586"/>
      <c r="S57" s="586"/>
      <c r="V57" s="585" t="str">
        <f>IFERROR('E1-F. Portfolio Co. Financials'!G57/'E1-F. Portfolio Co. Financials'!G57,"")</f>
        <v/>
      </c>
      <c r="W57" s="585" t="str">
        <f>IFERROR('E1-F. Portfolio Co. Financials'!P57/'E1-F. Portfolio Co. Financials'!H57,"")</f>
        <v/>
      </c>
      <c r="X57" s="585" t="str">
        <f>IFERROR(('E1-F. Portfolio Co. Financials'!Q57/'E1-F. Portfolio Co. Financials'!P57)/('E1-F. Portfolio Co. Financials'!I57/'E1-F. Portfolio Co. Financials'!H57),"")</f>
        <v/>
      </c>
      <c r="Y57" s="585" t="str">
        <f>IFERROR(('E1-F. Portfolio Co. Financials'!O57/'E1-F. Portfolio Co. Financials'!Q57)/('E1-F. Portfolio Co. Financials'!G57/'E1-F. Portfolio Co. Financials'!I57),"")</f>
        <v/>
      </c>
      <c r="Z57" s="585" t="str">
        <f>IFERROR((1-(('E1-F. Portfolio Co. Financials'!S57-'E1-F. Portfolio Co. Financials'!R57)/'E1-F. Portfolio Co. Financials'!O57))/(1-(('E1-F. Portfolio Co. Financials'!K57-'E1-F. Portfolio Co. Financials'!J57)/'E1-F. Portfolio Co. Financials'!G57)),"")</f>
        <v/>
      </c>
      <c r="AA57" s="585">
        <f t="shared" si="1"/>
        <v>0</v>
      </c>
      <c r="AB57" s="584"/>
      <c r="AC57" s="588" t="str">
        <f t="shared" si="2"/>
        <v/>
      </c>
      <c r="AD57" s="585" t="str">
        <f>IFERROR((W57*PRODUCT($V57:V57))-PRODUCT($V57:V57),"")</f>
        <v/>
      </c>
      <c r="AE57" s="585" t="str">
        <f>IFERROR((X57*PRODUCT($V57:W57))-PRODUCT($V57:W57),"")</f>
        <v/>
      </c>
      <c r="AF57" s="585" t="str">
        <f>IFERROR((Y57*PRODUCT($V57:X57))-PRODUCT($V57:X57),"")</f>
        <v/>
      </c>
      <c r="AG57" s="585" t="str">
        <f>IFERROR((Z57*PRODUCT($V57:Y57))-PRODUCT($V57:Y57),"")</f>
        <v/>
      </c>
      <c r="AH57" s="584"/>
    </row>
    <row r="58" spans="10:34" x14ac:dyDescent="0.25">
      <c r="J58" s="586"/>
      <c r="K58" s="586"/>
      <c r="L58" s="586"/>
      <c r="M58" s="586"/>
      <c r="N58" s="586"/>
      <c r="O58" s="586"/>
      <c r="P58" s="586"/>
      <c r="Q58" s="586"/>
      <c r="R58" s="586"/>
      <c r="S58" s="586"/>
      <c r="V58" s="585" t="str">
        <f>IFERROR('E1-F. Portfolio Co. Financials'!G58/'E1-F. Portfolio Co. Financials'!G58,"")</f>
        <v/>
      </c>
      <c r="W58" s="585" t="str">
        <f>IFERROR('E1-F. Portfolio Co. Financials'!P58/'E1-F. Portfolio Co. Financials'!H58,"")</f>
        <v/>
      </c>
      <c r="X58" s="585" t="str">
        <f>IFERROR(('E1-F. Portfolio Co. Financials'!Q58/'E1-F. Portfolio Co. Financials'!P58)/('E1-F. Portfolio Co. Financials'!I58/'E1-F. Portfolio Co. Financials'!H58),"")</f>
        <v/>
      </c>
      <c r="Y58" s="585" t="str">
        <f>IFERROR(('E1-F. Portfolio Co. Financials'!O58/'E1-F. Portfolio Co. Financials'!Q58)/('E1-F. Portfolio Co. Financials'!G58/'E1-F. Portfolio Co. Financials'!I58),"")</f>
        <v/>
      </c>
      <c r="Z58" s="585" t="str">
        <f>IFERROR((1-(('E1-F. Portfolio Co. Financials'!S58-'E1-F. Portfolio Co. Financials'!R58)/'E1-F. Portfolio Co. Financials'!O58))/(1-(('E1-F. Portfolio Co. Financials'!K58-'E1-F. Portfolio Co. Financials'!J58)/'E1-F. Portfolio Co. Financials'!G58)),"")</f>
        <v/>
      </c>
      <c r="AA58" s="585">
        <f t="shared" si="1"/>
        <v>0</v>
      </c>
      <c r="AB58" s="584"/>
      <c r="AC58" s="588" t="str">
        <f t="shared" si="2"/>
        <v/>
      </c>
      <c r="AD58" s="585" t="str">
        <f>IFERROR((W58*PRODUCT($V58:V58))-PRODUCT($V58:V58),"")</f>
        <v/>
      </c>
      <c r="AE58" s="585" t="str">
        <f>IFERROR((X58*PRODUCT($V58:W58))-PRODUCT($V58:W58),"")</f>
        <v/>
      </c>
      <c r="AF58" s="585" t="str">
        <f>IFERROR((Y58*PRODUCT($V58:X58))-PRODUCT($V58:X58),"")</f>
        <v/>
      </c>
      <c r="AG58" s="585" t="str">
        <f>IFERROR((Z58*PRODUCT($V58:Y58))-PRODUCT($V58:Y58),"")</f>
        <v/>
      </c>
      <c r="AH58" s="584"/>
    </row>
    <row r="59" spans="10:34" x14ac:dyDescent="0.25">
      <c r="J59" s="586"/>
      <c r="K59" s="586"/>
      <c r="L59" s="586"/>
      <c r="M59" s="586"/>
      <c r="N59" s="586"/>
      <c r="O59" s="586"/>
      <c r="P59" s="586"/>
      <c r="Q59" s="586"/>
      <c r="R59" s="586"/>
      <c r="S59" s="586"/>
      <c r="V59" s="585" t="str">
        <f>IFERROR('E1-F. Portfolio Co. Financials'!G59/'E1-F. Portfolio Co. Financials'!G59,"")</f>
        <v/>
      </c>
      <c r="W59" s="585" t="str">
        <f>IFERROR('E1-F. Portfolio Co. Financials'!P59/'E1-F. Portfolio Co. Financials'!H59,"")</f>
        <v/>
      </c>
      <c r="X59" s="585" t="str">
        <f>IFERROR(('E1-F. Portfolio Co. Financials'!Q59/'E1-F. Portfolio Co. Financials'!P59)/('E1-F. Portfolio Co. Financials'!I59/'E1-F. Portfolio Co. Financials'!H59),"")</f>
        <v/>
      </c>
      <c r="Y59" s="585" t="str">
        <f>IFERROR(('E1-F. Portfolio Co. Financials'!O59/'E1-F. Portfolio Co. Financials'!Q59)/('E1-F. Portfolio Co. Financials'!G59/'E1-F. Portfolio Co. Financials'!I59),"")</f>
        <v/>
      </c>
      <c r="Z59" s="585" t="str">
        <f>IFERROR((1-(('E1-F. Portfolio Co. Financials'!S59-'E1-F. Portfolio Co. Financials'!R59)/'E1-F. Portfolio Co. Financials'!O59))/(1-(('E1-F. Portfolio Co. Financials'!K59-'E1-F. Portfolio Co. Financials'!J59)/'E1-F. Portfolio Co. Financials'!G59)),"")</f>
        <v/>
      </c>
      <c r="AA59" s="585">
        <f t="shared" si="1"/>
        <v>0</v>
      </c>
      <c r="AB59" s="584"/>
      <c r="AC59" s="588" t="str">
        <f t="shared" si="2"/>
        <v/>
      </c>
      <c r="AD59" s="585" t="str">
        <f>IFERROR((W59*PRODUCT($V59:V59))-PRODUCT($V59:V59),"")</f>
        <v/>
      </c>
      <c r="AE59" s="585" t="str">
        <f>IFERROR((X59*PRODUCT($V59:W59))-PRODUCT($V59:W59),"")</f>
        <v/>
      </c>
      <c r="AF59" s="585" t="str">
        <f>IFERROR((Y59*PRODUCT($V59:X59))-PRODUCT($V59:X59),"")</f>
        <v/>
      </c>
      <c r="AG59" s="585" t="str">
        <f>IFERROR((Z59*PRODUCT($V59:Y59))-PRODUCT($V59:Y59),"")</f>
        <v/>
      </c>
      <c r="AH59" s="584"/>
    </row>
    <row r="60" spans="10:34" x14ac:dyDescent="0.25">
      <c r="J60" s="586"/>
      <c r="K60" s="586"/>
      <c r="L60" s="586"/>
      <c r="M60" s="586"/>
      <c r="N60" s="586"/>
      <c r="O60" s="586"/>
      <c r="P60" s="586"/>
      <c r="Q60" s="586"/>
      <c r="R60" s="586"/>
      <c r="S60" s="586"/>
      <c r="V60" s="585" t="str">
        <f>IFERROR('E1-F. Portfolio Co. Financials'!G60/'E1-F. Portfolio Co. Financials'!G60,"")</f>
        <v/>
      </c>
      <c r="W60" s="585" t="str">
        <f>IFERROR('E1-F. Portfolio Co. Financials'!P60/'E1-F. Portfolio Co. Financials'!H60,"")</f>
        <v/>
      </c>
      <c r="X60" s="585" t="str">
        <f>IFERROR(('E1-F. Portfolio Co. Financials'!Q60/'E1-F. Portfolio Co. Financials'!P60)/('E1-F. Portfolio Co. Financials'!I60/'E1-F. Portfolio Co. Financials'!H60),"")</f>
        <v/>
      </c>
      <c r="Y60" s="585" t="str">
        <f>IFERROR(('E1-F. Portfolio Co. Financials'!O60/'E1-F. Portfolio Co. Financials'!Q60)/('E1-F. Portfolio Co. Financials'!G60/'E1-F. Portfolio Co. Financials'!I60),"")</f>
        <v/>
      </c>
      <c r="Z60" s="585" t="str">
        <f>IFERROR((1-(('E1-F. Portfolio Co. Financials'!S60-'E1-F. Portfolio Co. Financials'!R60)/'E1-F. Portfolio Co. Financials'!O60))/(1-(('E1-F. Portfolio Co. Financials'!K60-'E1-F. Portfolio Co. Financials'!J60)/'E1-F. Portfolio Co. Financials'!G60)),"")</f>
        <v/>
      </c>
      <c r="AA60" s="585">
        <f t="shared" si="1"/>
        <v>0</v>
      </c>
      <c r="AB60" s="584"/>
      <c r="AC60" s="588" t="str">
        <f t="shared" si="2"/>
        <v/>
      </c>
      <c r="AD60" s="585" t="str">
        <f>IFERROR((W60*PRODUCT($V60:V60))-PRODUCT($V60:V60),"")</f>
        <v/>
      </c>
      <c r="AE60" s="585" t="str">
        <f>IFERROR((X60*PRODUCT($V60:W60))-PRODUCT($V60:W60),"")</f>
        <v/>
      </c>
      <c r="AF60" s="585" t="str">
        <f>IFERROR((Y60*PRODUCT($V60:X60))-PRODUCT($V60:X60),"")</f>
        <v/>
      </c>
      <c r="AG60" s="585" t="str">
        <f>IFERROR((Z60*PRODUCT($V60:Y60))-PRODUCT($V60:Y60),"")</f>
        <v/>
      </c>
      <c r="AH60" s="584"/>
    </row>
    <row r="61" spans="10:34" x14ac:dyDescent="0.25">
      <c r="J61" s="586"/>
      <c r="K61" s="586"/>
      <c r="L61" s="586"/>
      <c r="M61" s="586"/>
      <c r="N61" s="586"/>
      <c r="O61" s="586"/>
      <c r="P61" s="586"/>
      <c r="Q61" s="586"/>
      <c r="R61" s="586"/>
      <c r="S61" s="586"/>
      <c r="V61" s="585" t="str">
        <f>IFERROR('E1-F. Portfolio Co. Financials'!G61/'E1-F. Portfolio Co. Financials'!G61,"")</f>
        <v/>
      </c>
      <c r="W61" s="585" t="str">
        <f>IFERROR('E1-F. Portfolio Co. Financials'!P61/'E1-F. Portfolio Co. Financials'!H61,"")</f>
        <v/>
      </c>
      <c r="X61" s="585" t="str">
        <f>IFERROR(('E1-F. Portfolio Co. Financials'!Q61/'E1-F. Portfolio Co. Financials'!P61)/('E1-F. Portfolio Co. Financials'!I61/'E1-F. Portfolio Co. Financials'!H61),"")</f>
        <v/>
      </c>
      <c r="Y61" s="585" t="str">
        <f>IFERROR(('E1-F. Portfolio Co. Financials'!O61/'E1-F. Portfolio Co. Financials'!Q61)/('E1-F. Portfolio Co. Financials'!G61/'E1-F. Portfolio Co. Financials'!I61),"")</f>
        <v/>
      </c>
      <c r="Z61" s="585" t="str">
        <f>IFERROR((1-(('E1-F. Portfolio Co. Financials'!S61-'E1-F. Portfolio Co. Financials'!R61)/'E1-F. Portfolio Co. Financials'!O61))/(1-(('E1-F. Portfolio Co. Financials'!K61-'E1-F. Portfolio Co. Financials'!J61)/'E1-F. Portfolio Co. Financials'!G61)),"")</f>
        <v/>
      </c>
      <c r="AA61" s="585">
        <f t="shared" si="1"/>
        <v>0</v>
      </c>
      <c r="AB61" s="584"/>
      <c r="AC61" s="588" t="str">
        <f t="shared" si="2"/>
        <v/>
      </c>
      <c r="AD61" s="585" t="str">
        <f>IFERROR((W61*PRODUCT($V61:V61))-PRODUCT($V61:V61),"")</f>
        <v/>
      </c>
      <c r="AE61" s="585" t="str">
        <f>IFERROR((X61*PRODUCT($V61:W61))-PRODUCT($V61:W61),"")</f>
        <v/>
      </c>
      <c r="AF61" s="585" t="str">
        <f>IFERROR((Y61*PRODUCT($V61:X61))-PRODUCT($V61:X61),"")</f>
        <v/>
      </c>
      <c r="AG61" s="585" t="str">
        <f>IFERROR((Z61*PRODUCT($V61:Y61))-PRODUCT($V61:Y61),"")</f>
        <v/>
      </c>
      <c r="AH61" s="584"/>
    </row>
    <row r="62" spans="10:34" x14ac:dyDescent="0.25">
      <c r="J62" s="586"/>
      <c r="K62" s="586"/>
      <c r="L62" s="586"/>
      <c r="M62" s="586"/>
      <c r="N62" s="586"/>
      <c r="O62" s="586"/>
      <c r="P62" s="586"/>
      <c r="Q62" s="586"/>
      <c r="R62" s="586"/>
      <c r="S62" s="586"/>
      <c r="V62" s="585" t="str">
        <f>IFERROR('E1-F. Portfolio Co. Financials'!G62/'E1-F. Portfolio Co. Financials'!G62,"")</f>
        <v/>
      </c>
      <c r="W62" s="585" t="str">
        <f>IFERROR('E1-F. Portfolio Co. Financials'!P62/'E1-F. Portfolio Co. Financials'!H62,"")</f>
        <v/>
      </c>
      <c r="X62" s="585" t="str">
        <f>IFERROR(('E1-F. Portfolio Co. Financials'!Q62/'E1-F. Portfolio Co. Financials'!P62)/('E1-F. Portfolio Co. Financials'!I62/'E1-F. Portfolio Co. Financials'!H62),"")</f>
        <v/>
      </c>
      <c r="Y62" s="585" t="str">
        <f>IFERROR(('E1-F. Portfolio Co. Financials'!O62/'E1-F. Portfolio Co. Financials'!Q62)/('E1-F. Portfolio Co. Financials'!G62/'E1-F. Portfolio Co. Financials'!I62),"")</f>
        <v/>
      </c>
      <c r="Z62" s="585" t="str">
        <f>IFERROR((1-(('E1-F. Portfolio Co. Financials'!S62-'E1-F. Portfolio Co. Financials'!R62)/'E1-F. Portfolio Co. Financials'!O62))/(1-(('E1-F. Portfolio Co. Financials'!K62-'E1-F. Portfolio Co. Financials'!J62)/'E1-F. Portfolio Co. Financials'!G62)),"")</f>
        <v/>
      </c>
      <c r="AA62" s="585">
        <f t="shared" si="1"/>
        <v>0</v>
      </c>
      <c r="AB62" s="584"/>
      <c r="AC62" s="588" t="str">
        <f t="shared" si="2"/>
        <v/>
      </c>
      <c r="AD62" s="585" t="str">
        <f>IFERROR((W62*PRODUCT($V62:V62))-PRODUCT($V62:V62),"")</f>
        <v/>
      </c>
      <c r="AE62" s="585" t="str">
        <f>IFERROR((X62*PRODUCT($V62:W62))-PRODUCT($V62:W62),"")</f>
        <v/>
      </c>
      <c r="AF62" s="585" t="str">
        <f>IFERROR((Y62*PRODUCT($V62:X62))-PRODUCT($V62:X62),"")</f>
        <v/>
      </c>
      <c r="AG62" s="585" t="str">
        <f>IFERROR((Z62*PRODUCT($V62:Y62))-PRODUCT($V62:Y62),"")</f>
        <v/>
      </c>
      <c r="AH62" s="584"/>
    </row>
    <row r="63" spans="10:34" x14ac:dyDescent="0.25">
      <c r="J63" s="586"/>
      <c r="K63" s="586"/>
      <c r="L63" s="586"/>
      <c r="M63" s="586"/>
      <c r="N63" s="586"/>
      <c r="O63" s="586"/>
      <c r="P63" s="586"/>
      <c r="Q63" s="586"/>
      <c r="R63" s="586"/>
      <c r="S63" s="586"/>
      <c r="V63" s="585" t="str">
        <f>IFERROR('E1-F. Portfolio Co. Financials'!G63/'E1-F. Portfolio Co. Financials'!G63,"")</f>
        <v/>
      </c>
      <c r="W63" s="585" t="str">
        <f>IFERROR('E1-F. Portfolio Co. Financials'!P63/'E1-F. Portfolio Co. Financials'!H63,"")</f>
        <v/>
      </c>
      <c r="X63" s="585" t="str">
        <f>IFERROR(('E1-F. Portfolio Co. Financials'!Q63/'E1-F. Portfolio Co. Financials'!P63)/('E1-F. Portfolio Co. Financials'!I63/'E1-F. Portfolio Co. Financials'!H63),"")</f>
        <v/>
      </c>
      <c r="Y63" s="585" t="str">
        <f>IFERROR(('E1-F. Portfolio Co. Financials'!O63/'E1-F. Portfolio Co. Financials'!Q63)/('E1-F. Portfolio Co. Financials'!G63/'E1-F. Portfolio Co. Financials'!I63),"")</f>
        <v/>
      </c>
      <c r="Z63" s="585" t="str">
        <f>IFERROR((1-(('E1-F. Portfolio Co. Financials'!S63-'E1-F. Portfolio Co. Financials'!R63)/'E1-F. Portfolio Co. Financials'!O63))/(1-(('E1-F. Portfolio Co. Financials'!K63-'E1-F. Portfolio Co. Financials'!J63)/'E1-F. Portfolio Co. Financials'!G63)),"")</f>
        <v/>
      </c>
      <c r="AA63" s="585">
        <f t="shared" si="1"/>
        <v>0</v>
      </c>
      <c r="AB63" s="584"/>
      <c r="AC63" s="588" t="str">
        <f t="shared" si="2"/>
        <v/>
      </c>
      <c r="AD63" s="585" t="str">
        <f>IFERROR((W63*PRODUCT($V63:V63))-PRODUCT($V63:V63),"")</f>
        <v/>
      </c>
      <c r="AE63" s="585" t="str">
        <f>IFERROR((X63*PRODUCT($V63:W63))-PRODUCT($V63:W63),"")</f>
        <v/>
      </c>
      <c r="AF63" s="585" t="str">
        <f>IFERROR((Y63*PRODUCT($V63:X63))-PRODUCT($V63:X63),"")</f>
        <v/>
      </c>
      <c r="AG63" s="585" t="str">
        <f>IFERROR((Z63*PRODUCT($V63:Y63))-PRODUCT($V63:Y63),"")</f>
        <v/>
      </c>
      <c r="AH63" s="584"/>
    </row>
    <row r="64" spans="10:34" x14ac:dyDescent="0.25">
      <c r="J64" s="586"/>
      <c r="K64" s="586"/>
      <c r="L64" s="586"/>
      <c r="M64" s="586"/>
      <c r="N64" s="586"/>
      <c r="O64" s="586"/>
      <c r="P64" s="586"/>
      <c r="Q64" s="586"/>
      <c r="R64" s="586"/>
      <c r="S64" s="586"/>
      <c r="V64" s="585" t="str">
        <f>IFERROR('E1-F. Portfolio Co. Financials'!G64/'E1-F. Portfolio Co. Financials'!G64,"")</f>
        <v/>
      </c>
      <c r="W64" s="585" t="str">
        <f>IFERROR('E1-F. Portfolio Co. Financials'!P64/'E1-F. Portfolio Co. Financials'!H64,"")</f>
        <v/>
      </c>
      <c r="X64" s="585" t="str">
        <f>IFERROR(('E1-F. Portfolio Co. Financials'!Q64/'E1-F. Portfolio Co. Financials'!P64)/('E1-F. Portfolio Co. Financials'!I64/'E1-F. Portfolio Co. Financials'!H64),"")</f>
        <v/>
      </c>
      <c r="Y64" s="585" t="str">
        <f>IFERROR(('E1-F. Portfolio Co. Financials'!O64/'E1-F. Portfolio Co. Financials'!Q64)/('E1-F. Portfolio Co. Financials'!G64/'E1-F. Portfolio Co. Financials'!I64),"")</f>
        <v/>
      </c>
      <c r="Z64" s="585" t="str">
        <f>IFERROR((1-(('E1-F. Portfolio Co. Financials'!S64-'E1-F. Portfolio Co. Financials'!R64)/'E1-F. Portfolio Co. Financials'!O64))/(1-(('E1-F. Portfolio Co. Financials'!K64-'E1-F. Portfolio Co. Financials'!J64)/'E1-F. Portfolio Co. Financials'!G64)),"")</f>
        <v/>
      </c>
      <c r="AA64" s="585">
        <f t="shared" si="1"/>
        <v>0</v>
      </c>
      <c r="AB64" s="584"/>
      <c r="AC64" s="588" t="str">
        <f t="shared" si="2"/>
        <v/>
      </c>
      <c r="AD64" s="585" t="str">
        <f>IFERROR((W64*PRODUCT($V64:V64))-PRODUCT($V64:V64),"")</f>
        <v/>
      </c>
      <c r="AE64" s="585" t="str">
        <f>IFERROR((X64*PRODUCT($V64:W64))-PRODUCT($V64:W64),"")</f>
        <v/>
      </c>
      <c r="AF64" s="585" t="str">
        <f>IFERROR((Y64*PRODUCT($V64:X64))-PRODUCT($V64:X64),"")</f>
        <v/>
      </c>
      <c r="AG64" s="585" t="str">
        <f>IFERROR((Z64*PRODUCT($V64:Y64))-PRODUCT($V64:Y64),"")</f>
        <v/>
      </c>
      <c r="AH64" s="584"/>
    </row>
    <row r="65" spans="10:34" x14ac:dyDescent="0.25">
      <c r="J65" s="586"/>
      <c r="K65" s="586"/>
      <c r="L65" s="586"/>
      <c r="M65" s="586"/>
      <c r="N65" s="586"/>
      <c r="O65" s="586"/>
      <c r="P65" s="586"/>
      <c r="Q65" s="586"/>
      <c r="R65" s="586"/>
      <c r="S65" s="586"/>
      <c r="V65" s="585" t="str">
        <f>IFERROR('E1-F. Portfolio Co. Financials'!G65/'E1-F. Portfolio Co. Financials'!G65,"")</f>
        <v/>
      </c>
      <c r="W65" s="585" t="str">
        <f>IFERROR('E1-F. Portfolio Co. Financials'!P65/'E1-F. Portfolio Co. Financials'!H65,"")</f>
        <v/>
      </c>
      <c r="X65" s="585" t="str">
        <f>IFERROR(('E1-F. Portfolio Co. Financials'!Q65/'E1-F. Portfolio Co. Financials'!P65)/('E1-F. Portfolio Co. Financials'!I65/'E1-F. Portfolio Co. Financials'!H65),"")</f>
        <v/>
      </c>
      <c r="Y65" s="585" t="str">
        <f>IFERROR(('E1-F. Portfolio Co. Financials'!O65/'E1-F. Portfolio Co. Financials'!Q65)/('E1-F. Portfolio Co. Financials'!G65/'E1-F. Portfolio Co. Financials'!I65),"")</f>
        <v/>
      </c>
      <c r="Z65" s="585" t="str">
        <f>IFERROR((1-(('E1-F. Portfolio Co. Financials'!S65-'E1-F. Portfolio Co. Financials'!R65)/'E1-F. Portfolio Co. Financials'!O65))/(1-(('E1-F. Portfolio Co. Financials'!K65-'E1-F. Portfolio Co. Financials'!J65)/'E1-F. Portfolio Co. Financials'!G65)),"")</f>
        <v/>
      </c>
      <c r="AA65" s="585">
        <f t="shared" si="1"/>
        <v>0</v>
      </c>
      <c r="AB65" s="584"/>
      <c r="AC65" s="588" t="str">
        <f t="shared" si="2"/>
        <v/>
      </c>
      <c r="AD65" s="585" t="str">
        <f>IFERROR((W65*PRODUCT($V65:V65))-PRODUCT($V65:V65),"")</f>
        <v/>
      </c>
      <c r="AE65" s="585" t="str">
        <f>IFERROR((X65*PRODUCT($V65:W65))-PRODUCT($V65:W65),"")</f>
        <v/>
      </c>
      <c r="AF65" s="585" t="str">
        <f>IFERROR((Y65*PRODUCT($V65:X65))-PRODUCT($V65:X65),"")</f>
        <v/>
      </c>
      <c r="AG65" s="585" t="str">
        <f>IFERROR((Z65*PRODUCT($V65:Y65))-PRODUCT($V65:Y65),"")</f>
        <v/>
      </c>
      <c r="AH65" s="584"/>
    </row>
    <row r="66" spans="10:34" x14ac:dyDescent="0.25">
      <c r="J66" s="586"/>
      <c r="K66" s="586"/>
      <c r="L66" s="586"/>
      <c r="M66" s="586"/>
      <c r="N66" s="586"/>
      <c r="O66" s="586"/>
      <c r="P66" s="586"/>
      <c r="Q66" s="586"/>
      <c r="R66" s="586"/>
      <c r="S66" s="586"/>
      <c r="V66" s="585" t="str">
        <f>IFERROR('E1-F. Portfolio Co. Financials'!G66/'E1-F. Portfolio Co. Financials'!G66,"")</f>
        <v/>
      </c>
      <c r="W66" s="585" t="str">
        <f>IFERROR('E1-F. Portfolio Co. Financials'!P66/'E1-F. Portfolio Co. Financials'!H66,"")</f>
        <v/>
      </c>
      <c r="X66" s="585" t="str">
        <f>IFERROR(('E1-F. Portfolio Co. Financials'!Q66/'E1-F. Portfolio Co. Financials'!P66)/('E1-F. Portfolio Co. Financials'!I66/'E1-F. Portfolio Co. Financials'!H66),"")</f>
        <v/>
      </c>
      <c r="Y66" s="585" t="str">
        <f>IFERROR(('E1-F. Portfolio Co. Financials'!O66/'E1-F. Portfolio Co. Financials'!Q66)/('E1-F. Portfolio Co. Financials'!G66/'E1-F. Portfolio Co. Financials'!I66),"")</f>
        <v/>
      </c>
      <c r="Z66" s="585" t="str">
        <f>IFERROR((1-(('E1-F. Portfolio Co. Financials'!S66-'E1-F. Portfolio Co. Financials'!R66)/'E1-F. Portfolio Co. Financials'!O66))/(1-(('E1-F. Portfolio Co. Financials'!K66-'E1-F. Portfolio Co. Financials'!J66)/'E1-F. Portfolio Co. Financials'!G66)),"")</f>
        <v/>
      </c>
      <c r="AA66" s="585">
        <f t="shared" si="1"/>
        <v>0</v>
      </c>
      <c r="AB66" s="584"/>
      <c r="AC66" s="588" t="str">
        <f t="shared" si="2"/>
        <v/>
      </c>
      <c r="AD66" s="585" t="str">
        <f>IFERROR((W66*PRODUCT($V66:V66))-PRODUCT($V66:V66),"")</f>
        <v/>
      </c>
      <c r="AE66" s="585" t="str">
        <f>IFERROR((X66*PRODUCT($V66:W66))-PRODUCT($V66:W66),"")</f>
        <v/>
      </c>
      <c r="AF66" s="585" t="str">
        <f>IFERROR((Y66*PRODUCT($V66:X66))-PRODUCT($V66:X66),"")</f>
        <v/>
      </c>
      <c r="AG66" s="585" t="str">
        <f>IFERROR((Z66*PRODUCT($V66:Y66))-PRODUCT($V66:Y66),"")</f>
        <v/>
      </c>
      <c r="AH66" s="584"/>
    </row>
    <row r="67" spans="10:34" x14ac:dyDescent="0.25">
      <c r="J67" s="586"/>
      <c r="K67" s="586"/>
      <c r="L67" s="586"/>
      <c r="M67" s="586"/>
      <c r="N67" s="586"/>
      <c r="O67" s="586"/>
      <c r="P67" s="586"/>
      <c r="Q67" s="586"/>
      <c r="R67" s="586"/>
      <c r="S67" s="586"/>
      <c r="V67" s="585" t="str">
        <f>IFERROR('E1-F. Portfolio Co. Financials'!G67/'E1-F. Portfolio Co. Financials'!G67,"")</f>
        <v/>
      </c>
      <c r="W67" s="585" t="str">
        <f>IFERROR('E1-F. Portfolio Co. Financials'!P67/'E1-F. Portfolio Co. Financials'!H67,"")</f>
        <v/>
      </c>
      <c r="X67" s="585" t="str">
        <f>IFERROR(('E1-F. Portfolio Co. Financials'!Q67/'E1-F. Portfolio Co. Financials'!P67)/('E1-F. Portfolio Co. Financials'!I67/'E1-F. Portfolio Co. Financials'!H67),"")</f>
        <v/>
      </c>
      <c r="Y67" s="585" t="str">
        <f>IFERROR(('E1-F. Portfolio Co. Financials'!O67/'E1-F. Portfolio Co. Financials'!Q67)/('E1-F. Portfolio Co. Financials'!G67/'E1-F. Portfolio Co. Financials'!I67),"")</f>
        <v/>
      </c>
      <c r="Z67" s="585" t="str">
        <f>IFERROR((1-(('E1-F. Portfolio Co. Financials'!S67-'E1-F. Portfolio Co. Financials'!R67)/'E1-F. Portfolio Co. Financials'!O67))/(1-(('E1-F. Portfolio Co. Financials'!K67-'E1-F. Portfolio Co. Financials'!J67)/'E1-F. Portfolio Co. Financials'!G67)),"")</f>
        <v/>
      </c>
      <c r="AA67" s="585">
        <f t="shared" si="1"/>
        <v>0</v>
      </c>
      <c r="AB67" s="584"/>
      <c r="AC67" s="588" t="str">
        <f t="shared" si="2"/>
        <v/>
      </c>
      <c r="AD67" s="585" t="str">
        <f>IFERROR((W67*PRODUCT($V67:V67))-PRODUCT($V67:V67),"")</f>
        <v/>
      </c>
      <c r="AE67" s="585" t="str">
        <f>IFERROR((X67*PRODUCT($V67:W67))-PRODUCT($V67:W67),"")</f>
        <v/>
      </c>
      <c r="AF67" s="585" t="str">
        <f>IFERROR((Y67*PRODUCT($V67:X67))-PRODUCT($V67:X67),"")</f>
        <v/>
      </c>
      <c r="AG67" s="585" t="str">
        <f>IFERROR((Z67*PRODUCT($V67:Y67))-PRODUCT($V67:Y67),"")</f>
        <v/>
      </c>
      <c r="AH67" s="584"/>
    </row>
    <row r="68" spans="10:34" x14ac:dyDescent="0.25">
      <c r="J68" s="586"/>
      <c r="K68" s="586"/>
      <c r="L68" s="586"/>
      <c r="M68" s="586"/>
      <c r="N68" s="586"/>
      <c r="O68" s="586"/>
      <c r="P68" s="586"/>
      <c r="Q68" s="586"/>
      <c r="R68" s="586"/>
      <c r="S68" s="586"/>
      <c r="V68" s="585" t="str">
        <f>IFERROR('E1-F. Portfolio Co. Financials'!G68/'E1-F. Portfolio Co. Financials'!G68,"")</f>
        <v/>
      </c>
      <c r="W68" s="585" t="str">
        <f>IFERROR('E1-F. Portfolio Co. Financials'!P68/'E1-F. Portfolio Co. Financials'!H68,"")</f>
        <v/>
      </c>
      <c r="X68" s="585" t="str">
        <f>IFERROR(('E1-F. Portfolio Co. Financials'!Q68/'E1-F. Portfolio Co. Financials'!P68)/('E1-F. Portfolio Co. Financials'!I68/'E1-F. Portfolio Co. Financials'!H68),"")</f>
        <v/>
      </c>
      <c r="Y68" s="585" t="str">
        <f>IFERROR(('E1-F. Portfolio Co. Financials'!O68/'E1-F. Portfolio Co. Financials'!Q68)/('E1-F. Portfolio Co. Financials'!G68/'E1-F. Portfolio Co. Financials'!I68),"")</f>
        <v/>
      </c>
      <c r="Z68" s="585" t="str">
        <f>IFERROR((1-(('E1-F. Portfolio Co. Financials'!S68-'E1-F. Portfolio Co. Financials'!R68)/'E1-F. Portfolio Co. Financials'!O68))/(1-(('E1-F. Portfolio Co. Financials'!K68-'E1-F. Portfolio Co. Financials'!J68)/'E1-F. Portfolio Co. Financials'!G68)),"")</f>
        <v/>
      </c>
      <c r="AA68" s="585">
        <f t="shared" si="1"/>
        <v>0</v>
      </c>
      <c r="AB68" s="584"/>
      <c r="AC68" s="588" t="str">
        <f t="shared" si="2"/>
        <v/>
      </c>
      <c r="AD68" s="585" t="str">
        <f>IFERROR((W68*PRODUCT($V68:V68))-PRODUCT($V68:V68),"")</f>
        <v/>
      </c>
      <c r="AE68" s="585" t="str">
        <f>IFERROR((X68*PRODUCT($V68:W68))-PRODUCT($V68:W68),"")</f>
        <v/>
      </c>
      <c r="AF68" s="585" t="str">
        <f>IFERROR((Y68*PRODUCT($V68:X68))-PRODUCT($V68:X68),"")</f>
        <v/>
      </c>
      <c r="AG68" s="585" t="str">
        <f>IFERROR((Z68*PRODUCT($V68:Y68))-PRODUCT($V68:Y68),"")</f>
        <v/>
      </c>
      <c r="AH68" s="584"/>
    </row>
    <row r="69" spans="10:34" x14ac:dyDescent="0.25">
      <c r="J69" s="586"/>
      <c r="K69" s="586"/>
      <c r="L69" s="586"/>
      <c r="M69" s="586"/>
      <c r="N69" s="586"/>
      <c r="O69" s="586"/>
      <c r="P69" s="586"/>
      <c r="Q69" s="586"/>
      <c r="R69" s="586"/>
      <c r="S69" s="586"/>
      <c r="V69" s="585" t="str">
        <f>IFERROR('E1-F. Portfolio Co. Financials'!G69/'E1-F. Portfolio Co. Financials'!G69,"")</f>
        <v/>
      </c>
      <c r="W69" s="585" t="str">
        <f>IFERROR('E1-F. Portfolio Co. Financials'!P69/'E1-F. Portfolio Co. Financials'!H69,"")</f>
        <v/>
      </c>
      <c r="X69" s="585" t="str">
        <f>IFERROR(('E1-F. Portfolio Co. Financials'!Q69/'E1-F. Portfolio Co. Financials'!P69)/('E1-F. Portfolio Co. Financials'!I69/'E1-F. Portfolio Co. Financials'!H69),"")</f>
        <v/>
      </c>
      <c r="Y69" s="585" t="str">
        <f>IFERROR(('E1-F. Portfolio Co. Financials'!O69/'E1-F. Portfolio Co. Financials'!Q69)/('E1-F. Portfolio Co. Financials'!G69/'E1-F. Portfolio Co. Financials'!I69),"")</f>
        <v/>
      </c>
      <c r="Z69" s="585" t="str">
        <f>IFERROR((1-(('E1-F. Portfolio Co. Financials'!S69-'E1-F. Portfolio Co. Financials'!R69)/'E1-F. Portfolio Co. Financials'!O69))/(1-(('E1-F. Portfolio Co. Financials'!K69-'E1-F. Portfolio Co. Financials'!J69)/'E1-F. Portfolio Co. Financials'!G69)),"")</f>
        <v/>
      </c>
      <c r="AA69" s="585">
        <f t="shared" si="1"/>
        <v>0</v>
      </c>
      <c r="AB69" s="584"/>
      <c r="AC69" s="588" t="str">
        <f t="shared" si="2"/>
        <v/>
      </c>
      <c r="AD69" s="585" t="str">
        <f>IFERROR((W69*PRODUCT($V69:V69))-PRODUCT($V69:V69),"")</f>
        <v/>
      </c>
      <c r="AE69" s="585" t="str">
        <f>IFERROR((X69*PRODUCT($V69:W69))-PRODUCT($V69:W69),"")</f>
        <v/>
      </c>
      <c r="AF69" s="585" t="str">
        <f>IFERROR((Y69*PRODUCT($V69:X69))-PRODUCT($V69:X69),"")</f>
        <v/>
      </c>
      <c r="AG69" s="585" t="str">
        <f>IFERROR((Z69*PRODUCT($V69:Y69))-PRODUCT($V69:Y69),"")</f>
        <v/>
      </c>
      <c r="AH69" s="584"/>
    </row>
    <row r="70" spans="10:34" x14ac:dyDescent="0.25">
      <c r="J70" s="586"/>
      <c r="K70" s="586"/>
      <c r="L70" s="586"/>
      <c r="M70" s="586"/>
      <c r="N70" s="586"/>
      <c r="O70" s="586"/>
      <c r="P70" s="586"/>
      <c r="Q70" s="586"/>
      <c r="R70" s="586"/>
      <c r="S70" s="586"/>
      <c r="V70" s="585" t="str">
        <f>IFERROR('E1-F. Portfolio Co. Financials'!G70/'E1-F. Portfolio Co. Financials'!G70,"")</f>
        <v/>
      </c>
      <c r="W70" s="585" t="str">
        <f>IFERROR('E1-F. Portfolio Co. Financials'!P70/'E1-F. Portfolio Co. Financials'!H70,"")</f>
        <v/>
      </c>
      <c r="X70" s="585" t="str">
        <f>IFERROR(('E1-F. Portfolio Co. Financials'!Q70/'E1-F. Portfolio Co. Financials'!P70)/('E1-F. Portfolio Co. Financials'!I70/'E1-F. Portfolio Co. Financials'!H70),"")</f>
        <v/>
      </c>
      <c r="Y70" s="585" t="str">
        <f>IFERROR(('E1-F. Portfolio Co. Financials'!O70/'E1-F. Portfolio Co. Financials'!Q70)/('E1-F. Portfolio Co. Financials'!G70/'E1-F. Portfolio Co. Financials'!I70),"")</f>
        <v/>
      </c>
      <c r="Z70" s="585" t="str">
        <f>IFERROR((1-(('E1-F. Portfolio Co. Financials'!S70-'E1-F. Portfolio Co. Financials'!R70)/'E1-F. Portfolio Co. Financials'!O70))/(1-(('E1-F. Portfolio Co. Financials'!K70-'E1-F. Portfolio Co. Financials'!J70)/'E1-F. Portfolio Co. Financials'!G70)),"")</f>
        <v/>
      </c>
      <c r="AA70" s="585">
        <f t="shared" ref="AA70:AA133" si="7">PRODUCT(V70:Z70)</f>
        <v>0</v>
      </c>
      <c r="AB70" s="584"/>
      <c r="AC70" s="588" t="str">
        <f t="shared" ref="AC70:AC133" si="8">V70</f>
        <v/>
      </c>
      <c r="AD70" s="585" t="str">
        <f>IFERROR((W70*PRODUCT($V70:V70))-PRODUCT($V70:V70),"")</f>
        <v/>
      </c>
      <c r="AE70" s="585" t="str">
        <f>IFERROR((X70*PRODUCT($V70:W70))-PRODUCT($V70:W70),"")</f>
        <v/>
      </c>
      <c r="AF70" s="585" t="str">
        <f>IFERROR((Y70*PRODUCT($V70:X70))-PRODUCT($V70:X70),"")</f>
        <v/>
      </c>
      <c r="AG70" s="585" t="str">
        <f>IFERROR((Z70*PRODUCT($V70:Y70))-PRODUCT($V70:Y70),"")</f>
        <v/>
      </c>
      <c r="AH70" s="584"/>
    </row>
    <row r="71" spans="10:34" x14ac:dyDescent="0.25">
      <c r="J71" s="586"/>
      <c r="K71" s="586"/>
      <c r="L71" s="586"/>
      <c r="M71" s="586"/>
      <c r="N71" s="586"/>
      <c r="O71" s="586"/>
      <c r="P71" s="586"/>
      <c r="Q71" s="586"/>
      <c r="R71" s="586"/>
      <c r="S71" s="586"/>
      <c r="V71" s="585" t="str">
        <f>IFERROR('E1-F. Portfolio Co. Financials'!G71/'E1-F. Portfolio Co. Financials'!G71,"")</f>
        <v/>
      </c>
      <c r="W71" s="585" t="str">
        <f>IFERROR('E1-F. Portfolio Co. Financials'!P71/'E1-F. Portfolio Co. Financials'!H71,"")</f>
        <v/>
      </c>
      <c r="X71" s="585" t="str">
        <f>IFERROR(('E1-F. Portfolio Co. Financials'!Q71/'E1-F. Portfolio Co. Financials'!P71)/('E1-F. Portfolio Co. Financials'!I71/'E1-F. Portfolio Co. Financials'!H71),"")</f>
        <v/>
      </c>
      <c r="Y71" s="585" t="str">
        <f>IFERROR(('E1-F. Portfolio Co. Financials'!O71/'E1-F. Portfolio Co. Financials'!Q71)/('E1-F. Portfolio Co. Financials'!G71/'E1-F. Portfolio Co. Financials'!I71),"")</f>
        <v/>
      </c>
      <c r="Z71" s="585" t="str">
        <f>IFERROR((1-(('E1-F. Portfolio Co. Financials'!S71-'E1-F. Portfolio Co. Financials'!R71)/'E1-F. Portfolio Co. Financials'!O71))/(1-(('E1-F. Portfolio Co. Financials'!K71-'E1-F. Portfolio Co. Financials'!J71)/'E1-F. Portfolio Co. Financials'!G71)),"")</f>
        <v/>
      </c>
      <c r="AA71" s="585">
        <f t="shared" si="7"/>
        <v>0</v>
      </c>
      <c r="AB71" s="584"/>
      <c r="AC71" s="588" t="str">
        <f t="shared" si="8"/>
        <v/>
      </c>
      <c r="AD71" s="585" t="str">
        <f>IFERROR((W71*PRODUCT($V71:V71))-PRODUCT($V71:V71),"")</f>
        <v/>
      </c>
      <c r="AE71" s="585" t="str">
        <f>IFERROR((X71*PRODUCT($V71:W71))-PRODUCT($V71:W71),"")</f>
        <v/>
      </c>
      <c r="AF71" s="585" t="str">
        <f>IFERROR((Y71*PRODUCT($V71:X71))-PRODUCT($V71:X71),"")</f>
        <v/>
      </c>
      <c r="AG71" s="585" t="str">
        <f>IFERROR((Z71*PRODUCT($V71:Y71))-PRODUCT($V71:Y71),"")</f>
        <v/>
      </c>
      <c r="AH71" s="584"/>
    </row>
    <row r="72" spans="10:34" x14ac:dyDescent="0.25">
      <c r="J72" s="586"/>
      <c r="K72" s="586"/>
      <c r="L72" s="586"/>
      <c r="M72" s="586"/>
      <c r="N72" s="586"/>
      <c r="O72" s="586"/>
      <c r="P72" s="586"/>
      <c r="Q72" s="586"/>
      <c r="R72" s="586"/>
      <c r="S72" s="586"/>
      <c r="V72" s="585" t="str">
        <f>IFERROR('E1-F. Portfolio Co. Financials'!G72/'E1-F. Portfolio Co. Financials'!G72,"")</f>
        <v/>
      </c>
      <c r="W72" s="585" t="str">
        <f>IFERROR('E1-F. Portfolio Co. Financials'!P72/'E1-F. Portfolio Co. Financials'!H72,"")</f>
        <v/>
      </c>
      <c r="X72" s="585" t="str">
        <f>IFERROR(('E1-F. Portfolio Co. Financials'!Q72/'E1-F. Portfolio Co. Financials'!P72)/('E1-F. Portfolio Co. Financials'!I72/'E1-F. Portfolio Co. Financials'!H72),"")</f>
        <v/>
      </c>
      <c r="Y72" s="585" t="str">
        <f>IFERROR(('E1-F. Portfolio Co. Financials'!O72/'E1-F. Portfolio Co. Financials'!Q72)/('E1-F. Portfolio Co. Financials'!G72/'E1-F. Portfolio Co. Financials'!I72),"")</f>
        <v/>
      </c>
      <c r="Z72" s="585" t="str">
        <f>IFERROR((1-(('E1-F. Portfolio Co. Financials'!S72-'E1-F. Portfolio Co. Financials'!R72)/'E1-F. Portfolio Co. Financials'!O72))/(1-(('E1-F. Portfolio Co. Financials'!K72-'E1-F. Portfolio Co. Financials'!J72)/'E1-F. Portfolio Co. Financials'!G72)),"")</f>
        <v/>
      </c>
      <c r="AA72" s="585">
        <f t="shared" si="7"/>
        <v>0</v>
      </c>
      <c r="AB72" s="584"/>
      <c r="AC72" s="588" t="str">
        <f t="shared" si="8"/>
        <v/>
      </c>
      <c r="AD72" s="585" t="str">
        <f>IFERROR((W72*PRODUCT($V72:V72))-PRODUCT($V72:V72),"")</f>
        <v/>
      </c>
      <c r="AE72" s="585" t="str">
        <f>IFERROR((X72*PRODUCT($V72:W72))-PRODUCT($V72:W72),"")</f>
        <v/>
      </c>
      <c r="AF72" s="585" t="str">
        <f>IFERROR((Y72*PRODUCT($V72:X72))-PRODUCT($V72:X72),"")</f>
        <v/>
      </c>
      <c r="AG72" s="585" t="str">
        <f>IFERROR((Z72*PRODUCT($V72:Y72))-PRODUCT($V72:Y72),"")</f>
        <v/>
      </c>
      <c r="AH72" s="584"/>
    </row>
    <row r="73" spans="10:34" x14ac:dyDescent="0.25">
      <c r="J73" s="586"/>
      <c r="K73" s="586"/>
      <c r="L73" s="586"/>
      <c r="M73" s="586"/>
      <c r="N73" s="586"/>
      <c r="O73" s="586"/>
      <c r="P73" s="586"/>
      <c r="Q73" s="586"/>
      <c r="R73" s="586"/>
      <c r="S73" s="586"/>
      <c r="V73" s="585" t="str">
        <f>IFERROR('E1-F. Portfolio Co. Financials'!G73/'E1-F. Portfolio Co. Financials'!G73,"")</f>
        <v/>
      </c>
      <c r="W73" s="585" t="str">
        <f>IFERROR('E1-F. Portfolio Co. Financials'!P73/'E1-F. Portfolio Co. Financials'!H73,"")</f>
        <v/>
      </c>
      <c r="X73" s="585" t="str">
        <f>IFERROR(('E1-F. Portfolio Co. Financials'!Q73/'E1-F. Portfolio Co. Financials'!P73)/('E1-F. Portfolio Co. Financials'!I73/'E1-F. Portfolio Co. Financials'!H73),"")</f>
        <v/>
      </c>
      <c r="Y73" s="585" t="str">
        <f>IFERROR(('E1-F. Portfolio Co. Financials'!O73/'E1-F. Portfolio Co. Financials'!Q73)/('E1-F. Portfolio Co. Financials'!G73/'E1-F. Portfolio Co. Financials'!I73),"")</f>
        <v/>
      </c>
      <c r="Z73" s="585" t="str">
        <f>IFERROR((1-(('E1-F. Portfolio Co. Financials'!S73-'E1-F. Portfolio Co. Financials'!R73)/'E1-F. Portfolio Co. Financials'!O73))/(1-(('E1-F. Portfolio Co. Financials'!K73-'E1-F. Portfolio Co. Financials'!J73)/'E1-F. Portfolio Co. Financials'!G73)),"")</f>
        <v/>
      </c>
      <c r="AA73" s="585">
        <f t="shared" si="7"/>
        <v>0</v>
      </c>
      <c r="AB73" s="584"/>
      <c r="AC73" s="588" t="str">
        <f t="shared" si="8"/>
        <v/>
      </c>
      <c r="AD73" s="585" t="str">
        <f>IFERROR((W73*PRODUCT($V73:V73))-PRODUCT($V73:V73),"")</f>
        <v/>
      </c>
      <c r="AE73" s="585" t="str">
        <f>IFERROR((X73*PRODUCT($V73:W73))-PRODUCT($V73:W73),"")</f>
        <v/>
      </c>
      <c r="AF73" s="585" t="str">
        <f>IFERROR((Y73*PRODUCT($V73:X73))-PRODUCT($V73:X73),"")</f>
        <v/>
      </c>
      <c r="AG73" s="585" t="str">
        <f>IFERROR((Z73*PRODUCT($V73:Y73))-PRODUCT($V73:Y73),"")</f>
        <v/>
      </c>
      <c r="AH73" s="584"/>
    </row>
    <row r="74" spans="10:34" x14ac:dyDescent="0.25">
      <c r="J74" s="586"/>
      <c r="K74" s="586"/>
      <c r="L74" s="586"/>
      <c r="M74" s="586"/>
      <c r="N74" s="586"/>
      <c r="O74" s="586"/>
      <c r="P74" s="586"/>
      <c r="Q74" s="586"/>
      <c r="R74" s="586"/>
      <c r="S74" s="586"/>
      <c r="V74" s="585" t="str">
        <f>IFERROR('E1-F. Portfolio Co. Financials'!G74/'E1-F. Portfolio Co. Financials'!G74,"")</f>
        <v/>
      </c>
      <c r="W74" s="585" t="str">
        <f>IFERROR('E1-F. Portfolio Co. Financials'!P74/'E1-F. Portfolio Co. Financials'!H74,"")</f>
        <v/>
      </c>
      <c r="X74" s="585" t="str">
        <f>IFERROR(('E1-F. Portfolio Co. Financials'!Q74/'E1-F. Portfolio Co. Financials'!P74)/('E1-F. Portfolio Co. Financials'!I74/'E1-F. Portfolio Co. Financials'!H74),"")</f>
        <v/>
      </c>
      <c r="Y74" s="585" t="str">
        <f>IFERROR(('E1-F. Portfolio Co. Financials'!O74/'E1-F. Portfolio Co. Financials'!Q74)/('E1-F. Portfolio Co. Financials'!G74/'E1-F. Portfolio Co. Financials'!I74),"")</f>
        <v/>
      </c>
      <c r="Z74" s="585" t="str">
        <f>IFERROR((1-(('E1-F. Portfolio Co. Financials'!S74-'E1-F. Portfolio Co. Financials'!R74)/'E1-F. Portfolio Co. Financials'!O74))/(1-(('E1-F. Portfolio Co. Financials'!K74-'E1-F. Portfolio Co. Financials'!J74)/'E1-F. Portfolio Co. Financials'!G74)),"")</f>
        <v/>
      </c>
      <c r="AA74" s="585">
        <f t="shared" si="7"/>
        <v>0</v>
      </c>
      <c r="AB74" s="584"/>
      <c r="AC74" s="588" t="str">
        <f t="shared" si="8"/>
        <v/>
      </c>
      <c r="AD74" s="585" t="str">
        <f>IFERROR((W74*PRODUCT($V74:V74))-PRODUCT($V74:V74),"")</f>
        <v/>
      </c>
      <c r="AE74" s="585" t="str">
        <f>IFERROR((X74*PRODUCT($V74:W74))-PRODUCT($V74:W74),"")</f>
        <v/>
      </c>
      <c r="AF74" s="585" t="str">
        <f>IFERROR((Y74*PRODUCT($V74:X74))-PRODUCT($V74:X74),"")</f>
        <v/>
      </c>
      <c r="AG74" s="585" t="str">
        <f>IFERROR((Z74*PRODUCT($V74:Y74))-PRODUCT($V74:Y74),"")</f>
        <v/>
      </c>
      <c r="AH74" s="584"/>
    </row>
    <row r="75" spans="10:34" x14ac:dyDescent="0.25">
      <c r="J75" s="586"/>
      <c r="K75" s="586"/>
      <c r="L75" s="586"/>
      <c r="M75" s="586"/>
      <c r="N75" s="586"/>
      <c r="O75" s="586"/>
      <c r="P75" s="586"/>
      <c r="Q75" s="586"/>
      <c r="R75" s="586"/>
      <c r="S75" s="586"/>
      <c r="V75" s="585" t="str">
        <f>IFERROR('E1-F. Portfolio Co. Financials'!G75/'E1-F. Portfolio Co. Financials'!G75,"")</f>
        <v/>
      </c>
      <c r="W75" s="585" t="str">
        <f>IFERROR('E1-F. Portfolio Co. Financials'!P75/'E1-F. Portfolio Co. Financials'!H75,"")</f>
        <v/>
      </c>
      <c r="X75" s="585" t="str">
        <f>IFERROR(('E1-F. Portfolio Co. Financials'!Q75/'E1-F. Portfolio Co. Financials'!P75)/('E1-F. Portfolio Co. Financials'!I75/'E1-F. Portfolio Co. Financials'!H75),"")</f>
        <v/>
      </c>
      <c r="Y75" s="585" t="str">
        <f>IFERROR(('E1-F. Portfolio Co. Financials'!O75/'E1-F. Portfolio Co. Financials'!Q75)/('E1-F. Portfolio Co. Financials'!G75/'E1-F. Portfolio Co. Financials'!I75),"")</f>
        <v/>
      </c>
      <c r="Z75" s="585" t="str">
        <f>IFERROR((1-(('E1-F. Portfolio Co. Financials'!S75-'E1-F. Portfolio Co. Financials'!R75)/'E1-F. Portfolio Co. Financials'!O75))/(1-(('E1-F. Portfolio Co. Financials'!K75-'E1-F. Portfolio Co. Financials'!J75)/'E1-F. Portfolio Co. Financials'!G75)),"")</f>
        <v/>
      </c>
      <c r="AA75" s="585">
        <f t="shared" si="7"/>
        <v>0</v>
      </c>
      <c r="AB75" s="584"/>
      <c r="AC75" s="588" t="str">
        <f t="shared" si="8"/>
        <v/>
      </c>
      <c r="AD75" s="585" t="str">
        <f>IFERROR((W75*PRODUCT($V75:V75))-PRODUCT($V75:V75),"")</f>
        <v/>
      </c>
      <c r="AE75" s="585" t="str">
        <f>IFERROR((X75*PRODUCT($V75:W75))-PRODUCT($V75:W75),"")</f>
        <v/>
      </c>
      <c r="AF75" s="585" t="str">
        <f>IFERROR((Y75*PRODUCT($V75:X75))-PRODUCT($V75:X75),"")</f>
        <v/>
      </c>
      <c r="AG75" s="585" t="str">
        <f>IFERROR((Z75*PRODUCT($V75:Y75))-PRODUCT($V75:Y75),"")</f>
        <v/>
      </c>
      <c r="AH75" s="584"/>
    </row>
    <row r="76" spans="10:34" x14ac:dyDescent="0.25">
      <c r="J76" s="586"/>
      <c r="K76" s="586"/>
      <c r="L76" s="586"/>
      <c r="M76" s="586"/>
      <c r="N76" s="586"/>
      <c r="O76" s="586"/>
      <c r="P76" s="586"/>
      <c r="Q76" s="586"/>
      <c r="R76" s="586"/>
      <c r="S76" s="586"/>
      <c r="V76" s="585" t="str">
        <f>IFERROR('E1-F. Portfolio Co. Financials'!G76/'E1-F. Portfolio Co. Financials'!G76,"")</f>
        <v/>
      </c>
      <c r="W76" s="585" t="str">
        <f>IFERROR('E1-F. Portfolio Co. Financials'!P76/'E1-F. Portfolio Co. Financials'!H76,"")</f>
        <v/>
      </c>
      <c r="X76" s="585" t="str">
        <f>IFERROR(('E1-F. Portfolio Co. Financials'!Q76/'E1-F. Portfolio Co. Financials'!P76)/('E1-F. Portfolio Co. Financials'!I76/'E1-F. Portfolio Co. Financials'!H76),"")</f>
        <v/>
      </c>
      <c r="Y76" s="585" t="str">
        <f>IFERROR(('E1-F. Portfolio Co. Financials'!O76/'E1-F. Portfolio Co. Financials'!Q76)/('E1-F. Portfolio Co. Financials'!G76/'E1-F. Portfolio Co. Financials'!I76),"")</f>
        <v/>
      </c>
      <c r="Z76" s="585" t="str">
        <f>IFERROR((1-(('E1-F. Portfolio Co. Financials'!S76-'E1-F. Portfolio Co. Financials'!R76)/'E1-F. Portfolio Co. Financials'!O76))/(1-(('E1-F. Portfolio Co. Financials'!K76-'E1-F. Portfolio Co. Financials'!J76)/'E1-F. Portfolio Co. Financials'!G76)),"")</f>
        <v/>
      </c>
      <c r="AA76" s="585">
        <f t="shared" si="7"/>
        <v>0</v>
      </c>
      <c r="AB76" s="584"/>
      <c r="AC76" s="588" t="str">
        <f t="shared" si="8"/>
        <v/>
      </c>
      <c r="AD76" s="585" t="str">
        <f>IFERROR((W76*PRODUCT($V76:V76))-PRODUCT($V76:V76),"")</f>
        <v/>
      </c>
      <c r="AE76" s="585" t="str">
        <f>IFERROR((X76*PRODUCT($V76:W76))-PRODUCT($V76:W76),"")</f>
        <v/>
      </c>
      <c r="AF76" s="585" t="str">
        <f>IFERROR((Y76*PRODUCT($V76:X76))-PRODUCT($V76:X76),"")</f>
        <v/>
      </c>
      <c r="AG76" s="585" t="str">
        <f>IFERROR((Z76*PRODUCT($V76:Y76))-PRODUCT($V76:Y76),"")</f>
        <v/>
      </c>
      <c r="AH76" s="584"/>
    </row>
    <row r="77" spans="10:34" x14ac:dyDescent="0.25">
      <c r="J77" s="586"/>
      <c r="K77" s="586"/>
      <c r="L77" s="586"/>
      <c r="M77" s="586"/>
      <c r="N77" s="586"/>
      <c r="O77" s="586"/>
      <c r="P77" s="586"/>
      <c r="Q77" s="586"/>
      <c r="R77" s="586"/>
      <c r="S77" s="586"/>
      <c r="V77" s="585" t="str">
        <f>IFERROR('E1-F. Portfolio Co. Financials'!G77/'E1-F. Portfolio Co. Financials'!G77,"")</f>
        <v/>
      </c>
      <c r="W77" s="585" t="str">
        <f>IFERROR('E1-F. Portfolio Co. Financials'!P77/'E1-F. Portfolio Co. Financials'!H77,"")</f>
        <v/>
      </c>
      <c r="X77" s="585" t="str">
        <f>IFERROR(('E1-F. Portfolio Co. Financials'!Q77/'E1-F. Portfolio Co. Financials'!P77)/('E1-F. Portfolio Co. Financials'!I77/'E1-F. Portfolio Co. Financials'!H77),"")</f>
        <v/>
      </c>
      <c r="Y77" s="585" t="str">
        <f>IFERROR(('E1-F. Portfolio Co. Financials'!O77/'E1-F. Portfolio Co. Financials'!Q77)/('E1-F. Portfolio Co. Financials'!G77/'E1-F. Portfolio Co. Financials'!I77),"")</f>
        <v/>
      </c>
      <c r="Z77" s="585" t="str">
        <f>IFERROR((1-(('E1-F. Portfolio Co. Financials'!S77-'E1-F. Portfolio Co. Financials'!R77)/'E1-F. Portfolio Co. Financials'!O77))/(1-(('E1-F. Portfolio Co. Financials'!K77-'E1-F. Portfolio Co. Financials'!J77)/'E1-F. Portfolio Co. Financials'!G77)),"")</f>
        <v/>
      </c>
      <c r="AA77" s="585">
        <f t="shared" si="7"/>
        <v>0</v>
      </c>
      <c r="AB77" s="584"/>
      <c r="AC77" s="588" t="str">
        <f t="shared" si="8"/>
        <v/>
      </c>
      <c r="AD77" s="585" t="str">
        <f>IFERROR((W77*PRODUCT($V77:V77))-PRODUCT($V77:V77),"")</f>
        <v/>
      </c>
      <c r="AE77" s="585" t="str">
        <f>IFERROR((X77*PRODUCT($V77:W77))-PRODUCT($V77:W77),"")</f>
        <v/>
      </c>
      <c r="AF77" s="585" t="str">
        <f>IFERROR((Y77*PRODUCT($V77:X77))-PRODUCT($V77:X77),"")</f>
        <v/>
      </c>
      <c r="AG77" s="585" t="str">
        <f>IFERROR((Z77*PRODUCT($V77:Y77))-PRODUCT($V77:Y77),"")</f>
        <v/>
      </c>
      <c r="AH77" s="584"/>
    </row>
    <row r="78" spans="10:34" x14ac:dyDescent="0.25">
      <c r="J78" s="586"/>
      <c r="K78" s="586"/>
      <c r="L78" s="586"/>
      <c r="M78" s="586"/>
      <c r="N78" s="586"/>
      <c r="O78" s="586"/>
      <c r="P78" s="586"/>
      <c r="Q78" s="586"/>
      <c r="R78" s="586"/>
      <c r="S78" s="586"/>
      <c r="V78" s="585" t="str">
        <f>IFERROR('E1-F. Portfolio Co. Financials'!G78/'E1-F. Portfolio Co. Financials'!G78,"")</f>
        <v/>
      </c>
      <c r="W78" s="585" t="str">
        <f>IFERROR('E1-F. Portfolio Co. Financials'!P78/'E1-F. Portfolio Co. Financials'!H78,"")</f>
        <v/>
      </c>
      <c r="X78" s="585" t="str">
        <f>IFERROR(('E1-F. Portfolio Co. Financials'!Q78/'E1-F. Portfolio Co. Financials'!P78)/('E1-F. Portfolio Co. Financials'!I78/'E1-F. Portfolio Co. Financials'!H78),"")</f>
        <v/>
      </c>
      <c r="Y78" s="585" t="str">
        <f>IFERROR(('E1-F. Portfolio Co. Financials'!O78/'E1-F. Portfolio Co. Financials'!Q78)/('E1-F. Portfolio Co. Financials'!G78/'E1-F. Portfolio Co. Financials'!I78),"")</f>
        <v/>
      </c>
      <c r="Z78" s="585" t="str">
        <f>IFERROR((1-(('E1-F. Portfolio Co. Financials'!S78-'E1-F. Portfolio Co. Financials'!R78)/'E1-F. Portfolio Co. Financials'!O78))/(1-(('E1-F. Portfolio Co. Financials'!K78-'E1-F. Portfolio Co. Financials'!J78)/'E1-F. Portfolio Co. Financials'!G78)),"")</f>
        <v/>
      </c>
      <c r="AA78" s="585">
        <f t="shared" si="7"/>
        <v>0</v>
      </c>
      <c r="AB78" s="584"/>
      <c r="AC78" s="588" t="str">
        <f t="shared" si="8"/>
        <v/>
      </c>
      <c r="AD78" s="585" t="str">
        <f>IFERROR((W78*PRODUCT($V78:V78))-PRODUCT($V78:V78),"")</f>
        <v/>
      </c>
      <c r="AE78" s="585" t="str">
        <f>IFERROR((X78*PRODUCT($V78:W78))-PRODUCT($V78:W78),"")</f>
        <v/>
      </c>
      <c r="AF78" s="585" t="str">
        <f>IFERROR((Y78*PRODUCT($V78:X78))-PRODUCT($V78:X78),"")</f>
        <v/>
      </c>
      <c r="AG78" s="585" t="str">
        <f>IFERROR((Z78*PRODUCT($V78:Y78))-PRODUCT($V78:Y78),"")</f>
        <v/>
      </c>
      <c r="AH78" s="584"/>
    </row>
    <row r="79" spans="10:34" x14ac:dyDescent="0.25">
      <c r="J79" s="586"/>
      <c r="K79" s="586"/>
      <c r="L79" s="586"/>
      <c r="M79" s="586"/>
      <c r="N79" s="586"/>
      <c r="O79" s="586"/>
      <c r="P79" s="586"/>
      <c r="Q79" s="586"/>
      <c r="R79" s="586"/>
      <c r="S79" s="586"/>
      <c r="V79" s="585" t="str">
        <f>IFERROR('E1-F. Portfolio Co. Financials'!G79/'E1-F. Portfolio Co. Financials'!G79,"")</f>
        <v/>
      </c>
      <c r="W79" s="585" t="str">
        <f>IFERROR('E1-F. Portfolio Co. Financials'!P79/'E1-F. Portfolio Co. Financials'!H79,"")</f>
        <v/>
      </c>
      <c r="X79" s="585" t="str">
        <f>IFERROR(('E1-F. Portfolio Co. Financials'!Q79/'E1-F. Portfolio Co. Financials'!P79)/('E1-F. Portfolio Co. Financials'!I79/'E1-F. Portfolio Co. Financials'!H79),"")</f>
        <v/>
      </c>
      <c r="Y79" s="585" t="str">
        <f>IFERROR(('E1-F. Portfolio Co. Financials'!O79/'E1-F. Portfolio Co. Financials'!Q79)/('E1-F. Portfolio Co. Financials'!G79/'E1-F. Portfolio Co. Financials'!I79),"")</f>
        <v/>
      </c>
      <c r="Z79" s="585" t="str">
        <f>IFERROR((1-(('E1-F. Portfolio Co. Financials'!S79-'E1-F. Portfolio Co. Financials'!R79)/'E1-F. Portfolio Co. Financials'!O79))/(1-(('E1-F. Portfolio Co. Financials'!K79-'E1-F. Portfolio Co. Financials'!J79)/'E1-F. Portfolio Co. Financials'!G79)),"")</f>
        <v/>
      </c>
      <c r="AA79" s="585">
        <f t="shared" si="7"/>
        <v>0</v>
      </c>
      <c r="AB79" s="584"/>
      <c r="AC79" s="588" t="str">
        <f t="shared" si="8"/>
        <v/>
      </c>
      <c r="AD79" s="585" t="str">
        <f>IFERROR((W79*PRODUCT($V79:V79))-PRODUCT($V79:V79),"")</f>
        <v/>
      </c>
      <c r="AE79" s="585" t="str">
        <f>IFERROR((X79*PRODUCT($V79:W79))-PRODUCT($V79:W79),"")</f>
        <v/>
      </c>
      <c r="AF79" s="585" t="str">
        <f>IFERROR((Y79*PRODUCT($V79:X79))-PRODUCT($V79:X79),"")</f>
        <v/>
      </c>
      <c r="AG79" s="585" t="str">
        <f>IFERROR((Z79*PRODUCT($V79:Y79))-PRODUCT($V79:Y79),"")</f>
        <v/>
      </c>
      <c r="AH79" s="584"/>
    </row>
    <row r="80" spans="10:34" x14ac:dyDescent="0.25">
      <c r="J80" s="586"/>
      <c r="K80" s="586"/>
      <c r="L80" s="586"/>
      <c r="M80" s="586"/>
      <c r="N80" s="586"/>
      <c r="O80" s="586"/>
      <c r="P80" s="586"/>
      <c r="Q80" s="586"/>
      <c r="R80" s="586"/>
      <c r="S80" s="586"/>
      <c r="V80" s="585" t="str">
        <f>IFERROR('E1-F. Portfolio Co. Financials'!G80/'E1-F. Portfolio Co. Financials'!G80,"")</f>
        <v/>
      </c>
      <c r="W80" s="585" t="str">
        <f>IFERROR('E1-F. Portfolio Co. Financials'!P80/'E1-F. Portfolio Co. Financials'!H80,"")</f>
        <v/>
      </c>
      <c r="X80" s="585" t="str">
        <f>IFERROR(('E1-F. Portfolio Co. Financials'!Q80/'E1-F. Portfolio Co. Financials'!P80)/('E1-F. Portfolio Co. Financials'!I80/'E1-F. Portfolio Co. Financials'!H80),"")</f>
        <v/>
      </c>
      <c r="Y80" s="585" t="str">
        <f>IFERROR(('E1-F. Portfolio Co. Financials'!O80/'E1-F. Portfolio Co. Financials'!Q80)/('E1-F. Portfolio Co. Financials'!G80/'E1-F. Portfolio Co. Financials'!I80),"")</f>
        <v/>
      </c>
      <c r="Z80" s="585" t="str">
        <f>IFERROR((1-(('E1-F. Portfolio Co. Financials'!S80-'E1-F. Portfolio Co. Financials'!R80)/'E1-F. Portfolio Co. Financials'!O80))/(1-(('E1-F. Portfolio Co. Financials'!K80-'E1-F. Portfolio Co. Financials'!J80)/'E1-F. Portfolio Co. Financials'!G80)),"")</f>
        <v/>
      </c>
      <c r="AA80" s="585">
        <f t="shared" si="7"/>
        <v>0</v>
      </c>
      <c r="AB80" s="584"/>
      <c r="AC80" s="588" t="str">
        <f t="shared" si="8"/>
        <v/>
      </c>
      <c r="AD80" s="585" t="str">
        <f>IFERROR((W80*PRODUCT($V80:V80))-PRODUCT($V80:V80),"")</f>
        <v/>
      </c>
      <c r="AE80" s="585" t="str">
        <f>IFERROR((X80*PRODUCT($V80:W80))-PRODUCT($V80:W80),"")</f>
        <v/>
      </c>
      <c r="AF80" s="585" t="str">
        <f>IFERROR((Y80*PRODUCT($V80:X80))-PRODUCT($V80:X80),"")</f>
        <v/>
      </c>
      <c r="AG80" s="585" t="str">
        <f>IFERROR((Z80*PRODUCT($V80:Y80))-PRODUCT($V80:Y80),"")</f>
        <v/>
      </c>
      <c r="AH80" s="584"/>
    </row>
    <row r="81" spans="10:34" x14ac:dyDescent="0.25">
      <c r="J81" s="586"/>
      <c r="K81" s="586"/>
      <c r="L81" s="586"/>
      <c r="M81" s="586"/>
      <c r="N81" s="586"/>
      <c r="O81" s="586"/>
      <c r="P81" s="586"/>
      <c r="Q81" s="586"/>
      <c r="R81" s="586"/>
      <c r="S81" s="586"/>
      <c r="V81" s="585" t="str">
        <f>IFERROR('E1-F. Portfolio Co. Financials'!G81/'E1-F. Portfolio Co. Financials'!G81,"")</f>
        <v/>
      </c>
      <c r="W81" s="585" t="str">
        <f>IFERROR('E1-F. Portfolio Co. Financials'!P81/'E1-F. Portfolio Co. Financials'!H81,"")</f>
        <v/>
      </c>
      <c r="X81" s="585" t="str">
        <f>IFERROR(('E1-F. Portfolio Co. Financials'!Q81/'E1-F. Portfolio Co. Financials'!P81)/('E1-F. Portfolio Co. Financials'!I81/'E1-F. Portfolio Co. Financials'!H81),"")</f>
        <v/>
      </c>
      <c r="Y81" s="585" t="str">
        <f>IFERROR(('E1-F. Portfolio Co. Financials'!O81/'E1-F. Portfolio Co. Financials'!Q81)/('E1-F. Portfolio Co. Financials'!G81/'E1-F. Portfolio Co. Financials'!I81),"")</f>
        <v/>
      </c>
      <c r="Z81" s="585" t="str">
        <f>IFERROR((1-(('E1-F. Portfolio Co. Financials'!S81-'E1-F. Portfolio Co. Financials'!R81)/'E1-F. Portfolio Co. Financials'!O81))/(1-(('E1-F. Portfolio Co. Financials'!K81-'E1-F. Portfolio Co. Financials'!J81)/'E1-F. Portfolio Co. Financials'!G81)),"")</f>
        <v/>
      </c>
      <c r="AA81" s="585">
        <f t="shared" si="7"/>
        <v>0</v>
      </c>
      <c r="AB81" s="584"/>
      <c r="AC81" s="588" t="str">
        <f t="shared" si="8"/>
        <v/>
      </c>
      <c r="AD81" s="585" t="str">
        <f>IFERROR((W81*PRODUCT($V81:V81))-PRODUCT($V81:V81),"")</f>
        <v/>
      </c>
      <c r="AE81" s="585" t="str">
        <f>IFERROR((X81*PRODUCT($V81:W81))-PRODUCT($V81:W81),"")</f>
        <v/>
      </c>
      <c r="AF81" s="585" t="str">
        <f>IFERROR((Y81*PRODUCT($V81:X81))-PRODUCT($V81:X81),"")</f>
        <v/>
      </c>
      <c r="AG81" s="585" t="str">
        <f>IFERROR((Z81*PRODUCT($V81:Y81))-PRODUCT($V81:Y81),"")</f>
        <v/>
      </c>
      <c r="AH81" s="584"/>
    </row>
    <row r="82" spans="10:34" x14ac:dyDescent="0.25">
      <c r="J82" s="586"/>
      <c r="K82" s="586"/>
      <c r="L82" s="586"/>
      <c r="M82" s="586"/>
      <c r="N82" s="586"/>
      <c r="O82" s="586"/>
      <c r="P82" s="586"/>
      <c r="Q82" s="586"/>
      <c r="R82" s="586"/>
      <c r="S82" s="586"/>
      <c r="V82" s="585" t="str">
        <f>IFERROR('E1-F. Portfolio Co. Financials'!G82/'E1-F. Portfolio Co. Financials'!G82,"")</f>
        <v/>
      </c>
      <c r="W82" s="585" t="str">
        <f>IFERROR('E1-F. Portfolio Co. Financials'!P82/'E1-F. Portfolio Co. Financials'!H82,"")</f>
        <v/>
      </c>
      <c r="X82" s="585" t="str">
        <f>IFERROR(('E1-F. Portfolio Co. Financials'!Q82/'E1-F. Portfolio Co. Financials'!P82)/('E1-F. Portfolio Co. Financials'!I82/'E1-F. Portfolio Co. Financials'!H82),"")</f>
        <v/>
      </c>
      <c r="Y82" s="585" t="str">
        <f>IFERROR(('E1-F. Portfolio Co. Financials'!O82/'E1-F. Portfolio Co. Financials'!Q82)/('E1-F. Portfolio Co. Financials'!G82/'E1-F. Portfolio Co. Financials'!I82),"")</f>
        <v/>
      </c>
      <c r="Z82" s="585" t="str">
        <f>IFERROR((1-(('E1-F. Portfolio Co. Financials'!S82-'E1-F. Portfolio Co. Financials'!R82)/'E1-F. Portfolio Co. Financials'!O82))/(1-(('E1-F. Portfolio Co. Financials'!K82-'E1-F. Portfolio Co. Financials'!J82)/'E1-F. Portfolio Co. Financials'!G82)),"")</f>
        <v/>
      </c>
      <c r="AA82" s="585">
        <f t="shared" si="7"/>
        <v>0</v>
      </c>
      <c r="AB82" s="584"/>
      <c r="AC82" s="588" t="str">
        <f t="shared" si="8"/>
        <v/>
      </c>
      <c r="AD82" s="585" t="str">
        <f>IFERROR((W82*PRODUCT($V82:V82))-PRODUCT($V82:V82),"")</f>
        <v/>
      </c>
      <c r="AE82" s="585" t="str">
        <f>IFERROR((X82*PRODUCT($V82:W82))-PRODUCT($V82:W82),"")</f>
        <v/>
      </c>
      <c r="AF82" s="585" t="str">
        <f>IFERROR((Y82*PRODUCT($V82:X82))-PRODUCT($V82:X82),"")</f>
        <v/>
      </c>
      <c r="AG82" s="585" t="str">
        <f>IFERROR((Z82*PRODUCT($V82:Y82))-PRODUCT($V82:Y82),"")</f>
        <v/>
      </c>
      <c r="AH82" s="584"/>
    </row>
    <row r="83" spans="10:34" x14ac:dyDescent="0.25">
      <c r="J83" s="586"/>
      <c r="K83" s="586"/>
      <c r="L83" s="586"/>
      <c r="M83" s="586"/>
      <c r="N83" s="586"/>
      <c r="O83" s="586"/>
      <c r="P83" s="586"/>
      <c r="Q83" s="586"/>
      <c r="R83" s="586"/>
      <c r="S83" s="586"/>
      <c r="V83" s="585" t="str">
        <f>IFERROR('E1-F. Portfolio Co. Financials'!G83/'E1-F. Portfolio Co. Financials'!G83,"")</f>
        <v/>
      </c>
      <c r="W83" s="585" t="str">
        <f>IFERROR('E1-F. Portfolio Co. Financials'!P83/'E1-F. Portfolio Co. Financials'!H83,"")</f>
        <v/>
      </c>
      <c r="X83" s="585" t="str">
        <f>IFERROR(('E1-F. Portfolio Co. Financials'!Q83/'E1-F. Portfolio Co. Financials'!P83)/('E1-F. Portfolio Co. Financials'!I83/'E1-F. Portfolio Co. Financials'!H83),"")</f>
        <v/>
      </c>
      <c r="Y83" s="585" t="str">
        <f>IFERROR(('E1-F. Portfolio Co. Financials'!O83/'E1-F. Portfolio Co. Financials'!Q83)/('E1-F. Portfolio Co. Financials'!G83/'E1-F. Portfolio Co. Financials'!I83),"")</f>
        <v/>
      </c>
      <c r="Z83" s="585" t="str">
        <f>IFERROR((1-(('E1-F. Portfolio Co. Financials'!S83-'E1-F. Portfolio Co. Financials'!R83)/'E1-F. Portfolio Co. Financials'!O83))/(1-(('E1-F. Portfolio Co. Financials'!K83-'E1-F. Portfolio Co. Financials'!J83)/'E1-F. Portfolio Co. Financials'!G83)),"")</f>
        <v/>
      </c>
      <c r="AA83" s="585">
        <f t="shared" si="7"/>
        <v>0</v>
      </c>
      <c r="AB83" s="584"/>
      <c r="AC83" s="588" t="str">
        <f t="shared" si="8"/>
        <v/>
      </c>
      <c r="AD83" s="585" t="str">
        <f>IFERROR((W83*PRODUCT($V83:V83))-PRODUCT($V83:V83),"")</f>
        <v/>
      </c>
      <c r="AE83" s="585" t="str">
        <f>IFERROR((X83*PRODUCT($V83:W83))-PRODUCT($V83:W83),"")</f>
        <v/>
      </c>
      <c r="AF83" s="585" t="str">
        <f>IFERROR((Y83*PRODUCT($V83:X83))-PRODUCT($V83:X83),"")</f>
        <v/>
      </c>
      <c r="AG83" s="585" t="str">
        <f>IFERROR((Z83*PRODUCT($V83:Y83))-PRODUCT($V83:Y83),"")</f>
        <v/>
      </c>
      <c r="AH83" s="584"/>
    </row>
    <row r="84" spans="10:34" x14ac:dyDescent="0.25">
      <c r="J84" s="586"/>
      <c r="K84" s="586"/>
      <c r="L84" s="586"/>
      <c r="M84" s="586"/>
      <c r="N84" s="586"/>
      <c r="O84" s="586"/>
      <c r="P84" s="586"/>
      <c r="Q84" s="586"/>
      <c r="R84" s="586"/>
      <c r="S84" s="586"/>
      <c r="V84" s="585" t="str">
        <f>IFERROR('E1-F. Portfolio Co. Financials'!G84/'E1-F. Portfolio Co. Financials'!G84,"")</f>
        <v/>
      </c>
      <c r="W84" s="585" t="str">
        <f>IFERROR('E1-F. Portfolio Co. Financials'!P84/'E1-F. Portfolio Co. Financials'!H84,"")</f>
        <v/>
      </c>
      <c r="X84" s="585" t="str">
        <f>IFERROR(('E1-F. Portfolio Co. Financials'!Q84/'E1-F. Portfolio Co. Financials'!P84)/('E1-F. Portfolio Co. Financials'!I84/'E1-F. Portfolio Co. Financials'!H84),"")</f>
        <v/>
      </c>
      <c r="Y84" s="585" t="str">
        <f>IFERROR(('E1-F. Portfolio Co. Financials'!O84/'E1-F. Portfolio Co. Financials'!Q84)/('E1-F. Portfolio Co. Financials'!G84/'E1-F. Portfolio Co. Financials'!I84),"")</f>
        <v/>
      </c>
      <c r="Z84" s="585" t="str">
        <f>IFERROR((1-(('E1-F. Portfolio Co. Financials'!S84-'E1-F. Portfolio Co. Financials'!R84)/'E1-F. Portfolio Co. Financials'!O84))/(1-(('E1-F. Portfolio Co. Financials'!K84-'E1-F. Portfolio Co. Financials'!J84)/'E1-F. Portfolio Co. Financials'!G84)),"")</f>
        <v/>
      </c>
      <c r="AA84" s="585">
        <f t="shared" si="7"/>
        <v>0</v>
      </c>
      <c r="AB84" s="584"/>
      <c r="AC84" s="588" t="str">
        <f t="shared" si="8"/>
        <v/>
      </c>
      <c r="AD84" s="585" t="str">
        <f>IFERROR((W84*PRODUCT($V84:V84))-PRODUCT($V84:V84),"")</f>
        <v/>
      </c>
      <c r="AE84" s="585" t="str">
        <f>IFERROR((X84*PRODUCT($V84:W84))-PRODUCT($V84:W84),"")</f>
        <v/>
      </c>
      <c r="AF84" s="585" t="str">
        <f>IFERROR((Y84*PRODUCT($V84:X84))-PRODUCT($V84:X84),"")</f>
        <v/>
      </c>
      <c r="AG84" s="585" t="str">
        <f>IFERROR((Z84*PRODUCT($V84:Y84))-PRODUCT($V84:Y84),"")</f>
        <v/>
      </c>
      <c r="AH84" s="584"/>
    </row>
    <row r="85" spans="10:34" x14ac:dyDescent="0.25">
      <c r="J85" s="586"/>
      <c r="K85" s="586"/>
      <c r="L85" s="586"/>
      <c r="M85" s="586"/>
      <c r="N85" s="586"/>
      <c r="O85" s="586"/>
      <c r="P85" s="586"/>
      <c r="Q85" s="586"/>
      <c r="R85" s="586"/>
      <c r="S85" s="586"/>
      <c r="V85" s="585" t="str">
        <f>IFERROR('E1-F. Portfolio Co. Financials'!G85/'E1-F. Portfolio Co. Financials'!G85,"")</f>
        <v/>
      </c>
      <c r="W85" s="585" t="str">
        <f>IFERROR('E1-F. Portfolio Co. Financials'!P85/'E1-F. Portfolio Co. Financials'!H85,"")</f>
        <v/>
      </c>
      <c r="X85" s="585" t="str">
        <f>IFERROR(('E1-F. Portfolio Co. Financials'!Q85/'E1-F. Portfolio Co. Financials'!P85)/('E1-F. Portfolio Co. Financials'!I85/'E1-F. Portfolio Co. Financials'!H85),"")</f>
        <v/>
      </c>
      <c r="Y85" s="585" t="str">
        <f>IFERROR(('E1-F. Portfolio Co. Financials'!O85/'E1-F. Portfolio Co. Financials'!Q85)/('E1-F. Portfolio Co. Financials'!G85/'E1-F. Portfolio Co. Financials'!I85),"")</f>
        <v/>
      </c>
      <c r="Z85" s="585" t="str">
        <f>IFERROR((1-(('E1-F. Portfolio Co. Financials'!S85-'E1-F. Portfolio Co. Financials'!R85)/'E1-F. Portfolio Co. Financials'!O85))/(1-(('E1-F. Portfolio Co. Financials'!K85-'E1-F. Portfolio Co. Financials'!J85)/'E1-F. Portfolio Co. Financials'!G85)),"")</f>
        <v/>
      </c>
      <c r="AA85" s="585">
        <f t="shared" si="7"/>
        <v>0</v>
      </c>
      <c r="AB85" s="584"/>
      <c r="AC85" s="588" t="str">
        <f t="shared" si="8"/>
        <v/>
      </c>
      <c r="AD85" s="585" t="str">
        <f>IFERROR((W85*PRODUCT($V85:V85))-PRODUCT($V85:V85),"")</f>
        <v/>
      </c>
      <c r="AE85" s="585" t="str">
        <f>IFERROR((X85*PRODUCT($V85:W85))-PRODUCT($V85:W85),"")</f>
        <v/>
      </c>
      <c r="AF85" s="585" t="str">
        <f>IFERROR((Y85*PRODUCT($V85:X85))-PRODUCT($V85:X85),"")</f>
        <v/>
      </c>
      <c r="AG85" s="585" t="str">
        <f>IFERROR((Z85*PRODUCT($V85:Y85))-PRODUCT($V85:Y85),"")</f>
        <v/>
      </c>
      <c r="AH85" s="584"/>
    </row>
    <row r="86" spans="10:34" x14ac:dyDescent="0.25">
      <c r="J86" s="586"/>
      <c r="K86" s="586"/>
      <c r="L86" s="586"/>
      <c r="M86" s="586"/>
      <c r="N86" s="586"/>
      <c r="O86" s="586"/>
      <c r="P86" s="586"/>
      <c r="Q86" s="586"/>
      <c r="R86" s="586"/>
      <c r="S86" s="586"/>
      <c r="V86" s="585" t="str">
        <f>IFERROR('E1-F. Portfolio Co. Financials'!G86/'E1-F. Portfolio Co. Financials'!G86,"")</f>
        <v/>
      </c>
      <c r="W86" s="585" t="str">
        <f>IFERROR('E1-F. Portfolio Co. Financials'!P86/'E1-F. Portfolio Co. Financials'!H86,"")</f>
        <v/>
      </c>
      <c r="X86" s="585" t="str">
        <f>IFERROR(('E1-F. Portfolio Co. Financials'!Q86/'E1-F. Portfolio Co. Financials'!P86)/('E1-F. Portfolio Co. Financials'!I86/'E1-F. Portfolio Co. Financials'!H86),"")</f>
        <v/>
      </c>
      <c r="Y86" s="585" t="str">
        <f>IFERROR(('E1-F. Portfolio Co. Financials'!O86/'E1-F. Portfolio Co. Financials'!Q86)/('E1-F. Portfolio Co. Financials'!G86/'E1-F. Portfolio Co. Financials'!I86),"")</f>
        <v/>
      </c>
      <c r="Z86" s="585" t="str">
        <f>IFERROR((1-(('E1-F. Portfolio Co. Financials'!S86-'E1-F. Portfolio Co. Financials'!R86)/'E1-F. Portfolio Co. Financials'!O86))/(1-(('E1-F. Portfolio Co. Financials'!K86-'E1-F. Portfolio Co. Financials'!J86)/'E1-F. Portfolio Co. Financials'!G86)),"")</f>
        <v/>
      </c>
      <c r="AA86" s="585">
        <f t="shared" si="7"/>
        <v>0</v>
      </c>
      <c r="AB86" s="584"/>
      <c r="AC86" s="588" t="str">
        <f t="shared" si="8"/>
        <v/>
      </c>
      <c r="AD86" s="585" t="str">
        <f>IFERROR((W86*PRODUCT($V86:V86))-PRODUCT($V86:V86),"")</f>
        <v/>
      </c>
      <c r="AE86" s="585" t="str">
        <f>IFERROR((X86*PRODUCT($V86:W86))-PRODUCT($V86:W86),"")</f>
        <v/>
      </c>
      <c r="AF86" s="585" t="str">
        <f>IFERROR((Y86*PRODUCT($V86:X86))-PRODUCT($V86:X86),"")</f>
        <v/>
      </c>
      <c r="AG86" s="585" t="str">
        <f>IFERROR((Z86*PRODUCT($V86:Y86))-PRODUCT($V86:Y86),"")</f>
        <v/>
      </c>
      <c r="AH86" s="584"/>
    </row>
    <row r="87" spans="10:34" x14ac:dyDescent="0.25">
      <c r="J87" s="586"/>
      <c r="K87" s="586"/>
      <c r="L87" s="586"/>
      <c r="M87" s="586"/>
      <c r="N87" s="586"/>
      <c r="O87" s="586"/>
      <c r="P87" s="586"/>
      <c r="Q87" s="586"/>
      <c r="R87" s="586"/>
      <c r="S87" s="586"/>
      <c r="V87" s="585" t="str">
        <f>IFERROR('E1-F. Portfolio Co. Financials'!G87/'E1-F. Portfolio Co. Financials'!G87,"")</f>
        <v/>
      </c>
      <c r="W87" s="585" t="str">
        <f>IFERROR('E1-F. Portfolio Co. Financials'!P87/'E1-F. Portfolio Co. Financials'!H87,"")</f>
        <v/>
      </c>
      <c r="X87" s="585" t="str">
        <f>IFERROR(('E1-F. Portfolio Co. Financials'!Q87/'E1-F. Portfolio Co. Financials'!P87)/('E1-F. Portfolio Co. Financials'!I87/'E1-F. Portfolio Co. Financials'!H87),"")</f>
        <v/>
      </c>
      <c r="Y87" s="585" t="str">
        <f>IFERROR(('E1-F. Portfolio Co. Financials'!O87/'E1-F. Portfolio Co. Financials'!Q87)/('E1-F. Portfolio Co. Financials'!G87/'E1-F. Portfolio Co. Financials'!I87),"")</f>
        <v/>
      </c>
      <c r="Z87" s="585" t="str">
        <f>IFERROR((1-(('E1-F. Portfolio Co. Financials'!S87-'E1-F. Portfolio Co. Financials'!R87)/'E1-F. Portfolio Co. Financials'!O87))/(1-(('E1-F. Portfolio Co. Financials'!K87-'E1-F. Portfolio Co. Financials'!J87)/'E1-F. Portfolio Co. Financials'!G87)),"")</f>
        <v/>
      </c>
      <c r="AA87" s="585">
        <f t="shared" si="7"/>
        <v>0</v>
      </c>
      <c r="AB87" s="584"/>
      <c r="AC87" s="588" t="str">
        <f t="shared" si="8"/>
        <v/>
      </c>
      <c r="AD87" s="585" t="str">
        <f>IFERROR((W87*PRODUCT($V87:V87))-PRODUCT($V87:V87),"")</f>
        <v/>
      </c>
      <c r="AE87" s="585" t="str">
        <f>IFERROR((X87*PRODUCT($V87:W87))-PRODUCT($V87:W87),"")</f>
        <v/>
      </c>
      <c r="AF87" s="585" t="str">
        <f>IFERROR((Y87*PRODUCT($V87:X87))-PRODUCT($V87:X87),"")</f>
        <v/>
      </c>
      <c r="AG87" s="585" t="str">
        <f>IFERROR((Z87*PRODUCT($V87:Y87))-PRODUCT($V87:Y87),"")</f>
        <v/>
      </c>
      <c r="AH87" s="584"/>
    </row>
    <row r="88" spans="10:34" x14ac:dyDescent="0.25">
      <c r="J88" s="586"/>
      <c r="K88" s="586"/>
      <c r="L88" s="586"/>
      <c r="M88" s="586"/>
      <c r="N88" s="586"/>
      <c r="O88" s="586"/>
      <c r="P88" s="586"/>
      <c r="Q88" s="586"/>
      <c r="R88" s="586"/>
      <c r="S88" s="586"/>
      <c r="V88" s="585" t="str">
        <f>IFERROR('E1-F. Portfolio Co. Financials'!G88/'E1-F. Portfolio Co. Financials'!G88,"")</f>
        <v/>
      </c>
      <c r="W88" s="585" t="str">
        <f>IFERROR('E1-F. Portfolio Co. Financials'!P88/'E1-F. Portfolio Co. Financials'!H88,"")</f>
        <v/>
      </c>
      <c r="X88" s="585" t="str">
        <f>IFERROR(('E1-F. Portfolio Co. Financials'!Q88/'E1-F. Portfolio Co. Financials'!P88)/('E1-F. Portfolio Co. Financials'!I88/'E1-F. Portfolio Co. Financials'!H88),"")</f>
        <v/>
      </c>
      <c r="Y88" s="585" t="str">
        <f>IFERROR(('E1-F. Portfolio Co. Financials'!O88/'E1-F. Portfolio Co. Financials'!Q88)/('E1-F. Portfolio Co. Financials'!G88/'E1-F. Portfolio Co. Financials'!I88),"")</f>
        <v/>
      </c>
      <c r="Z88" s="585" t="str">
        <f>IFERROR((1-(('E1-F. Portfolio Co. Financials'!S88-'E1-F. Portfolio Co. Financials'!R88)/'E1-F. Portfolio Co. Financials'!O88))/(1-(('E1-F. Portfolio Co. Financials'!K88-'E1-F. Portfolio Co. Financials'!J88)/'E1-F. Portfolio Co. Financials'!G88)),"")</f>
        <v/>
      </c>
      <c r="AA88" s="585">
        <f t="shared" si="7"/>
        <v>0</v>
      </c>
      <c r="AB88" s="584"/>
      <c r="AC88" s="588" t="str">
        <f t="shared" si="8"/>
        <v/>
      </c>
      <c r="AD88" s="585" t="str">
        <f>IFERROR((W88*PRODUCT($V88:V88))-PRODUCT($V88:V88),"")</f>
        <v/>
      </c>
      <c r="AE88" s="585" t="str">
        <f>IFERROR((X88*PRODUCT($V88:W88))-PRODUCT($V88:W88),"")</f>
        <v/>
      </c>
      <c r="AF88" s="585" t="str">
        <f>IFERROR((Y88*PRODUCT($V88:X88))-PRODUCT($V88:X88),"")</f>
        <v/>
      </c>
      <c r="AG88" s="585" t="str">
        <f>IFERROR((Z88*PRODUCT($V88:Y88))-PRODUCT($V88:Y88),"")</f>
        <v/>
      </c>
      <c r="AH88" s="584"/>
    </row>
    <row r="89" spans="10:34" x14ac:dyDescent="0.25">
      <c r="J89" s="586"/>
      <c r="K89" s="586"/>
      <c r="L89" s="586"/>
      <c r="M89" s="586"/>
      <c r="N89" s="586"/>
      <c r="O89" s="586"/>
      <c r="P89" s="586"/>
      <c r="Q89" s="586"/>
      <c r="R89" s="586"/>
      <c r="S89" s="586"/>
      <c r="V89" s="585" t="str">
        <f>IFERROR('E1-F. Portfolio Co. Financials'!G89/'E1-F. Portfolio Co. Financials'!G89,"")</f>
        <v/>
      </c>
      <c r="W89" s="585" t="str">
        <f>IFERROR('E1-F. Portfolio Co. Financials'!P89/'E1-F. Portfolio Co. Financials'!H89,"")</f>
        <v/>
      </c>
      <c r="X89" s="585" t="str">
        <f>IFERROR(('E1-F. Portfolio Co. Financials'!Q89/'E1-F. Portfolio Co. Financials'!P89)/('E1-F. Portfolio Co. Financials'!I89/'E1-F. Portfolio Co. Financials'!H89),"")</f>
        <v/>
      </c>
      <c r="Y89" s="585" t="str">
        <f>IFERROR(('E1-F. Portfolio Co. Financials'!O89/'E1-F. Portfolio Co. Financials'!Q89)/('E1-F. Portfolio Co. Financials'!G89/'E1-F. Portfolio Co. Financials'!I89),"")</f>
        <v/>
      </c>
      <c r="Z89" s="585" t="str">
        <f>IFERROR((1-(('E1-F. Portfolio Co. Financials'!S89-'E1-F. Portfolio Co. Financials'!R89)/'E1-F. Portfolio Co. Financials'!O89))/(1-(('E1-F. Portfolio Co. Financials'!K89-'E1-F. Portfolio Co. Financials'!J89)/'E1-F. Portfolio Co. Financials'!G89)),"")</f>
        <v/>
      </c>
      <c r="AA89" s="585">
        <f t="shared" si="7"/>
        <v>0</v>
      </c>
      <c r="AB89" s="584"/>
      <c r="AC89" s="588" t="str">
        <f t="shared" si="8"/>
        <v/>
      </c>
      <c r="AD89" s="585" t="str">
        <f>IFERROR((W89*PRODUCT($V89:V89))-PRODUCT($V89:V89),"")</f>
        <v/>
      </c>
      <c r="AE89" s="585" t="str">
        <f>IFERROR((X89*PRODUCT($V89:W89))-PRODUCT($V89:W89),"")</f>
        <v/>
      </c>
      <c r="AF89" s="585" t="str">
        <f>IFERROR((Y89*PRODUCT($V89:X89))-PRODUCT($V89:X89),"")</f>
        <v/>
      </c>
      <c r="AG89" s="585" t="str">
        <f>IFERROR((Z89*PRODUCT($V89:Y89))-PRODUCT($V89:Y89),"")</f>
        <v/>
      </c>
      <c r="AH89" s="584"/>
    </row>
    <row r="90" spans="10:34" x14ac:dyDescent="0.25">
      <c r="J90" s="586"/>
      <c r="K90" s="586"/>
      <c r="L90" s="586"/>
      <c r="M90" s="586"/>
      <c r="N90" s="586"/>
      <c r="O90" s="586"/>
      <c r="P90" s="586"/>
      <c r="Q90" s="586"/>
      <c r="R90" s="586"/>
      <c r="S90" s="586"/>
      <c r="V90" s="585" t="str">
        <f>IFERROR('E1-F. Portfolio Co. Financials'!G90/'E1-F. Portfolio Co. Financials'!G90,"")</f>
        <v/>
      </c>
      <c r="W90" s="585" t="str">
        <f>IFERROR('E1-F. Portfolio Co. Financials'!P90/'E1-F. Portfolio Co. Financials'!H90,"")</f>
        <v/>
      </c>
      <c r="X90" s="585" t="str">
        <f>IFERROR(('E1-F. Portfolio Co. Financials'!Q90/'E1-F. Portfolio Co. Financials'!P90)/('E1-F. Portfolio Co. Financials'!I90/'E1-F. Portfolio Co. Financials'!H90),"")</f>
        <v/>
      </c>
      <c r="Y90" s="585" t="str">
        <f>IFERROR(('E1-F. Portfolio Co. Financials'!O90/'E1-F. Portfolio Co. Financials'!Q90)/('E1-F. Portfolio Co. Financials'!G90/'E1-F. Portfolio Co. Financials'!I90),"")</f>
        <v/>
      </c>
      <c r="Z90" s="585" t="str">
        <f>IFERROR((1-(('E1-F. Portfolio Co. Financials'!S90-'E1-F. Portfolio Co. Financials'!R90)/'E1-F. Portfolio Co. Financials'!O90))/(1-(('E1-F. Portfolio Co. Financials'!K90-'E1-F. Portfolio Co. Financials'!J90)/'E1-F. Portfolio Co. Financials'!G90)),"")</f>
        <v/>
      </c>
      <c r="AA90" s="585">
        <f t="shared" si="7"/>
        <v>0</v>
      </c>
      <c r="AB90" s="584"/>
      <c r="AC90" s="588" t="str">
        <f t="shared" si="8"/>
        <v/>
      </c>
      <c r="AD90" s="585" t="str">
        <f>IFERROR((W90*PRODUCT($V90:V90))-PRODUCT($V90:V90),"")</f>
        <v/>
      </c>
      <c r="AE90" s="585" t="str">
        <f>IFERROR((X90*PRODUCT($V90:W90))-PRODUCT($V90:W90),"")</f>
        <v/>
      </c>
      <c r="AF90" s="585" t="str">
        <f>IFERROR((Y90*PRODUCT($V90:X90))-PRODUCT($V90:X90),"")</f>
        <v/>
      </c>
      <c r="AG90" s="585" t="str">
        <f>IFERROR((Z90*PRODUCT($V90:Y90))-PRODUCT($V90:Y90),"")</f>
        <v/>
      </c>
      <c r="AH90" s="584"/>
    </row>
    <row r="91" spans="10:34" x14ac:dyDescent="0.25">
      <c r="J91" s="586"/>
      <c r="K91" s="586"/>
      <c r="L91" s="586"/>
      <c r="M91" s="586"/>
      <c r="N91" s="586"/>
      <c r="O91" s="586"/>
      <c r="P91" s="586"/>
      <c r="Q91" s="586"/>
      <c r="R91" s="586"/>
      <c r="S91" s="586"/>
      <c r="V91" s="585" t="str">
        <f>IFERROR('E1-F. Portfolio Co. Financials'!G91/'E1-F. Portfolio Co. Financials'!G91,"")</f>
        <v/>
      </c>
      <c r="W91" s="585" t="str">
        <f>IFERROR('E1-F. Portfolio Co. Financials'!P91/'E1-F. Portfolio Co. Financials'!H91,"")</f>
        <v/>
      </c>
      <c r="X91" s="585" t="str">
        <f>IFERROR(('E1-F. Portfolio Co. Financials'!Q91/'E1-F. Portfolio Co. Financials'!P91)/('E1-F. Portfolio Co. Financials'!I91/'E1-F. Portfolio Co. Financials'!H91),"")</f>
        <v/>
      </c>
      <c r="Y91" s="585" t="str">
        <f>IFERROR(('E1-F. Portfolio Co. Financials'!O91/'E1-F. Portfolio Co. Financials'!Q91)/('E1-F. Portfolio Co. Financials'!G91/'E1-F. Portfolio Co. Financials'!I91),"")</f>
        <v/>
      </c>
      <c r="Z91" s="585" t="str">
        <f>IFERROR((1-(('E1-F. Portfolio Co. Financials'!S91-'E1-F. Portfolio Co. Financials'!R91)/'E1-F. Portfolio Co. Financials'!O91))/(1-(('E1-F. Portfolio Co. Financials'!K91-'E1-F. Portfolio Co. Financials'!J91)/'E1-F. Portfolio Co. Financials'!G91)),"")</f>
        <v/>
      </c>
      <c r="AA91" s="585">
        <f t="shared" si="7"/>
        <v>0</v>
      </c>
      <c r="AB91" s="584"/>
      <c r="AC91" s="588" t="str">
        <f t="shared" si="8"/>
        <v/>
      </c>
      <c r="AD91" s="585" t="str">
        <f>IFERROR((W91*PRODUCT($V91:V91))-PRODUCT($V91:V91),"")</f>
        <v/>
      </c>
      <c r="AE91" s="585" t="str">
        <f>IFERROR((X91*PRODUCT($V91:W91))-PRODUCT($V91:W91),"")</f>
        <v/>
      </c>
      <c r="AF91" s="585" t="str">
        <f>IFERROR((Y91*PRODUCT($V91:X91))-PRODUCT($V91:X91),"")</f>
        <v/>
      </c>
      <c r="AG91" s="585" t="str">
        <f>IFERROR((Z91*PRODUCT($V91:Y91))-PRODUCT($V91:Y91),"")</f>
        <v/>
      </c>
      <c r="AH91" s="584"/>
    </row>
    <row r="92" spans="10:34" x14ac:dyDescent="0.25">
      <c r="J92" s="586"/>
      <c r="K92" s="586"/>
      <c r="L92" s="586"/>
      <c r="M92" s="586"/>
      <c r="N92" s="586"/>
      <c r="O92" s="586"/>
      <c r="P92" s="586"/>
      <c r="Q92" s="586"/>
      <c r="R92" s="586"/>
      <c r="S92" s="586"/>
      <c r="V92" s="585" t="str">
        <f>IFERROR('E1-F. Portfolio Co. Financials'!G92/'E1-F. Portfolio Co. Financials'!G92,"")</f>
        <v/>
      </c>
      <c r="W92" s="585" t="str">
        <f>IFERROR('E1-F. Portfolio Co. Financials'!P92/'E1-F. Portfolio Co. Financials'!H92,"")</f>
        <v/>
      </c>
      <c r="X92" s="585" t="str">
        <f>IFERROR(('E1-F. Portfolio Co. Financials'!Q92/'E1-F. Portfolio Co. Financials'!P92)/('E1-F. Portfolio Co. Financials'!I92/'E1-F. Portfolio Co. Financials'!H92),"")</f>
        <v/>
      </c>
      <c r="Y92" s="585" t="str">
        <f>IFERROR(('E1-F. Portfolio Co. Financials'!O92/'E1-F. Portfolio Co. Financials'!Q92)/('E1-F. Portfolio Co. Financials'!G92/'E1-F. Portfolio Co. Financials'!I92),"")</f>
        <v/>
      </c>
      <c r="Z92" s="585" t="str">
        <f>IFERROR((1-(('E1-F. Portfolio Co. Financials'!S92-'E1-F. Portfolio Co. Financials'!R92)/'E1-F. Portfolio Co. Financials'!O92))/(1-(('E1-F. Portfolio Co. Financials'!K92-'E1-F. Portfolio Co. Financials'!J92)/'E1-F. Portfolio Co. Financials'!G92)),"")</f>
        <v/>
      </c>
      <c r="AA92" s="585">
        <f t="shared" si="7"/>
        <v>0</v>
      </c>
      <c r="AB92" s="584"/>
      <c r="AC92" s="588" t="str">
        <f t="shared" si="8"/>
        <v/>
      </c>
      <c r="AD92" s="585" t="str">
        <f>IFERROR((W92*PRODUCT($V92:V92))-PRODUCT($V92:V92),"")</f>
        <v/>
      </c>
      <c r="AE92" s="585" t="str">
        <f>IFERROR((X92*PRODUCT($V92:W92))-PRODUCT($V92:W92),"")</f>
        <v/>
      </c>
      <c r="AF92" s="585" t="str">
        <f>IFERROR((Y92*PRODUCT($V92:X92))-PRODUCT($V92:X92),"")</f>
        <v/>
      </c>
      <c r="AG92" s="585" t="str">
        <f>IFERROR((Z92*PRODUCT($V92:Y92))-PRODUCT($V92:Y92),"")</f>
        <v/>
      </c>
      <c r="AH92" s="584"/>
    </row>
    <row r="93" spans="10:34" x14ac:dyDescent="0.25">
      <c r="J93" s="586"/>
      <c r="K93" s="586"/>
      <c r="L93" s="586"/>
      <c r="M93" s="586"/>
      <c r="N93" s="586"/>
      <c r="O93" s="586"/>
      <c r="P93" s="586"/>
      <c r="Q93" s="586"/>
      <c r="R93" s="586"/>
      <c r="S93" s="586"/>
      <c r="V93" s="585" t="str">
        <f>IFERROR('E1-F. Portfolio Co. Financials'!G93/'E1-F. Portfolio Co. Financials'!G93,"")</f>
        <v/>
      </c>
      <c r="W93" s="585" t="str">
        <f>IFERROR('E1-F. Portfolio Co. Financials'!P93/'E1-F. Portfolio Co. Financials'!H93,"")</f>
        <v/>
      </c>
      <c r="X93" s="585" t="str">
        <f>IFERROR(('E1-F. Portfolio Co. Financials'!Q93/'E1-F. Portfolio Co. Financials'!P93)/('E1-F. Portfolio Co. Financials'!I93/'E1-F. Portfolio Co. Financials'!H93),"")</f>
        <v/>
      </c>
      <c r="Y93" s="585" t="str">
        <f>IFERROR(('E1-F. Portfolio Co. Financials'!O93/'E1-F. Portfolio Co. Financials'!Q93)/('E1-F. Portfolio Co. Financials'!G93/'E1-F. Portfolio Co. Financials'!I93),"")</f>
        <v/>
      </c>
      <c r="Z93" s="585" t="str">
        <f>IFERROR((1-(('E1-F. Portfolio Co. Financials'!S93-'E1-F. Portfolio Co. Financials'!R93)/'E1-F. Portfolio Co. Financials'!O93))/(1-(('E1-F. Portfolio Co. Financials'!K93-'E1-F. Portfolio Co. Financials'!J93)/'E1-F. Portfolio Co. Financials'!G93)),"")</f>
        <v/>
      </c>
      <c r="AA93" s="585">
        <f t="shared" si="7"/>
        <v>0</v>
      </c>
      <c r="AB93" s="584"/>
      <c r="AC93" s="588" t="str">
        <f t="shared" si="8"/>
        <v/>
      </c>
      <c r="AD93" s="585" t="str">
        <f>IFERROR((W93*PRODUCT($V93:V93))-PRODUCT($V93:V93),"")</f>
        <v/>
      </c>
      <c r="AE93" s="585" t="str">
        <f>IFERROR((X93*PRODUCT($V93:W93))-PRODUCT($V93:W93),"")</f>
        <v/>
      </c>
      <c r="AF93" s="585" t="str">
        <f>IFERROR((Y93*PRODUCT($V93:X93))-PRODUCT($V93:X93),"")</f>
        <v/>
      </c>
      <c r="AG93" s="585" t="str">
        <f>IFERROR((Z93*PRODUCT($V93:Y93))-PRODUCT($V93:Y93),"")</f>
        <v/>
      </c>
      <c r="AH93" s="584"/>
    </row>
    <row r="94" spans="10:34" x14ac:dyDescent="0.25">
      <c r="J94" s="586"/>
      <c r="K94" s="586"/>
      <c r="L94" s="586"/>
      <c r="M94" s="586"/>
      <c r="N94" s="586"/>
      <c r="O94" s="586"/>
      <c r="P94" s="586"/>
      <c r="Q94" s="586"/>
      <c r="R94" s="586"/>
      <c r="S94" s="586"/>
      <c r="V94" s="585" t="str">
        <f>IFERROR('E1-F. Portfolio Co. Financials'!G94/'E1-F. Portfolio Co. Financials'!G94,"")</f>
        <v/>
      </c>
      <c r="W94" s="585" t="str">
        <f>IFERROR('E1-F. Portfolio Co. Financials'!P94/'E1-F. Portfolio Co. Financials'!H94,"")</f>
        <v/>
      </c>
      <c r="X94" s="585" t="str">
        <f>IFERROR(('E1-F. Portfolio Co. Financials'!Q94/'E1-F. Portfolio Co. Financials'!P94)/('E1-F. Portfolio Co. Financials'!I94/'E1-F. Portfolio Co. Financials'!H94),"")</f>
        <v/>
      </c>
      <c r="Y94" s="585" t="str">
        <f>IFERROR(('E1-F. Portfolio Co. Financials'!O94/'E1-F. Portfolio Co. Financials'!Q94)/('E1-F. Portfolio Co. Financials'!G94/'E1-F. Portfolio Co. Financials'!I94),"")</f>
        <v/>
      </c>
      <c r="Z94" s="585" t="str">
        <f>IFERROR((1-(('E1-F. Portfolio Co. Financials'!S94-'E1-F. Portfolio Co. Financials'!R94)/'E1-F. Portfolio Co. Financials'!O94))/(1-(('E1-F. Portfolio Co. Financials'!K94-'E1-F. Portfolio Co. Financials'!J94)/'E1-F. Portfolio Co. Financials'!G94)),"")</f>
        <v/>
      </c>
      <c r="AA94" s="585">
        <f t="shared" si="7"/>
        <v>0</v>
      </c>
      <c r="AB94" s="584"/>
      <c r="AC94" s="588" t="str">
        <f t="shared" si="8"/>
        <v/>
      </c>
      <c r="AD94" s="585" t="str">
        <f>IFERROR((W94*PRODUCT($V94:V94))-PRODUCT($V94:V94),"")</f>
        <v/>
      </c>
      <c r="AE94" s="585" t="str">
        <f>IFERROR((X94*PRODUCT($V94:W94))-PRODUCT($V94:W94),"")</f>
        <v/>
      </c>
      <c r="AF94" s="585" t="str">
        <f>IFERROR((Y94*PRODUCT($V94:X94))-PRODUCT($V94:X94),"")</f>
        <v/>
      </c>
      <c r="AG94" s="585" t="str">
        <f>IFERROR((Z94*PRODUCT($V94:Y94))-PRODUCT($V94:Y94),"")</f>
        <v/>
      </c>
      <c r="AH94" s="584"/>
    </row>
    <row r="95" spans="10:34" x14ac:dyDescent="0.25">
      <c r="J95" s="586"/>
      <c r="K95" s="586"/>
      <c r="L95" s="586"/>
      <c r="M95" s="586"/>
      <c r="N95" s="586"/>
      <c r="O95" s="586"/>
      <c r="P95" s="586"/>
      <c r="Q95" s="586"/>
      <c r="R95" s="586"/>
      <c r="S95" s="586"/>
      <c r="V95" s="585" t="str">
        <f>IFERROR('E1-F. Portfolio Co. Financials'!G95/'E1-F. Portfolio Co. Financials'!G95,"")</f>
        <v/>
      </c>
      <c r="W95" s="585" t="str">
        <f>IFERROR('E1-F. Portfolio Co. Financials'!P95/'E1-F. Portfolio Co. Financials'!H95,"")</f>
        <v/>
      </c>
      <c r="X95" s="585" t="str">
        <f>IFERROR(('E1-F. Portfolio Co. Financials'!Q95/'E1-F. Portfolio Co. Financials'!P95)/('E1-F. Portfolio Co. Financials'!I95/'E1-F. Portfolio Co. Financials'!H95),"")</f>
        <v/>
      </c>
      <c r="Y95" s="585" t="str">
        <f>IFERROR(('E1-F. Portfolio Co. Financials'!O95/'E1-F. Portfolio Co. Financials'!Q95)/('E1-F. Portfolio Co. Financials'!G95/'E1-F. Portfolio Co. Financials'!I95),"")</f>
        <v/>
      </c>
      <c r="Z95" s="585" t="str">
        <f>IFERROR((1-(('E1-F. Portfolio Co. Financials'!S95-'E1-F. Portfolio Co. Financials'!R95)/'E1-F. Portfolio Co. Financials'!O95))/(1-(('E1-F. Portfolio Co. Financials'!K95-'E1-F. Portfolio Co. Financials'!J95)/'E1-F. Portfolio Co. Financials'!G95)),"")</f>
        <v/>
      </c>
      <c r="AA95" s="585">
        <f t="shared" si="7"/>
        <v>0</v>
      </c>
      <c r="AB95" s="584"/>
      <c r="AC95" s="588" t="str">
        <f t="shared" si="8"/>
        <v/>
      </c>
      <c r="AD95" s="585" t="str">
        <f>IFERROR((W95*PRODUCT($V95:V95))-PRODUCT($V95:V95),"")</f>
        <v/>
      </c>
      <c r="AE95" s="585" t="str">
        <f>IFERROR((X95*PRODUCT($V95:W95))-PRODUCT($V95:W95),"")</f>
        <v/>
      </c>
      <c r="AF95" s="585" t="str">
        <f>IFERROR((Y95*PRODUCT($V95:X95))-PRODUCT($V95:X95),"")</f>
        <v/>
      </c>
      <c r="AG95" s="585" t="str">
        <f>IFERROR((Z95*PRODUCT($V95:Y95))-PRODUCT($V95:Y95),"")</f>
        <v/>
      </c>
      <c r="AH95" s="584"/>
    </row>
    <row r="96" spans="10:34" x14ac:dyDescent="0.25">
      <c r="J96" s="586"/>
      <c r="K96" s="586"/>
      <c r="L96" s="586"/>
      <c r="M96" s="586"/>
      <c r="N96" s="586"/>
      <c r="O96" s="586"/>
      <c r="P96" s="586"/>
      <c r="Q96" s="586"/>
      <c r="R96" s="586"/>
      <c r="S96" s="586"/>
      <c r="V96" s="585" t="str">
        <f>IFERROR('E1-F. Portfolio Co. Financials'!G96/'E1-F. Portfolio Co. Financials'!G96,"")</f>
        <v/>
      </c>
      <c r="W96" s="585" t="str">
        <f>IFERROR('E1-F. Portfolio Co. Financials'!P96/'E1-F. Portfolio Co. Financials'!H96,"")</f>
        <v/>
      </c>
      <c r="X96" s="585" t="str">
        <f>IFERROR(('E1-F. Portfolio Co. Financials'!Q96/'E1-F. Portfolio Co. Financials'!P96)/('E1-F. Portfolio Co. Financials'!I96/'E1-F. Portfolio Co. Financials'!H96),"")</f>
        <v/>
      </c>
      <c r="Y96" s="585" t="str">
        <f>IFERROR(('E1-F. Portfolio Co. Financials'!O96/'E1-F. Portfolio Co. Financials'!Q96)/('E1-F. Portfolio Co. Financials'!G96/'E1-F. Portfolio Co. Financials'!I96),"")</f>
        <v/>
      </c>
      <c r="Z96" s="585" t="str">
        <f>IFERROR((1-(('E1-F. Portfolio Co. Financials'!S96-'E1-F. Portfolio Co. Financials'!R96)/'E1-F. Portfolio Co. Financials'!O96))/(1-(('E1-F. Portfolio Co. Financials'!K96-'E1-F. Portfolio Co. Financials'!J96)/'E1-F. Portfolio Co. Financials'!G96)),"")</f>
        <v/>
      </c>
      <c r="AA96" s="585">
        <f t="shared" si="7"/>
        <v>0</v>
      </c>
      <c r="AB96" s="584"/>
      <c r="AC96" s="588" t="str">
        <f t="shared" si="8"/>
        <v/>
      </c>
      <c r="AD96" s="585" t="str">
        <f>IFERROR((W96*PRODUCT($V96:V96))-PRODUCT($V96:V96),"")</f>
        <v/>
      </c>
      <c r="AE96" s="585" t="str">
        <f>IFERROR((X96*PRODUCT($V96:W96))-PRODUCT($V96:W96),"")</f>
        <v/>
      </c>
      <c r="AF96" s="585" t="str">
        <f>IFERROR((Y96*PRODUCT($V96:X96))-PRODUCT($V96:X96),"")</f>
        <v/>
      </c>
      <c r="AG96" s="585" t="str">
        <f>IFERROR((Z96*PRODUCT($V96:Y96))-PRODUCT($V96:Y96),"")</f>
        <v/>
      </c>
      <c r="AH96" s="584"/>
    </row>
    <row r="97" spans="10:34" x14ac:dyDescent="0.25">
      <c r="J97" s="586"/>
      <c r="K97" s="586"/>
      <c r="L97" s="586"/>
      <c r="M97" s="586"/>
      <c r="N97" s="586"/>
      <c r="O97" s="586"/>
      <c r="P97" s="586"/>
      <c r="Q97" s="586"/>
      <c r="R97" s="586"/>
      <c r="S97" s="586"/>
      <c r="V97" s="585" t="str">
        <f>IFERROR('E1-F. Portfolio Co. Financials'!G97/'E1-F. Portfolio Co. Financials'!G97,"")</f>
        <v/>
      </c>
      <c r="W97" s="585" t="str">
        <f>IFERROR('E1-F. Portfolio Co. Financials'!P97/'E1-F. Portfolio Co. Financials'!H97,"")</f>
        <v/>
      </c>
      <c r="X97" s="585" t="str">
        <f>IFERROR(('E1-F. Portfolio Co. Financials'!Q97/'E1-F. Portfolio Co. Financials'!P97)/('E1-F. Portfolio Co. Financials'!I97/'E1-F. Portfolio Co. Financials'!H97),"")</f>
        <v/>
      </c>
      <c r="Y97" s="585" t="str">
        <f>IFERROR(('E1-F. Portfolio Co. Financials'!O97/'E1-F. Portfolio Co. Financials'!Q97)/('E1-F. Portfolio Co. Financials'!G97/'E1-F. Portfolio Co. Financials'!I97),"")</f>
        <v/>
      </c>
      <c r="Z97" s="585" t="str">
        <f>IFERROR((1-(('E1-F. Portfolio Co. Financials'!S97-'E1-F. Portfolio Co. Financials'!R97)/'E1-F. Portfolio Co. Financials'!O97))/(1-(('E1-F. Portfolio Co. Financials'!K97-'E1-F. Portfolio Co. Financials'!J97)/'E1-F. Portfolio Co. Financials'!G97)),"")</f>
        <v/>
      </c>
      <c r="AA97" s="585">
        <f t="shared" si="7"/>
        <v>0</v>
      </c>
      <c r="AB97" s="584"/>
      <c r="AC97" s="588" t="str">
        <f t="shared" si="8"/>
        <v/>
      </c>
      <c r="AD97" s="585" t="str">
        <f>IFERROR((W97*PRODUCT($V97:V97))-PRODUCT($V97:V97),"")</f>
        <v/>
      </c>
      <c r="AE97" s="585" t="str">
        <f>IFERROR((X97*PRODUCT($V97:W97))-PRODUCT($V97:W97),"")</f>
        <v/>
      </c>
      <c r="AF97" s="585" t="str">
        <f>IFERROR((Y97*PRODUCT($V97:X97))-PRODUCT($V97:X97),"")</f>
        <v/>
      </c>
      <c r="AG97" s="585" t="str">
        <f>IFERROR((Z97*PRODUCT($V97:Y97))-PRODUCT($V97:Y97),"")</f>
        <v/>
      </c>
      <c r="AH97" s="584"/>
    </row>
    <row r="98" spans="10:34" x14ac:dyDescent="0.25">
      <c r="J98" s="586"/>
      <c r="K98" s="586"/>
      <c r="L98" s="586"/>
      <c r="M98" s="586"/>
      <c r="N98" s="586"/>
      <c r="O98" s="586"/>
      <c r="P98" s="586"/>
      <c r="Q98" s="586"/>
      <c r="R98" s="586"/>
      <c r="S98" s="586"/>
      <c r="V98" s="585" t="str">
        <f>IFERROR('E1-F. Portfolio Co. Financials'!G98/'E1-F. Portfolio Co. Financials'!G98,"")</f>
        <v/>
      </c>
      <c r="W98" s="585" t="str">
        <f>IFERROR('E1-F. Portfolio Co. Financials'!P98/'E1-F. Portfolio Co. Financials'!H98,"")</f>
        <v/>
      </c>
      <c r="X98" s="585" t="str">
        <f>IFERROR(('E1-F. Portfolio Co. Financials'!Q98/'E1-F. Portfolio Co. Financials'!P98)/('E1-F. Portfolio Co. Financials'!I98/'E1-F. Portfolio Co. Financials'!H98),"")</f>
        <v/>
      </c>
      <c r="Y98" s="585" t="str">
        <f>IFERROR(('E1-F. Portfolio Co. Financials'!O98/'E1-F. Portfolio Co. Financials'!Q98)/('E1-F. Portfolio Co. Financials'!G98/'E1-F. Portfolio Co. Financials'!I98),"")</f>
        <v/>
      </c>
      <c r="Z98" s="585" t="str">
        <f>IFERROR((1-(('E1-F. Portfolio Co. Financials'!S98-'E1-F. Portfolio Co. Financials'!R98)/'E1-F. Portfolio Co. Financials'!O98))/(1-(('E1-F. Portfolio Co. Financials'!K98-'E1-F. Portfolio Co. Financials'!J98)/'E1-F. Portfolio Co. Financials'!G98)),"")</f>
        <v/>
      </c>
      <c r="AA98" s="585">
        <f t="shared" si="7"/>
        <v>0</v>
      </c>
      <c r="AB98" s="584"/>
      <c r="AC98" s="588" t="str">
        <f t="shared" si="8"/>
        <v/>
      </c>
      <c r="AD98" s="585" t="str">
        <f>IFERROR((W98*PRODUCT($V98:V98))-PRODUCT($V98:V98),"")</f>
        <v/>
      </c>
      <c r="AE98" s="585" t="str">
        <f>IFERROR((X98*PRODUCT($V98:W98))-PRODUCT($V98:W98),"")</f>
        <v/>
      </c>
      <c r="AF98" s="585" t="str">
        <f>IFERROR((Y98*PRODUCT($V98:X98))-PRODUCT($V98:X98),"")</f>
        <v/>
      </c>
      <c r="AG98" s="585" t="str">
        <f>IFERROR((Z98*PRODUCT($V98:Y98))-PRODUCT($V98:Y98),"")</f>
        <v/>
      </c>
      <c r="AH98" s="584"/>
    </row>
    <row r="99" spans="10:34" x14ac:dyDescent="0.25">
      <c r="J99" s="586"/>
      <c r="K99" s="586"/>
      <c r="L99" s="586"/>
      <c r="M99" s="586"/>
      <c r="N99" s="586"/>
      <c r="O99" s="586"/>
      <c r="P99" s="586"/>
      <c r="Q99" s="586"/>
      <c r="R99" s="586"/>
      <c r="S99" s="586"/>
      <c r="V99" s="585" t="str">
        <f>IFERROR('E1-F. Portfolio Co. Financials'!G99/'E1-F. Portfolio Co. Financials'!G99,"")</f>
        <v/>
      </c>
      <c r="W99" s="585" t="str">
        <f>IFERROR('E1-F. Portfolio Co. Financials'!P99/'E1-F. Portfolio Co. Financials'!H99,"")</f>
        <v/>
      </c>
      <c r="X99" s="585" t="str">
        <f>IFERROR(('E1-F. Portfolio Co. Financials'!Q99/'E1-F. Portfolio Co. Financials'!P99)/('E1-F. Portfolio Co. Financials'!I99/'E1-F. Portfolio Co. Financials'!H99),"")</f>
        <v/>
      </c>
      <c r="Y99" s="585" t="str">
        <f>IFERROR(('E1-F. Portfolio Co. Financials'!O99/'E1-F. Portfolio Co. Financials'!Q99)/('E1-F. Portfolio Co. Financials'!G99/'E1-F. Portfolio Co. Financials'!I99),"")</f>
        <v/>
      </c>
      <c r="Z99" s="585" t="str">
        <f>IFERROR((1-(('E1-F. Portfolio Co. Financials'!S99-'E1-F. Portfolio Co. Financials'!R99)/'E1-F. Portfolio Co. Financials'!O99))/(1-(('E1-F. Portfolio Co. Financials'!K99-'E1-F. Portfolio Co. Financials'!J99)/'E1-F. Portfolio Co. Financials'!G99)),"")</f>
        <v/>
      </c>
      <c r="AA99" s="585">
        <f t="shared" si="7"/>
        <v>0</v>
      </c>
      <c r="AB99" s="584"/>
      <c r="AC99" s="588" t="str">
        <f t="shared" si="8"/>
        <v/>
      </c>
      <c r="AD99" s="585" t="str">
        <f>IFERROR((W99*PRODUCT($V99:V99))-PRODUCT($V99:V99),"")</f>
        <v/>
      </c>
      <c r="AE99" s="585" t="str">
        <f>IFERROR((X99*PRODUCT($V99:W99))-PRODUCT($V99:W99),"")</f>
        <v/>
      </c>
      <c r="AF99" s="585" t="str">
        <f>IFERROR((Y99*PRODUCT($V99:X99))-PRODUCT($V99:X99),"")</f>
        <v/>
      </c>
      <c r="AG99" s="585" t="str">
        <f>IFERROR((Z99*PRODUCT($V99:Y99))-PRODUCT($V99:Y99),"")</f>
        <v/>
      </c>
      <c r="AH99" s="584"/>
    </row>
    <row r="100" spans="10:34" x14ac:dyDescent="0.25">
      <c r="J100" s="586"/>
      <c r="K100" s="586"/>
      <c r="L100" s="586"/>
      <c r="M100" s="586"/>
      <c r="N100" s="586"/>
      <c r="O100" s="586"/>
      <c r="P100" s="586"/>
      <c r="Q100" s="586"/>
      <c r="R100" s="586"/>
      <c r="S100" s="586"/>
      <c r="V100" s="585" t="str">
        <f>IFERROR('E1-F. Portfolio Co. Financials'!G100/'E1-F. Portfolio Co. Financials'!G100,"")</f>
        <v/>
      </c>
      <c r="W100" s="585" t="str">
        <f>IFERROR('E1-F. Portfolio Co. Financials'!P100/'E1-F. Portfolio Co. Financials'!H100,"")</f>
        <v/>
      </c>
      <c r="X100" s="585" t="str">
        <f>IFERROR(('E1-F. Portfolio Co. Financials'!Q100/'E1-F. Portfolio Co. Financials'!P100)/('E1-F. Portfolio Co. Financials'!I100/'E1-F. Portfolio Co. Financials'!H100),"")</f>
        <v/>
      </c>
      <c r="Y100" s="585" t="str">
        <f>IFERROR(('E1-F. Portfolio Co. Financials'!O100/'E1-F. Portfolio Co. Financials'!Q100)/('E1-F. Portfolio Co. Financials'!G100/'E1-F. Portfolio Co. Financials'!I100),"")</f>
        <v/>
      </c>
      <c r="Z100" s="585" t="str">
        <f>IFERROR((1-(('E1-F. Portfolio Co. Financials'!S100-'E1-F. Portfolio Co. Financials'!R100)/'E1-F. Portfolio Co. Financials'!O100))/(1-(('E1-F. Portfolio Co. Financials'!K100-'E1-F. Portfolio Co. Financials'!J100)/'E1-F. Portfolio Co. Financials'!G100)),"")</f>
        <v/>
      </c>
      <c r="AA100" s="585">
        <f t="shared" si="7"/>
        <v>0</v>
      </c>
      <c r="AB100" s="584"/>
      <c r="AC100" s="588" t="str">
        <f t="shared" si="8"/>
        <v/>
      </c>
      <c r="AD100" s="585" t="str">
        <f>IFERROR((W100*PRODUCT($V100:V100))-PRODUCT($V100:V100),"")</f>
        <v/>
      </c>
      <c r="AE100" s="585" t="str">
        <f>IFERROR((X100*PRODUCT($V100:W100))-PRODUCT($V100:W100),"")</f>
        <v/>
      </c>
      <c r="AF100" s="585" t="str">
        <f>IFERROR((Y100*PRODUCT($V100:X100))-PRODUCT($V100:X100),"")</f>
        <v/>
      </c>
      <c r="AG100" s="585" t="str">
        <f>IFERROR((Z100*PRODUCT($V100:Y100))-PRODUCT($V100:Y100),"")</f>
        <v/>
      </c>
      <c r="AH100" s="584"/>
    </row>
    <row r="101" spans="10:34" x14ac:dyDescent="0.25">
      <c r="J101" s="586"/>
      <c r="K101" s="586"/>
      <c r="L101" s="586"/>
      <c r="M101" s="586"/>
      <c r="N101" s="586"/>
      <c r="O101" s="586"/>
      <c r="P101" s="586"/>
      <c r="Q101" s="586"/>
      <c r="R101" s="586"/>
      <c r="S101" s="586"/>
      <c r="V101" s="585" t="str">
        <f>IFERROR('E1-F. Portfolio Co. Financials'!G101/'E1-F. Portfolio Co. Financials'!G101,"")</f>
        <v/>
      </c>
      <c r="W101" s="585" t="str">
        <f>IFERROR('E1-F. Portfolio Co. Financials'!P101/'E1-F. Portfolio Co. Financials'!H101,"")</f>
        <v/>
      </c>
      <c r="X101" s="585" t="str">
        <f>IFERROR(('E1-F. Portfolio Co. Financials'!Q101/'E1-F. Portfolio Co. Financials'!P101)/('E1-F. Portfolio Co. Financials'!I101/'E1-F. Portfolio Co. Financials'!H101),"")</f>
        <v/>
      </c>
      <c r="Y101" s="585" t="str">
        <f>IFERROR(('E1-F. Portfolio Co. Financials'!O101/'E1-F. Portfolio Co. Financials'!Q101)/('E1-F. Portfolio Co. Financials'!G101/'E1-F. Portfolio Co. Financials'!I101),"")</f>
        <v/>
      </c>
      <c r="Z101" s="585" t="str">
        <f>IFERROR((1-(('E1-F. Portfolio Co. Financials'!S101-'E1-F. Portfolio Co. Financials'!R101)/'E1-F. Portfolio Co. Financials'!O101))/(1-(('E1-F. Portfolio Co. Financials'!K101-'E1-F. Portfolio Co. Financials'!J101)/'E1-F. Portfolio Co. Financials'!G101)),"")</f>
        <v/>
      </c>
      <c r="AA101" s="585">
        <f t="shared" si="7"/>
        <v>0</v>
      </c>
      <c r="AB101" s="584"/>
      <c r="AC101" s="588" t="str">
        <f t="shared" si="8"/>
        <v/>
      </c>
      <c r="AD101" s="585" t="str">
        <f>IFERROR((W101*PRODUCT($V101:V101))-PRODUCT($V101:V101),"")</f>
        <v/>
      </c>
      <c r="AE101" s="585" t="str">
        <f>IFERROR((X101*PRODUCT($V101:W101))-PRODUCT($V101:W101),"")</f>
        <v/>
      </c>
      <c r="AF101" s="585" t="str">
        <f>IFERROR((Y101*PRODUCT($V101:X101))-PRODUCT($V101:X101),"")</f>
        <v/>
      </c>
      <c r="AG101" s="585" t="str">
        <f>IFERROR((Z101*PRODUCT($V101:Y101))-PRODUCT($V101:Y101),"")</f>
        <v/>
      </c>
      <c r="AH101" s="584"/>
    </row>
    <row r="102" spans="10:34" x14ac:dyDescent="0.25">
      <c r="J102" s="586"/>
      <c r="K102" s="586"/>
      <c r="L102" s="586"/>
      <c r="M102" s="586"/>
      <c r="N102" s="586"/>
      <c r="O102" s="586"/>
      <c r="P102" s="586"/>
      <c r="Q102" s="586"/>
      <c r="R102" s="586"/>
      <c r="S102" s="586"/>
      <c r="V102" s="585" t="str">
        <f>IFERROR('E1-F. Portfolio Co. Financials'!G102/'E1-F. Portfolio Co. Financials'!G102,"")</f>
        <v/>
      </c>
      <c r="W102" s="585" t="str">
        <f>IFERROR('E1-F. Portfolio Co. Financials'!P102/'E1-F. Portfolio Co. Financials'!H102,"")</f>
        <v/>
      </c>
      <c r="X102" s="585" t="str">
        <f>IFERROR(('E1-F. Portfolio Co. Financials'!Q102/'E1-F. Portfolio Co. Financials'!P102)/('E1-F. Portfolio Co. Financials'!I102/'E1-F. Portfolio Co. Financials'!H102),"")</f>
        <v/>
      </c>
      <c r="Y102" s="585" t="str">
        <f>IFERROR(('E1-F. Portfolio Co. Financials'!O102/'E1-F. Portfolio Co. Financials'!Q102)/('E1-F. Portfolio Co. Financials'!G102/'E1-F. Portfolio Co. Financials'!I102),"")</f>
        <v/>
      </c>
      <c r="Z102" s="585" t="str">
        <f>IFERROR((1-(('E1-F. Portfolio Co. Financials'!S102-'E1-F. Portfolio Co. Financials'!R102)/'E1-F. Portfolio Co. Financials'!O102))/(1-(('E1-F. Portfolio Co. Financials'!K102-'E1-F. Portfolio Co. Financials'!J102)/'E1-F. Portfolio Co. Financials'!G102)),"")</f>
        <v/>
      </c>
      <c r="AA102" s="585">
        <f t="shared" si="7"/>
        <v>0</v>
      </c>
      <c r="AB102" s="584"/>
      <c r="AC102" s="588" t="str">
        <f t="shared" si="8"/>
        <v/>
      </c>
      <c r="AD102" s="585" t="str">
        <f>IFERROR((W102*PRODUCT($V102:V102))-PRODUCT($V102:V102),"")</f>
        <v/>
      </c>
      <c r="AE102" s="585" t="str">
        <f>IFERROR((X102*PRODUCT($V102:W102))-PRODUCT($V102:W102),"")</f>
        <v/>
      </c>
      <c r="AF102" s="585" t="str">
        <f>IFERROR((Y102*PRODUCT($V102:X102))-PRODUCT($V102:X102),"")</f>
        <v/>
      </c>
      <c r="AG102" s="585" t="str">
        <f>IFERROR((Z102*PRODUCT($V102:Y102))-PRODUCT($V102:Y102),"")</f>
        <v/>
      </c>
      <c r="AH102" s="584"/>
    </row>
    <row r="103" spans="10:34" x14ac:dyDescent="0.25">
      <c r="J103" s="586"/>
      <c r="K103" s="586"/>
      <c r="L103" s="586"/>
      <c r="M103" s="586"/>
      <c r="N103" s="586"/>
      <c r="O103" s="586"/>
      <c r="P103" s="586"/>
      <c r="Q103" s="586"/>
      <c r="R103" s="586"/>
      <c r="S103" s="586"/>
      <c r="V103" s="585" t="str">
        <f>IFERROR('E1-F. Portfolio Co. Financials'!G103/'E1-F. Portfolio Co. Financials'!G103,"")</f>
        <v/>
      </c>
      <c r="W103" s="585" t="str">
        <f>IFERROR('E1-F. Portfolio Co. Financials'!P103/'E1-F. Portfolio Co. Financials'!H103,"")</f>
        <v/>
      </c>
      <c r="X103" s="585" t="str">
        <f>IFERROR(('E1-F. Portfolio Co. Financials'!Q103/'E1-F. Portfolio Co. Financials'!P103)/('E1-F. Portfolio Co. Financials'!I103/'E1-F. Portfolio Co. Financials'!H103),"")</f>
        <v/>
      </c>
      <c r="Y103" s="585" t="str">
        <f>IFERROR(('E1-F. Portfolio Co. Financials'!O103/'E1-F. Portfolio Co. Financials'!Q103)/('E1-F. Portfolio Co. Financials'!G103/'E1-F. Portfolio Co. Financials'!I103),"")</f>
        <v/>
      </c>
      <c r="Z103" s="585" t="str">
        <f>IFERROR((1-(('E1-F. Portfolio Co. Financials'!S103-'E1-F. Portfolio Co. Financials'!R103)/'E1-F. Portfolio Co. Financials'!O103))/(1-(('E1-F. Portfolio Co. Financials'!K103-'E1-F. Portfolio Co. Financials'!J103)/'E1-F. Portfolio Co. Financials'!G103)),"")</f>
        <v/>
      </c>
      <c r="AA103" s="585">
        <f t="shared" si="7"/>
        <v>0</v>
      </c>
      <c r="AB103" s="584"/>
      <c r="AC103" s="588" t="str">
        <f t="shared" si="8"/>
        <v/>
      </c>
      <c r="AD103" s="585" t="str">
        <f>IFERROR((W103*PRODUCT($V103:V103))-PRODUCT($V103:V103),"")</f>
        <v/>
      </c>
      <c r="AE103" s="585" t="str">
        <f>IFERROR((X103*PRODUCT($V103:W103))-PRODUCT($V103:W103),"")</f>
        <v/>
      </c>
      <c r="AF103" s="585" t="str">
        <f>IFERROR((Y103*PRODUCT($V103:X103))-PRODUCT($V103:X103),"")</f>
        <v/>
      </c>
      <c r="AG103" s="585" t="str">
        <f>IFERROR((Z103*PRODUCT($V103:Y103))-PRODUCT($V103:Y103),"")</f>
        <v/>
      </c>
      <c r="AH103" s="584"/>
    </row>
    <row r="104" spans="10:34" x14ac:dyDescent="0.25">
      <c r="J104" s="586"/>
      <c r="K104" s="586"/>
      <c r="L104" s="586"/>
      <c r="M104" s="586"/>
      <c r="N104" s="586"/>
      <c r="O104" s="586"/>
      <c r="P104" s="586"/>
      <c r="Q104" s="586"/>
      <c r="R104" s="586"/>
      <c r="S104" s="586"/>
      <c r="V104" s="585" t="str">
        <f>IFERROR('E1-F. Portfolio Co. Financials'!G104/'E1-F. Portfolio Co. Financials'!G104,"")</f>
        <v/>
      </c>
      <c r="W104" s="585" t="str">
        <f>IFERROR('E1-F. Portfolio Co. Financials'!P104/'E1-F. Portfolio Co. Financials'!H104,"")</f>
        <v/>
      </c>
      <c r="X104" s="585" t="str">
        <f>IFERROR(('E1-F. Portfolio Co. Financials'!Q104/'E1-F. Portfolio Co. Financials'!P104)/('E1-F. Portfolio Co. Financials'!I104/'E1-F. Portfolio Co. Financials'!H104),"")</f>
        <v/>
      </c>
      <c r="Y104" s="585" t="str">
        <f>IFERROR(('E1-F. Portfolio Co. Financials'!O104/'E1-F. Portfolio Co. Financials'!Q104)/('E1-F. Portfolio Co. Financials'!G104/'E1-F. Portfolio Co. Financials'!I104),"")</f>
        <v/>
      </c>
      <c r="Z104" s="585" t="str">
        <f>IFERROR((1-(('E1-F. Portfolio Co. Financials'!S104-'E1-F. Portfolio Co. Financials'!R104)/'E1-F. Portfolio Co. Financials'!O104))/(1-(('E1-F. Portfolio Co. Financials'!K104-'E1-F. Portfolio Co. Financials'!J104)/'E1-F. Portfolio Co. Financials'!G104)),"")</f>
        <v/>
      </c>
      <c r="AA104" s="585">
        <f t="shared" si="7"/>
        <v>0</v>
      </c>
      <c r="AB104" s="584"/>
      <c r="AC104" s="588" t="str">
        <f t="shared" si="8"/>
        <v/>
      </c>
      <c r="AD104" s="585" t="str">
        <f>IFERROR((W104*PRODUCT($V104:V104))-PRODUCT($V104:V104),"")</f>
        <v/>
      </c>
      <c r="AE104" s="585" t="str">
        <f>IFERROR((X104*PRODUCT($V104:W104))-PRODUCT($V104:W104),"")</f>
        <v/>
      </c>
      <c r="AF104" s="585" t="str">
        <f>IFERROR((Y104*PRODUCT($V104:X104))-PRODUCT($V104:X104),"")</f>
        <v/>
      </c>
      <c r="AG104" s="585" t="str">
        <f>IFERROR((Z104*PRODUCT($V104:Y104))-PRODUCT($V104:Y104),"")</f>
        <v/>
      </c>
      <c r="AH104" s="584"/>
    </row>
    <row r="105" spans="10:34" x14ac:dyDescent="0.25">
      <c r="J105" s="586"/>
      <c r="K105" s="586"/>
      <c r="L105" s="586"/>
      <c r="M105" s="586"/>
      <c r="N105" s="586"/>
      <c r="O105" s="586"/>
      <c r="P105" s="586"/>
      <c r="Q105" s="586"/>
      <c r="R105" s="586"/>
      <c r="S105" s="586"/>
      <c r="V105" s="585" t="str">
        <f>IFERROR('E1-F. Portfolio Co. Financials'!G105/'E1-F. Portfolio Co. Financials'!G105,"")</f>
        <v/>
      </c>
      <c r="W105" s="585" t="str">
        <f>IFERROR('E1-F. Portfolio Co. Financials'!P105/'E1-F. Portfolio Co. Financials'!H105,"")</f>
        <v/>
      </c>
      <c r="X105" s="585" t="str">
        <f>IFERROR(('E1-F. Portfolio Co. Financials'!Q105/'E1-F. Portfolio Co. Financials'!P105)/('E1-F. Portfolio Co. Financials'!I105/'E1-F. Portfolio Co. Financials'!H105),"")</f>
        <v/>
      </c>
      <c r="Y105" s="585" t="str">
        <f>IFERROR(('E1-F. Portfolio Co. Financials'!O105/'E1-F. Portfolio Co. Financials'!Q105)/('E1-F. Portfolio Co. Financials'!G105/'E1-F. Portfolio Co. Financials'!I105),"")</f>
        <v/>
      </c>
      <c r="Z105" s="585" t="str">
        <f>IFERROR((1-(('E1-F. Portfolio Co. Financials'!S105-'E1-F. Portfolio Co. Financials'!R105)/'E1-F. Portfolio Co. Financials'!O105))/(1-(('E1-F. Portfolio Co. Financials'!K105-'E1-F. Portfolio Co. Financials'!J105)/'E1-F. Portfolio Co. Financials'!G105)),"")</f>
        <v/>
      </c>
      <c r="AA105" s="585">
        <f t="shared" si="7"/>
        <v>0</v>
      </c>
      <c r="AB105" s="584"/>
      <c r="AC105" s="588" t="str">
        <f t="shared" si="8"/>
        <v/>
      </c>
      <c r="AD105" s="585" t="str">
        <f>IFERROR((W105*PRODUCT($V105:V105))-PRODUCT($V105:V105),"")</f>
        <v/>
      </c>
      <c r="AE105" s="585" t="str">
        <f>IFERROR((X105*PRODUCT($V105:W105))-PRODUCT($V105:W105),"")</f>
        <v/>
      </c>
      <c r="AF105" s="585" t="str">
        <f>IFERROR((Y105*PRODUCT($V105:X105))-PRODUCT($V105:X105),"")</f>
        <v/>
      </c>
      <c r="AG105" s="585" t="str">
        <f>IFERROR((Z105*PRODUCT($V105:Y105))-PRODUCT($V105:Y105),"")</f>
        <v/>
      </c>
      <c r="AH105" s="584"/>
    </row>
    <row r="106" spans="10:34" x14ac:dyDescent="0.25">
      <c r="J106" s="586"/>
      <c r="K106" s="586"/>
      <c r="L106" s="586"/>
      <c r="M106" s="586"/>
      <c r="N106" s="586"/>
      <c r="O106" s="586"/>
      <c r="P106" s="586"/>
      <c r="Q106" s="586"/>
      <c r="R106" s="586"/>
      <c r="S106" s="586"/>
      <c r="V106" s="585" t="str">
        <f>IFERROR('E1-F. Portfolio Co. Financials'!G106/'E1-F. Portfolio Co. Financials'!G106,"")</f>
        <v/>
      </c>
      <c r="W106" s="585" t="str">
        <f>IFERROR('E1-F. Portfolio Co. Financials'!P106/'E1-F. Portfolio Co. Financials'!H106,"")</f>
        <v/>
      </c>
      <c r="X106" s="585" t="str">
        <f>IFERROR(('E1-F. Portfolio Co. Financials'!Q106/'E1-F. Portfolio Co. Financials'!P106)/('E1-F. Portfolio Co. Financials'!I106/'E1-F. Portfolio Co. Financials'!H106),"")</f>
        <v/>
      </c>
      <c r="Y106" s="585" t="str">
        <f>IFERROR(('E1-F. Portfolio Co. Financials'!O106/'E1-F. Portfolio Co. Financials'!Q106)/('E1-F. Portfolio Co. Financials'!G106/'E1-F. Portfolio Co. Financials'!I106),"")</f>
        <v/>
      </c>
      <c r="Z106" s="585" t="str">
        <f>IFERROR((1-(('E1-F. Portfolio Co. Financials'!S106-'E1-F. Portfolio Co. Financials'!R106)/'E1-F. Portfolio Co. Financials'!O106))/(1-(('E1-F. Portfolio Co. Financials'!K106-'E1-F. Portfolio Co. Financials'!J106)/'E1-F. Portfolio Co. Financials'!G106)),"")</f>
        <v/>
      </c>
      <c r="AA106" s="585">
        <f t="shared" si="7"/>
        <v>0</v>
      </c>
      <c r="AB106" s="584"/>
      <c r="AC106" s="588" t="str">
        <f t="shared" si="8"/>
        <v/>
      </c>
      <c r="AD106" s="585" t="str">
        <f>IFERROR((W106*PRODUCT($V106:V106))-PRODUCT($V106:V106),"")</f>
        <v/>
      </c>
      <c r="AE106" s="585" t="str">
        <f>IFERROR((X106*PRODUCT($V106:W106))-PRODUCT($V106:W106),"")</f>
        <v/>
      </c>
      <c r="AF106" s="585" t="str">
        <f>IFERROR((Y106*PRODUCT($V106:X106))-PRODUCT($V106:X106),"")</f>
        <v/>
      </c>
      <c r="AG106" s="585" t="str">
        <f>IFERROR((Z106*PRODUCT($V106:Y106))-PRODUCT($V106:Y106),"")</f>
        <v/>
      </c>
      <c r="AH106" s="584"/>
    </row>
    <row r="107" spans="10:34" x14ac:dyDescent="0.25">
      <c r="J107" s="586"/>
      <c r="K107" s="586"/>
      <c r="L107" s="586"/>
      <c r="M107" s="586"/>
      <c r="N107" s="586"/>
      <c r="O107" s="586"/>
      <c r="P107" s="586"/>
      <c r="Q107" s="586"/>
      <c r="R107" s="586"/>
      <c r="S107" s="586"/>
      <c r="V107" s="585" t="str">
        <f>IFERROR('E1-F. Portfolio Co. Financials'!G107/'E1-F. Portfolio Co. Financials'!G107,"")</f>
        <v/>
      </c>
      <c r="W107" s="585" t="str">
        <f>IFERROR('E1-F. Portfolio Co. Financials'!P107/'E1-F. Portfolio Co. Financials'!H107,"")</f>
        <v/>
      </c>
      <c r="X107" s="585" t="str">
        <f>IFERROR(('E1-F. Portfolio Co. Financials'!Q107/'E1-F. Portfolio Co. Financials'!P107)/('E1-F. Portfolio Co. Financials'!I107/'E1-F. Portfolio Co. Financials'!H107),"")</f>
        <v/>
      </c>
      <c r="Y107" s="585" t="str">
        <f>IFERROR(('E1-F. Portfolio Co. Financials'!O107/'E1-F. Portfolio Co. Financials'!Q107)/('E1-F. Portfolio Co. Financials'!G107/'E1-F. Portfolio Co. Financials'!I107),"")</f>
        <v/>
      </c>
      <c r="Z107" s="585" t="str">
        <f>IFERROR((1-(('E1-F. Portfolio Co. Financials'!S107-'E1-F. Portfolio Co. Financials'!R107)/'E1-F. Portfolio Co. Financials'!O107))/(1-(('E1-F. Portfolio Co. Financials'!K107-'E1-F. Portfolio Co. Financials'!J107)/'E1-F. Portfolio Co. Financials'!G107)),"")</f>
        <v/>
      </c>
      <c r="AA107" s="585">
        <f t="shared" si="7"/>
        <v>0</v>
      </c>
      <c r="AB107" s="584"/>
      <c r="AC107" s="588" t="str">
        <f t="shared" si="8"/>
        <v/>
      </c>
      <c r="AD107" s="585" t="str">
        <f>IFERROR((W107*PRODUCT($V107:V107))-PRODUCT($V107:V107),"")</f>
        <v/>
      </c>
      <c r="AE107" s="585" t="str">
        <f>IFERROR((X107*PRODUCT($V107:W107))-PRODUCT($V107:W107),"")</f>
        <v/>
      </c>
      <c r="AF107" s="585" t="str">
        <f>IFERROR((Y107*PRODUCT($V107:X107))-PRODUCT($V107:X107),"")</f>
        <v/>
      </c>
      <c r="AG107" s="585" t="str">
        <f>IFERROR((Z107*PRODUCT($V107:Y107))-PRODUCT($V107:Y107),"")</f>
        <v/>
      </c>
      <c r="AH107" s="584"/>
    </row>
    <row r="108" spans="10:34" x14ac:dyDescent="0.25">
      <c r="J108" s="586"/>
      <c r="K108" s="586"/>
      <c r="L108" s="586"/>
      <c r="M108" s="586"/>
      <c r="N108" s="586"/>
      <c r="O108" s="586"/>
      <c r="P108" s="586"/>
      <c r="Q108" s="586"/>
      <c r="R108" s="586"/>
      <c r="S108" s="586"/>
      <c r="V108" s="585" t="str">
        <f>IFERROR('E1-F. Portfolio Co. Financials'!G108/'E1-F. Portfolio Co. Financials'!G108,"")</f>
        <v/>
      </c>
      <c r="W108" s="585" t="str">
        <f>IFERROR('E1-F. Portfolio Co. Financials'!P108/'E1-F. Portfolio Co. Financials'!H108,"")</f>
        <v/>
      </c>
      <c r="X108" s="585" t="str">
        <f>IFERROR(('E1-F. Portfolio Co. Financials'!Q108/'E1-F. Portfolio Co. Financials'!P108)/('E1-F. Portfolio Co. Financials'!I108/'E1-F. Portfolio Co. Financials'!H108),"")</f>
        <v/>
      </c>
      <c r="Y108" s="585" t="str">
        <f>IFERROR(('E1-F. Portfolio Co. Financials'!O108/'E1-F. Portfolio Co. Financials'!Q108)/('E1-F. Portfolio Co. Financials'!G108/'E1-F. Portfolio Co. Financials'!I108),"")</f>
        <v/>
      </c>
      <c r="Z108" s="585" t="str">
        <f>IFERROR((1-(('E1-F. Portfolio Co. Financials'!S108-'E1-F. Portfolio Co. Financials'!R108)/'E1-F. Portfolio Co. Financials'!O108))/(1-(('E1-F. Portfolio Co. Financials'!K108-'E1-F. Portfolio Co. Financials'!J108)/'E1-F. Portfolio Co. Financials'!G108)),"")</f>
        <v/>
      </c>
      <c r="AA108" s="585">
        <f t="shared" si="7"/>
        <v>0</v>
      </c>
      <c r="AB108" s="584"/>
      <c r="AC108" s="588" t="str">
        <f t="shared" si="8"/>
        <v/>
      </c>
      <c r="AD108" s="585" t="str">
        <f>IFERROR((W108*PRODUCT($V108:V108))-PRODUCT($V108:V108),"")</f>
        <v/>
      </c>
      <c r="AE108" s="585" t="str">
        <f>IFERROR((X108*PRODUCT($V108:W108))-PRODUCT($V108:W108),"")</f>
        <v/>
      </c>
      <c r="AF108" s="585" t="str">
        <f>IFERROR((Y108*PRODUCT($V108:X108))-PRODUCT($V108:X108),"")</f>
        <v/>
      </c>
      <c r="AG108" s="585" t="str">
        <f>IFERROR((Z108*PRODUCT($V108:Y108))-PRODUCT($V108:Y108),"")</f>
        <v/>
      </c>
      <c r="AH108" s="584"/>
    </row>
    <row r="109" spans="10:34" x14ac:dyDescent="0.25">
      <c r="J109" s="586"/>
      <c r="K109" s="586"/>
      <c r="L109" s="586"/>
      <c r="M109" s="586"/>
      <c r="N109" s="586"/>
      <c r="O109" s="586"/>
      <c r="P109" s="586"/>
      <c r="Q109" s="586"/>
      <c r="R109" s="586"/>
      <c r="S109" s="586"/>
      <c r="V109" s="585" t="str">
        <f>IFERROR('E1-F. Portfolio Co. Financials'!G109/'E1-F. Portfolio Co. Financials'!G109,"")</f>
        <v/>
      </c>
      <c r="W109" s="585" t="str">
        <f>IFERROR('E1-F. Portfolio Co. Financials'!P109/'E1-F. Portfolio Co. Financials'!H109,"")</f>
        <v/>
      </c>
      <c r="X109" s="585" t="str">
        <f>IFERROR(('E1-F. Portfolio Co. Financials'!Q109/'E1-F. Portfolio Co. Financials'!P109)/('E1-F. Portfolio Co. Financials'!I109/'E1-F. Portfolio Co. Financials'!H109),"")</f>
        <v/>
      </c>
      <c r="Y109" s="585" t="str">
        <f>IFERROR(('E1-F. Portfolio Co. Financials'!O109/'E1-F. Portfolio Co. Financials'!Q109)/('E1-F. Portfolio Co. Financials'!G109/'E1-F. Portfolio Co. Financials'!I109),"")</f>
        <v/>
      </c>
      <c r="Z109" s="585" t="str">
        <f>IFERROR((1-(('E1-F. Portfolio Co. Financials'!S109-'E1-F. Portfolio Co. Financials'!R109)/'E1-F. Portfolio Co. Financials'!O109))/(1-(('E1-F. Portfolio Co. Financials'!K109-'E1-F. Portfolio Co. Financials'!J109)/'E1-F. Portfolio Co. Financials'!G109)),"")</f>
        <v/>
      </c>
      <c r="AA109" s="585">
        <f t="shared" si="7"/>
        <v>0</v>
      </c>
      <c r="AB109" s="584"/>
      <c r="AC109" s="588" t="str">
        <f t="shared" si="8"/>
        <v/>
      </c>
      <c r="AD109" s="585" t="str">
        <f>IFERROR((W109*PRODUCT($V109:V109))-PRODUCT($V109:V109),"")</f>
        <v/>
      </c>
      <c r="AE109" s="585" t="str">
        <f>IFERROR((X109*PRODUCT($V109:W109))-PRODUCT($V109:W109),"")</f>
        <v/>
      </c>
      <c r="AF109" s="585" t="str">
        <f>IFERROR((Y109*PRODUCT($V109:X109))-PRODUCT($V109:X109),"")</f>
        <v/>
      </c>
      <c r="AG109" s="585" t="str">
        <f>IFERROR((Z109*PRODUCT($V109:Y109))-PRODUCT($V109:Y109),"")</f>
        <v/>
      </c>
      <c r="AH109" s="584"/>
    </row>
    <row r="110" spans="10:34" x14ac:dyDescent="0.25">
      <c r="J110" s="586"/>
      <c r="K110" s="586"/>
      <c r="L110" s="586"/>
      <c r="M110" s="586"/>
      <c r="N110" s="586"/>
      <c r="O110" s="586"/>
      <c r="P110" s="586"/>
      <c r="Q110" s="586"/>
      <c r="R110" s="586"/>
      <c r="S110" s="586"/>
      <c r="V110" s="585" t="str">
        <f>IFERROR('E1-F. Portfolio Co. Financials'!G110/'E1-F. Portfolio Co. Financials'!G110,"")</f>
        <v/>
      </c>
      <c r="W110" s="585" t="str">
        <f>IFERROR('E1-F. Portfolio Co. Financials'!P110/'E1-F. Portfolio Co. Financials'!H110,"")</f>
        <v/>
      </c>
      <c r="X110" s="585" t="str">
        <f>IFERROR(('E1-F. Portfolio Co. Financials'!Q110/'E1-F. Portfolio Co. Financials'!P110)/('E1-F. Portfolio Co. Financials'!I110/'E1-F. Portfolio Co. Financials'!H110),"")</f>
        <v/>
      </c>
      <c r="Y110" s="585" t="str">
        <f>IFERROR(('E1-F. Portfolio Co. Financials'!O110/'E1-F. Portfolio Co. Financials'!Q110)/('E1-F. Portfolio Co. Financials'!G110/'E1-F. Portfolio Co. Financials'!I110),"")</f>
        <v/>
      </c>
      <c r="Z110" s="585" t="str">
        <f>IFERROR((1-(('E1-F. Portfolio Co. Financials'!S110-'E1-F. Portfolio Co. Financials'!R110)/'E1-F. Portfolio Co. Financials'!O110))/(1-(('E1-F. Portfolio Co. Financials'!K110-'E1-F. Portfolio Co. Financials'!J110)/'E1-F. Portfolio Co. Financials'!G110)),"")</f>
        <v/>
      </c>
      <c r="AA110" s="585">
        <f t="shared" si="7"/>
        <v>0</v>
      </c>
      <c r="AB110" s="584"/>
      <c r="AC110" s="588" t="str">
        <f t="shared" si="8"/>
        <v/>
      </c>
      <c r="AD110" s="585" t="str">
        <f>IFERROR((W110*PRODUCT($V110:V110))-PRODUCT($V110:V110),"")</f>
        <v/>
      </c>
      <c r="AE110" s="585" t="str">
        <f>IFERROR((X110*PRODUCT($V110:W110))-PRODUCT($V110:W110),"")</f>
        <v/>
      </c>
      <c r="AF110" s="585" t="str">
        <f>IFERROR((Y110*PRODUCT($V110:X110))-PRODUCT($V110:X110),"")</f>
        <v/>
      </c>
      <c r="AG110" s="585" t="str">
        <f>IFERROR((Z110*PRODUCT($V110:Y110))-PRODUCT($V110:Y110),"")</f>
        <v/>
      </c>
      <c r="AH110" s="584"/>
    </row>
    <row r="111" spans="10:34" x14ac:dyDescent="0.25">
      <c r="J111" s="586"/>
      <c r="K111" s="586"/>
      <c r="L111" s="586"/>
      <c r="M111" s="586"/>
      <c r="N111" s="586"/>
      <c r="O111" s="586"/>
      <c r="P111" s="586"/>
      <c r="Q111" s="586"/>
      <c r="R111" s="586"/>
      <c r="S111" s="586"/>
      <c r="V111" s="585" t="str">
        <f>IFERROR('E1-F. Portfolio Co. Financials'!G111/'E1-F. Portfolio Co. Financials'!G111,"")</f>
        <v/>
      </c>
      <c r="W111" s="585" t="str">
        <f>IFERROR('E1-F. Portfolio Co. Financials'!P111/'E1-F. Portfolio Co. Financials'!H111,"")</f>
        <v/>
      </c>
      <c r="X111" s="585" t="str">
        <f>IFERROR(('E1-F. Portfolio Co. Financials'!Q111/'E1-F. Portfolio Co. Financials'!P111)/('E1-F. Portfolio Co. Financials'!I111/'E1-F. Portfolio Co. Financials'!H111),"")</f>
        <v/>
      </c>
      <c r="Y111" s="585" t="str">
        <f>IFERROR(('E1-F. Portfolio Co. Financials'!O111/'E1-F. Portfolio Co. Financials'!Q111)/('E1-F. Portfolio Co. Financials'!G111/'E1-F. Portfolio Co. Financials'!I111),"")</f>
        <v/>
      </c>
      <c r="Z111" s="585" t="str">
        <f>IFERROR((1-(('E1-F. Portfolio Co. Financials'!S111-'E1-F. Portfolio Co. Financials'!R111)/'E1-F. Portfolio Co. Financials'!O111))/(1-(('E1-F. Portfolio Co. Financials'!K111-'E1-F. Portfolio Co. Financials'!J111)/'E1-F. Portfolio Co. Financials'!G111)),"")</f>
        <v/>
      </c>
      <c r="AA111" s="585">
        <f t="shared" si="7"/>
        <v>0</v>
      </c>
      <c r="AB111" s="584"/>
      <c r="AC111" s="588" t="str">
        <f t="shared" si="8"/>
        <v/>
      </c>
      <c r="AD111" s="585" t="str">
        <f>IFERROR((W111*PRODUCT($V111:V111))-PRODUCT($V111:V111),"")</f>
        <v/>
      </c>
      <c r="AE111" s="585" t="str">
        <f>IFERROR((X111*PRODUCT($V111:W111))-PRODUCT($V111:W111),"")</f>
        <v/>
      </c>
      <c r="AF111" s="585" t="str">
        <f>IFERROR((Y111*PRODUCT($V111:X111))-PRODUCT($V111:X111),"")</f>
        <v/>
      </c>
      <c r="AG111" s="585" t="str">
        <f>IFERROR((Z111*PRODUCT($V111:Y111))-PRODUCT($V111:Y111),"")</f>
        <v/>
      </c>
      <c r="AH111" s="584"/>
    </row>
    <row r="112" spans="10:34" x14ac:dyDescent="0.25">
      <c r="J112" s="586"/>
      <c r="K112" s="586"/>
      <c r="L112" s="586"/>
      <c r="M112" s="586"/>
      <c r="N112" s="586"/>
      <c r="O112" s="586"/>
      <c r="P112" s="586"/>
      <c r="Q112" s="586"/>
      <c r="R112" s="586"/>
      <c r="S112" s="586"/>
      <c r="V112" s="585" t="str">
        <f>IFERROR('E1-F. Portfolio Co. Financials'!G112/'E1-F. Portfolio Co. Financials'!G112,"")</f>
        <v/>
      </c>
      <c r="W112" s="585" t="str">
        <f>IFERROR('E1-F. Portfolio Co. Financials'!P112/'E1-F. Portfolio Co. Financials'!H112,"")</f>
        <v/>
      </c>
      <c r="X112" s="585" t="str">
        <f>IFERROR(('E1-F. Portfolio Co. Financials'!Q112/'E1-F. Portfolio Co. Financials'!P112)/('E1-F. Portfolio Co. Financials'!I112/'E1-F. Portfolio Co. Financials'!H112),"")</f>
        <v/>
      </c>
      <c r="Y112" s="585" t="str">
        <f>IFERROR(('E1-F. Portfolio Co. Financials'!O112/'E1-F. Portfolio Co. Financials'!Q112)/('E1-F. Portfolio Co. Financials'!G112/'E1-F. Portfolio Co. Financials'!I112),"")</f>
        <v/>
      </c>
      <c r="Z112" s="585" t="str">
        <f>IFERROR((1-(('E1-F. Portfolio Co. Financials'!S112-'E1-F. Portfolio Co. Financials'!R112)/'E1-F. Portfolio Co. Financials'!O112))/(1-(('E1-F. Portfolio Co. Financials'!K112-'E1-F. Portfolio Co. Financials'!J112)/'E1-F. Portfolio Co. Financials'!G112)),"")</f>
        <v/>
      </c>
      <c r="AA112" s="585">
        <f t="shared" si="7"/>
        <v>0</v>
      </c>
      <c r="AB112" s="584"/>
      <c r="AC112" s="588" t="str">
        <f t="shared" si="8"/>
        <v/>
      </c>
      <c r="AD112" s="585" t="str">
        <f>IFERROR((W112*PRODUCT($V112:V112))-PRODUCT($V112:V112),"")</f>
        <v/>
      </c>
      <c r="AE112" s="585" t="str">
        <f>IFERROR((X112*PRODUCT($V112:W112))-PRODUCT($V112:W112),"")</f>
        <v/>
      </c>
      <c r="AF112" s="585" t="str">
        <f>IFERROR((Y112*PRODUCT($V112:X112))-PRODUCT($V112:X112),"")</f>
        <v/>
      </c>
      <c r="AG112" s="585" t="str">
        <f>IFERROR((Z112*PRODUCT($V112:Y112))-PRODUCT($V112:Y112),"")</f>
        <v/>
      </c>
      <c r="AH112" s="584"/>
    </row>
    <row r="113" spans="10:34" x14ac:dyDescent="0.25">
      <c r="J113" s="586"/>
      <c r="K113" s="586"/>
      <c r="L113" s="586"/>
      <c r="M113" s="586"/>
      <c r="N113" s="586"/>
      <c r="O113" s="586"/>
      <c r="P113" s="586"/>
      <c r="Q113" s="586"/>
      <c r="R113" s="586"/>
      <c r="S113" s="586"/>
      <c r="V113" s="585" t="str">
        <f>IFERROR('E1-F. Portfolio Co. Financials'!G113/'E1-F. Portfolio Co. Financials'!G113,"")</f>
        <v/>
      </c>
      <c r="W113" s="585" t="str">
        <f>IFERROR('E1-F. Portfolio Co. Financials'!P113/'E1-F. Portfolio Co. Financials'!H113,"")</f>
        <v/>
      </c>
      <c r="X113" s="585" t="str">
        <f>IFERROR(('E1-F. Portfolio Co. Financials'!Q113/'E1-F. Portfolio Co. Financials'!P113)/('E1-F. Portfolio Co. Financials'!I113/'E1-F. Portfolio Co. Financials'!H113),"")</f>
        <v/>
      </c>
      <c r="Y113" s="585" t="str">
        <f>IFERROR(('E1-F. Portfolio Co. Financials'!O113/'E1-F. Portfolio Co. Financials'!Q113)/('E1-F. Portfolio Co. Financials'!G113/'E1-F. Portfolio Co. Financials'!I113),"")</f>
        <v/>
      </c>
      <c r="Z113" s="585" t="str">
        <f>IFERROR((1-(('E1-F. Portfolio Co. Financials'!S113-'E1-F. Portfolio Co. Financials'!R113)/'E1-F. Portfolio Co. Financials'!O113))/(1-(('E1-F. Portfolio Co. Financials'!K113-'E1-F. Portfolio Co. Financials'!J113)/'E1-F. Portfolio Co. Financials'!G113)),"")</f>
        <v/>
      </c>
      <c r="AA113" s="585">
        <f t="shared" si="7"/>
        <v>0</v>
      </c>
      <c r="AB113" s="584"/>
      <c r="AC113" s="588" t="str">
        <f t="shared" si="8"/>
        <v/>
      </c>
      <c r="AD113" s="585" t="str">
        <f>IFERROR((W113*PRODUCT($V113:V113))-PRODUCT($V113:V113),"")</f>
        <v/>
      </c>
      <c r="AE113" s="585" t="str">
        <f>IFERROR((X113*PRODUCT($V113:W113))-PRODUCT($V113:W113),"")</f>
        <v/>
      </c>
      <c r="AF113" s="585" t="str">
        <f>IFERROR((Y113*PRODUCT($V113:X113))-PRODUCT($V113:X113),"")</f>
        <v/>
      </c>
      <c r="AG113" s="585" t="str">
        <f>IFERROR((Z113*PRODUCT($V113:Y113))-PRODUCT($V113:Y113),"")</f>
        <v/>
      </c>
      <c r="AH113" s="584"/>
    </row>
    <row r="114" spans="10:34" x14ac:dyDescent="0.25">
      <c r="J114" s="586"/>
      <c r="K114" s="586"/>
      <c r="L114" s="586"/>
      <c r="M114" s="586"/>
      <c r="N114" s="586"/>
      <c r="O114" s="586"/>
      <c r="P114" s="586"/>
      <c r="Q114" s="586"/>
      <c r="R114" s="586"/>
      <c r="S114" s="586"/>
      <c r="V114" s="585" t="str">
        <f>IFERROR('E1-F. Portfolio Co. Financials'!G114/'E1-F. Portfolio Co. Financials'!G114,"")</f>
        <v/>
      </c>
      <c r="W114" s="585" t="str">
        <f>IFERROR('E1-F. Portfolio Co. Financials'!P114/'E1-F. Portfolio Co. Financials'!H114,"")</f>
        <v/>
      </c>
      <c r="X114" s="585" t="str">
        <f>IFERROR(('E1-F. Portfolio Co. Financials'!Q114/'E1-F. Portfolio Co. Financials'!P114)/('E1-F. Portfolio Co. Financials'!I114/'E1-F. Portfolio Co. Financials'!H114),"")</f>
        <v/>
      </c>
      <c r="Y114" s="585" t="str">
        <f>IFERROR(('E1-F. Portfolio Co. Financials'!O114/'E1-F. Portfolio Co. Financials'!Q114)/('E1-F. Portfolio Co. Financials'!G114/'E1-F. Portfolio Co. Financials'!I114),"")</f>
        <v/>
      </c>
      <c r="Z114" s="585" t="str">
        <f>IFERROR((1-(('E1-F. Portfolio Co. Financials'!S114-'E1-F. Portfolio Co. Financials'!R114)/'E1-F. Portfolio Co. Financials'!O114))/(1-(('E1-F. Portfolio Co. Financials'!K114-'E1-F. Portfolio Co. Financials'!J114)/'E1-F. Portfolio Co. Financials'!G114)),"")</f>
        <v/>
      </c>
      <c r="AA114" s="585">
        <f t="shared" si="7"/>
        <v>0</v>
      </c>
      <c r="AB114" s="584"/>
      <c r="AC114" s="588" t="str">
        <f t="shared" si="8"/>
        <v/>
      </c>
      <c r="AD114" s="585" t="str">
        <f>IFERROR((W114*PRODUCT($V114:V114))-PRODUCT($V114:V114),"")</f>
        <v/>
      </c>
      <c r="AE114" s="585" t="str">
        <f>IFERROR((X114*PRODUCT($V114:W114))-PRODUCT($V114:W114),"")</f>
        <v/>
      </c>
      <c r="AF114" s="585" t="str">
        <f>IFERROR((Y114*PRODUCT($V114:X114))-PRODUCT($V114:X114),"")</f>
        <v/>
      </c>
      <c r="AG114" s="585" t="str">
        <f>IFERROR((Z114*PRODUCT($V114:Y114))-PRODUCT($V114:Y114),"")</f>
        <v/>
      </c>
      <c r="AH114" s="584"/>
    </row>
    <row r="115" spans="10:34" x14ac:dyDescent="0.25">
      <c r="J115" s="586"/>
      <c r="K115" s="586"/>
      <c r="L115" s="586"/>
      <c r="M115" s="586"/>
      <c r="N115" s="586"/>
      <c r="O115" s="586"/>
      <c r="P115" s="586"/>
      <c r="Q115" s="586"/>
      <c r="R115" s="586"/>
      <c r="S115" s="586"/>
      <c r="V115" s="585" t="str">
        <f>IFERROR('E1-F. Portfolio Co. Financials'!G115/'E1-F. Portfolio Co. Financials'!G115,"")</f>
        <v/>
      </c>
      <c r="W115" s="585" t="str">
        <f>IFERROR('E1-F. Portfolio Co. Financials'!P115/'E1-F. Portfolio Co. Financials'!H115,"")</f>
        <v/>
      </c>
      <c r="X115" s="585" t="str">
        <f>IFERROR(('E1-F. Portfolio Co. Financials'!Q115/'E1-F. Portfolio Co. Financials'!P115)/('E1-F. Portfolio Co. Financials'!I115/'E1-F. Portfolio Co. Financials'!H115),"")</f>
        <v/>
      </c>
      <c r="Y115" s="585" t="str">
        <f>IFERROR(('E1-F. Portfolio Co. Financials'!O115/'E1-F. Portfolio Co. Financials'!Q115)/('E1-F. Portfolio Co. Financials'!G115/'E1-F. Portfolio Co. Financials'!I115),"")</f>
        <v/>
      </c>
      <c r="Z115" s="585" t="str">
        <f>IFERROR((1-(('E1-F. Portfolio Co. Financials'!S115-'E1-F. Portfolio Co. Financials'!R115)/'E1-F. Portfolio Co. Financials'!O115))/(1-(('E1-F. Portfolio Co. Financials'!K115-'E1-F. Portfolio Co. Financials'!J115)/'E1-F. Portfolio Co. Financials'!G115)),"")</f>
        <v/>
      </c>
      <c r="AA115" s="585">
        <f t="shared" si="7"/>
        <v>0</v>
      </c>
      <c r="AB115" s="584"/>
      <c r="AC115" s="588" t="str">
        <f t="shared" si="8"/>
        <v/>
      </c>
      <c r="AD115" s="585" t="str">
        <f>IFERROR((W115*PRODUCT($V115:V115))-PRODUCT($V115:V115),"")</f>
        <v/>
      </c>
      <c r="AE115" s="585" t="str">
        <f>IFERROR((X115*PRODUCT($V115:W115))-PRODUCT($V115:W115),"")</f>
        <v/>
      </c>
      <c r="AF115" s="585" t="str">
        <f>IFERROR((Y115*PRODUCT($V115:X115))-PRODUCT($V115:X115),"")</f>
        <v/>
      </c>
      <c r="AG115" s="585" t="str">
        <f>IFERROR((Z115*PRODUCT($V115:Y115))-PRODUCT($V115:Y115),"")</f>
        <v/>
      </c>
      <c r="AH115" s="584"/>
    </row>
    <row r="116" spans="10:34" x14ac:dyDescent="0.25">
      <c r="J116" s="586"/>
      <c r="K116" s="586"/>
      <c r="L116" s="586"/>
      <c r="M116" s="586"/>
      <c r="N116" s="586"/>
      <c r="O116" s="586"/>
      <c r="P116" s="586"/>
      <c r="Q116" s="586"/>
      <c r="R116" s="586"/>
      <c r="S116" s="586"/>
      <c r="V116" s="585" t="str">
        <f>IFERROR('E1-F. Portfolio Co. Financials'!G116/'E1-F. Portfolio Co. Financials'!G116,"")</f>
        <v/>
      </c>
      <c r="W116" s="585" t="str">
        <f>IFERROR('E1-F. Portfolio Co. Financials'!P116/'E1-F. Portfolio Co. Financials'!H116,"")</f>
        <v/>
      </c>
      <c r="X116" s="585" t="str">
        <f>IFERROR(('E1-F. Portfolio Co. Financials'!Q116/'E1-F. Portfolio Co. Financials'!P116)/('E1-F. Portfolio Co. Financials'!I116/'E1-F. Portfolio Co. Financials'!H116),"")</f>
        <v/>
      </c>
      <c r="Y116" s="585" t="str">
        <f>IFERROR(('E1-F. Portfolio Co. Financials'!O116/'E1-F. Portfolio Co. Financials'!Q116)/('E1-F. Portfolio Co. Financials'!G116/'E1-F. Portfolio Co. Financials'!I116),"")</f>
        <v/>
      </c>
      <c r="Z116" s="585" t="str">
        <f>IFERROR((1-(('E1-F. Portfolio Co. Financials'!S116-'E1-F. Portfolio Co. Financials'!R116)/'E1-F. Portfolio Co. Financials'!O116))/(1-(('E1-F. Portfolio Co. Financials'!K116-'E1-F. Portfolio Co. Financials'!J116)/'E1-F. Portfolio Co. Financials'!G116)),"")</f>
        <v/>
      </c>
      <c r="AA116" s="585">
        <f t="shared" si="7"/>
        <v>0</v>
      </c>
      <c r="AB116" s="584"/>
      <c r="AC116" s="588" t="str">
        <f t="shared" si="8"/>
        <v/>
      </c>
      <c r="AD116" s="585" t="str">
        <f>IFERROR((W116*PRODUCT($V116:V116))-PRODUCT($V116:V116),"")</f>
        <v/>
      </c>
      <c r="AE116" s="585" t="str">
        <f>IFERROR((X116*PRODUCT($V116:W116))-PRODUCT($V116:W116),"")</f>
        <v/>
      </c>
      <c r="AF116" s="585" t="str">
        <f>IFERROR((Y116*PRODUCT($V116:X116))-PRODUCT($V116:X116),"")</f>
        <v/>
      </c>
      <c r="AG116" s="585" t="str">
        <f>IFERROR((Z116*PRODUCT($V116:Y116))-PRODUCT($V116:Y116),"")</f>
        <v/>
      </c>
      <c r="AH116" s="584"/>
    </row>
    <row r="117" spans="10:34" x14ac:dyDescent="0.25">
      <c r="J117" s="586"/>
      <c r="K117" s="586"/>
      <c r="L117" s="586"/>
      <c r="M117" s="586"/>
      <c r="N117" s="586"/>
      <c r="O117" s="586"/>
      <c r="P117" s="586"/>
      <c r="Q117" s="586"/>
      <c r="R117" s="586"/>
      <c r="S117" s="586"/>
      <c r="V117" s="585" t="str">
        <f>IFERROR('E1-F. Portfolio Co. Financials'!G117/'E1-F. Portfolio Co. Financials'!G117,"")</f>
        <v/>
      </c>
      <c r="W117" s="585" t="str">
        <f>IFERROR('E1-F. Portfolio Co. Financials'!P117/'E1-F. Portfolio Co. Financials'!H117,"")</f>
        <v/>
      </c>
      <c r="X117" s="585" t="str">
        <f>IFERROR(('E1-F. Portfolio Co. Financials'!Q117/'E1-F. Portfolio Co. Financials'!P117)/('E1-F. Portfolio Co. Financials'!I117/'E1-F. Portfolio Co. Financials'!H117),"")</f>
        <v/>
      </c>
      <c r="Y117" s="585" t="str">
        <f>IFERROR(('E1-F. Portfolio Co. Financials'!O117/'E1-F. Portfolio Co. Financials'!Q117)/('E1-F. Portfolio Co. Financials'!G117/'E1-F. Portfolio Co. Financials'!I117),"")</f>
        <v/>
      </c>
      <c r="Z117" s="585" t="str">
        <f>IFERROR((1-(('E1-F. Portfolio Co. Financials'!S117-'E1-F. Portfolio Co. Financials'!R117)/'E1-F. Portfolio Co. Financials'!O117))/(1-(('E1-F. Portfolio Co. Financials'!K117-'E1-F. Portfolio Co. Financials'!J117)/'E1-F. Portfolio Co. Financials'!G117)),"")</f>
        <v/>
      </c>
      <c r="AA117" s="585">
        <f t="shared" si="7"/>
        <v>0</v>
      </c>
      <c r="AB117" s="584"/>
      <c r="AC117" s="588" t="str">
        <f t="shared" si="8"/>
        <v/>
      </c>
      <c r="AD117" s="585" t="str">
        <f>IFERROR((W117*PRODUCT($V117:V117))-PRODUCT($V117:V117),"")</f>
        <v/>
      </c>
      <c r="AE117" s="585" t="str">
        <f>IFERROR((X117*PRODUCT($V117:W117))-PRODUCT($V117:W117),"")</f>
        <v/>
      </c>
      <c r="AF117" s="585" t="str">
        <f>IFERROR((Y117*PRODUCT($V117:X117))-PRODUCT($V117:X117),"")</f>
        <v/>
      </c>
      <c r="AG117" s="585" t="str">
        <f>IFERROR((Z117*PRODUCT($V117:Y117))-PRODUCT($V117:Y117),"")</f>
        <v/>
      </c>
      <c r="AH117" s="584"/>
    </row>
    <row r="118" spans="10:34" x14ac:dyDescent="0.25">
      <c r="J118" s="586"/>
      <c r="K118" s="586"/>
      <c r="L118" s="586"/>
      <c r="M118" s="586"/>
      <c r="N118" s="586"/>
      <c r="O118" s="586"/>
      <c r="P118" s="586"/>
      <c r="Q118" s="586"/>
      <c r="R118" s="586"/>
      <c r="S118" s="586"/>
      <c r="V118" s="585" t="str">
        <f>IFERROR('E1-F. Portfolio Co. Financials'!G118/'E1-F. Portfolio Co. Financials'!G118,"")</f>
        <v/>
      </c>
      <c r="W118" s="585" t="str">
        <f>IFERROR('E1-F. Portfolio Co. Financials'!P118/'E1-F. Portfolio Co. Financials'!H118,"")</f>
        <v/>
      </c>
      <c r="X118" s="585" t="str">
        <f>IFERROR(('E1-F. Portfolio Co. Financials'!Q118/'E1-F. Portfolio Co. Financials'!P118)/('E1-F. Portfolio Co. Financials'!I118/'E1-F. Portfolio Co. Financials'!H118),"")</f>
        <v/>
      </c>
      <c r="Y118" s="585" t="str">
        <f>IFERROR(('E1-F. Portfolio Co. Financials'!O118/'E1-F. Portfolio Co. Financials'!Q118)/('E1-F. Portfolio Co. Financials'!G118/'E1-F. Portfolio Co. Financials'!I118),"")</f>
        <v/>
      </c>
      <c r="Z118" s="585" t="str">
        <f>IFERROR((1-(('E1-F. Portfolio Co. Financials'!S118-'E1-F. Portfolio Co. Financials'!R118)/'E1-F. Portfolio Co. Financials'!O118))/(1-(('E1-F. Portfolio Co. Financials'!K118-'E1-F. Portfolio Co. Financials'!J118)/'E1-F. Portfolio Co. Financials'!G118)),"")</f>
        <v/>
      </c>
      <c r="AA118" s="585">
        <f t="shared" si="7"/>
        <v>0</v>
      </c>
      <c r="AB118" s="584"/>
      <c r="AC118" s="588" t="str">
        <f t="shared" si="8"/>
        <v/>
      </c>
      <c r="AD118" s="585" t="str">
        <f>IFERROR((W118*PRODUCT($V118:V118))-PRODUCT($V118:V118),"")</f>
        <v/>
      </c>
      <c r="AE118" s="585" t="str">
        <f>IFERROR((X118*PRODUCT($V118:W118))-PRODUCT($V118:W118),"")</f>
        <v/>
      </c>
      <c r="AF118" s="585" t="str">
        <f>IFERROR((Y118*PRODUCT($V118:X118))-PRODUCT($V118:X118),"")</f>
        <v/>
      </c>
      <c r="AG118" s="585" t="str">
        <f>IFERROR((Z118*PRODUCT($V118:Y118))-PRODUCT($V118:Y118),"")</f>
        <v/>
      </c>
      <c r="AH118" s="584"/>
    </row>
    <row r="119" spans="10:34" x14ac:dyDescent="0.25">
      <c r="J119" s="586"/>
      <c r="K119" s="586"/>
      <c r="L119" s="586"/>
      <c r="M119" s="586"/>
      <c r="N119" s="586"/>
      <c r="O119" s="586"/>
      <c r="P119" s="586"/>
      <c r="Q119" s="586"/>
      <c r="R119" s="586"/>
      <c r="S119" s="586"/>
      <c r="V119" s="585" t="str">
        <f>IFERROR('E1-F. Portfolio Co. Financials'!G119/'E1-F. Portfolio Co. Financials'!G119,"")</f>
        <v/>
      </c>
      <c r="W119" s="585" t="str">
        <f>IFERROR('E1-F. Portfolio Co. Financials'!P119/'E1-F. Portfolio Co. Financials'!H119,"")</f>
        <v/>
      </c>
      <c r="X119" s="585" t="str">
        <f>IFERROR(('E1-F. Portfolio Co. Financials'!Q119/'E1-F. Portfolio Co. Financials'!P119)/('E1-F. Portfolio Co. Financials'!I119/'E1-F. Portfolio Co. Financials'!H119),"")</f>
        <v/>
      </c>
      <c r="Y119" s="585" t="str">
        <f>IFERROR(('E1-F. Portfolio Co. Financials'!O119/'E1-F. Portfolio Co. Financials'!Q119)/('E1-F. Portfolio Co. Financials'!G119/'E1-F. Portfolio Co. Financials'!I119),"")</f>
        <v/>
      </c>
      <c r="Z119" s="585" t="str">
        <f>IFERROR((1-(('E1-F. Portfolio Co. Financials'!S119-'E1-F. Portfolio Co. Financials'!R119)/'E1-F. Portfolio Co. Financials'!O119))/(1-(('E1-F. Portfolio Co. Financials'!K119-'E1-F. Portfolio Co. Financials'!J119)/'E1-F. Portfolio Co. Financials'!G119)),"")</f>
        <v/>
      </c>
      <c r="AA119" s="585">
        <f t="shared" si="7"/>
        <v>0</v>
      </c>
      <c r="AB119" s="584"/>
      <c r="AC119" s="588" t="str">
        <f t="shared" si="8"/>
        <v/>
      </c>
      <c r="AD119" s="585" t="str">
        <f>IFERROR((W119*PRODUCT($V119:V119))-PRODUCT($V119:V119),"")</f>
        <v/>
      </c>
      <c r="AE119" s="585" t="str">
        <f>IFERROR((X119*PRODUCT($V119:W119))-PRODUCT($V119:W119),"")</f>
        <v/>
      </c>
      <c r="AF119" s="585" t="str">
        <f>IFERROR((Y119*PRODUCT($V119:X119))-PRODUCT($V119:X119),"")</f>
        <v/>
      </c>
      <c r="AG119" s="585" t="str">
        <f>IFERROR((Z119*PRODUCT($V119:Y119))-PRODUCT($V119:Y119),"")</f>
        <v/>
      </c>
      <c r="AH119" s="584"/>
    </row>
    <row r="120" spans="10:34" x14ac:dyDescent="0.25">
      <c r="J120" s="586"/>
      <c r="K120" s="586"/>
      <c r="L120" s="586"/>
      <c r="M120" s="586"/>
      <c r="N120" s="586"/>
      <c r="O120" s="586"/>
      <c r="P120" s="586"/>
      <c r="Q120" s="586"/>
      <c r="R120" s="586"/>
      <c r="S120" s="586"/>
      <c r="V120" s="585" t="str">
        <f>IFERROR('E1-F. Portfolio Co. Financials'!G120/'E1-F. Portfolio Co. Financials'!G120,"")</f>
        <v/>
      </c>
      <c r="W120" s="585" t="str">
        <f>IFERROR('E1-F. Portfolio Co. Financials'!P120/'E1-F. Portfolio Co. Financials'!H120,"")</f>
        <v/>
      </c>
      <c r="X120" s="585" t="str">
        <f>IFERROR(('E1-F. Portfolio Co. Financials'!Q120/'E1-F. Portfolio Co. Financials'!P120)/('E1-F. Portfolio Co. Financials'!I120/'E1-F. Portfolio Co. Financials'!H120),"")</f>
        <v/>
      </c>
      <c r="Y120" s="585" t="str">
        <f>IFERROR(('E1-F. Portfolio Co. Financials'!O120/'E1-F. Portfolio Co. Financials'!Q120)/('E1-F. Portfolio Co. Financials'!G120/'E1-F. Portfolio Co. Financials'!I120),"")</f>
        <v/>
      </c>
      <c r="Z120" s="585" t="str">
        <f>IFERROR((1-(('E1-F. Portfolio Co. Financials'!S120-'E1-F. Portfolio Co. Financials'!R120)/'E1-F. Portfolio Co. Financials'!O120))/(1-(('E1-F. Portfolio Co. Financials'!K120-'E1-F. Portfolio Co. Financials'!J120)/'E1-F. Portfolio Co. Financials'!G120)),"")</f>
        <v/>
      </c>
      <c r="AA120" s="585">
        <f t="shared" si="7"/>
        <v>0</v>
      </c>
      <c r="AB120" s="584"/>
      <c r="AC120" s="588" t="str">
        <f t="shared" si="8"/>
        <v/>
      </c>
      <c r="AD120" s="585" t="str">
        <f>IFERROR((W120*PRODUCT($V120:V120))-PRODUCT($V120:V120),"")</f>
        <v/>
      </c>
      <c r="AE120" s="585" t="str">
        <f>IFERROR((X120*PRODUCT($V120:W120))-PRODUCT($V120:W120),"")</f>
        <v/>
      </c>
      <c r="AF120" s="585" t="str">
        <f>IFERROR((Y120*PRODUCT($V120:X120))-PRODUCT($V120:X120),"")</f>
        <v/>
      </c>
      <c r="AG120" s="585" t="str">
        <f>IFERROR((Z120*PRODUCT($V120:Y120))-PRODUCT($V120:Y120),"")</f>
        <v/>
      </c>
      <c r="AH120" s="584"/>
    </row>
    <row r="121" spans="10:34" x14ac:dyDescent="0.25">
      <c r="J121" s="586"/>
      <c r="K121" s="586"/>
      <c r="L121" s="586"/>
      <c r="M121" s="586"/>
      <c r="N121" s="586"/>
      <c r="O121" s="586"/>
      <c r="P121" s="586"/>
      <c r="Q121" s="586"/>
      <c r="R121" s="586"/>
      <c r="S121" s="586"/>
      <c r="V121" s="585" t="str">
        <f>IFERROR('E1-F. Portfolio Co. Financials'!G121/'E1-F. Portfolio Co. Financials'!G121,"")</f>
        <v/>
      </c>
      <c r="W121" s="585" t="str">
        <f>IFERROR('E1-F. Portfolio Co. Financials'!P121/'E1-F. Portfolio Co. Financials'!H121,"")</f>
        <v/>
      </c>
      <c r="X121" s="585" t="str">
        <f>IFERROR(('E1-F. Portfolio Co. Financials'!Q121/'E1-F. Portfolio Co. Financials'!P121)/('E1-F. Portfolio Co. Financials'!I121/'E1-F. Portfolio Co. Financials'!H121),"")</f>
        <v/>
      </c>
      <c r="Y121" s="585" t="str">
        <f>IFERROR(('E1-F. Portfolio Co. Financials'!O121/'E1-F. Portfolio Co. Financials'!Q121)/('E1-F. Portfolio Co. Financials'!G121/'E1-F. Portfolio Co. Financials'!I121),"")</f>
        <v/>
      </c>
      <c r="Z121" s="585" t="str">
        <f>IFERROR((1-(('E1-F. Portfolio Co. Financials'!S121-'E1-F. Portfolio Co. Financials'!R121)/'E1-F. Portfolio Co. Financials'!O121))/(1-(('E1-F. Portfolio Co. Financials'!K121-'E1-F. Portfolio Co. Financials'!J121)/'E1-F. Portfolio Co. Financials'!G121)),"")</f>
        <v/>
      </c>
      <c r="AA121" s="585">
        <f t="shared" si="7"/>
        <v>0</v>
      </c>
      <c r="AB121" s="584"/>
      <c r="AC121" s="588" t="str">
        <f t="shared" si="8"/>
        <v/>
      </c>
      <c r="AD121" s="585" t="str">
        <f>IFERROR((W121*PRODUCT($V121:V121))-PRODUCT($V121:V121),"")</f>
        <v/>
      </c>
      <c r="AE121" s="585" t="str">
        <f>IFERROR((X121*PRODUCT($V121:W121))-PRODUCT($V121:W121),"")</f>
        <v/>
      </c>
      <c r="AF121" s="585" t="str">
        <f>IFERROR((Y121*PRODUCT($V121:X121))-PRODUCT($V121:X121),"")</f>
        <v/>
      </c>
      <c r="AG121" s="585" t="str">
        <f>IFERROR((Z121*PRODUCT($V121:Y121))-PRODUCT($V121:Y121),"")</f>
        <v/>
      </c>
      <c r="AH121" s="584"/>
    </row>
    <row r="122" spans="10:34" x14ac:dyDescent="0.25">
      <c r="J122" s="586"/>
      <c r="K122" s="586"/>
      <c r="L122" s="586"/>
      <c r="M122" s="586"/>
      <c r="N122" s="586"/>
      <c r="O122" s="586"/>
      <c r="P122" s="586"/>
      <c r="Q122" s="586"/>
      <c r="R122" s="586"/>
      <c r="S122" s="586"/>
      <c r="V122" s="585" t="str">
        <f>IFERROR('E1-F. Portfolio Co. Financials'!G122/'E1-F. Portfolio Co. Financials'!G122,"")</f>
        <v/>
      </c>
      <c r="W122" s="585" t="str">
        <f>IFERROR('E1-F. Portfolio Co. Financials'!P122/'E1-F. Portfolio Co. Financials'!H122,"")</f>
        <v/>
      </c>
      <c r="X122" s="585" t="str">
        <f>IFERROR(('E1-F. Portfolio Co. Financials'!Q122/'E1-F. Portfolio Co. Financials'!P122)/('E1-F. Portfolio Co. Financials'!I122/'E1-F. Portfolio Co. Financials'!H122),"")</f>
        <v/>
      </c>
      <c r="Y122" s="585" t="str">
        <f>IFERROR(('E1-F. Portfolio Co. Financials'!O122/'E1-F. Portfolio Co. Financials'!Q122)/('E1-F. Portfolio Co. Financials'!G122/'E1-F. Portfolio Co. Financials'!I122),"")</f>
        <v/>
      </c>
      <c r="Z122" s="585" t="str">
        <f>IFERROR((1-(('E1-F. Portfolio Co. Financials'!S122-'E1-F. Portfolio Co. Financials'!R122)/'E1-F. Portfolio Co. Financials'!O122))/(1-(('E1-F. Portfolio Co. Financials'!K122-'E1-F. Portfolio Co. Financials'!J122)/'E1-F. Portfolio Co. Financials'!G122)),"")</f>
        <v/>
      </c>
      <c r="AA122" s="585">
        <f t="shared" si="7"/>
        <v>0</v>
      </c>
      <c r="AB122" s="584"/>
      <c r="AC122" s="588" t="str">
        <f t="shared" si="8"/>
        <v/>
      </c>
      <c r="AD122" s="585" t="str">
        <f>IFERROR((W122*PRODUCT($V122:V122))-PRODUCT($V122:V122),"")</f>
        <v/>
      </c>
      <c r="AE122" s="585" t="str">
        <f>IFERROR((X122*PRODUCT($V122:W122))-PRODUCT($V122:W122),"")</f>
        <v/>
      </c>
      <c r="AF122" s="585" t="str">
        <f>IFERROR((Y122*PRODUCT($V122:X122))-PRODUCT($V122:X122),"")</f>
        <v/>
      </c>
      <c r="AG122" s="585" t="str">
        <f>IFERROR((Z122*PRODUCT($V122:Y122))-PRODUCT($V122:Y122),"")</f>
        <v/>
      </c>
      <c r="AH122" s="584"/>
    </row>
    <row r="123" spans="10:34" x14ac:dyDescent="0.25">
      <c r="J123" s="586"/>
      <c r="K123" s="586"/>
      <c r="L123" s="586"/>
      <c r="M123" s="586"/>
      <c r="N123" s="586"/>
      <c r="O123" s="586"/>
      <c r="P123" s="586"/>
      <c r="Q123" s="586"/>
      <c r="R123" s="586"/>
      <c r="S123" s="586"/>
      <c r="V123" s="585" t="str">
        <f>IFERROR('E1-F. Portfolio Co. Financials'!G123/'E1-F. Portfolio Co. Financials'!G123,"")</f>
        <v/>
      </c>
      <c r="W123" s="585" t="str">
        <f>IFERROR('E1-F. Portfolio Co. Financials'!P123/'E1-F. Portfolio Co. Financials'!H123,"")</f>
        <v/>
      </c>
      <c r="X123" s="585" t="str">
        <f>IFERROR(('E1-F. Portfolio Co. Financials'!Q123/'E1-F. Portfolio Co. Financials'!P123)/('E1-F. Portfolio Co. Financials'!I123/'E1-F. Portfolio Co. Financials'!H123),"")</f>
        <v/>
      </c>
      <c r="Y123" s="585" t="str">
        <f>IFERROR(('E1-F. Portfolio Co. Financials'!O123/'E1-F. Portfolio Co. Financials'!Q123)/('E1-F. Portfolio Co. Financials'!G123/'E1-F. Portfolio Co. Financials'!I123),"")</f>
        <v/>
      </c>
      <c r="Z123" s="585" t="str">
        <f>IFERROR((1-(('E1-F. Portfolio Co. Financials'!S123-'E1-F. Portfolio Co. Financials'!R123)/'E1-F. Portfolio Co. Financials'!O123))/(1-(('E1-F. Portfolio Co. Financials'!K123-'E1-F. Portfolio Co. Financials'!J123)/'E1-F. Portfolio Co. Financials'!G123)),"")</f>
        <v/>
      </c>
      <c r="AA123" s="585">
        <f t="shared" si="7"/>
        <v>0</v>
      </c>
      <c r="AB123" s="584"/>
      <c r="AC123" s="588" t="str">
        <f t="shared" si="8"/>
        <v/>
      </c>
      <c r="AD123" s="585" t="str">
        <f>IFERROR((W123*PRODUCT($V123:V123))-PRODUCT($V123:V123),"")</f>
        <v/>
      </c>
      <c r="AE123" s="585" t="str">
        <f>IFERROR((X123*PRODUCT($V123:W123))-PRODUCT($V123:W123),"")</f>
        <v/>
      </c>
      <c r="AF123" s="585" t="str">
        <f>IFERROR((Y123*PRODUCT($V123:X123))-PRODUCT($V123:X123),"")</f>
        <v/>
      </c>
      <c r="AG123" s="585" t="str">
        <f>IFERROR((Z123*PRODUCT($V123:Y123))-PRODUCT($V123:Y123),"")</f>
        <v/>
      </c>
      <c r="AH123" s="584"/>
    </row>
    <row r="124" spans="10:34" x14ac:dyDescent="0.25">
      <c r="J124" s="586"/>
      <c r="K124" s="586"/>
      <c r="L124" s="586"/>
      <c r="M124" s="586"/>
      <c r="N124" s="586"/>
      <c r="O124" s="586"/>
      <c r="P124" s="586"/>
      <c r="Q124" s="586"/>
      <c r="R124" s="586"/>
      <c r="S124" s="586"/>
      <c r="V124" s="585" t="str">
        <f>IFERROR('E1-F. Portfolio Co. Financials'!G124/'E1-F. Portfolio Co. Financials'!G124,"")</f>
        <v/>
      </c>
      <c r="W124" s="585" t="str">
        <f>IFERROR('E1-F. Portfolio Co. Financials'!P124/'E1-F. Portfolio Co. Financials'!H124,"")</f>
        <v/>
      </c>
      <c r="X124" s="585" t="str">
        <f>IFERROR(('E1-F. Portfolio Co. Financials'!Q124/'E1-F. Portfolio Co. Financials'!P124)/('E1-F. Portfolio Co. Financials'!I124/'E1-F. Portfolio Co. Financials'!H124),"")</f>
        <v/>
      </c>
      <c r="Y124" s="585" t="str">
        <f>IFERROR(('E1-F. Portfolio Co. Financials'!O124/'E1-F. Portfolio Co. Financials'!Q124)/('E1-F. Portfolio Co. Financials'!G124/'E1-F. Portfolio Co. Financials'!I124),"")</f>
        <v/>
      </c>
      <c r="Z124" s="585" t="str">
        <f>IFERROR((1-(('E1-F. Portfolio Co. Financials'!S124-'E1-F. Portfolio Co. Financials'!R124)/'E1-F. Portfolio Co. Financials'!O124))/(1-(('E1-F. Portfolio Co. Financials'!K124-'E1-F. Portfolio Co. Financials'!J124)/'E1-F. Portfolio Co. Financials'!G124)),"")</f>
        <v/>
      </c>
      <c r="AA124" s="585">
        <f t="shared" si="7"/>
        <v>0</v>
      </c>
      <c r="AB124" s="584"/>
      <c r="AC124" s="588" t="str">
        <f t="shared" si="8"/>
        <v/>
      </c>
      <c r="AD124" s="585" t="str">
        <f>IFERROR((W124*PRODUCT($V124:V124))-PRODUCT($V124:V124),"")</f>
        <v/>
      </c>
      <c r="AE124" s="585" t="str">
        <f>IFERROR((X124*PRODUCT($V124:W124))-PRODUCT($V124:W124),"")</f>
        <v/>
      </c>
      <c r="AF124" s="585" t="str">
        <f>IFERROR((Y124*PRODUCT($V124:X124))-PRODUCT($V124:X124),"")</f>
        <v/>
      </c>
      <c r="AG124" s="585" t="str">
        <f>IFERROR((Z124*PRODUCT($V124:Y124))-PRODUCT($V124:Y124),"")</f>
        <v/>
      </c>
      <c r="AH124" s="584"/>
    </row>
    <row r="125" spans="10:34" x14ac:dyDescent="0.25">
      <c r="J125" s="586"/>
      <c r="K125" s="586"/>
      <c r="L125" s="586"/>
      <c r="M125" s="586"/>
      <c r="N125" s="586"/>
      <c r="O125" s="586"/>
      <c r="P125" s="586"/>
      <c r="Q125" s="586"/>
      <c r="R125" s="586"/>
      <c r="S125" s="586"/>
      <c r="V125" s="585" t="str">
        <f>IFERROR('E1-F. Portfolio Co. Financials'!G125/'E1-F. Portfolio Co. Financials'!G125,"")</f>
        <v/>
      </c>
      <c r="W125" s="585" t="str">
        <f>IFERROR('E1-F. Portfolio Co. Financials'!P125/'E1-F. Portfolio Co. Financials'!H125,"")</f>
        <v/>
      </c>
      <c r="X125" s="585" t="str">
        <f>IFERROR(('E1-F. Portfolio Co. Financials'!Q125/'E1-F. Portfolio Co. Financials'!P125)/('E1-F. Portfolio Co. Financials'!I125/'E1-F. Portfolio Co. Financials'!H125),"")</f>
        <v/>
      </c>
      <c r="Y125" s="585" t="str">
        <f>IFERROR(('E1-F. Portfolio Co. Financials'!O125/'E1-F. Portfolio Co. Financials'!Q125)/('E1-F. Portfolio Co. Financials'!G125/'E1-F. Portfolio Co. Financials'!I125),"")</f>
        <v/>
      </c>
      <c r="Z125" s="585" t="str">
        <f>IFERROR((1-(('E1-F. Portfolio Co. Financials'!S125-'E1-F. Portfolio Co. Financials'!R125)/'E1-F. Portfolio Co. Financials'!O125))/(1-(('E1-F. Portfolio Co. Financials'!K125-'E1-F. Portfolio Co. Financials'!J125)/'E1-F. Portfolio Co. Financials'!G125)),"")</f>
        <v/>
      </c>
      <c r="AA125" s="585">
        <f t="shared" si="7"/>
        <v>0</v>
      </c>
      <c r="AB125" s="584"/>
      <c r="AC125" s="588" t="str">
        <f t="shared" si="8"/>
        <v/>
      </c>
      <c r="AD125" s="585" t="str">
        <f>IFERROR((W125*PRODUCT($V125:V125))-PRODUCT($V125:V125),"")</f>
        <v/>
      </c>
      <c r="AE125" s="585" t="str">
        <f>IFERROR((X125*PRODUCT($V125:W125))-PRODUCT($V125:W125),"")</f>
        <v/>
      </c>
      <c r="AF125" s="585" t="str">
        <f>IFERROR((Y125*PRODUCT($V125:X125))-PRODUCT($V125:X125),"")</f>
        <v/>
      </c>
      <c r="AG125" s="585" t="str">
        <f>IFERROR((Z125*PRODUCT($V125:Y125))-PRODUCT($V125:Y125),"")</f>
        <v/>
      </c>
      <c r="AH125" s="584"/>
    </row>
    <row r="126" spans="10:34" x14ac:dyDescent="0.25">
      <c r="J126" s="586"/>
      <c r="K126" s="586"/>
      <c r="L126" s="586"/>
      <c r="M126" s="586"/>
      <c r="N126" s="586"/>
      <c r="O126" s="586"/>
      <c r="P126" s="586"/>
      <c r="Q126" s="586"/>
      <c r="R126" s="586"/>
      <c r="S126" s="586"/>
      <c r="V126" s="585" t="str">
        <f>IFERROR('E1-F. Portfolio Co. Financials'!G126/'E1-F. Portfolio Co. Financials'!G126,"")</f>
        <v/>
      </c>
      <c r="W126" s="585" t="str">
        <f>IFERROR('E1-F. Portfolio Co. Financials'!P126/'E1-F. Portfolio Co. Financials'!H126,"")</f>
        <v/>
      </c>
      <c r="X126" s="585" t="str">
        <f>IFERROR(('E1-F. Portfolio Co. Financials'!Q126/'E1-F. Portfolio Co. Financials'!P126)/('E1-F. Portfolio Co. Financials'!I126/'E1-F. Portfolio Co. Financials'!H126),"")</f>
        <v/>
      </c>
      <c r="Y126" s="585" t="str">
        <f>IFERROR(('E1-F. Portfolio Co. Financials'!O126/'E1-F. Portfolio Co. Financials'!Q126)/('E1-F. Portfolio Co. Financials'!G126/'E1-F. Portfolio Co. Financials'!I126),"")</f>
        <v/>
      </c>
      <c r="Z126" s="585" t="str">
        <f>IFERROR((1-(('E1-F. Portfolio Co. Financials'!S126-'E1-F. Portfolio Co. Financials'!R126)/'E1-F. Portfolio Co. Financials'!O126))/(1-(('E1-F. Portfolio Co. Financials'!K126-'E1-F. Portfolio Co. Financials'!J126)/'E1-F. Portfolio Co. Financials'!G126)),"")</f>
        <v/>
      </c>
      <c r="AA126" s="585">
        <f t="shared" si="7"/>
        <v>0</v>
      </c>
      <c r="AB126" s="584"/>
      <c r="AC126" s="588" t="str">
        <f t="shared" si="8"/>
        <v/>
      </c>
      <c r="AD126" s="585" t="str">
        <f>IFERROR((W126*PRODUCT($V126:V126))-PRODUCT($V126:V126),"")</f>
        <v/>
      </c>
      <c r="AE126" s="585" t="str">
        <f>IFERROR((X126*PRODUCT($V126:W126))-PRODUCT($V126:W126),"")</f>
        <v/>
      </c>
      <c r="AF126" s="585" t="str">
        <f>IFERROR((Y126*PRODUCT($V126:X126))-PRODUCT($V126:X126),"")</f>
        <v/>
      </c>
      <c r="AG126" s="585" t="str">
        <f>IFERROR((Z126*PRODUCT($V126:Y126))-PRODUCT($V126:Y126),"")</f>
        <v/>
      </c>
      <c r="AH126" s="584"/>
    </row>
    <row r="127" spans="10:34" x14ac:dyDescent="0.25">
      <c r="J127" s="586"/>
      <c r="K127" s="586"/>
      <c r="L127" s="586"/>
      <c r="M127" s="586"/>
      <c r="N127" s="586"/>
      <c r="O127" s="586"/>
      <c r="P127" s="586"/>
      <c r="Q127" s="586"/>
      <c r="R127" s="586"/>
      <c r="S127" s="586"/>
      <c r="V127" s="585" t="str">
        <f>IFERROR('E1-F. Portfolio Co. Financials'!G127/'E1-F. Portfolio Co. Financials'!G127,"")</f>
        <v/>
      </c>
      <c r="W127" s="585" t="str">
        <f>IFERROR('E1-F. Portfolio Co. Financials'!P127/'E1-F. Portfolio Co. Financials'!H127,"")</f>
        <v/>
      </c>
      <c r="X127" s="585" t="str">
        <f>IFERROR(('E1-F. Portfolio Co. Financials'!Q127/'E1-F. Portfolio Co. Financials'!P127)/('E1-F. Portfolio Co. Financials'!I127/'E1-F. Portfolio Co. Financials'!H127),"")</f>
        <v/>
      </c>
      <c r="Y127" s="585" t="str">
        <f>IFERROR(('E1-F. Portfolio Co. Financials'!O127/'E1-F. Portfolio Co. Financials'!Q127)/('E1-F. Portfolio Co. Financials'!G127/'E1-F. Portfolio Co. Financials'!I127),"")</f>
        <v/>
      </c>
      <c r="Z127" s="585" t="str">
        <f>IFERROR((1-(('E1-F. Portfolio Co. Financials'!S127-'E1-F. Portfolio Co. Financials'!R127)/'E1-F. Portfolio Co. Financials'!O127))/(1-(('E1-F. Portfolio Co. Financials'!K127-'E1-F. Portfolio Co. Financials'!J127)/'E1-F. Portfolio Co. Financials'!G127)),"")</f>
        <v/>
      </c>
      <c r="AA127" s="585">
        <f t="shared" si="7"/>
        <v>0</v>
      </c>
      <c r="AB127" s="584"/>
      <c r="AC127" s="588" t="str">
        <f t="shared" si="8"/>
        <v/>
      </c>
      <c r="AD127" s="585" t="str">
        <f>IFERROR((W127*PRODUCT($V127:V127))-PRODUCT($V127:V127),"")</f>
        <v/>
      </c>
      <c r="AE127" s="585" t="str">
        <f>IFERROR((X127*PRODUCT($V127:W127))-PRODUCT($V127:W127),"")</f>
        <v/>
      </c>
      <c r="AF127" s="585" t="str">
        <f>IFERROR((Y127*PRODUCT($V127:X127))-PRODUCT($V127:X127),"")</f>
        <v/>
      </c>
      <c r="AG127" s="585" t="str">
        <f>IFERROR((Z127*PRODUCT($V127:Y127))-PRODUCT($V127:Y127),"")</f>
        <v/>
      </c>
      <c r="AH127" s="584"/>
    </row>
    <row r="128" spans="10:34" x14ac:dyDescent="0.25">
      <c r="J128" s="586"/>
      <c r="K128" s="586"/>
      <c r="L128" s="586"/>
      <c r="M128" s="586"/>
      <c r="N128" s="586"/>
      <c r="O128" s="586"/>
      <c r="P128" s="586"/>
      <c r="Q128" s="586"/>
      <c r="R128" s="586"/>
      <c r="S128" s="586"/>
      <c r="V128" s="585" t="str">
        <f>IFERROR('E1-F. Portfolio Co. Financials'!G128/'E1-F. Portfolio Co. Financials'!G128,"")</f>
        <v/>
      </c>
      <c r="W128" s="585" t="str">
        <f>IFERROR('E1-F. Portfolio Co. Financials'!P128/'E1-F. Portfolio Co. Financials'!H128,"")</f>
        <v/>
      </c>
      <c r="X128" s="585" t="str">
        <f>IFERROR(('E1-F. Portfolio Co. Financials'!Q128/'E1-F. Portfolio Co. Financials'!P128)/('E1-F. Portfolio Co. Financials'!I128/'E1-F. Portfolio Co. Financials'!H128),"")</f>
        <v/>
      </c>
      <c r="Y128" s="585" t="str">
        <f>IFERROR(('E1-F. Portfolio Co. Financials'!O128/'E1-F. Portfolio Co. Financials'!Q128)/('E1-F. Portfolio Co. Financials'!G128/'E1-F. Portfolio Co. Financials'!I128),"")</f>
        <v/>
      </c>
      <c r="Z128" s="585" t="str">
        <f>IFERROR((1-(('E1-F. Portfolio Co. Financials'!S128-'E1-F. Portfolio Co. Financials'!R128)/'E1-F. Portfolio Co. Financials'!O128))/(1-(('E1-F. Portfolio Co. Financials'!K128-'E1-F. Portfolio Co. Financials'!J128)/'E1-F. Portfolio Co. Financials'!G128)),"")</f>
        <v/>
      </c>
      <c r="AA128" s="585">
        <f t="shared" si="7"/>
        <v>0</v>
      </c>
      <c r="AB128" s="584"/>
      <c r="AC128" s="588" t="str">
        <f t="shared" si="8"/>
        <v/>
      </c>
      <c r="AD128" s="585" t="str">
        <f>IFERROR((W128*PRODUCT($V128:V128))-PRODUCT($V128:V128),"")</f>
        <v/>
      </c>
      <c r="AE128" s="585" t="str">
        <f>IFERROR((X128*PRODUCT($V128:W128))-PRODUCT($V128:W128),"")</f>
        <v/>
      </c>
      <c r="AF128" s="585" t="str">
        <f>IFERROR((Y128*PRODUCT($V128:X128))-PRODUCT($V128:X128),"")</f>
        <v/>
      </c>
      <c r="AG128" s="585" t="str">
        <f>IFERROR((Z128*PRODUCT($V128:Y128))-PRODUCT($V128:Y128),"")</f>
        <v/>
      </c>
      <c r="AH128" s="584"/>
    </row>
    <row r="129" spans="10:34" x14ac:dyDescent="0.25">
      <c r="J129" s="586"/>
      <c r="K129" s="586"/>
      <c r="L129" s="586"/>
      <c r="M129" s="586"/>
      <c r="N129" s="586"/>
      <c r="O129" s="586"/>
      <c r="P129" s="586"/>
      <c r="Q129" s="586"/>
      <c r="R129" s="586"/>
      <c r="S129" s="586"/>
      <c r="V129" s="585" t="str">
        <f>IFERROR('E1-F. Portfolio Co. Financials'!G129/'E1-F. Portfolio Co. Financials'!G129,"")</f>
        <v/>
      </c>
      <c r="W129" s="585" t="str">
        <f>IFERROR('E1-F. Portfolio Co. Financials'!P129/'E1-F. Portfolio Co. Financials'!H129,"")</f>
        <v/>
      </c>
      <c r="X129" s="585" t="str">
        <f>IFERROR(('E1-F. Portfolio Co. Financials'!Q129/'E1-F. Portfolio Co. Financials'!P129)/('E1-F. Portfolio Co. Financials'!I129/'E1-F. Portfolio Co. Financials'!H129),"")</f>
        <v/>
      </c>
      <c r="Y129" s="585" t="str">
        <f>IFERROR(('E1-F. Portfolio Co. Financials'!O129/'E1-F. Portfolio Co. Financials'!Q129)/('E1-F. Portfolio Co. Financials'!G129/'E1-F. Portfolio Co. Financials'!I129),"")</f>
        <v/>
      </c>
      <c r="Z129" s="585" t="str">
        <f>IFERROR((1-(('E1-F. Portfolio Co. Financials'!S129-'E1-F. Portfolio Co. Financials'!R129)/'E1-F. Portfolio Co. Financials'!O129))/(1-(('E1-F. Portfolio Co. Financials'!K129-'E1-F. Portfolio Co. Financials'!J129)/'E1-F. Portfolio Co. Financials'!G129)),"")</f>
        <v/>
      </c>
      <c r="AA129" s="585">
        <f t="shared" si="7"/>
        <v>0</v>
      </c>
      <c r="AB129" s="584"/>
      <c r="AC129" s="588" t="str">
        <f t="shared" si="8"/>
        <v/>
      </c>
      <c r="AD129" s="585" t="str">
        <f>IFERROR((W129*PRODUCT($V129:V129))-PRODUCT($V129:V129),"")</f>
        <v/>
      </c>
      <c r="AE129" s="585" t="str">
        <f>IFERROR((X129*PRODUCT($V129:W129))-PRODUCT($V129:W129),"")</f>
        <v/>
      </c>
      <c r="AF129" s="585" t="str">
        <f>IFERROR((Y129*PRODUCT($V129:X129))-PRODUCT($V129:X129),"")</f>
        <v/>
      </c>
      <c r="AG129" s="585" t="str">
        <f>IFERROR((Z129*PRODUCT($V129:Y129))-PRODUCT($V129:Y129),"")</f>
        <v/>
      </c>
      <c r="AH129" s="584"/>
    </row>
    <row r="130" spans="10:34" x14ac:dyDescent="0.25">
      <c r="J130" s="586"/>
      <c r="K130" s="586"/>
      <c r="L130" s="586"/>
      <c r="M130" s="586"/>
      <c r="N130" s="586"/>
      <c r="O130" s="586"/>
      <c r="P130" s="586"/>
      <c r="Q130" s="586"/>
      <c r="R130" s="586"/>
      <c r="S130" s="586"/>
      <c r="V130" s="585" t="str">
        <f>IFERROR('E1-F. Portfolio Co. Financials'!G130/'E1-F. Portfolio Co. Financials'!G130,"")</f>
        <v/>
      </c>
      <c r="W130" s="585" t="str">
        <f>IFERROR('E1-F. Portfolio Co. Financials'!P130/'E1-F. Portfolio Co. Financials'!H130,"")</f>
        <v/>
      </c>
      <c r="X130" s="585" t="str">
        <f>IFERROR(('E1-F. Portfolio Co. Financials'!Q130/'E1-F. Portfolio Co. Financials'!P130)/('E1-F. Portfolio Co. Financials'!I130/'E1-F. Portfolio Co. Financials'!H130),"")</f>
        <v/>
      </c>
      <c r="Y130" s="585" t="str">
        <f>IFERROR(('E1-F. Portfolio Co. Financials'!O130/'E1-F. Portfolio Co. Financials'!Q130)/('E1-F. Portfolio Co. Financials'!G130/'E1-F. Portfolio Co. Financials'!I130),"")</f>
        <v/>
      </c>
      <c r="Z130" s="585" t="str">
        <f>IFERROR((1-(('E1-F. Portfolio Co. Financials'!S130-'E1-F. Portfolio Co. Financials'!R130)/'E1-F. Portfolio Co. Financials'!O130))/(1-(('E1-F. Portfolio Co. Financials'!K130-'E1-F. Portfolio Co. Financials'!J130)/'E1-F. Portfolio Co. Financials'!G130)),"")</f>
        <v/>
      </c>
      <c r="AA130" s="585">
        <f t="shared" si="7"/>
        <v>0</v>
      </c>
      <c r="AB130" s="584"/>
      <c r="AC130" s="588" t="str">
        <f t="shared" si="8"/>
        <v/>
      </c>
      <c r="AD130" s="585" t="str">
        <f>IFERROR((W130*PRODUCT($V130:V130))-PRODUCT($V130:V130),"")</f>
        <v/>
      </c>
      <c r="AE130" s="585" t="str">
        <f>IFERROR((X130*PRODUCT($V130:W130))-PRODUCT($V130:W130),"")</f>
        <v/>
      </c>
      <c r="AF130" s="585" t="str">
        <f>IFERROR((Y130*PRODUCT($V130:X130))-PRODUCT($V130:X130),"")</f>
        <v/>
      </c>
      <c r="AG130" s="585" t="str">
        <f>IFERROR((Z130*PRODUCT($V130:Y130))-PRODUCT($V130:Y130),"")</f>
        <v/>
      </c>
      <c r="AH130" s="584"/>
    </row>
    <row r="131" spans="10:34" x14ac:dyDescent="0.25">
      <c r="J131" s="586"/>
      <c r="K131" s="586"/>
      <c r="L131" s="586"/>
      <c r="M131" s="586"/>
      <c r="N131" s="586"/>
      <c r="O131" s="586"/>
      <c r="P131" s="586"/>
      <c r="Q131" s="586"/>
      <c r="R131" s="586"/>
      <c r="S131" s="586"/>
      <c r="V131" s="585" t="str">
        <f>IFERROR('E1-F. Portfolio Co. Financials'!G131/'E1-F. Portfolio Co. Financials'!G131,"")</f>
        <v/>
      </c>
      <c r="W131" s="585" t="str">
        <f>IFERROR('E1-F. Portfolio Co. Financials'!P131/'E1-F. Portfolio Co. Financials'!H131,"")</f>
        <v/>
      </c>
      <c r="X131" s="585" t="str">
        <f>IFERROR(('E1-F. Portfolio Co. Financials'!Q131/'E1-F. Portfolio Co. Financials'!P131)/('E1-F. Portfolio Co. Financials'!I131/'E1-F. Portfolio Co. Financials'!H131),"")</f>
        <v/>
      </c>
      <c r="Y131" s="585" t="str">
        <f>IFERROR(('E1-F. Portfolio Co. Financials'!O131/'E1-F. Portfolio Co. Financials'!Q131)/('E1-F. Portfolio Co. Financials'!G131/'E1-F. Portfolio Co. Financials'!I131),"")</f>
        <v/>
      </c>
      <c r="Z131" s="585" t="str">
        <f>IFERROR((1-(('E1-F. Portfolio Co. Financials'!S131-'E1-F. Portfolio Co. Financials'!R131)/'E1-F. Portfolio Co. Financials'!O131))/(1-(('E1-F. Portfolio Co. Financials'!K131-'E1-F. Portfolio Co. Financials'!J131)/'E1-F. Portfolio Co. Financials'!G131)),"")</f>
        <v/>
      </c>
      <c r="AA131" s="585">
        <f t="shared" si="7"/>
        <v>0</v>
      </c>
      <c r="AB131" s="584"/>
      <c r="AC131" s="588" t="str">
        <f t="shared" si="8"/>
        <v/>
      </c>
      <c r="AD131" s="585" t="str">
        <f>IFERROR((W131*PRODUCT($V131:V131))-PRODUCT($V131:V131),"")</f>
        <v/>
      </c>
      <c r="AE131" s="585" t="str">
        <f>IFERROR((X131*PRODUCT($V131:W131))-PRODUCT($V131:W131),"")</f>
        <v/>
      </c>
      <c r="AF131" s="585" t="str">
        <f>IFERROR((Y131*PRODUCT($V131:X131))-PRODUCT($V131:X131),"")</f>
        <v/>
      </c>
      <c r="AG131" s="585" t="str">
        <f>IFERROR((Z131*PRODUCT($V131:Y131))-PRODUCT($V131:Y131),"")</f>
        <v/>
      </c>
      <c r="AH131" s="584"/>
    </row>
    <row r="132" spans="10:34" x14ac:dyDescent="0.25">
      <c r="J132" s="586"/>
      <c r="K132" s="586"/>
      <c r="L132" s="586"/>
      <c r="M132" s="586"/>
      <c r="N132" s="586"/>
      <c r="O132" s="586"/>
      <c r="P132" s="586"/>
      <c r="Q132" s="586"/>
      <c r="R132" s="586"/>
      <c r="S132" s="586"/>
      <c r="V132" s="585" t="str">
        <f>IFERROR('E1-F. Portfolio Co. Financials'!G132/'E1-F. Portfolio Co. Financials'!G132,"")</f>
        <v/>
      </c>
      <c r="W132" s="585" t="str">
        <f>IFERROR('E1-F. Portfolio Co. Financials'!P132/'E1-F. Portfolio Co. Financials'!H132,"")</f>
        <v/>
      </c>
      <c r="X132" s="585" t="str">
        <f>IFERROR(('E1-F. Portfolio Co. Financials'!Q132/'E1-F. Portfolio Co. Financials'!P132)/('E1-F. Portfolio Co. Financials'!I132/'E1-F. Portfolio Co. Financials'!H132),"")</f>
        <v/>
      </c>
      <c r="Y132" s="585" t="str">
        <f>IFERROR(('E1-F. Portfolio Co. Financials'!O132/'E1-F. Portfolio Co. Financials'!Q132)/('E1-F. Portfolio Co. Financials'!G132/'E1-F. Portfolio Co. Financials'!I132),"")</f>
        <v/>
      </c>
      <c r="Z132" s="585" t="str">
        <f>IFERROR((1-(('E1-F. Portfolio Co. Financials'!S132-'E1-F. Portfolio Co. Financials'!R132)/'E1-F. Portfolio Co. Financials'!O132))/(1-(('E1-F. Portfolio Co. Financials'!K132-'E1-F. Portfolio Co. Financials'!J132)/'E1-F. Portfolio Co. Financials'!G132)),"")</f>
        <v/>
      </c>
      <c r="AA132" s="585">
        <f t="shared" si="7"/>
        <v>0</v>
      </c>
      <c r="AB132" s="584"/>
      <c r="AC132" s="588" t="str">
        <f t="shared" si="8"/>
        <v/>
      </c>
      <c r="AD132" s="585" t="str">
        <f>IFERROR((W132*PRODUCT($V132:V132))-PRODUCT($V132:V132),"")</f>
        <v/>
      </c>
      <c r="AE132" s="585" t="str">
        <f>IFERROR((X132*PRODUCT($V132:W132))-PRODUCT($V132:W132),"")</f>
        <v/>
      </c>
      <c r="AF132" s="585" t="str">
        <f>IFERROR((Y132*PRODUCT($V132:X132))-PRODUCT($V132:X132),"")</f>
        <v/>
      </c>
      <c r="AG132" s="585" t="str">
        <f>IFERROR((Z132*PRODUCT($V132:Y132))-PRODUCT($V132:Y132),"")</f>
        <v/>
      </c>
      <c r="AH132" s="584"/>
    </row>
    <row r="133" spans="10:34" x14ac:dyDescent="0.25">
      <c r="J133" s="586"/>
      <c r="K133" s="586"/>
      <c r="L133" s="586"/>
      <c r="M133" s="586"/>
      <c r="N133" s="586"/>
      <c r="O133" s="586"/>
      <c r="P133" s="586"/>
      <c r="Q133" s="586"/>
      <c r="R133" s="586"/>
      <c r="S133" s="586"/>
      <c r="V133" s="585" t="str">
        <f>IFERROR('E1-F. Portfolio Co. Financials'!G133/'E1-F. Portfolio Co. Financials'!G133,"")</f>
        <v/>
      </c>
      <c r="W133" s="585" t="str">
        <f>IFERROR('E1-F. Portfolio Co. Financials'!P133/'E1-F. Portfolio Co. Financials'!H133,"")</f>
        <v/>
      </c>
      <c r="X133" s="585" t="str">
        <f>IFERROR(('E1-F. Portfolio Co. Financials'!Q133/'E1-F. Portfolio Co. Financials'!P133)/('E1-F. Portfolio Co. Financials'!I133/'E1-F. Portfolio Co. Financials'!H133),"")</f>
        <v/>
      </c>
      <c r="Y133" s="585" t="str">
        <f>IFERROR(('E1-F. Portfolio Co. Financials'!O133/'E1-F. Portfolio Co. Financials'!Q133)/('E1-F. Portfolio Co. Financials'!G133/'E1-F. Portfolio Co. Financials'!I133),"")</f>
        <v/>
      </c>
      <c r="Z133" s="585" t="str">
        <f>IFERROR((1-(('E1-F. Portfolio Co. Financials'!S133-'E1-F. Portfolio Co. Financials'!R133)/'E1-F. Portfolio Co. Financials'!O133))/(1-(('E1-F. Portfolio Co. Financials'!K133-'E1-F. Portfolio Co. Financials'!J133)/'E1-F. Portfolio Co. Financials'!G133)),"")</f>
        <v/>
      </c>
      <c r="AA133" s="585">
        <f t="shared" si="7"/>
        <v>0</v>
      </c>
      <c r="AB133" s="584"/>
      <c r="AC133" s="588" t="str">
        <f t="shared" si="8"/>
        <v/>
      </c>
      <c r="AD133" s="585" t="str">
        <f>IFERROR((W133*PRODUCT($V133:V133))-PRODUCT($V133:V133),"")</f>
        <v/>
      </c>
      <c r="AE133" s="585" t="str">
        <f>IFERROR((X133*PRODUCT($V133:W133))-PRODUCT($V133:W133),"")</f>
        <v/>
      </c>
      <c r="AF133" s="585" t="str">
        <f>IFERROR((Y133*PRODUCT($V133:X133))-PRODUCT($V133:X133),"")</f>
        <v/>
      </c>
      <c r="AG133" s="585" t="str">
        <f>IFERROR((Z133*PRODUCT($V133:Y133))-PRODUCT($V133:Y133),"")</f>
        <v/>
      </c>
      <c r="AH133" s="584"/>
    </row>
    <row r="134" spans="10:34" x14ac:dyDescent="0.25">
      <c r="J134" s="586"/>
      <c r="K134" s="586"/>
      <c r="L134" s="586"/>
      <c r="M134" s="586"/>
      <c r="N134" s="586"/>
      <c r="O134" s="586"/>
      <c r="P134" s="586"/>
      <c r="Q134" s="586"/>
      <c r="R134" s="586"/>
      <c r="S134" s="586"/>
      <c r="V134" s="585" t="str">
        <f>IFERROR('E1-F. Portfolio Co. Financials'!G134/'E1-F. Portfolio Co. Financials'!G134,"")</f>
        <v/>
      </c>
      <c r="W134" s="585" t="str">
        <f>IFERROR('E1-F. Portfolio Co. Financials'!P134/'E1-F. Portfolio Co. Financials'!H134,"")</f>
        <v/>
      </c>
      <c r="X134" s="585" t="str">
        <f>IFERROR(('E1-F. Portfolio Co. Financials'!Q134/'E1-F. Portfolio Co. Financials'!P134)/('E1-F. Portfolio Co. Financials'!I134/'E1-F. Portfolio Co. Financials'!H134),"")</f>
        <v/>
      </c>
      <c r="Y134" s="585" t="str">
        <f>IFERROR(('E1-F. Portfolio Co. Financials'!O134/'E1-F. Portfolio Co. Financials'!Q134)/('E1-F. Portfolio Co. Financials'!G134/'E1-F. Portfolio Co. Financials'!I134),"")</f>
        <v/>
      </c>
      <c r="Z134" s="585" t="str">
        <f>IFERROR((1-(('E1-F. Portfolio Co. Financials'!S134-'E1-F. Portfolio Co. Financials'!R134)/'E1-F. Portfolio Co. Financials'!O134))/(1-(('E1-F. Portfolio Co. Financials'!K134-'E1-F. Portfolio Co. Financials'!J134)/'E1-F. Portfolio Co. Financials'!G134)),"")</f>
        <v/>
      </c>
      <c r="AA134" s="585">
        <f t="shared" ref="AA134:AA197" si="9">PRODUCT(V134:Z134)</f>
        <v>0</v>
      </c>
      <c r="AB134" s="584"/>
      <c r="AC134" s="588" t="str">
        <f t="shared" ref="AC134:AC197" si="10">V134</f>
        <v/>
      </c>
      <c r="AD134" s="585" t="str">
        <f>IFERROR((W134*PRODUCT($V134:V134))-PRODUCT($V134:V134),"")</f>
        <v/>
      </c>
      <c r="AE134" s="585" t="str">
        <f>IFERROR((X134*PRODUCT($V134:W134))-PRODUCT($V134:W134),"")</f>
        <v/>
      </c>
      <c r="AF134" s="585" t="str">
        <f>IFERROR((Y134*PRODUCT($V134:X134))-PRODUCT($V134:X134),"")</f>
        <v/>
      </c>
      <c r="AG134" s="585" t="str">
        <f>IFERROR((Z134*PRODUCT($V134:Y134))-PRODUCT($V134:Y134),"")</f>
        <v/>
      </c>
      <c r="AH134" s="584"/>
    </row>
    <row r="135" spans="10:34" x14ac:dyDescent="0.25">
      <c r="J135" s="586"/>
      <c r="K135" s="586"/>
      <c r="L135" s="586"/>
      <c r="M135" s="586"/>
      <c r="N135" s="586"/>
      <c r="O135" s="586"/>
      <c r="P135" s="586"/>
      <c r="Q135" s="586"/>
      <c r="R135" s="586"/>
      <c r="S135" s="586"/>
      <c r="V135" s="585" t="str">
        <f>IFERROR('E1-F. Portfolio Co. Financials'!G135/'E1-F. Portfolio Co. Financials'!G135,"")</f>
        <v/>
      </c>
      <c r="W135" s="585" t="str">
        <f>IFERROR('E1-F. Portfolio Co. Financials'!P135/'E1-F. Portfolio Co. Financials'!H135,"")</f>
        <v/>
      </c>
      <c r="X135" s="585" t="str">
        <f>IFERROR(('E1-F. Portfolio Co. Financials'!Q135/'E1-F. Portfolio Co. Financials'!P135)/('E1-F. Portfolio Co. Financials'!I135/'E1-F. Portfolio Co. Financials'!H135),"")</f>
        <v/>
      </c>
      <c r="Y135" s="585" t="str">
        <f>IFERROR(('E1-F. Portfolio Co. Financials'!O135/'E1-F. Portfolio Co. Financials'!Q135)/('E1-F. Portfolio Co. Financials'!G135/'E1-F. Portfolio Co. Financials'!I135),"")</f>
        <v/>
      </c>
      <c r="Z135" s="585" t="str">
        <f>IFERROR((1-(('E1-F. Portfolio Co. Financials'!S135-'E1-F. Portfolio Co. Financials'!R135)/'E1-F. Portfolio Co. Financials'!O135))/(1-(('E1-F. Portfolio Co. Financials'!K135-'E1-F. Portfolio Co. Financials'!J135)/'E1-F. Portfolio Co. Financials'!G135)),"")</f>
        <v/>
      </c>
      <c r="AA135" s="585">
        <f t="shared" si="9"/>
        <v>0</v>
      </c>
      <c r="AB135" s="584"/>
      <c r="AC135" s="588" t="str">
        <f t="shared" si="10"/>
        <v/>
      </c>
      <c r="AD135" s="585" t="str">
        <f>IFERROR((W135*PRODUCT($V135:V135))-PRODUCT($V135:V135),"")</f>
        <v/>
      </c>
      <c r="AE135" s="585" t="str">
        <f>IFERROR((X135*PRODUCT($V135:W135))-PRODUCT($V135:W135),"")</f>
        <v/>
      </c>
      <c r="AF135" s="585" t="str">
        <f>IFERROR((Y135*PRODUCT($V135:X135))-PRODUCT($V135:X135),"")</f>
        <v/>
      </c>
      <c r="AG135" s="585" t="str">
        <f>IFERROR((Z135*PRODUCT($V135:Y135))-PRODUCT($V135:Y135),"")</f>
        <v/>
      </c>
      <c r="AH135" s="584"/>
    </row>
    <row r="136" spans="10:34" x14ac:dyDescent="0.25">
      <c r="J136" s="586"/>
      <c r="K136" s="586"/>
      <c r="L136" s="586"/>
      <c r="M136" s="586"/>
      <c r="N136" s="586"/>
      <c r="O136" s="586"/>
      <c r="P136" s="586"/>
      <c r="Q136" s="586"/>
      <c r="R136" s="586"/>
      <c r="S136" s="586"/>
      <c r="V136" s="585" t="str">
        <f>IFERROR('E1-F. Portfolio Co. Financials'!G136/'E1-F. Portfolio Co. Financials'!G136,"")</f>
        <v/>
      </c>
      <c r="W136" s="585" t="str">
        <f>IFERROR('E1-F. Portfolio Co. Financials'!P136/'E1-F. Portfolio Co. Financials'!H136,"")</f>
        <v/>
      </c>
      <c r="X136" s="585" t="str">
        <f>IFERROR(('E1-F. Portfolio Co. Financials'!Q136/'E1-F. Portfolio Co. Financials'!P136)/('E1-F. Portfolio Co. Financials'!I136/'E1-F. Portfolio Co. Financials'!H136),"")</f>
        <v/>
      </c>
      <c r="Y136" s="585" t="str">
        <f>IFERROR(('E1-F. Portfolio Co. Financials'!O136/'E1-F. Portfolio Co. Financials'!Q136)/('E1-F. Portfolio Co. Financials'!G136/'E1-F. Portfolio Co. Financials'!I136),"")</f>
        <v/>
      </c>
      <c r="Z136" s="585" t="str">
        <f>IFERROR((1-(('E1-F. Portfolio Co. Financials'!S136-'E1-F. Portfolio Co. Financials'!R136)/'E1-F. Portfolio Co. Financials'!O136))/(1-(('E1-F. Portfolio Co. Financials'!K136-'E1-F. Portfolio Co. Financials'!J136)/'E1-F. Portfolio Co. Financials'!G136)),"")</f>
        <v/>
      </c>
      <c r="AA136" s="585">
        <f t="shared" si="9"/>
        <v>0</v>
      </c>
      <c r="AB136" s="584"/>
      <c r="AC136" s="588" t="str">
        <f t="shared" si="10"/>
        <v/>
      </c>
      <c r="AD136" s="585" t="str">
        <f>IFERROR((W136*PRODUCT($V136:V136))-PRODUCT($V136:V136),"")</f>
        <v/>
      </c>
      <c r="AE136" s="585" t="str">
        <f>IFERROR((X136*PRODUCT($V136:W136))-PRODUCT($V136:W136),"")</f>
        <v/>
      </c>
      <c r="AF136" s="585" t="str">
        <f>IFERROR((Y136*PRODUCT($V136:X136))-PRODUCT($V136:X136),"")</f>
        <v/>
      </c>
      <c r="AG136" s="585" t="str">
        <f>IFERROR((Z136*PRODUCT($V136:Y136))-PRODUCT($V136:Y136),"")</f>
        <v/>
      </c>
      <c r="AH136" s="584"/>
    </row>
    <row r="137" spans="10:34" x14ac:dyDescent="0.25">
      <c r="J137" s="586"/>
      <c r="K137" s="586"/>
      <c r="L137" s="586"/>
      <c r="M137" s="586"/>
      <c r="N137" s="586"/>
      <c r="O137" s="586"/>
      <c r="P137" s="586"/>
      <c r="Q137" s="586"/>
      <c r="R137" s="586"/>
      <c r="S137" s="586"/>
      <c r="V137" s="585" t="str">
        <f>IFERROR('E1-F. Portfolio Co. Financials'!G137/'E1-F. Portfolio Co. Financials'!G137,"")</f>
        <v/>
      </c>
      <c r="W137" s="585" t="str">
        <f>IFERROR('E1-F. Portfolio Co. Financials'!P137/'E1-F. Portfolio Co. Financials'!H137,"")</f>
        <v/>
      </c>
      <c r="X137" s="585" t="str">
        <f>IFERROR(('E1-F. Portfolio Co. Financials'!Q137/'E1-F. Portfolio Co. Financials'!P137)/('E1-F. Portfolio Co. Financials'!I137/'E1-F. Portfolio Co. Financials'!H137),"")</f>
        <v/>
      </c>
      <c r="Y137" s="585" t="str">
        <f>IFERROR(('E1-F. Portfolio Co. Financials'!O137/'E1-F. Portfolio Co. Financials'!Q137)/('E1-F. Portfolio Co. Financials'!G137/'E1-F. Portfolio Co. Financials'!I137),"")</f>
        <v/>
      </c>
      <c r="Z137" s="585" t="str">
        <f>IFERROR((1-(('E1-F. Portfolio Co. Financials'!S137-'E1-F. Portfolio Co. Financials'!R137)/'E1-F. Portfolio Co. Financials'!O137))/(1-(('E1-F. Portfolio Co. Financials'!K137-'E1-F. Portfolio Co. Financials'!J137)/'E1-F. Portfolio Co. Financials'!G137)),"")</f>
        <v/>
      </c>
      <c r="AA137" s="585">
        <f t="shared" si="9"/>
        <v>0</v>
      </c>
      <c r="AB137" s="584"/>
      <c r="AC137" s="588" t="str">
        <f t="shared" si="10"/>
        <v/>
      </c>
      <c r="AD137" s="585" t="str">
        <f>IFERROR((W137*PRODUCT($V137:V137))-PRODUCT($V137:V137),"")</f>
        <v/>
      </c>
      <c r="AE137" s="585" t="str">
        <f>IFERROR((X137*PRODUCT($V137:W137))-PRODUCT($V137:W137),"")</f>
        <v/>
      </c>
      <c r="AF137" s="585" t="str">
        <f>IFERROR((Y137*PRODUCT($V137:X137))-PRODUCT($V137:X137),"")</f>
        <v/>
      </c>
      <c r="AG137" s="585" t="str">
        <f>IFERROR((Z137*PRODUCT($V137:Y137))-PRODUCT($V137:Y137),"")</f>
        <v/>
      </c>
      <c r="AH137" s="584"/>
    </row>
    <row r="138" spans="10:34" x14ac:dyDescent="0.25">
      <c r="J138" s="586"/>
      <c r="K138" s="586"/>
      <c r="L138" s="586"/>
      <c r="M138" s="586"/>
      <c r="N138" s="586"/>
      <c r="O138" s="586"/>
      <c r="P138" s="586"/>
      <c r="Q138" s="586"/>
      <c r="R138" s="586"/>
      <c r="S138" s="586"/>
      <c r="V138" s="585" t="str">
        <f>IFERROR('E1-F. Portfolio Co. Financials'!G138/'E1-F. Portfolio Co. Financials'!G138,"")</f>
        <v/>
      </c>
      <c r="W138" s="585" t="str">
        <f>IFERROR('E1-F. Portfolio Co. Financials'!P138/'E1-F. Portfolio Co. Financials'!H138,"")</f>
        <v/>
      </c>
      <c r="X138" s="585" t="str">
        <f>IFERROR(('E1-F. Portfolio Co. Financials'!Q138/'E1-F. Portfolio Co. Financials'!P138)/('E1-F. Portfolio Co. Financials'!I138/'E1-F. Portfolio Co. Financials'!H138),"")</f>
        <v/>
      </c>
      <c r="Y138" s="585" t="str">
        <f>IFERROR(('E1-F. Portfolio Co. Financials'!O138/'E1-F. Portfolio Co. Financials'!Q138)/('E1-F. Portfolio Co. Financials'!G138/'E1-F. Portfolio Co. Financials'!I138),"")</f>
        <v/>
      </c>
      <c r="Z138" s="585" t="str">
        <f>IFERROR((1-(('E1-F. Portfolio Co. Financials'!S138-'E1-F. Portfolio Co. Financials'!R138)/'E1-F. Portfolio Co. Financials'!O138))/(1-(('E1-F. Portfolio Co. Financials'!K138-'E1-F. Portfolio Co. Financials'!J138)/'E1-F. Portfolio Co. Financials'!G138)),"")</f>
        <v/>
      </c>
      <c r="AA138" s="585">
        <f t="shared" si="9"/>
        <v>0</v>
      </c>
      <c r="AB138" s="584"/>
      <c r="AC138" s="588" t="str">
        <f t="shared" si="10"/>
        <v/>
      </c>
      <c r="AD138" s="585" t="str">
        <f>IFERROR((W138*PRODUCT($V138:V138))-PRODUCT($V138:V138),"")</f>
        <v/>
      </c>
      <c r="AE138" s="585" t="str">
        <f>IFERROR((X138*PRODUCT($V138:W138))-PRODUCT($V138:W138),"")</f>
        <v/>
      </c>
      <c r="AF138" s="585" t="str">
        <f>IFERROR((Y138*PRODUCT($V138:X138))-PRODUCT($V138:X138),"")</f>
        <v/>
      </c>
      <c r="AG138" s="585" t="str">
        <f>IFERROR((Z138*PRODUCT($V138:Y138))-PRODUCT($V138:Y138),"")</f>
        <v/>
      </c>
      <c r="AH138" s="584"/>
    </row>
    <row r="139" spans="10:34" x14ac:dyDescent="0.25">
      <c r="J139" s="586"/>
      <c r="K139" s="586"/>
      <c r="L139" s="586"/>
      <c r="M139" s="586"/>
      <c r="N139" s="586"/>
      <c r="O139" s="586"/>
      <c r="P139" s="586"/>
      <c r="Q139" s="586"/>
      <c r="R139" s="586"/>
      <c r="S139" s="586"/>
      <c r="V139" s="585" t="str">
        <f>IFERROR('E1-F. Portfolio Co. Financials'!G139/'E1-F. Portfolio Co. Financials'!G139,"")</f>
        <v/>
      </c>
      <c r="W139" s="585" t="str">
        <f>IFERROR('E1-F. Portfolio Co. Financials'!P139/'E1-F. Portfolio Co. Financials'!H139,"")</f>
        <v/>
      </c>
      <c r="X139" s="585" t="str">
        <f>IFERROR(('E1-F. Portfolio Co. Financials'!Q139/'E1-F. Portfolio Co. Financials'!P139)/('E1-F. Portfolio Co. Financials'!I139/'E1-F. Portfolio Co. Financials'!H139),"")</f>
        <v/>
      </c>
      <c r="Y139" s="585" t="str">
        <f>IFERROR(('E1-F. Portfolio Co. Financials'!O139/'E1-F. Portfolio Co. Financials'!Q139)/('E1-F. Portfolio Co. Financials'!G139/'E1-F. Portfolio Co. Financials'!I139),"")</f>
        <v/>
      </c>
      <c r="Z139" s="585" t="str">
        <f>IFERROR((1-(('E1-F. Portfolio Co. Financials'!S139-'E1-F. Portfolio Co. Financials'!R139)/'E1-F. Portfolio Co. Financials'!O139))/(1-(('E1-F. Portfolio Co. Financials'!K139-'E1-F. Portfolio Co. Financials'!J139)/'E1-F. Portfolio Co. Financials'!G139)),"")</f>
        <v/>
      </c>
      <c r="AA139" s="585">
        <f t="shared" si="9"/>
        <v>0</v>
      </c>
      <c r="AB139" s="584"/>
      <c r="AC139" s="588" t="str">
        <f t="shared" si="10"/>
        <v/>
      </c>
      <c r="AD139" s="585" t="str">
        <f>IFERROR((W139*PRODUCT($V139:V139))-PRODUCT($V139:V139),"")</f>
        <v/>
      </c>
      <c r="AE139" s="585" t="str">
        <f>IFERROR((X139*PRODUCT($V139:W139))-PRODUCT($V139:W139),"")</f>
        <v/>
      </c>
      <c r="AF139" s="585" t="str">
        <f>IFERROR((Y139*PRODUCT($V139:X139))-PRODUCT($V139:X139),"")</f>
        <v/>
      </c>
      <c r="AG139" s="585" t="str">
        <f>IFERROR((Z139*PRODUCT($V139:Y139))-PRODUCT($V139:Y139),"")</f>
        <v/>
      </c>
      <c r="AH139" s="584"/>
    </row>
    <row r="140" spans="10:34" x14ac:dyDescent="0.25">
      <c r="J140" s="586"/>
      <c r="K140" s="586"/>
      <c r="L140" s="586"/>
      <c r="M140" s="586"/>
      <c r="N140" s="586"/>
      <c r="O140" s="586"/>
      <c r="P140" s="586"/>
      <c r="Q140" s="586"/>
      <c r="R140" s="586"/>
      <c r="S140" s="586"/>
      <c r="V140" s="585" t="str">
        <f>IFERROR('E1-F. Portfolio Co. Financials'!G140/'E1-F. Portfolio Co. Financials'!G140,"")</f>
        <v/>
      </c>
      <c r="W140" s="585" t="str">
        <f>IFERROR('E1-F. Portfolio Co. Financials'!P140/'E1-F. Portfolio Co. Financials'!H140,"")</f>
        <v/>
      </c>
      <c r="X140" s="585" t="str">
        <f>IFERROR(('E1-F. Portfolio Co. Financials'!Q140/'E1-F. Portfolio Co. Financials'!P140)/('E1-F. Portfolio Co. Financials'!I140/'E1-F. Portfolio Co. Financials'!H140),"")</f>
        <v/>
      </c>
      <c r="Y140" s="585" t="str">
        <f>IFERROR(('E1-F. Portfolio Co. Financials'!O140/'E1-F. Portfolio Co. Financials'!Q140)/('E1-F. Portfolio Co. Financials'!G140/'E1-F. Portfolio Co. Financials'!I140),"")</f>
        <v/>
      </c>
      <c r="Z140" s="585" t="str">
        <f>IFERROR((1-(('E1-F. Portfolio Co. Financials'!S140-'E1-F. Portfolio Co. Financials'!R140)/'E1-F. Portfolio Co. Financials'!O140))/(1-(('E1-F. Portfolio Co. Financials'!K140-'E1-F. Portfolio Co. Financials'!J140)/'E1-F. Portfolio Co. Financials'!G140)),"")</f>
        <v/>
      </c>
      <c r="AA140" s="585">
        <f t="shared" si="9"/>
        <v>0</v>
      </c>
      <c r="AB140" s="584"/>
      <c r="AC140" s="588" t="str">
        <f t="shared" si="10"/>
        <v/>
      </c>
      <c r="AD140" s="585" t="str">
        <f>IFERROR((W140*PRODUCT($V140:V140))-PRODUCT($V140:V140),"")</f>
        <v/>
      </c>
      <c r="AE140" s="585" t="str">
        <f>IFERROR((X140*PRODUCT($V140:W140))-PRODUCT($V140:W140),"")</f>
        <v/>
      </c>
      <c r="AF140" s="585" t="str">
        <f>IFERROR((Y140*PRODUCT($V140:X140))-PRODUCT($V140:X140),"")</f>
        <v/>
      </c>
      <c r="AG140" s="585" t="str">
        <f>IFERROR((Z140*PRODUCT($V140:Y140))-PRODUCT($V140:Y140),"")</f>
        <v/>
      </c>
      <c r="AH140" s="584"/>
    </row>
    <row r="141" spans="10:34" x14ac:dyDescent="0.25">
      <c r="J141" s="586"/>
      <c r="K141" s="586"/>
      <c r="L141" s="586"/>
      <c r="M141" s="586"/>
      <c r="N141" s="586"/>
      <c r="O141" s="586"/>
      <c r="P141" s="586"/>
      <c r="Q141" s="586"/>
      <c r="R141" s="586"/>
      <c r="S141" s="586"/>
      <c r="V141" s="585" t="str">
        <f>IFERROR('E1-F. Portfolio Co. Financials'!G141/'E1-F. Portfolio Co. Financials'!G141,"")</f>
        <v/>
      </c>
      <c r="W141" s="585" t="str">
        <f>IFERROR('E1-F. Portfolio Co. Financials'!P141/'E1-F. Portfolio Co. Financials'!H141,"")</f>
        <v/>
      </c>
      <c r="X141" s="585" t="str">
        <f>IFERROR(('E1-F. Portfolio Co. Financials'!Q141/'E1-F. Portfolio Co. Financials'!P141)/('E1-F. Portfolio Co. Financials'!I141/'E1-F. Portfolio Co. Financials'!H141),"")</f>
        <v/>
      </c>
      <c r="Y141" s="585" t="str">
        <f>IFERROR(('E1-F. Portfolio Co. Financials'!O141/'E1-F. Portfolio Co. Financials'!Q141)/('E1-F. Portfolio Co. Financials'!G141/'E1-F. Portfolio Co. Financials'!I141),"")</f>
        <v/>
      </c>
      <c r="Z141" s="585" t="str">
        <f>IFERROR((1-(('E1-F. Portfolio Co. Financials'!S141-'E1-F. Portfolio Co. Financials'!R141)/'E1-F. Portfolio Co. Financials'!O141))/(1-(('E1-F. Portfolio Co. Financials'!K141-'E1-F. Portfolio Co. Financials'!J141)/'E1-F. Portfolio Co. Financials'!G141)),"")</f>
        <v/>
      </c>
      <c r="AA141" s="585">
        <f t="shared" si="9"/>
        <v>0</v>
      </c>
      <c r="AB141" s="584"/>
      <c r="AC141" s="588" t="str">
        <f t="shared" si="10"/>
        <v/>
      </c>
      <c r="AD141" s="585" t="str">
        <f>IFERROR((W141*PRODUCT($V141:V141))-PRODUCT($V141:V141),"")</f>
        <v/>
      </c>
      <c r="AE141" s="585" t="str">
        <f>IFERROR((X141*PRODUCT($V141:W141))-PRODUCT($V141:W141),"")</f>
        <v/>
      </c>
      <c r="AF141" s="585" t="str">
        <f>IFERROR((Y141*PRODUCT($V141:X141))-PRODUCT($V141:X141),"")</f>
        <v/>
      </c>
      <c r="AG141" s="585" t="str">
        <f>IFERROR((Z141*PRODUCT($V141:Y141))-PRODUCT($V141:Y141),"")</f>
        <v/>
      </c>
      <c r="AH141" s="584"/>
    </row>
    <row r="142" spans="10:34" x14ac:dyDescent="0.25">
      <c r="J142" s="586"/>
      <c r="K142" s="586"/>
      <c r="L142" s="586"/>
      <c r="M142" s="586"/>
      <c r="N142" s="586"/>
      <c r="O142" s="586"/>
      <c r="P142" s="586"/>
      <c r="Q142" s="586"/>
      <c r="R142" s="586"/>
      <c r="S142" s="586"/>
      <c r="V142" s="585" t="str">
        <f>IFERROR('E1-F. Portfolio Co. Financials'!G142/'E1-F. Portfolio Co. Financials'!G142,"")</f>
        <v/>
      </c>
      <c r="W142" s="585" t="str">
        <f>IFERROR('E1-F. Portfolio Co. Financials'!P142/'E1-F. Portfolio Co. Financials'!H142,"")</f>
        <v/>
      </c>
      <c r="X142" s="585" t="str">
        <f>IFERROR(('E1-F. Portfolio Co. Financials'!Q142/'E1-F. Portfolio Co. Financials'!P142)/('E1-F. Portfolio Co. Financials'!I142/'E1-F. Portfolio Co. Financials'!H142),"")</f>
        <v/>
      </c>
      <c r="Y142" s="585" t="str">
        <f>IFERROR(('E1-F. Portfolio Co. Financials'!O142/'E1-F. Portfolio Co. Financials'!Q142)/('E1-F. Portfolio Co. Financials'!G142/'E1-F. Portfolio Co. Financials'!I142),"")</f>
        <v/>
      </c>
      <c r="Z142" s="585" t="str">
        <f>IFERROR((1-(('E1-F. Portfolio Co. Financials'!S142-'E1-F. Portfolio Co. Financials'!R142)/'E1-F. Portfolio Co. Financials'!O142))/(1-(('E1-F. Portfolio Co. Financials'!K142-'E1-F. Portfolio Co. Financials'!J142)/'E1-F. Portfolio Co. Financials'!G142)),"")</f>
        <v/>
      </c>
      <c r="AA142" s="585">
        <f t="shared" si="9"/>
        <v>0</v>
      </c>
      <c r="AB142" s="584"/>
      <c r="AC142" s="588" t="str">
        <f t="shared" si="10"/>
        <v/>
      </c>
      <c r="AD142" s="585" t="str">
        <f>IFERROR((W142*PRODUCT($V142:V142))-PRODUCT($V142:V142),"")</f>
        <v/>
      </c>
      <c r="AE142" s="585" t="str">
        <f>IFERROR((X142*PRODUCT($V142:W142))-PRODUCT($V142:W142),"")</f>
        <v/>
      </c>
      <c r="AF142" s="585" t="str">
        <f>IFERROR((Y142*PRODUCT($V142:X142))-PRODUCT($V142:X142),"")</f>
        <v/>
      </c>
      <c r="AG142" s="585" t="str">
        <f>IFERROR((Z142*PRODUCT($V142:Y142))-PRODUCT($V142:Y142),"")</f>
        <v/>
      </c>
      <c r="AH142" s="584"/>
    </row>
    <row r="143" spans="10:34" x14ac:dyDescent="0.25">
      <c r="J143" s="586"/>
      <c r="K143" s="586"/>
      <c r="L143" s="586"/>
      <c r="M143" s="586"/>
      <c r="N143" s="586"/>
      <c r="O143" s="586"/>
      <c r="P143" s="586"/>
      <c r="Q143" s="586"/>
      <c r="R143" s="586"/>
      <c r="S143" s="586"/>
      <c r="V143" s="585" t="str">
        <f>IFERROR('E1-F. Portfolio Co. Financials'!G143/'E1-F. Portfolio Co. Financials'!G143,"")</f>
        <v/>
      </c>
      <c r="W143" s="585" t="str">
        <f>IFERROR('E1-F. Portfolio Co. Financials'!P143/'E1-F. Portfolio Co. Financials'!H143,"")</f>
        <v/>
      </c>
      <c r="X143" s="585" t="str">
        <f>IFERROR(('E1-F. Portfolio Co. Financials'!Q143/'E1-F. Portfolio Co. Financials'!P143)/('E1-F. Portfolio Co. Financials'!I143/'E1-F. Portfolio Co. Financials'!H143),"")</f>
        <v/>
      </c>
      <c r="Y143" s="585" t="str">
        <f>IFERROR(('E1-F. Portfolio Co. Financials'!O143/'E1-F. Portfolio Co. Financials'!Q143)/('E1-F. Portfolio Co. Financials'!G143/'E1-F. Portfolio Co. Financials'!I143),"")</f>
        <v/>
      </c>
      <c r="Z143" s="585" t="str">
        <f>IFERROR((1-(('E1-F. Portfolio Co. Financials'!S143-'E1-F. Portfolio Co. Financials'!R143)/'E1-F. Portfolio Co. Financials'!O143))/(1-(('E1-F. Portfolio Co. Financials'!K143-'E1-F. Portfolio Co. Financials'!J143)/'E1-F. Portfolio Co. Financials'!G143)),"")</f>
        <v/>
      </c>
      <c r="AA143" s="585">
        <f t="shared" si="9"/>
        <v>0</v>
      </c>
      <c r="AB143" s="584"/>
      <c r="AC143" s="588" t="str">
        <f t="shared" si="10"/>
        <v/>
      </c>
      <c r="AD143" s="585" t="str">
        <f>IFERROR((W143*PRODUCT($V143:V143))-PRODUCT($V143:V143),"")</f>
        <v/>
      </c>
      <c r="AE143" s="585" t="str">
        <f>IFERROR((X143*PRODUCT($V143:W143))-PRODUCT($V143:W143),"")</f>
        <v/>
      </c>
      <c r="AF143" s="585" t="str">
        <f>IFERROR((Y143*PRODUCT($V143:X143))-PRODUCT($V143:X143),"")</f>
        <v/>
      </c>
      <c r="AG143" s="585" t="str">
        <f>IFERROR((Z143*PRODUCT($V143:Y143))-PRODUCT($V143:Y143),"")</f>
        <v/>
      </c>
      <c r="AH143" s="584"/>
    </row>
    <row r="144" spans="10:34" x14ac:dyDescent="0.25">
      <c r="J144" s="586"/>
      <c r="K144" s="586"/>
      <c r="L144" s="586"/>
      <c r="M144" s="586"/>
      <c r="N144" s="586"/>
      <c r="O144" s="586"/>
      <c r="P144" s="586"/>
      <c r="Q144" s="586"/>
      <c r="R144" s="586"/>
      <c r="S144" s="586"/>
      <c r="V144" s="585" t="str">
        <f>IFERROR('E1-F. Portfolio Co. Financials'!G144/'E1-F. Portfolio Co. Financials'!G144,"")</f>
        <v/>
      </c>
      <c r="W144" s="585" t="str">
        <f>IFERROR('E1-F. Portfolio Co. Financials'!P144/'E1-F. Portfolio Co. Financials'!H144,"")</f>
        <v/>
      </c>
      <c r="X144" s="585" t="str">
        <f>IFERROR(('E1-F. Portfolio Co. Financials'!Q144/'E1-F. Portfolio Co. Financials'!P144)/('E1-F. Portfolio Co. Financials'!I144/'E1-F. Portfolio Co. Financials'!H144),"")</f>
        <v/>
      </c>
      <c r="Y144" s="585" t="str">
        <f>IFERROR(('E1-F. Portfolio Co. Financials'!O144/'E1-F. Portfolio Co. Financials'!Q144)/('E1-F. Portfolio Co. Financials'!G144/'E1-F. Portfolio Co. Financials'!I144),"")</f>
        <v/>
      </c>
      <c r="Z144" s="585" t="str">
        <f>IFERROR((1-(('E1-F. Portfolio Co. Financials'!S144-'E1-F. Portfolio Co. Financials'!R144)/'E1-F. Portfolio Co. Financials'!O144))/(1-(('E1-F. Portfolio Co. Financials'!K144-'E1-F. Portfolio Co. Financials'!J144)/'E1-F. Portfolio Co. Financials'!G144)),"")</f>
        <v/>
      </c>
      <c r="AA144" s="585">
        <f t="shared" si="9"/>
        <v>0</v>
      </c>
      <c r="AB144" s="584"/>
      <c r="AC144" s="588" t="str">
        <f t="shared" si="10"/>
        <v/>
      </c>
      <c r="AD144" s="585" t="str">
        <f>IFERROR((W144*PRODUCT($V144:V144))-PRODUCT($V144:V144),"")</f>
        <v/>
      </c>
      <c r="AE144" s="585" t="str">
        <f>IFERROR((X144*PRODUCT($V144:W144))-PRODUCT($V144:W144),"")</f>
        <v/>
      </c>
      <c r="AF144" s="585" t="str">
        <f>IFERROR((Y144*PRODUCT($V144:X144))-PRODUCT($V144:X144),"")</f>
        <v/>
      </c>
      <c r="AG144" s="585" t="str">
        <f>IFERROR((Z144*PRODUCT($V144:Y144))-PRODUCT($V144:Y144),"")</f>
        <v/>
      </c>
      <c r="AH144" s="584"/>
    </row>
    <row r="145" spans="10:34" x14ac:dyDescent="0.25">
      <c r="J145" s="586"/>
      <c r="K145" s="586"/>
      <c r="L145" s="586"/>
      <c r="M145" s="586"/>
      <c r="N145" s="586"/>
      <c r="O145" s="586"/>
      <c r="P145" s="586"/>
      <c r="Q145" s="586"/>
      <c r="R145" s="586"/>
      <c r="S145" s="586"/>
      <c r="V145" s="585" t="str">
        <f>IFERROR('E1-F. Portfolio Co. Financials'!G145/'E1-F. Portfolio Co. Financials'!G145,"")</f>
        <v/>
      </c>
      <c r="W145" s="585" t="str">
        <f>IFERROR('E1-F. Portfolio Co. Financials'!P145/'E1-F. Portfolio Co. Financials'!H145,"")</f>
        <v/>
      </c>
      <c r="X145" s="585" t="str">
        <f>IFERROR(('E1-F. Portfolio Co. Financials'!Q145/'E1-F. Portfolio Co. Financials'!P145)/('E1-F. Portfolio Co. Financials'!I145/'E1-F. Portfolio Co. Financials'!H145),"")</f>
        <v/>
      </c>
      <c r="Y145" s="585" t="str">
        <f>IFERROR(('E1-F. Portfolio Co. Financials'!O145/'E1-F. Portfolio Co. Financials'!Q145)/('E1-F. Portfolio Co. Financials'!G145/'E1-F. Portfolio Co. Financials'!I145),"")</f>
        <v/>
      </c>
      <c r="Z145" s="585" t="str">
        <f>IFERROR((1-(('E1-F. Portfolio Co. Financials'!S145-'E1-F. Portfolio Co. Financials'!R145)/'E1-F. Portfolio Co. Financials'!O145))/(1-(('E1-F. Portfolio Co. Financials'!K145-'E1-F. Portfolio Co. Financials'!J145)/'E1-F. Portfolio Co. Financials'!G145)),"")</f>
        <v/>
      </c>
      <c r="AA145" s="585">
        <f t="shared" si="9"/>
        <v>0</v>
      </c>
      <c r="AB145" s="584"/>
      <c r="AC145" s="588" t="str">
        <f t="shared" si="10"/>
        <v/>
      </c>
      <c r="AD145" s="585" t="str">
        <f>IFERROR((W145*PRODUCT($V145:V145))-PRODUCT($V145:V145),"")</f>
        <v/>
      </c>
      <c r="AE145" s="585" t="str">
        <f>IFERROR((X145*PRODUCT($V145:W145))-PRODUCT($V145:W145),"")</f>
        <v/>
      </c>
      <c r="AF145" s="585" t="str">
        <f>IFERROR((Y145*PRODUCT($V145:X145))-PRODUCT($V145:X145),"")</f>
        <v/>
      </c>
      <c r="AG145" s="585" t="str">
        <f>IFERROR((Z145*PRODUCT($V145:Y145))-PRODUCT($V145:Y145),"")</f>
        <v/>
      </c>
      <c r="AH145" s="584"/>
    </row>
    <row r="146" spans="10:34" x14ac:dyDescent="0.25">
      <c r="J146" s="586"/>
      <c r="K146" s="586"/>
      <c r="L146" s="586"/>
      <c r="M146" s="586"/>
      <c r="N146" s="586"/>
      <c r="O146" s="586"/>
      <c r="P146" s="586"/>
      <c r="Q146" s="586"/>
      <c r="R146" s="586"/>
      <c r="S146" s="586"/>
      <c r="V146" s="585" t="str">
        <f>IFERROR('E1-F. Portfolio Co. Financials'!G146/'E1-F. Portfolio Co. Financials'!G146,"")</f>
        <v/>
      </c>
      <c r="W146" s="585" t="str">
        <f>IFERROR('E1-F. Portfolio Co. Financials'!P146/'E1-F. Portfolio Co. Financials'!H146,"")</f>
        <v/>
      </c>
      <c r="X146" s="585" t="str">
        <f>IFERROR(('E1-F. Portfolio Co. Financials'!Q146/'E1-F. Portfolio Co. Financials'!P146)/('E1-F. Portfolio Co. Financials'!I146/'E1-F. Portfolio Co. Financials'!H146),"")</f>
        <v/>
      </c>
      <c r="Y146" s="585" t="str">
        <f>IFERROR(('E1-F. Portfolio Co. Financials'!O146/'E1-F. Portfolio Co. Financials'!Q146)/('E1-F. Portfolio Co. Financials'!G146/'E1-F. Portfolio Co. Financials'!I146),"")</f>
        <v/>
      </c>
      <c r="Z146" s="585" t="str">
        <f>IFERROR((1-(('E1-F. Portfolio Co. Financials'!S146-'E1-F. Portfolio Co. Financials'!R146)/'E1-F. Portfolio Co. Financials'!O146))/(1-(('E1-F. Portfolio Co. Financials'!K146-'E1-F. Portfolio Co. Financials'!J146)/'E1-F. Portfolio Co. Financials'!G146)),"")</f>
        <v/>
      </c>
      <c r="AA146" s="585">
        <f t="shared" si="9"/>
        <v>0</v>
      </c>
      <c r="AB146" s="584"/>
      <c r="AC146" s="588" t="str">
        <f t="shared" si="10"/>
        <v/>
      </c>
      <c r="AD146" s="585" t="str">
        <f>IFERROR((W146*PRODUCT($V146:V146))-PRODUCT($V146:V146),"")</f>
        <v/>
      </c>
      <c r="AE146" s="585" t="str">
        <f>IFERROR((X146*PRODUCT($V146:W146))-PRODUCT($V146:W146),"")</f>
        <v/>
      </c>
      <c r="AF146" s="585" t="str">
        <f>IFERROR((Y146*PRODUCT($V146:X146))-PRODUCT($V146:X146),"")</f>
        <v/>
      </c>
      <c r="AG146" s="585" t="str">
        <f>IFERROR((Z146*PRODUCT($V146:Y146))-PRODUCT($V146:Y146),"")</f>
        <v/>
      </c>
      <c r="AH146" s="584"/>
    </row>
    <row r="147" spans="10:34" x14ac:dyDescent="0.25">
      <c r="J147" s="586"/>
      <c r="K147" s="586"/>
      <c r="L147" s="586"/>
      <c r="M147" s="586"/>
      <c r="N147" s="586"/>
      <c r="O147" s="586"/>
      <c r="P147" s="586"/>
      <c r="Q147" s="586"/>
      <c r="R147" s="586"/>
      <c r="S147" s="586"/>
      <c r="V147" s="585" t="str">
        <f>IFERROR('E1-F. Portfolio Co. Financials'!G147/'E1-F. Portfolio Co. Financials'!G147,"")</f>
        <v/>
      </c>
      <c r="W147" s="585" t="str">
        <f>IFERROR('E1-F. Portfolio Co. Financials'!P147/'E1-F. Portfolio Co. Financials'!H147,"")</f>
        <v/>
      </c>
      <c r="X147" s="585" t="str">
        <f>IFERROR(('E1-F. Portfolio Co. Financials'!Q147/'E1-F. Portfolio Co. Financials'!P147)/('E1-F. Portfolio Co. Financials'!I147/'E1-F. Portfolio Co. Financials'!H147),"")</f>
        <v/>
      </c>
      <c r="Y147" s="585" t="str">
        <f>IFERROR(('E1-F. Portfolio Co. Financials'!O147/'E1-F. Portfolio Co. Financials'!Q147)/('E1-F. Portfolio Co. Financials'!G147/'E1-F. Portfolio Co. Financials'!I147),"")</f>
        <v/>
      </c>
      <c r="Z147" s="585" t="str">
        <f>IFERROR((1-(('E1-F. Portfolio Co. Financials'!S147-'E1-F. Portfolio Co. Financials'!R147)/'E1-F. Portfolio Co. Financials'!O147))/(1-(('E1-F. Portfolio Co. Financials'!K147-'E1-F. Portfolio Co. Financials'!J147)/'E1-F. Portfolio Co. Financials'!G147)),"")</f>
        <v/>
      </c>
      <c r="AA147" s="585">
        <f t="shared" si="9"/>
        <v>0</v>
      </c>
      <c r="AB147" s="584"/>
      <c r="AC147" s="588" t="str">
        <f t="shared" si="10"/>
        <v/>
      </c>
      <c r="AD147" s="585" t="str">
        <f>IFERROR((W147*PRODUCT($V147:V147))-PRODUCT($V147:V147),"")</f>
        <v/>
      </c>
      <c r="AE147" s="585" t="str">
        <f>IFERROR((X147*PRODUCT($V147:W147))-PRODUCT($V147:W147),"")</f>
        <v/>
      </c>
      <c r="AF147" s="585" t="str">
        <f>IFERROR((Y147*PRODUCT($V147:X147))-PRODUCT($V147:X147),"")</f>
        <v/>
      </c>
      <c r="AG147" s="585" t="str">
        <f>IFERROR((Z147*PRODUCT($V147:Y147))-PRODUCT($V147:Y147),"")</f>
        <v/>
      </c>
      <c r="AH147" s="584"/>
    </row>
    <row r="148" spans="10:34" x14ac:dyDescent="0.25">
      <c r="J148" s="586"/>
      <c r="K148" s="586"/>
      <c r="L148" s="586"/>
      <c r="M148" s="586"/>
      <c r="N148" s="586"/>
      <c r="O148" s="586"/>
      <c r="P148" s="586"/>
      <c r="Q148" s="586"/>
      <c r="R148" s="586"/>
      <c r="S148" s="586"/>
      <c r="V148" s="585" t="str">
        <f>IFERROR('E1-F. Portfolio Co. Financials'!G148/'E1-F. Portfolio Co. Financials'!G148,"")</f>
        <v/>
      </c>
      <c r="W148" s="585" t="str">
        <f>IFERROR('E1-F. Portfolio Co. Financials'!P148/'E1-F. Portfolio Co. Financials'!H148,"")</f>
        <v/>
      </c>
      <c r="X148" s="585" t="str">
        <f>IFERROR(('E1-F. Portfolio Co. Financials'!Q148/'E1-F. Portfolio Co. Financials'!P148)/('E1-F. Portfolio Co. Financials'!I148/'E1-F. Portfolio Co. Financials'!H148),"")</f>
        <v/>
      </c>
      <c r="Y148" s="585" t="str">
        <f>IFERROR(('E1-F. Portfolio Co. Financials'!O148/'E1-F. Portfolio Co. Financials'!Q148)/('E1-F. Portfolio Co. Financials'!G148/'E1-F. Portfolio Co. Financials'!I148),"")</f>
        <v/>
      </c>
      <c r="Z148" s="585" t="str">
        <f>IFERROR((1-(('E1-F. Portfolio Co. Financials'!S148-'E1-F. Portfolio Co. Financials'!R148)/'E1-F. Portfolio Co. Financials'!O148))/(1-(('E1-F. Portfolio Co. Financials'!K148-'E1-F. Portfolio Co. Financials'!J148)/'E1-F. Portfolio Co. Financials'!G148)),"")</f>
        <v/>
      </c>
      <c r="AA148" s="585">
        <f t="shared" si="9"/>
        <v>0</v>
      </c>
      <c r="AB148" s="584"/>
      <c r="AC148" s="588" t="str">
        <f t="shared" si="10"/>
        <v/>
      </c>
      <c r="AD148" s="585" t="str">
        <f>IFERROR((W148*PRODUCT($V148:V148))-PRODUCT($V148:V148),"")</f>
        <v/>
      </c>
      <c r="AE148" s="585" t="str">
        <f>IFERROR((X148*PRODUCT($V148:W148))-PRODUCT($V148:W148),"")</f>
        <v/>
      </c>
      <c r="AF148" s="585" t="str">
        <f>IFERROR((Y148*PRODUCT($V148:X148))-PRODUCT($V148:X148),"")</f>
        <v/>
      </c>
      <c r="AG148" s="585" t="str">
        <f>IFERROR((Z148*PRODUCT($V148:Y148))-PRODUCT($V148:Y148),"")</f>
        <v/>
      </c>
      <c r="AH148" s="584"/>
    </row>
    <row r="149" spans="10:34" x14ac:dyDescent="0.25">
      <c r="J149" s="586"/>
      <c r="K149" s="586"/>
      <c r="L149" s="586"/>
      <c r="M149" s="586"/>
      <c r="N149" s="586"/>
      <c r="O149" s="586"/>
      <c r="P149" s="586"/>
      <c r="Q149" s="586"/>
      <c r="R149" s="586"/>
      <c r="S149" s="586"/>
      <c r="V149" s="585" t="str">
        <f>IFERROR('E1-F. Portfolio Co. Financials'!G149/'E1-F. Portfolio Co. Financials'!G149,"")</f>
        <v/>
      </c>
      <c r="W149" s="585" t="str">
        <f>IFERROR('E1-F. Portfolio Co. Financials'!P149/'E1-F. Portfolio Co. Financials'!H149,"")</f>
        <v/>
      </c>
      <c r="X149" s="585" t="str">
        <f>IFERROR(('E1-F. Portfolio Co. Financials'!Q149/'E1-F. Portfolio Co. Financials'!P149)/('E1-F. Portfolio Co. Financials'!I149/'E1-F. Portfolio Co. Financials'!H149),"")</f>
        <v/>
      </c>
      <c r="Y149" s="585" t="str">
        <f>IFERROR(('E1-F. Portfolio Co. Financials'!O149/'E1-F. Portfolio Co. Financials'!Q149)/('E1-F. Portfolio Co. Financials'!G149/'E1-F. Portfolio Co. Financials'!I149),"")</f>
        <v/>
      </c>
      <c r="Z149" s="585" t="str">
        <f>IFERROR((1-(('E1-F. Portfolio Co. Financials'!S149-'E1-F. Portfolio Co. Financials'!R149)/'E1-F. Portfolio Co. Financials'!O149))/(1-(('E1-F. Portfolio Co. Financials'!K149-'E1-F. Portfolio Co. Financials'!J149)/'E1-F. Portfolio Co. Financials'!G149)),"")</f>
        <v/>
      </c>
      <c r="AA149" s="585">
        <f t="shared" si="9"/>
        <v>0</v>
      </c>
      <c r="AB149" s="584"/>
      <c r="AC149" s="588" t="str">
        <f t="shared" si="10"/>
        <v/>
      </c>
      <c r="AD149" s="585" t="str">
        <f>IFERROR((W149*PRODUCT($V149:V149))-PRODUCT($V149:V149),"")</f>
        <v/>
      </c>
      <c r="AE149" s="585" t="str">
        <f>IFERROR((X149*PRODUCT($V149:W149))-PRODUCT($V149:W149),"")</f>
        <v/>
      </c>
      <c r="AF149" s="585" t="str">
        <f>IFERROR((Y149*PRODUCT($V149:X149))-PRODUCT($V149:X149),"")</f>
        <v/>
      </c>
      <c r="AG149" s="585" t="str">
        <f>IFERROR((Z149*PRODUCT($V149:Y149))-PRODUCT($V149:Y149),"")</f>
        <v/>
      </c>
      <c r="AH149" s="584"/>
    </row>
    <row r="150" spans="10:34" x14ac:dyDescent="0.25">
      <c r="J150" s="586"/>
      <c r="K150" s="586"/>
      <c r="L150" s="586"/>
      <c r="M150" s="586"/>
      <c r="N150" s="586"/>
      <c r="O150" s="586"/>
      <c r="P150" s="586"/>
      <c r="Q150" s="586"/>
      <c r="R150" s="586"/>
      <c r="S150" s="586"/>
      <c r="V150" s="585" t="str">
        <f>IFERROR('E1-F. Portfolio Co. Financials'!G150/'E1-F. Portfolio Co. Financials'!G150,"")</f>
        <v/>
      </c>
      <c r="W150" s="585" t="str">
        <f>IFERROR('E1-F. Portfolio Co. Financials'!P150/'E1-F. Portfolio Co. Financials'!H150,"")</f>
        <v/>
      </c>
      <c r="X150" s="585" t="str">
        <f>IFERROR(('E1-F. Portfolio Co. Financials'!Q150/'E1-F. Portfolio Co. Financials'!P150)/('E1-F. Portfolio Co. Financials'!I150/'E1-F. Portfolio Co. Financials'!H150),"")</f>
        <v/>
      </c>
      <c r="Y150" s="585" t="str">
        <f>IFERROR(('E1-F. Portfolio Co. Financials'!O150/'E1-F. Portfolio Co. Financials'!Q150)/('E1-F. Portfolio Co. Financials'!G150/'E1-F. Portfolio Co. Financials'!I150),"")</f>
        <v/>
      </c>
      <c r="Z150" s="585" t="str">
        <f>IFERROR((1-(('E1-F. Portfolio Co. Financials'!S150-'E1-F. Portfolio Co. Financials'!R150)/'E1-F. Portfolio Co. Financials'!O150))/(1-(('E1-F. Portfolio Co. Financials'!K150-'E1-F. Portfolio Co. Financials'!J150)/'E1-F. Portfolio Co. Financials'!G150)),"")</f>
        <v/>
      </c>
      <c r="AA150" s="585">
        <f t="shared" si="9"/>
        <v>0</v>
      </c>
      <c r="AB150" s="584"/>
      <c r="AC150" s="588" t="str">
        <f t="shared" si="10"/>
        <v/>
      </c>
      <c r="AD150" s="585" t="str">
        <f>IFERROR((W150*PRODUCT($V150:V150))-PRODUCT($V150:V150),"")</f>
        <v/>
      </c>
      <c r="AE150" s="585" t="str">
        <f>IFERROR((X150*PRODUCT($V150:W150))-PRODUCT($V150:W150),"")</f>
        <v/>
      </c>
      <c r="AF150" s="585" t="str">
        <f>IFERROR((Y150*PRODUCT($V150:X150))-PRODUCT($V150:X150),"")</f>
        <v/>
      </c>
      <c r="AG150" s="585" t="str">
        <f>IFERROR((Z150*PRODUCT($V150:Y150))-PRODUCT($V150:Y150),"")</f>
        <v/>
      </c>
      <c r="AH150" s="584"/>
    </row>
    <row r="151" spans="10:34" x14ac:dyDescent="0.25">
      <c r="J151" s="586"/>
      <c r="K151" s="586"/>
      <c r="L151" s="586"/>
      <c r="M151" s="586"/>
      <c r="N151" s="586"/>
      <c r="O151" s="586"/>
      <c r="P151" s="586"/>
      <c r="Q151" s="586"/>
      <c r="R151" s="586"/>
      <c r="S151" s="586"/>
      <c r="V151" s="585" t="str">
        <f>IFERROR('E1-F. Portfolio Co. Financials'!G151/'E1-F. Portfolio Co. Financials'!G151,"")</f>
        <v/>
      </c>
      <c r="W151" s="585" t="str">
        <f>IFERROR('E1-F. Portfolio Co. Financials'!P151/'E1-F. Portfolio Co. Financials'!H151,"")</f>
        <v/>
      </c>
      <c r="X151" s="585" t="str">
        <f>IFERROR(('E1-F. Portfolio Co. Financials'!Q151/'E1-F. Portfolio Co. Financials'!P151)/('E1-F. Portfolio Co. Financials'!I151/'E1-F. Portfolio Co. Financials'!H151),"")</f>
        <v/>
      </c>
      <c r="Y151" s="585" t="str">
        <f>IFERROR(('E1-F. Portfolio Co. Financials'!O151/'E1-F. Portfolio Co. Financials'!Q151)/('E1-F. Portfolio Co. Financials'!G151/'E1-F. Portfolio Co. Financials'!I151),"")</f>
        <v/>
      </c>
      <c r="Z151" s="585" t="str">
        <f>IFERROR((1-(('E1-F. Portfolio Co. Financials'!S151-'E1-F. Portfolio Co. Financials'!R151)/'E1-F. Portfolio Co. Financials'!O151))/(1-(('E1-F. Portfolio Co. Financials'!K151-'E1-F. Portfolio Co. Financials'!J151)/'E1-F. Portfolio Co. Financials'!G151)),"")</f>
        <v/>
      </c>
      <c r="AA151" s="585">
        <f t="shared" si="9"/>
        <v>0</v>
      </c>
      <c r="AB151" s="584"/>
      <c r="AC151" s="588" t="str">
        <f t="shared" si="10"/>
        <v/>
      </c>
      <c r="AD151" s="585" t="str">
        <f>IFERROR((W151*PRODUCT($V151:V151))-PRODUCT($V151:V151),"")</f>
        <v/>
      </c>
      <c r="AE151" s="585" t="str">
        <f>IFERROR((X151*PRODUCT($V151:W151))-PRODUCT($V151:W151),"")</f>
        <v/>
      </c>
      <c r="AF151" s="585" t="str">
        <f>IFERROR((Y151*PRODUCT($V151:X151))-PRODUCT($V151:X151),"")</f>
        <v/>
      </c>
      <c r="AG151" s="585" t="str">
        <f>IFERROR((Z151*PRODUCT($V151:Y151))-PRODUCT($V151:Y151),"")</f>
        <v/>
      </c>
      <c r="AH151" s="584"/>
    </row>
    <row r="152" spans="10:34" x14ac:dyDescent="0.25">
      <c r="J152" s="586"/>
      <c r="K152" s="586"/>
      <c r="L152" s="586"/>
      <c r="M152" s="586"/>
      <c r="N152" s="586"/>
      <c r="O152" s="586"/>
      <c r="P152" s="586"/>
      <c r="Q152" s="586"/>
      <c r="R152" s="586"/>
      <c r="S152" s="586"/>
      <c r="V152" s="585" t="str">
        <f>IFERROR('E1-F. Portfolio Co. Financials'!G152/'E1-F. Portfolio Co. Financials'!G152,"")</f>
        <v/>
      </c>
      <c r="W152" s="585" t="str">
        <f>IFERROR('E1-F. Portfolio Co. Financials'!P152/'E1-F. Portfolio Co. Financials'!H152,"")</f>
        <v/>
      </c>
      <c r="X152" s="585" t="str">
        <f>IFERROR(('E1-F. Portfolio Co. Financials'!Q152/'E1-F. Portfolio Co. Financials'!P152)/('E1-F. Portfolio Co. Financials'!I152/'E1-F. Portfolio Co. Financials'!H152),"")</f>
        <v/>
      </c>
      <c r="Y152" s="585" t="str">
        <f>IFERROR(('E1-F. Portfolio Co. Financials'!O152/'E1-F. Portfolio Co. Financials'!Q152)/('E1-F. Portfolio Co. Financials'!G152/'E1-F. Portfolio Co. Financials'!I152),"")</f>
        <v/>
      </c>
      <c r="Z152" s="585" t="str">
        <f>IFERROR((1-(('E1-F. Portfolio Co. Financials'!S152-'E1-F. Portfolio Co. Financials'!R152)/'E1-F. Portfolio Co. Financials'!O152))/(1-(('E1-F. Portfolio Co. Financials'!K152-'E1-F. Portfolio Co. Financials'!J152)/'E1-F. Portfolio Co. Financials'!G152)),"")</f>
        <v/>
      </c>
      <c r="AA152" s="585">
        <f t="shared" si="9"/>
        <v>0</v>
      </c>
      <c r="AB152" s="584"/>
      <c r="AC152" s="588" t="str">
        <f t="shared" si="10"/>
        <v/>
      </c>
      <c r="AD152" s="585" t="str">
        <f>IFERROR((W152*PRODUCT($V152:V152))-PRODUCT($V152:V152),"")</f>
        <v/>
      </c>
      <c r="AE152" s="585" t="str">
        <f>IFERROR((X152*PRODUCT($V152:W152))-PRODUCT($V152:W152),"")</f>
        <v/>
      </c>
      <c r="AF152" s="585" t="str">
        <f>IFERROR((Y152*PRODUCT($V152:X152))-PRODUCT($V152:X152),"")</f>
        <v/>
      </c>
      <c r="AG152" s="585" t="str">
        <f>IFERROR((Z152*PRODUCT($V152:Y152))-PRODUCT($V152:Y152),"")</f>
        <v/>
      </c>
      <c r="AH152" s="584"/>
    </row>
    <row r="153" spans="10:34" x14ac:dyDescent="0.25">
      <c r="J153" s="586"/>
      <c r="K153" s="586"/>
      <c r="L153" s="586"/>
      <c r="M153" s="586"/>
      <c r="N153" s="586"/>
      <c r="O153" s="586"/>
      <c r="P153" s="586"/>
      <c r="Q153" s="586"/>
      <c r="R153" s="586"/>
      <c r="S153" s="586"/>
      <c r="V153" s="585" t="str">
        <f>IFERROR('E1-F. Portfolio Co. Financials'!G153/'E1-F. Portfolio Co. Financials'!G153,"")</f>
        <v/>
      </c>
      <c r="W153" s="585" t="str">
        <f>IFERROR('E1-F. Portfolio Co. Financials'!P153/'E1-F. Portfolio Co. Financials'!H153,"")</f>
        <v/>
      </c>
      <c r="X153" s="585" t="str">
        <f>IFERROR(('E1-F. Portfolio Co. Financials'!Q153/'E1-F. Portfolio Co. Financials'!P153)/('E1-F. Portfolio Co. Financials'!I153/'E1-F. Portfolio Co. Financials'!H153),"")</f>
        <v/>
      </c>
      <c r="Y153" s="585" t="str">
        <f>IFERROR(('E1-F. Portfolio Co. Financials'!O153/'E1-F. Portfolio Co. Financials'!Q153)/('E1-F. Portfolio Co. Financials'!G153/'E1-F. Portfolio Co. Financials'!I153),"")</f>
        <v/>
      </c>
      <c r="Z153" s="585" t="str">
        <f>IFERROR((1-(('E1-F. Portfolio Co. Financials'!S153-'E1-F. Portfolio Co. Financials'!R153)/'E1-F. Portfolio Co. Financials'!O153))/(1-(('E1-F. Portfolio Co. Financials'!K153-'E1-F. Portfolio Co. Financials'!J153)/'E1-F. Portfolio Co. Financials'!G153)),"")</f>
        <v/>
      </c>
      <c r="AA153" s="585">
        <f t="shared" si="9"/>
        <v>0</v>
      </c>
      <c r="AB153" s="584"/>
      <c r="AC153" s="588" t="str">
        <f t="shared" si="10"/>
        <v/>
      </c>
      <c r="AD153" s="585" t="str">
        <f>IFERROR((W153*PRODUCT($V153:V153))-PRODUCT($V153:V153),"")</f>
        <v/>
      </c>
      <c r="AE153" s="585" t="str">
        <f>IFERROR((X153*PRODUCT($V153:W153))-PRODUCT($V153:W153),"")</f>
        <v/>
      </c>
      <c r="AF153" s="585" t="str">
        <f>IFERROR((Y153*PRODUCT($V153:X153))-PRODUCT($V153:X153),"")</f>
        <v/>
      </c>
      <c r="AG153" s="585" t="str">
        <f>IFERROR((Z153*PRODUCT($V153:Y153))-PRODUCT($V153:Y153),"")</f>
        <v/>
      </c>
      <c r="AH153" s="584"/>
    </row>
    <row r="154" spans="10:34" x14ac:dyDescent="0.25">
      <c r="J154" s="586"/>
      <c r="K154" s="586"/>
      <c r="L154" s="586"/>
      <c r="M154" s="586"/>
      <c r="N154" s="586"/>
      <c r="O154" s="586"/>
      <c r="P154" s="586"/>
      <c r="Q154" s="586"/>
      <c r="R154" s="586"/>
      <c r="S154" s="586"/>
      <c r="V154" s="585" t="str">
        <f>IFERROR('E1-F. Portfolio Co. Financials'!G154/'E1-F. Portfolio Co. Financials'!G154,"")</f>
        <v/>
      </c>
      <c r="W154" s="585" t="str">
        <f>IFERROR('E1-F. Portfolio Co. Financials'!P154/'E1-F. Portfolio Co. Financials'!H154,"")</f>
        <v/>
      </c>
      <c r="X154" s="585" t="str">
        <f>IFERROR(('E1-F. Portfolio Co. Financials'!Q154/'E1-F. Portfolio Co. Financials'!P154)/('E1-F. Portfolio Co. Financials'!I154/'E1-F. Portfolio Co. Financials'!H154),"")</f>
        <v/>
      </c>
      <c r="Y154" s="585" t="str">
        <f>IFERROR(('E1-F. Portfolio Co. Financials'!O154/'E1-F. Portfolio Co. Financials'!Q154)/('E1-F. Portfolio Co. Financials'!G154/'E1-F. Portfolio Co. Financials'!I154),"")</f>
        <v/>
      </c>
      <c r="Z154" s="585" t="str">
        <f>IFERROR((1-(('E1-F. Portfolio Co. Financials'!S154-'E1-F. Portfolio Co. Financials'!R154)/'E1-F. Portfolio Co. Financials'!O154))/(1-(('E1-F. Portfolio Co. Financials'!K154-'E1-F. Portfolio Co. Financials'!J154)/'E1-F. Portfolio Co. Financials'!G154)),"")</f>
        <v/>
      </c>
      <c r="AA154" s="585">
        <f t="shared" si="9"/>
        <v>0</v>
      </c>
      <c r="AB154" s="584"/>
      <c r="AC154" s="588" t="str">
        <f t="shared" si="10"/>
        <v/>
      </c>
      <c r="AD154" s="585" t="str">
        <f>IFERROR((W154*PRODUCT($V154:V154))-PRODUCT($V154:V154),"")</f>
        <v/>
      </c>
      <c r="AE154" s="585" t="str">
        <f>IFERROR((X154*PRODUCT($V154:W154))-PRODUCT($V154:W154),"")</f>
        <v/>
      </c>
      <c r="AF154" s="585" t="str">
        <f>IFERROR((Y154*PRODUCT($V154:X154))-PRODUCT($V154:X154),"")</f>
        <v/>
      </c>
      <c r="AG154" s="585" t="str">
        <f>IFERROR((Z154*PRODUCT($V154:Y154))-PRODUCT($V154:Y154),"")</f>
        <v/>
      </c>
      <c r="AH154" s="584"/>
    </row>
    <row r="155" spans="10:34" x14ac:dyDescent="0.25">
      <c r="J155" s="586"/>
      <c r="K155" s="586"/>
      <c r="L155" s="586"/>
      <c r="M155" s="586"/>
      <c r="N155" s="586"/>
      <c r="O155" s="586"/>
      <c r="P155" s="586"/>
      <c r="Q155" s="586"/>
      <c r="R155" s="586"/>
      <c r="S155" s="586"/>
      <c r="V155" s="585" t="str">
        <f>IFERROR('E1-F. Portfolio Co. Financials'!G155/'E1-F. Portfolio Co. Financials'!G155,"")</f>
        <v/>
      </c>
      <c r="W155" s="585" t="str">
        <f>IFERROR('E1-F. Portfolio Co. Financials'!P155/'E1-F. Portfolio Co. Financials'!H155,"")</f>
        <v/>
      </c>
      <c r="X155" s="585" t="str">
        <f>IFERROR(('E1-F. Portfolio Co. Financials'!Q155/'E1-F. Portfolio Co. Financials'!P155)/('E1-F. Portfolio Co. Financials'!I155/'E1-F. Portfolio Co. Financials'!H155),"")</f>
        <v/>
      </c>
      <c r="Y155" s="585" t="str">
        <f>IFERROR(('E1-F. Portfolio Co. Financials'!O155/'E1-F. Portfolio Co. Financials'!Q155)/('E1-F. Portfolio Co. Financials'!G155/'E1-F. Portfolio Co. Financials'!I155),"")</f>
        <v/>
      </c>
      <c r="Z155" s="585" t="str">
        <f>IFERROR((1-(('E1-F. Portfolio Co. Financials'!S155-'E1-F. Portfolio Co. Financials'!R155)/'E1-F. Portfolio Co. Financials'!O155))/(1-(('E1-F. Portfolio Co. Financials'!K155-'E1-F. Portfolio Co. Financials'!J155)/'E1-F. Portfolio Co. Financials'!G155)),"")</f>
        <v/>
      </c>
      <c r="AA155" s="585">
        <f t="shared" si="9"/>
        <v>0</v>
      </c>
      <c r="AB155" s="584"/>
      <c r="AC155" s="588" t="str">
        <f t="shared" si="10"/>
        <v/>
      </c>
      <c r="AD155" s="585" t="str">
        <f>IFERROR((W155*PRODUCT($V155:V155))-PRODUCT($V155:V155),"")</f>
        <v/>
      </c>
      <c r="AE155" s="585" t="str">
        <f>IFERROR((X155*PRODUCT($V155:W155))-PRODUCT($V155:W155),"")</f>
        <v/>
      </c>
      <c r="AF155" s="585" t="str">
        <f>IFERROR((Y155*PRODUCT($V155:X155))-PRODUCT($V155:X155),"")</f>
        <v/>
      </c>
      <c r="AG155" s="585" t="str">
        <f>IFERROR((Z155*PRODUCT($V155:Y155))-PRODUCT($V155:Y155),"")</f>
        <v/>
      </c>
      <c r="AH155" s="584"/>
    </row>
    <row r="156" spans="10:34" x14ac:dyDescent="0.25">
      <c r="J156" s="586"/>
      <c r="K156" s="586"/>
      <c r="L156" s="586"/>
      <c r="M156" s="586"/>
      <c r="N156" s="586"/>
      <c r="O156" s="586"/>
      <c r="P156" s="586"/>
      <c r="Q156" s="586"/>
      <c r="R156" s="586"/>
      <c r="S156" s="586"/>
      <c r="V156" s="585" t="str">
        <f>IFERROR('E1-F. Portfolio Co. Financials'!G156/'E1-F. Portfolio Co. Financials'!G156,"")</f>
        <v/>
      </c>
      <c r="W156" s="585" t="str">
        <f>IFERROR('E1-F. Portfolio Co. Financials'!P156/'E1-F. Portfolio Co. Financials'!H156,"")</f>
        <v/>
      </c>
      <c r="X156" s="585" t="str">
        <f>IFERROR(('E1-F. Portfolio Co. Financials'!Q156/'E1-F. Portfolio Co. Financials'!P156)/('E1-F. Portfolio Co. Financials'!I156/'E1-F. Portfolio Co. Financials'!H156),"")</f>
        <v/>
      </c>
      <c r="Y156" s="585" t="str">
        <f>IFERROR(('E1-F. Portfolio Co. Financials'!O156/'E1-F. Portfolio Co. Financials'!Q156)/('E1-F. Portfolio Co. Financials'!G156/'E1-F. Portfolio Co. Financials'!I156),"")</f>
        <v/>
      </c>
      <c r="Z156" s="585" t="str">
        <f>IFERROR((1-(('E1-F. Portfolio Co. Financials'!S156-'E1-F. Portfolio Co. Financials'!R156)/'E1-F. Portfolio Co. Financials'!O156))/(1-(('E1-F. Portfolio Co. Financials'!K156-'E1-F. Portfolio Co. Financials'!J156)/'E1-F. Portfolio Co. Financials'!G156)),"")</f>
        <v/>
      </c>
      <c r="AA156" s="585">
        <f t="shared" si="9"/>
        <v>0</v>
      </c>
      <c r="AB156" s="584"/>
      <c r="AC156" s="588" t="str">
        <f t="shared" si="10"/>
        <v/>
      </c>
      <c r="AD156" s="585" t="str">
        <f>IFERROR((W156*PRODUCT($V156:V156))-PRODUCT($V156:V156),"")</f>
        <v/>
      </c>
      <c r="AE156" s="585" t="str">
        <f>IFERROR((X156*PRODUCT($V156:W156))-PRODUCT($V156:W156),"")</f>
        <v/>
      </c>
      <c r="AF156" s="585" t="str">
        <f>IFERROR((Y156*PRODUCT($V156:X156))-PRODUCT($V156:X156),"")</f>
        <v/>
      </c>
      <c r="AG156" s="585" t="str">
        <f>IFERROR((Z156*PRODUCT($V156:Y156))-PRODUCT($V156:Y156),"")</f>
        <v/>
      </c>
      <c r="AH156" s="584"/>
    </row>
    <row r="157" spans="10:34" x14ac:dyDescent="0.25">
      <c r="J157" s="586"/>
      <c r="K157" s="586"/>
      <c r="L157" s="586"/>
      <c r="M157" s="586"/>
      <c r="N157" s="586"/>
      <c r="O157" s="586"/>
      <c r="P157" s="586"/>
      <c r="Q157" s="586"/>
      <c r="R157" s="586"/>
      <c r="S157" s="586"/>
      <c r="V157" s="585" t="str">
        <f>IFERROR('E1-F. Portfolio Co. Financials'!G157/'E1-F. Portfolio Co. Financials'!G157,"")</f>
        <v/>
      </c>
      <c r="W157" s="585" t="str">
        <f>IFERROR('E1-F. Portfolio Co. Financials'!P157/'E1-F. Portfolio Co. Financials'!H157,"")</f>
        <v/>
      </c>
      <c r="X157" s="585" t="str">
        <f>IFERROR(('E1-F. Portfolio Co. Financials'!Q157/'E1-F. Portfolio Co. Financials'!P157)/('E1-F. Portfolio Co. Financials'!I157/'E1-F. Portfolio Co. Financials'!H157),"")</f>
        <v/>
      </c>
      <c r="Y157" s="585" t="str">
        <f>IFERROR(('E1-F. Portfolio Co. Financials'!O157/'E1-F. Portfolio Co. Financials'!Q157)/('E1-F. Portfolio Co. Financials'!G157/'E1-F. Portfolio Co. Financials'!I157),"")</f>
        <v/>
      </c>
      <c r="Z157" s="585" t="str">
        <f>IFERROR((1-(('E1-F. Portfolio Co. Financials'!S157-'E1-F. Portfolio Co. Financials'!R157)/'E1-F. Portfolio Co. Financials'!O157))/(1-(('E1-F. Portfolio Co. Financials'!K157-'E1-F. Portfolio Co. Financials'!J157)/'E1-F. Portfolio Co. Financials'!G157)),"")</f>
        <v/>
      </c>
      <c r="AA157" s="585">
        <f t="shared" si="9"/>
        <v>0</v>
      </c>
      <c r="AB157" s="584"/>
      <c r="AC157" s="588" t="str">
        <f t="shared" si="10"/>
        <v/>
      </c>
      <c r="AD157" s="585" t="str">
        <f>IFERROR((W157*PRODUCT($V157:V157))-PRODUCT($V157:V157),"")</f>
        <v/>
      </c>
      <c r="AE157" s="585" t="str">
        <f>IFERROR((X157*PRODUCT($V157:W157))-PRODUCT($V157:W157),"")</f>
        <v/>
      </c>
      <c r="AF157" s="585" t="str">
        <f>IFERROR((Y157*PRODUCT($V157:X157))-PRODUCT($V157:X157),"")</f>
        <v/>
      </c>
      <c r="AG157" s="585" t="str">
        <f>IFERROR((Z157*PRODUCT($V157:Y157))-PRODUCT($V157:Y157),"")</f>
        <v/>
      </c>
      <c r="AH157" s="584"/>
    </row>
    <row r="158" spans="10:34" x14ac:dyDescent="0.25">
      <c r="J158" s="586"/>
      <c r="K158" s="586"/>
      <c r="L158" s="586"/>
      <c r="M158" s="586"/>
      <c r="N158" s="586"/>
      <c r="O158" s="586"/>
      <c r="P158" s="586"/>
      <c r="Q158" s="586"/>
      <c r="R158" s="586"/>
      <c r="S158" s="586"/>
      <c r="V158" s="585" t="str">
        <f>IFERROR('E1-F. Portfolio Co. Financials'!G158/'E1-F. Portfolio Co. Financials'!G158,"")</f>
        <v/>
      </c>
      <c r="W158" s="585" t="str">
        <f>IFERROR('E1-F. Portfolio Co. Financials'!P158/'E1-F. Portfolio Co. Financials'!H158,"")</f>
        <v/>
      </c>
      <c r="X158" s="585" t="str">
        <f>IFERROR(('E1-F. Portfolio Co. Financials'!Q158/'E1-F. Portfolio Co. Financials'!P158)/('E1-F. Portfolio Co. Financials'!I158/'E1-F. Portfolio Co. Financials'!H158),"")</f>
        <v/>
      </c>
      <c r="Y158" s="585" t="str">
        <f>IFERROR(('E1-F. Portfolio Co. Financials'!O158/'E1-F. Portfolio Co. Financials'!Q158)/('E1-F. Portfolio Co. Financials'!G158/'E1-F. Portfolio Co. Financials'!I158),"")</f>
        <v/>
      </c>
      <c r="Z158" s="585" t="str">
        <f>IFERROR((1-(('E1-F. Portfolio Co. Financials'!S158-'E1-F. Portfolio Co. Financials'!R158)/'E1-F. Portfolio Co. Financials'!O158))/(1-(('E1-F. Portfolio Co. Financials'!K158-'E1-F. Portfolio Co. Financials'!J158)/'E1-F. Portfolio Co. Financials'!G158)),"")</f>
        <v/>
      </c>
      <c r="AA158" s="585">
        <f t="shared" si="9"/>
        <v>0</v>
      </c>
      <c r="AB158" s="584"/>
      <c r="AC158" s="588" t="str">
        <f t="shared" si="10"/>
        <v/>
      </c>
      <c r="AD158" s="585" t="str">
        <f>IFERROR((W158*PRODUCT($V158:V158))-PRODUCT($V158:V158),"")</f>
        <v/>
      </c>
      <c r="AE158" s="585" t="str">
        <f>IFERROR((X158*PRODUCT($V158:W158))-PRODUCT($V158:W158),"")</f>
        <v/>
      </c>
      <c r="AF158" s="585" t="str">
        <f>IFERROR((Y158*PRODUCT($V158:X158))-PRODUCT($V158:X158),"")</f>
        <v/>
      </c>
      <c r="AG158" s="585" t="str">
        <f>IFERROR((Z158*PRODUCT($V158:Y158))-PRODUCT($V158:Y158),"")</f>
        <v/>
      </c>
      <c r="AH158" s="584"/>
    </row>
    <row r="159" spans="10:34" x14ac:dyDescent="0.25">
      <c r="J159" s="586"/>
      <c r="K159" s="586"/>
      <c r="L159" s="586"/>
      <c r="M159" s="586"/>
      <c r="N159" s="586"/>
      <c r="O159" s="586"/>
      <c r="P159" s="586"/>
      <c r="Q159" s="586"/>
      <c r="R159" s="586"/>
      <c r="S159" s="586"/>
      <c r="V159" s="585" t="str">
        <f>IFERROR('E1-F. Portfolio Co. Financials'!G159/'E1-F. Portfolio Co. Financials'!G159,"")</f>
        <v/>
      </c>
      <c r="W159" s="585" t="str">
        <f>IFERROR('E1-F. Portfolio Co. Financials'!P159/'E1-F. Portfolio Co. Financials'!H159,"")</f>
        <v/>
      </c>
      <c r="X159" s="585" t="str">
        <f>IFERROR(('E1-F. Portfolio Co. Financials'!Q159/'E1-F. Portfolio Co. Financials'!P159)/('E1-F. Portfolio Co. Financials'!I159/'E1-F. Portfolio Co. Financials'!H159),"")</f>
        <v/>
      </c>
      <c r="Y159" s="585" t="str">
        <f>IFERROR(('E1-F. Portfolio Co. Financials'!O159/'E1-F. Portfolio Co. Financials'!Q159)/('E1-F. Portfolio Co. Financials'!G159/'E1-F. Portfolio Co. Financials'!I159),"")</f>
        <v/>
      </c>
      <c r="Z159" s="585" t="str">
        <f>IFERROR((1-(('E1-F. Portfolio Co. Financials'!S159-'E1-F. Portfolio Co. Financials'!R159)/'E1-F. Portfolio Co. Financials'!O159))/(1-(('E1-F. Portfolio Co. Financials'!K159-'E1-F. Portfolio Co. Financials'!J159)/'E1-F. Portfolio Co. Financials'!G159)),"")</f>
        <v/>
      </c>
      <c r="AA159" s="585">
        <f t="shared" si="9"/>
        <v>0</v>
      </c>
      <c r="AB159" s="584"/>
      <c r="AC159" s="588" t="str">
        <f t="shared" si="10"/>
        <v/>
      </c>
      <c r="AD159" s="585" t="str">
        <f>IFERROR((W159*PRODUCT($V159:V159))-PRODUCT($V159:V159),"")</f>
        <v/>
      </c>
      <c r="AE159" s="585" t="str">
        <f>IFERROR((X159*PRODUCT($V159:W159))-PRODUCT($V159:W159),"")</f>
        <v/>
      </c>
      <c r="AF159" s="585" t="str">
        <f>IFERROR((Y159*PRODUCT($V159:X159))-PRODUCT($V159:X159),"")</f>
        <v/>
      </c>
      <c r="AG159" s="585" t="str">
        <f>IFERROR((Z159*PRODUCT($V159:Y159))-PRODUCT($V159:Y159),"")</f>
        <v/>
      </c>
      <c r="AH159" s="584"/>
    </row>
    <row r="160" spans="10:34" x14ac:dyDescent="0.25">
      <c r="J160" s="586"/>
      <c r="K160" s="586"/>
      <c r="L160" s="586"/>
      <c r="M160" s="586"/>
      <c r="N160" s="586"/>
      <c r="O160" s="586"/>
      <c r="P160" s="586"/>
      <c r="Q160" s="586"/>
      <c r="R160" s="586"/>
      <c r="S160" s="586"/>
      <c r="V160" s="585" t="str">
        <f>IFERROR('E1-F. Portfolio Co. Financials'!G160/'E1-F. Portfolio Co. Financials'!G160,"")</f>
        <v/>
      </c>
      <c r="W160" s="585" t="str">
        <f>IFERROR('E1-F. Portfolio Co. Financials'!P160/'E1-F. Portfolio Co. Financials'!H160,"")</f>
        <v/>
      </c>
      <c r="X160" s="585" t="str">
        <f>IFERROR(('E1-F. Portfolio Co. Financials'!Q160/'E1-F. Portfolio Co. Financials'!P160)/('E1-F. Portfolio Co. Financials'!I160/'E1-F. Portfolio Co. Financials'!H160),"")</f>
        <v/>
      </c>
      <c r="Y160" s="585" t="str">
        <f>IFERROR(('E1-F. Portfolio Co. Financials'!O160/'E1-F. Portfolio Co. Financials'!Q160)/('E1-F. Portfolio Co. Financials'!G160/'E1-F. Portfolio Co. Financials'!I160),"")</f>
        <v/>
      </c>
      <c r="Z160" s="585" t="str">
        <f>IFERROR((1-(('E1-F. Portfolio Co. Financials'!S160-'E1-F. Portfolio Co. Financials'!R160)/'E1-F. Portfolio Co. Financials'!O160))/(1-(('E1-F. Portfolio Co. Financials'!K160-'E1-F. Portfolio Co. Financials'!J160)/'E1-F. Portfolio Co. Financials'!G160)),"")</f>
        <v/>
      </c>
      <c r="AA160" s="585">
        <f t="shared" si="9"/>
        <v>0</v>
      </c>
      <c r="AB160" s="584"/>
      <c r="AC160" s="588" t="str">
        <f t="shared" si="10"/>
        <v/>
      </c>
      <c r="AD160" s="585" t="str">
        <f>IFERROR((W160*PRODUCT($V160:V160))-PRODUCT($V160:V160),"")</f>
        <v/>
      </c>
      <c r="AE160" s="585" t="str">
        <f>IFERROR((X160*PRODUCT($V160:W160))-PRODUCT($V160:W160),"")</f>
        <v/>
      </c>
      <c r="AF160" s="585" t="str">
        <f>IFERROR((Y160*PRODUCT($V160:X160))-PRODUCT($V160:X160),"")</f>
        <v/>
      </c>
      <c r="AG160" s="585" t="str">
        <f>IFERROR((Z160*PRODUCT($V160:Y160))-PRODUCT($V160:Y160),"")</f>
        <v/>
      </c>
      <c r="AH160" s="584"/>
    </row>
    <row r="161" spans="10:34" x14ac:dyDescent="0.25">
      <c r="J161" s="586"/>
      <c r="K161" s="586"/>
      <c r="L161" s="586"/>
      <c r="M161" s="586"/>
      <c r="N161" s="586"/>
      <c r="O161" s="586"/>
      <c r="P161" s="586"/>
      <c r="Q161" s="586"/>
      <c r="R161" s="586"/>
      <c r="S161" s="586"/>
      <c r="V161" s="585" t="str">
        <f>IFERROR('E1-F. Portfolio Co. Financials'!G161/'E1-F. Portfolio Co. Financials'!G161,"")</f>
        <v/>
      </c>
      <c r="W161" s="585" t="str">
        <f>IFERROR('E1-F. Portfolio Co. Financials'!P161/'E1-F. Portfolio Co. Financials'!H161,"")</f>
        <v/>
      </c>
      <c r="X161" s="585" t="str">
        <f>IFERROR(('E1-F. Portfolio Co. Financials'!Q161/'E1-F. Portfolio Co. Financials'!P161)/('E1-F. Portfolio Co. Financials'!I161/'E1-F. Portfolio Co. Financials'!H161),"")</f>
        <v/>
      </c>
      <c r="Y161" s="585" t="str">
        <f>IFERROR(('E1-F. Portfolio Co. Financials'!O161/'E1-F. Portfolio Co. Financials'!Q161)/('E1-F. Portfolio Co. Financials'!G161/'E1-F. Portfolio Co. Financials'!I161),"")</f>
        <v/>
      </c>
      <c r="Z161" s="585" t="str">
        <f>IFERROR((1-(('E1-F. Portfolio Co. Financials'!S161-'E1-F. Portfolio Co. Financials'!R161)/'E1-F. Portfolio Co. Financials'!O161))/(1-(('E1-F. Portfolio Co. Financials'!K161-'E1-F. Portfolio Co. Financials'!J161)/'E1-F. Portfolio Co. Financials'!G161)),"")</f>
        <v/>
      </c>
      <c r="AA161" s="585">
        <f t="shared" si="9"/>
        <v>0</v>
      </c>
      <c r="AB161" s="584"/>
      <c r="AC161" s="588" t="str">
        <f t="shared" si="10"/>
        <v/>
      </c>
      <c r="AD161" s="585" t="str">
        <f>IFERROR((W161*PRODUCT($V161:V161))-PRODUCT($V161:V161),"")</f>
        <v/>
      </c>
      <c r="AE161" s="585" t="str">
        <f>IFERROR((X161*PRODUCT($V161:W161))-PRODUCT($V161:W161),"")</f>
        <v/>
      </c>
      <c r="AF161" s="585" t="str">
        <f>IFERROR((Y161*PRODUCT($V161:X161))-PRODUCT($V161:X161),"")</f>
        <v/>
      </c>
      <c r="AG161" s="585" t="str">
        <f>IFERROR((Z161*PRODUCT($V161:Y161))-PRODUCT($V161:Y161),"")</f>
        <v/>
      </c>
      <c r="AH161" s="584"/>
    </row>
    <row r="162" spans="10:34" x14ac:dyDescent="0.25">
      <c r="J162" s="586"/>
      <c r="K162" s="586"/>
      <c r="L162" s="586"/>
      <c r="M162" s="586"/>
      <c r="N162" s="586"/>
      <c r="O162" s="586"/>
      <c r="P162" s="586"/>
      <c r="Q162" s="586"/>
      <c r="R162" s="586"/>
      <c r="S162" s="586"/>
      <c r="V162" s="585" t="str">
        <f>IFERROR('E1-F. Portfolio Co. Financials'!G162/'E1-F. Portfolio Co. Financials'!G162,"")</f>
        <v/>
      </c>
      <c r="W162" s="585" t="str">
        <f>IFERROR('E1-F. Portfolio Co. Financials'!P162/'E1-F. Portfolio Co. Financials'!H162,"")</f>
        <v/>
      </c>
      <c r="X162" s="585" t="str">
        <f>IFERROR(('E1-F. Portfolio Co. Financials'!Q162/'E1-F. Portfolio Co. Financials'!P162)/('E1-F. Portfolio Co. Financials'!I162/'E1-F. Portfolio Co. Financials'!H162),"")</f>
        <v/>
      </c>
      <c r="Y162" s="585" t="str">
        <f>IFERROR(('E1-F. Portfolio Co. Financials'!O162/'E1-F. Portfolio Co. Financials'!Q162)/('E1-F. Portfolio Co. Financials'!G162/'E1-F. Portfolio Co. Financials'!I162),"")</f>
        <v/>
      </c>
      <c r="Z162" s="585" t="str">
        <f>IFERROR((1-(('E1-F. Portfolio Co. Financials'!S162-'E1-F. Portfolio Co. Financials'!R162)/'E1-F. Portfolio Co. Financials'!O162))/(1-(('E1-F. Portfolio Co. Financials'!K162-'E1-F. Portfolio Co. Financials'!J162)/'E1-F. Portfolio Co. Financials'!G162)),"")</f>
        <v/>
      </c>
      <c r="AA162" s="585">
        <f t="shared" si="9"/>
        <v>0</v>
      </c>
      <c r="AB162" s="584"/>
      <c r="AC162" s="588" t="str">
        <f t="shared" si="10"/>
        <v/>
      </c>
      <c r="AD162" s="585" t="str">
        <f>IFERROR((W162*PRODUCT($V162:V162))-PRODUCT($V162:V162),"")</f>
        <v/>
      </c>
      <c r="AE162" s="585" t="str">
        <f>IFERROR((X162*PRODUCT($V162:W162))-PRODUCT($V162:W162),"")</f>
        <v/>
      </c>
      <c r="AF162" s="585" t="str">
        <f>IFERROR((Y162*PRODUCT($V162:X162))-PRODUCT($V162:X162),"")</f>
        <v/>
      </c>
      <c r="AG162" s="585" t="str">
        <f>IFERROR((Z162*PRODUCT($V162:Y162))-PRODUCT($V162:Y162),"")</f>
        <v/>
      </c>
      <c r="AH162" s="584"/>
    </row>
    <row r="163" spans="10:34" x14ac:dyDescent="0.25">
      <c r="J163" s="586"/>
      <c r="K163" s="586"/>
      <c r="L163" s="586"/>
      <c r="M163" s="586"/>
      <c r="N163" s="586"/>
      <c r="O163" s="586"/>
      <c r="P163" s="586"/>
      <c r="Q163" s="586"/>
      <c r="R163" s="586"/>
      <c r="S163" s="586"/>
      <c r="V163" s="585" t="str">
        <f>IFERROR('E1-F. Portfolio Co. Financials'!G163/'E1-F. Portfolio Co. Financials'!G163,"")</f>
        <v/>
      </c>
      <c r="W163" s="585" t="str">
        <f>IFERROR('E1-F. Portfolio Co. Financials'!P163/'E1-F. Portfolio Co. Financials'!H163,"")</f>
        <v/>
      </c>
      <c r="X163" s="585" t="str">
        <f>IFERROR(('E1-F. Portfolio Co. Financials'!Q163/'E1-F. Portfolio Co. Financials'!P163)/('E1-F. Portfolio Co. Financials'!I163/'E1-F. Portfolio Co. Financials'!H163),"")</f>
        <v/>
      </c>
      <c r="Y163" s="585" t="str">
        <f>IFERROR(('E1-F. Portfolio Co. Financials'!O163/'E1-F. Portfolio Co. Financials'!Q163)/('E1-F. Portfolio Co. Financials'!G163/'E1-F. Portfolio Co. Financials'!I163),"")</f>
        <v/>
      </c>
      <c r="Z163" s="585" t="str">
        <f>IFERROR((1-(('E1-F. Portfolio Co. Financials'!S163-'E1-F. Portfolio Co. Financials'!R163)/'E1-F. Portfolio Co. Financials'!O163))/(1-(('E1-F. Portfolio Co. Financials'!K163-'E1-F. Portfolio Co. Financials'!J163)/'E1-F. Portfolio Co. Financials'!G163)),"")</f>
        <v/>
      </c>
      <c r="AA163" s="585">
        <f t="shared" si="9"/>
        <v>0</v>
      </c>
      <c r="AB163" s="584"/>
      <c r="AC163" s="588" t="str">
        <f t="shared" si="10"/>
        <v/>
      </c>
      <c r="AD163" s="585" t="str">
        <f>IFERROR((W163*PRODUCT($V163:V163))-PRODUCT($V163:V163),"")</f>
        <v/>
      </c>
      <c r="AE163" s="585" t="str">
        <f>IFERROR((X163*PRODUCT($V163:W163))-PRODUCT($V163:W163),"")</f>
        <v/>
      </c>
      <c r="AF163" s="585" t="str">
        <f>IFERROR((Y163*PRODUCT($V163:X163))-PRODUCT($V163:X163),"")</f>
        <v/>
      </c>
      <c r="AG163" s="585" t="str">
        <f>IFERROR((Z163*PRODUCT($V163:Y163))-PRODUCT($V163:Y163),"")</f>
        <v/>
      </c>
      <c r="AH163" s="584"/>
    </row>
    <row r="164" spans="10:34" x14ac:dyDescent="0.25">
      <c r="J164" s="586"/>
      <c r="K164" s="586"/>
      <c r="L164" s="586"/>
      <c r="M164" s="586"/>
      <c r="N164" s="586"/>
      <c r="O164" s="586"/>
      <c r="P164" s="586"/>
      <c r="Q164" s="586"/>
      <c r="R164" s="586"/>
      <c r="S164" s="586"/>
      <c r="V164" s="585" t="str">
        <f>IFERROR('E1-F. Portfolio Co. Financials'!G164/'E1-F. Portfolio Co. Financials'!G164,"")</f>
        <v/>
      </c>
      <c r="W164" s="585" t="str">
        <f>IFERROR('E1-F. Portfolio Co. Financials'!P164/'E1-F. Portfolio Co. Financials'!H164,"")</f>
        <v/>
      </c>
      <c r="X164" s="585" t="str">
        <f>IFERROR(('E1-F. Portfolio Co. Financials'!Q164/'E1-F. Portfolio Co. Financials'!P164)/('E1-F. Portfolio Co. Financials'!I164/'E1-F. Portfolio Co. Financials'!H164),"")</f>
        <v/>
      </c>
      <c r="Y164" s="585" t="str">
        <f>IFERROR(('E1-F. Portfolio Co. Financials'!O164/'E1-F. Portfolio Co. Financials'!Q164)/('E1-F. Portfolio Co. Financials'!G164/'E1-F. Portfolio Co. Financials'!I164),"")</f>
        <v/>
      </c>
      <c r="Z164" s="585" t="str">
        <f>IFERROR((1-(('E1-F. Portfolio Co. Financials'!S164-'E1-F. Portfolio Co. Financials'!R164)/'E1-F. Portfolio Co. Financials'!O164))/(1-(('E1-F. Portfolio Co. Financials'!K164-'E1-F. Portfolio Co. Financials'!J164)/'E1-F. Portfolio Co. Financials'!G164)),"")</f>
        <v/>
      </c>
      <c r="AA164" s="585">
        <f t="shared" si="9"/>
        <v>0</v>
      </c>
      <c r="AB164" s="584"/>
      <c r="AC164" s="588" t="str">
        <f t="shared" si="10"/>
        <v/>
      </c>
      <c r="AD164" s="585" t="str">
        <f>IFERROR((W164*PRODUCT($V164:V164))-PRODUCT($V164:V164),"")</f>
        <v/>
      </c>
      <c r="AE164" s="585" t="str">
        <f>IFERROR((X164*PRODUCT($V164:W164))-PRODUCT($V164:W164),"")</f>
        <v/>
      </c>
      <c r="AF164" s="585" t="str">
        <f>IFERROR((Y164*PRODUCT($V164:X164))-PRODUCT($V164:X164),"")</f>
        <v/>
      </c>
      <c r="AG164" s="585" t="str">
        <f>IFERROR((Z164*PRODUCT($V164:Y164))-PRODUCT($V164:Y164),"")</f>
        <v/>
      </c>
      <c r="AH164" s="584"/>
    </row>
    <row r="165" spans="10:34" x14ac:dyDescent="0.25">
      <c r="J165" s="586"/>
      <c r="K165" s="586"/>
      <c r="L165" s="586"/>
      <c r="M165" s="586"/>
      <c r="N165" s="586"/>
      <c r="O165" s="586"/>
      <c r="P165" s="586"/>
      <c r="Q165" s="586"/>
      <c r="R165" s="586"/>
      <c r="S165" s="586"/>
      <c r="V165" s="585" t="str">
        <f>IFERROR('E1-F. Portfolio Co. Financials'!G165/'E1-F. Portfolio Co. Financials'!G165,"")</f>
        <v/>
      </c>
      <c r="W165" s="585" t="str">
        <f>IFERROR('E1-F. Portfolio Co. Financials'!P165/'E1-F. Portfolio Co. Financials'!H165,"")</f>
        <v/>
      </c>
      <c r="X165" s="585" t="str">
        <f>IFERROR(('E1-F. Portfolio Co. Financials'!Q165/'E1-F. Portfolio Co. Financials'!P165)/('E1-F. Portfolio Co. Financials'!I165/'E1-F. Portfolio Co. Financials'!H165),"")</f>
        <v/>
      </c>
      <c r="Y165" s="585" t="str">
        <f>IFERROR(('E1-F. Portfolio Co. Financials'!O165/'E1-F. Portfolio Co. Financials'!Q165)/('E1-F. Portfolio Co. Financials'!G165/'E1-F. Portfolio Co. Financials'!I165),"")</f>
        <v/>
      </c>
      <c r="Z165" s="585" t="str">
        <f>IFERROR((1-(('E1-F. Portfolio Co. Financials'!S165-'E1-F. Portfolio Co. Financials'!R165)/'E1-F. Portfolio Co. Financials'!O165))/(1-(('E1-F. Portfolio Co. Financials'!K165-'E1-F. Portfolio Co. Financials'!J165)/'E1-F. Portfolio Co. Financials'!G165)),"")</f>
        <v/>
      </c>
      <c r="AA165" s="585">
        <f t="shared" si="9"/>
        <v>0</v>
      </c>
      <c r="AB165" s="584"/>
      <c r="AC165" s="588" t="str">
        <f t="shared" si="10"/>
        <v/>
      </c>
      <c r="AD165" s="585" t="str">
        <f>IFERROR((W165*PRODUCT($V165:V165))-PRODUCT($V165:V165),"")</f>
        <v/>
      </c>
      <c r="AE165" s="585" t="str">
        <f>IFERROR((X165*PRODUCT($V165:W165))-PRODUCT($V165:W165),"")</f>
        <v/>
      </c>
      <c r="AF165" s="585" t="str">
        <f>IFERROR((Y165*PRODUCT($V165:X165))-PRODUCT($V165:X165),"")</f>
        <v/>
      </c>
      <c r="AG165" s="585" t="str">
        <f>IFERROR((Z165*PRODUCT($V165:Y165))-PRODUCT($V165:Y165),"")</f>
        <v/>
      </c>
      <c r="AH165" s="584"/>
    </row>
    <row r="166" spans="10:34" x14ac:dyDescent="0.25">
      <c r="J166" s="586"/>
      <c r="K166" s="586"/>
      <c r="L166" s="586"/>
      <c r="M166" s="586"/>
      <c r="N166" s="586"/>
      <c r="O166" s="586"/>
      <c r="P166" s="586"/>
      <c r="Q166" s="586"/>
      <c r="R166" s="586"/>
      <c r="S166" s="586"/>
      <c r="V166" s="585" t="str">
        <f>IFERROR('E1-F. Portfolio Co. Financials'!G166/'E1-F. Portfolio Co. Financials'!G166,"")</f>
        <v/>
      </c>
      <c r="W166" s="585" t="str">
        <f>IFERROR('E1-F. Portfolio Co. Financials'!P166/'E1-F. Portfolio Co. Financials'!H166,"")</f>
        <v/>
      </c>
      <c r="X166" s="585" t="str">
        <f>IFERROR(('E1-F. Portfolio Co. Financials'!Q166/'E1-F. Portfolio Co. Financials'!P166)/('E1-F. Portfolio Co. Financials'!I166/'E1-F. Portfolio Co. Financials'!H166),"")</f>
        <v/>
      </c>
      <c r="Y166" s="585" t="str">
        <f>IFERROR(('E1-F. Portfolio Co. Financials'!O166/'E1-F. Portfolio Co. Financials'!Q166)/('E1-F. Portfolio Co. Financials'!G166/'E1-F. Portfolio Co. Financials'!I166),"")</f>
        <v/>
      </c>
      <c r="Z166" s="585" t="str">
        <f>IFERROR((1-(('E1-F. Portfolio Co. Financials'!S166-'E1-F. Portfolio Co. Financials'!R166)/'E1-F. Portfolio Co. Financials'!O166))/(1-(('E1-F. Portfolio Co. Financials'!K166-'E1-F. Portfolio Co. Financials'!J166)/'E1-F. Portfolio Co. Financials'!G166)),"")</f>
        <v/>
      </c>
      <c r="AA166" s="585">
        <f t="shared" si="9"/>
        <v>0</v>
      </c>
      <c r="AB166" s="584"/>
      <c r="AC166" s="588" t="str">
        <f t="shared" si="10"/>
        <v/>
      </c>
      <c r="AD166" s="585" t="str">
        <f>IFERROR((W166*PRODUCT($V166:V166))-PRODUCT($V166:V166),"")</f>
        <v/>
      </c>
      <c r="AE166" s="585" t="str">
        <f>IFERROR((X166*PRODUCT($V166:W166))-PRODUCT($V166:W166),"")</f>
        <v/>
      </c>
      <c r="AF166" s="585" t="str">
        <f>IFERROR((Y166*PRODUCT($V166:X166))-PRODUCT($V166:X166),"")</f>
        <v/>
      </c>
      <c r="AG166" s="585" t="str">
        <f>IFERROR((Z166*PRODUCT($V166:Y166))-PRODUCT($V166:Y166),"")</f>
        <v/>
      </c>
      <c r="AH166" s="584"/>
    </row>
    <row r="167" spans="10:34" x14ac:dyDescent="0.25">
      <c r="J167" s="586"/>
      <c r="K167" s="586"/>
      <c r="L167" s="586"/>
      <c r="M167" s="586"/>
      <c r="N167" s="586"/>
      <c r="O167" s="586"/>
      <c r="P167" s="586"/>
      <c r="Q167" s="586"/>
      <c r="R167" s="586"/>
      <c r="S167" s="586"/>
      <c r="V167" s="585" t="str">
        <f>IFERROR('E1-F. Portfolio Co. Financials'!G167/'E1-F. Portfolio Co. Financials'!G167,"")</f>
        <v/>
      </c>
      <c r="W167" s="585" t="str">
        <f>IFERROR('E1-F. Portfolio Co. Financials'!P167/'E1-F. Portfolio Co. Financials'!H167,"")</f>
        <v/>
      </c>
      <c r="X167" s="585" t="str">
        <f>IFERROR(('E1-F. Portfolio Co. Financials'!Q167/'E1-F. Portfolio Co. Financials'!P167)/('E1-F. Portfolio Co. Financials'!I167/'E1-F. Portfolio Co. Financials'!H167),"")</f>
        <v/>
      </c>
      <c r="Y167" s="585" t="str">
        <f>IFERROR(('E1-F. Portfolio Co. Financials'!O167/'E1-F. Portfolio Co. Financials'!Q167)/('E1-F. Portfolio Co. Financials'!G167/'E1-F. Portfolio Co. Financials'!I167),"")</f>
        <v/>
      </c>
      <c r="Z167" s="585" t="str">
        <f>IFERROR((1-(('E1-F. Portfolio Co. Financials'!S167-'E1-F. Portfolio Co. Financials'!R167)/'E1-F. Portfolio Co. Financials'!O167))/(1-(('E1-F. Portfolio Co. Financials'!K167-'E1-F. Portfolio Co. Financials'!J167)/'E1-F. Portfolio Co. Financials'!G167)),"")</f>
        <v/>
      </c>
      <c r="AA167" s="585">
        <f t="shared" si="9"/>
        <v>0</v>
      </c>
      <c r="AB167" s="584"/>
      <c r="AC167" s="588" t="str">
        <f t="shared" si="10"/>
        <v/>
      </c>
      <c r="AD167" s="585" t="str">
        <f>IFERROR((W167*PRODUCT($V167:V167))-PRODUCT($V167:V167),"")</f>
        <v/>
      </c>
      <c r="AE167" s="585" t="str">
        <f>IFERROR((X167*PRODUCT($V167:W167))-PRODUCT($V167:W167),"")</f>
        <v/>
      </c>
      <c r="AF167" s="585" t="str">
        <f>IFERROR((Y167*PRODUCT($V167:X167))-PRODUCT($V167:X167),"")</f>
        <v/>
      </c>
      <c r="AG167" s="585" t="str">
        <f>IFERROR((Z167*PRODUCT($V167:Y167))-PRODUCT($V167:Y167),"")</f>
        <v/>
      </c>
      <c r="AH167" s="584"/>
    </row>
    <row r="168" spans="10:34" x14ac:dyDescent="0.25">
      <c r="J168" s="586"/>
      <c r="K168" s="586"/>
      <c r="L168" s="586"/>
      <c r="M168" s="586"/>
      <c r="N168" s="586"/>
      <c r="O168" s="586"/>
      <c r="P168" s="586"/>
      <c r="Q168" s="586"/>
      <c r="R168" s="586"/>
      <c r="S168" s="586"/>
      <c r="V168" s="585" t="str">
        <f>IFERROR('E1-F. Portfolio Co. Financials'!G168/'E1-F. Portfolio Co. Financials'!G168,"")</f>
        <v/>
      </c>
      <c r="W168" s="585" t="str">
        <f>IFERROR('E1-F. Portfolio Co. Financials'!P168/'E1-F. Portfolio Co. Financials'!H168,"")</f>
        <v/>
      </c>
      <c r="X168" s="585" t="str">
        <f>IFERROR(('E1-F. Portfolio Co. Financials'!Q168/'E1-F. Portfolio Co. Financials'!P168)/('E1-F. Portfolio Co. Financials'!I168/'E1-F. Portfolio Co. Financials'!H168),"")</f>
        <v/>
      </c>
      <c r="Y168" s="585" t="str">
        <f>IFERROR(('E1-F. Portfolio Co. Financials'!O168/'E1-F. Portfolio Co. Financials'!Q168)/('E1-F. Portfolio Co. Financials'!G168/'E1-F. Portfolio Co. Financials'!I168),"")</f>
        <v/>
      </c>
      <c r="Z168" s="585" t="str">
        <f>IFERROR((1-(('E1-F. Portfolio Co. Financials'!S168-'E1-F. Portfolio Co. Financials'!R168)/'E1-F. Portfolio Co. Financials'!O168))/(1-(('E1-F. Portfolio Co. Financials'!K168-'E1-F. Portfolio Co. Financials'!J168)/'E1-F. Portfolio Co. Financials'!G168)),"")</f>
        <v/>
      </c>
      <c r="AA168" s="585">
        <f t="shared" si="9"/>
        <v>0</v>
      </c>
      <c r="AB168" s="584"/>
      <c r="AC168" s="588" t="str">
        <f t="shared" si="10"/>
        <v/>
      </c>
      <c r="AD168" s="585" t="str">
        <f>IFERROR((W168*PRODUCT($V168:V168))-PRODUCT($V168:V168),"")</f>
        <v/>
      </c>
      <c r="AE168" s="585" t="str">
        <f>IFERROR((X168*PRODUCT($V168:W168))-PRODUCT($V168:W168),"")</f>
        <v/>
      </c>
      <c r="AF168" s="585" t="str">
        <f>IFERROR((Y168*PRODUCT($V168:X168))-PRODUCT($V168:X168),"")</f>
        <v/>
      </c>
      <c r="AG168" s="585" t="str">
        <f>IFERROR((Z168*PRODUCT($V168:Y168))-PRODUCT($V168:Y168),"")</f>
        <v/>
      </c>
      <c r="AH168" s="584"/>
    </row>
    <row r="169" spans="10:34" x14ac:dyDescent="0.25">
      <c r="J169" s="586"/>
      <c r="K169" s="586"/>
      <c r="L169" s="586"/>
      <c r="M169" s="586"/>
      <c r="N169" s="586"/>
      <c r="O169" s="586"/>
      <c r="P169" s="586"/>
      <c r="Q169" s="586"/>
      <c r="R169" s="586"/>
      <c r="S169" s="586"/>
      <c r="V169" s="585" t="str">
        <f>IFERROR('E1-F. Portfolio Co. Financials'!G169/'E1-F. Portfolio Co. Financials'!G169,"")</f>
        <v/>
      </c>
      <c r="W169" s="585" t="str">
        <f>IFERROR('E1-F. Portfolio Co. Financials'!P169/'E1-F. Portfolio Co. Financials'!H169,"")</f>
        <v/>
      </c>
      <c r="X169" s="585" t="str">
        <f>IFERROR(('E1-F. Portfolio Co. Financials'!Q169/'E1-F. Portfolio Co. Financials'!P169)/('E1-F. Portfolio Co. Financials'!I169/'E1-F. Portfolio Co. Financials'!H169),"")</f>
        <v/>
      </c>
      <c r="Y169" s="585" t="str">
        <f>IFERROR(('E1-F. Portfolio Co. Financials'!O169/'E1-F. Portfolio Co. Financials'!Q169)/('E1-F. Portfolio Co. Financials'!G169/'E1-F. Portfolio Co. Financials'!I169),"")</f>
        <v/>
      </c>
      <c r="Z169" s="585" t="str">
        <f>IFERROR((1-(('E1-F. Portfolio Co. Financials'!S169-'E1-F. Portfolio Co. Financials'!R169)/'E1-F. Portfolio Co. Financials'!O169))/(1-(('E1-F. Portfolio Co. Financials'!K169-'E1-F. Portfolio Co. Financials'!J169)/'E1-F. Portfolio Co. Financials'!G169)),"")</f>
        <v/>
      </c>
      <c r="AA169" s="585">
        <f t="shared" si="9"/>
        <v>0</v>
      </c>
      <c r="AB169" s="584"/>
      <c r="AC169" s="588" t="str">
        <f t="shared" si="10"/>
        <v/>
      </c>
      <c r="AD169" s="585" t="str">
        <f>IFERROR((W169*PRODUCT($V169:V169))-PRODUCT($V169:V169),"")</f>
        <v/>
      </c>
      <c r="AE169" s="585" t="str">
        <f>IFERROR((X169*PRODUCT($V169:W169))-PRODUCT($V169:W169),"")</f>
        <v/>
      </c>
      <c r="AF169" s="585" t="str">
        <f>IFERROR((Y169*PRODUCT($V169:X169))-PRODUCT($V169:X169),"")</f>
        <v/>
      </c>
      <c r="AG169" s="585" t="str">
        <f>IFERROR((Z169*PRODUCT($V169:Y169))-PRODUCT($V169:Y169),"")</f>
        <v/>
      </c>
      <c r="AH169" s="584"/>
    </row>
    <row r="170" spans="10:34" x14ac:dyDescent="0.25">
      <c r="J170" s="586"/>
      <c r="K170" s="586"/>
      <c r="L170" s="586"/>
      <c r="M170" s="586"/>
      <c r="N170" s="586"/>
      <c r="O170" s="586"/>
      <c r="P170" s="586"/>
      <c r="Q170" s="586"/>
      <c r="R170" s="586"/>
      <c r="S170" s="586"/>
      <c r="V170" s="585" t="str">
        <f>IFERROR('E1-F. Portfolio Co. Financials'!G170/'E1-F. Portfolio Co. Financials'!G170,"")</f>
        <v/>
      </c>
      <c r="W170" s="585" t="str">
        <f>IFERROR('E1-F. Portfolio Co. Financials'!P170/'E1-F. Portfolio Co. Financials'!H170,"")</f>
        <v/>
      </c>
      <c r="X170" s="585" t="str">
        <f>IFERROR(('E1-F. Portfolio Co. Financials'!Q170/'E1-F. Portfolio Co. Financials'!P170)/('E1-F. Portfolio Co. Financials'!I170/'E1-F. Portfolio Co. Financials'!H170),"")</f>
        <v/>
      </c>
      <c r="Y170" s="585" t="str">
        <f>IFERROR(('E1-F. Portfolio Co. Financials'!O170/'E1-F. Portfolio Co. Financials'!Q170)/('E1-F. Portfolio Co. Financials'!G170/'E1-F. Portfolio Co. Financials'!I170),"")</f>
        <v/>
      </c>
      <c r="Z170" s="585" t="str">
        <f>IFERROR((1-(('E1-F. Portfolio Co. Financials'!S170-'E1-F. Portfolio Co. Financials'!R170)/'E1-F. Portfolio Co. Financials'!O170))/(1-(('E1-F. Portfolio Co. Financials'!K170-'E1-F. Portfolio Co. Financials'!J170)/'E1-F. Portfolio Co. Financials'!G170)),"")</f>
        <v/>
      </c>
      <c r="AA170" s="585">
        <f t="shared" si="9"/>
        <v>0</v>
      </c>
      <c r="AB170" s="584"/>
      <c r="AC170" s="588" t="str">
        <f t="shared" si="10"/>
        <v/>
      </c>
      <c r="AD170" s="585" t="str">
        <f>IFERROR((W170*PRODUCT($V170:V170))-PRODUCT($V170:V170),"")</f>
        <v/>
      </c>
      <c r="AE170" s="585" t="str">
        <f>IFERROR((X170*PRODUCT($V170:W170))-PRODUCT($V170:W170),"")</f>
        <v/>
      </c>
      <c r="AF170" s="585" t="str">
        <f>IFERROR((Y170*PRODUCT($V170:X170))-PRODUCT($V170:X170),"")</f>
        <v/>
      </c>
      <c r="AG170" s="585" t="str">
        <f>IFERROR((Z170*PRODUCT($V170:Y170))-PRODUCT($V170:Y170),"")</f>
        <v/>
      </c>
      <c r="AH170" s="584"/>
    </row>
    <row r="171" spans="10:34" x14ac:dyDescent="0.25">
      <c r="J171" s="586"/>
      <c r="K171" s="586"/>
      <c r="L171" s="586"/>
      <c r="M171" s="586"/>
      <c r="N171" s="586"/>
      <c r="O171" s="586"/>
      <c r="P171" s="586"/>
      <c r="Q171" s="586"/>
      <c r="R171" s="586"/>
      <c r="S171" s="586"/>
      <c r="V171" s="585" t="str">
        <f>IFERROR('E1-F. Portfolio Co. Financials'!G171/'E1-F. Portfolio Co. Financials'!G171,"")</f>
        <v/>
      </c>
      <c r="W171" s="585" t="str">
        <f>IFERROR('E1-F. Portfolio Co. Financials'!P171/'E1-F. Portfolio Co. Financials'!H171,"")</f>
        <v/>
      </c>
      <c r="X171" s="585" t="str">
        <f>IFERROR(('E1-F. Portfolio Co. Financials'!Q171/'E1-F. Portfolio Co. Financials'!P171)/('E1-F. Portfolio Co. Financials'!I171/'E1-F. Portfolio Co. Financials'!H171),"")</f>
        <v/>
      </c>
      <c r="Y171" s="585" t="str">
        <f>IFERROR(('E1-F. Portfolio Co. Financials'!O171/'E1-F. Portfolio Co. Financials'!Q171)/('E1-F. Portfolio Co. Financials'!G171/'E1-F. Portfolio Co. Financials'!I171),"")</f>
        <v/>
      </c>
      <c r="Z171" s="585" t="str">
        <f>IFERROR((1-(('E1-F. Portfolio Co. Financials'!S171-'E1-F. Portfolio Co. Financials'!R171)/'E1-F. Portfolio Co. Financials'!O171))/(1-(('E1-F. Portfolio Co. Financials'!K171-'E1-F. Portfolio Co. Financials'!J171)/'E1-F. Portfolio Co. Financials'!G171)),"")</f>
        <v/>
      </c>
      <c r="AA171" s="585">
        <f t="shared" si="9"/>
        <v>0</v>
      </c>
      <c r="AB171" s="584"/>
      <c r="AC171" s="588" t="str">
        <f t="shared" si="10"/>
        <v/>
      </c>
      <c r="AD171" s="585" t="str">
        <f>IFERROR((W171*PRODUCT($V171:V171))-PRODUCT($V171:V171),"")</f>
        <v/>
      </c>
      <c r="AE171" s="585" t="str">
        <f>IFERROR((X171*PRODUCT($V171:W171))-PRODUCT($V171:W171),"")</f>
        <v/>
      </c>
      <c r="AF171" s="585" t="str">
        <f>IFERROR((Y171*PRODUCT($V171:X171))-PRODUCT($V171:X171),"")</f>
        <v/>
      </c>
      <c r="AG171" s="585" t="str">
        <f>IFERROR((Z171*PRODUCT($V171:Y171))-PRODUCT($V171:Y171),"")</f>
        <v/>
      </c>
      <c r="AH171" s="584"/>
    </row>
    <row r="172" spans="10:34" x14ac:dyDescent="0.25">
      <c r="J172" s="586"/>
      <c r="K172" s="586"/>
      <c r="L172" s="586"/>
      <c r="M172" s="586"/>
      <c r="N172" s="586"/>
      <c r="O172" s="586"/>
      <c r="P172" s="586"/>
      <c r="Q172" s="586"/>
      <c r="R172" s="586"/>
      <c r="S172" s="586"/>
      <c r="V172" s="585" t="str">
        <f>IFERROR('E1-F. Portfolio Co. Financials'!G172/'E1-F. Portfolio Co. Financials'!G172,"")</f>
        <v/>
      </c>
      <c r="W172" s="585" t="str">
        <f>IFERROR('E1-F. Portfolio Co. Financials'!P172/'E1-F. Portfolio Co. Financials'!H172,"")</f>
        <v/>
      </c>
      <c r="X172" s="585" t="str">
        <f>IFERROR(('E1-F. Portfolio Co. Financials'!Q172/'E1-F. Portfolio Co. Financials'!P172)/('E1-F. Portfolio Co. Financials'!I172/'E1-F. Portfolio Co. Financials'!H172),"")</f>
        <v/>
      </c>
      <c r="Y172" s="585" t="str">
        <f>IFERROR(('E1-F. Portfolio Co. Financials'!O172/'E1-F. Portfolio Co. Financials'!Q172)/('E1-F. Portfolio Co. Financials'!G172/'E1-F. Portfolio Co. Financials'!I172),"")</f>
        <v/>
      </c>
      <c r="Z172" s="585" t="str">
        <f>IFERROR((1-(('E1-F. Portfolio Co. Financials'!S172-'E1-F. Portfolio Co. Financials'!R172)/'E1-F. Portfolio Co. Financials'!O172))/(1-(('E1-F. Portfolio Co. Financials'!K172-'E1-F. Portfolio Co. Financials'!J172)/'E1-F. Portfolio Co. Financials'!G172)),"")</f>
        <v/>
      </c>
      <c r="AA172" s="585">
        <f t="shared" si="9"/>
        <v>0</v>
      </c>
      <c r="AB172" s="584"/>
      <c r="AC172" s="588" t="str">
        <f t="shared" si="10"/>
        <v/>
      </c>
      <c r="AD172" s="585" t="str">
        <f>IFERROR((W172*PRODUCT($V172:V172))-PRODUCT($V172:V172),"")</f>
        <v/>
      </c>
      <c r="AE172" s="585" t="str">
        <f>IFERROR((X172*PRODUCT($V172:W172))-PRODUCT($V172:W172),"")</f>
        <v/>
      </c>
      <c r="AF172" s="585" t="str">
        <f>IFERROR((Y172*PRODUCT($V172:X172))-PRODUCT($V172:X172),"")</f>
        <v/>
      </c>
      <c r="AG172" s="585" t="str">
        <f>IFERROR((Z172*PRODUCT($V172:Y172))-PRODUCT($V172:Y172),"")</f>
        <v/>
      </c>
      <c r="AH172" s="584"/>
    </row>
    <row r="173" spans="10:34" x14ac:dyDescent="0.25">
      <c r="J173" s="586"/>
      <c r="K173" s="586"/>
      <c r="L173" s="586"/>
      <c r="M173" s="586"/>
      <c r="N173" s="586"/>
      <c r="O173" s="586"/>
      <c r="P173" s="586"/>
      <c r="Q173" s="586"/>
      <c r="R173" s="586"/>
      <c r="S173" s="586"/>
      <c r="V173" s="585" t="str">
        <f>IFERROR('E1-F. Portfolio Co. Financials'!G173/'E1-F. Portfolio Co. Financials'!G173,"")</f>
        <v/>
      </c>
      <c r="W173" s="585" t="str">
        <f>IFERROR('E1-F. Portfolio Co. Financials'!P173/'E1-F. Portfolio Co. Financials'!H173,"")</f>
        <v/>
      </c>
      <c r="X173" s="585" t="str">
        <f>IFERROR(('E1-F. Portfolio Co. Financials'!Q173/'E1-F. Portfolio Co. Financials'!P173)/('E1-F. Portfolio Co. Financials'!I173/'E1-F. Portfolio Co. Financials'!H173),"")</f>
        <v/>
      </c>
      <c r="Y173" s="585" t="str">
        <f>IFERROR(('E1-F. Portfolio Co. Financials'!O173/'E1-F. Portfolio Co. Financials'!Q173)/('E1-F. Portfolio Co. Financials'!G173/'E1-F. Portfolio Co. Financials'!I173),"")</f>
        <v/>
      </c>
      <c r="Z173" s="585" t="str">
        <f>IFERROR((1-(('E1-F. Portfolio Co. Financials'!S173-'E1-F. Portfolio Co. Financials'!R173)/'E1-F. Portfolio Co. Financials'!O173))/(1-(('E1-F. Portfolio Co. Financials'!K173-'E1-F. Portfolio Co. Financials'!J173)/'E1-F. Portfolio Co. Financials'!G173)),"")</f>
        <v/>
      </c>
      <c r="AA173" s="585">
        <f t="shared" si="9"/>
        <v>0</v>
      </c>
      <c r="AB173" s="584"/>
      <c r="AC173" s="588" t="str">
        <f t="shared" si="10"/>
        <v/>
      </c>
      <c r="AD173" s="585" t="str">
        <f>IFERROR((W173*PRODUCT($V173:V173))-PRODUCT($V173:V173),"")</f>
        <v/>
      </c>
      <c r="AE173" s="585" t="str">
        <f>IFERROR((X173*PRODUCT($V173:W173))-PRODUCT($V173:W173),"")</f>
        <v/>
      </c>
      <c r="AF173" s="585" t="str">
        <f>IFERROR((Y173*PRODUCT($V173:X173))-PRODUCT($V173:X173),"")</f>
        <v/>
      </c>
      <c r="AG173" s="585" t="str">
        <f>IFERROR((Z173*PRODUCT($V173:Y173))-PRODUCT($V173:Y173),"")</f>
        <v/>
      </c>
      <c r="AH173" s="584"/>
    </row>
    <row r="174" spans="10:34" x14ac:dyDescent="0.25">
      <c r="J174" s="586"/>
      <c r="K174" s="586"/>
      <c r="L174" s="586"/>
      <c r="M174" s="586"/>
      <c r="N174" s="586"/>
      <c r="O174" s="586"/>
      <c r="P174" s="586"/>
      <c r="Q174" s="586"/>
      <c r="R174" s="586"/>
      <c r="S174" s="586"/>
      <c r="V174" s="585" t="str">
        <f>IFERROR('E1-F. Portfolio Co. Financials'!G174/'E1-F. Portfolio Co. Financials'!G174,"")</f>
        <v/>
      </c>
      <c r="W174" s="585" t="str">
        <f>IFERROR('E1-F. Portfolio Co. Financials'!P174/'E1-F. Portfolio Co. Financials'!H174,"")</f>
        <v/>
      </c>
      <c r="X174" s="585" t="str">
        <f>IFERROR(('E1-F. Portfolio Co. Financials'!Q174/'E1-F. Portfolio Co. Financials'!P174)/('E1-F. Portfolio Co. Financials'!I174/'E1-F. Portfolio Co. Financials'!H174),"")</f>
        <v/>
      </c>
      <c r="Y174" s="585" t="str">
        <f>IFERROR(('E1-F. Portfolio Co. Financials'!O174/'E1-F. Portfolio Co. Financials'!Q174)/('E1-F. Portfolio Co. Financials'!G174/'E1-F. Portfolio Co. Financials'!I174),"")</f>
        <v/>
      </c>
      <c r="Z174" s="585" t="str">
        <f>IFERROR((1-(('E1-F. Portfolio Co. Financials'!S174-'E1-F. Portfolio Co. Financials'!R174)/'E1-F. Portfolio Co. Financials'!O174))/(1-(('E1-F. Portfolio Co. Financials'!K174-'E1-F. Portfolio Co. Financials'!J174)/'E1-F. Portfolio Co. Financials'!G174)),"")</f>
        <v/>
      </c>
      <c r="AA174" s="585">
        <f t="shared" si="9"/>
        <v>0</v>
      </c>
      <c r="AB174" s="584"/>
      <c r="AC174" s="588" t="str">
        <f t="shared" si="10"/>
        <v/>
      </c>
      <c r="AD174" s="585" t="str">
        <f>IFERROR((W174*PRODUCT($V174:V174))-PRODUCT($V174:V174),"")</f>
        <v/>
      </c>
      <c r="AE174" s="585" t="str">
        <f>IFERROR((X174*PRODUCT($V174:W174))-PRODUCT($V174:W174),"")</f>
        <v/>
      </c>
      <c r="AF174" s="585" t="str">
        <f>IFERROR((Y174*PRODUCT($V174:X174))-PRODUCT($V174:X174),"")</f>
        <v/>
      </c>
      <c r="AG174" s="585" t="str">
        <f>IFERROR((Z174*PRODUCT($V174:Y174))-PRODUCT($V174:Y174),"")</f>
        <v/>
      </c>
      <c r="AH174" s="584"/>
    </row>
    <row r="175" spans="10:34" x14ac:dyDescent="0.25">
      <c r="J175" s="586"/>
      <c r="K175" s="586"/>
      <c r="L175" s="586"/>
      <c r="M175" s="586"/>
      <c r="N175" s="586"/>
      <c r="O175" s="586"/>
      <c r="P175" s="586"/>
      <c r="Q175" s="586"/>
      <c r="R175" s="586"/>
      <c r="S175" s="586"/>
      <c r="V175" s="585" t="str">
        <f>IFERROR('E1-F. Portfolio Co. Financials'!G175/'E1-F. Portfolio Co. Financials'!G175,"")</f>
        <v/>
      </c>
      <c r="W175" s="585" t="str">
        <f>IFERROR('E1-F. Portfolio Co. Financials'!P175/'E1-F. Portfolio Co. Financials'!H175,"")</f>
        <v/>
      </c>
      <c r="X175" s="585" t="str">
        <f>IFERROR(('E1-F. Portfolio Co. Financials'!Q175/'E1-F. Portfolio Co. Financials'!P175)/('E1-F. Portfolio Co. Financials'!I175/'E1-F. Portfolio Co. Financials'!H175),"")</f>
        <v/>
      </c>
      <c r="Y175" s="585" t="str">
        <f>IFERROR(('E1-F. Portfolio Co. Financials'!O175/'E1-F. Portfolio Co. Financials'!Q175)/('E1-F. Portfolio Co. Financials'!G175/'E1-F. Portfolio Co. Financials'!I175),"")</f>
        <v/>
      </c>
      <c r="Z175" s="585" t="str">
        <f>IFERROR((1-(('E1-F. Portfolio Co. Financials'!S175-'E1-F. Portfolio Co. Financials'!R175)/'E1-F. Portfolio Co. Financials'!O175))/(1-(('E1-F. Portfolio Co. Financials'!K175-'E1-F. Portfolio Co. Financials'!J175)/'E1-F. Portfolio Co. Financials'!G175)),"")</f>
        <v/>
      </c>
      <c r="AA175" s="585">
        <f t="shared" si="9"/>
        <v>0</v>
      </c>
      <c r="AB175" s="584"/>
      <c r="AC175" s="588" t="str">
        <f t="shared" si="10"/>
        <v/>
      </c>
      <c r="AD175" s="585" t="str">
        <f>IFERROR((W175*PRODUCT($V175:V175))-PRODUCT($V175:V175),"")</f>
        <v/>
      </c>
      <c r="AE175" s="585" t="str">
        <f>IFERROR((X175*PRODUCT($V175:W175))-PRODUCT($V175:W175),"")</f>
        <v/>
      </c>
      <c r="AF175" s="585" t="str">
        <f>IFERROR((Y175*PRODUCT($V175:X175))-PRODUCT($V175:X175),"")</f>
        <v/>
      </c>
      <c r="AG175" s="585" t="str">
        <f>IFERROR((Z175*PRODUCT($V175:Y175))-PRODUCT($V175:Y175),"")</f>
        <v/>
      </c>
      <c r="AH175" s="584"/>
    </row>
    <row r="176" spans="10:34" x14ac:dyDescent="0.25">
      <c r="J176" s="586"/>
      <c r="K176" s="586"/>
      <c r="L176" s="586"/>
      <c r="M176" s="586"/>
      <c r="N176" s="586"/>
      <c r="O176" s="586"/>
      <c r="P176" s="586"/>
      <c r="Q176" s="586"/>
      <c r="R176" s="586"/>
      <c r="S176" s="586"/>
      <c r="V176" s="585" t="str">
        <f>IFERROR('E1-F. Portfolio Co. Financials'!G176/'E1-F. Portfolio Co. Financials'!G176,"")</f>
        <v/>
      </c>
      <c r="W176" s="585" t="str">
        <f>IFERROR('E1-F. Portfolio Co. Financials'!P176/'E1-F. Portfolio Co. Financials'!H176,"")</f>
        <v/>
      </c>
      <c r="X176" s="585" t="str">
        <f>IFERROR(('E1-F. Portfolio Co. Financials'!Q176/'E1-F. Portfolio Co. Financials'!P176)/('E1-F. Portfolio Co. Financials'!I176/'E1-F. Portfolio Co. Financials'!H176),"")</f>
        <v/>
      </c>
      <c r="Y176" s="585" t="str">
        <f>IFERROR(('E1-F. Portfolio Co. Financials'!O176/'E1-F. Portfolio Co. Financials'!Q176)/('E1-F. Portfolio Co. Financials'!G176/'E1-F. Portfolio Co. Financials'!I176),"")</f>
        <v/>
      </c>
      <c r="Z176" s="585" t="str">
        <f>IFERROR((1-(('E1-F. Portfolio Co. Financials'!S176-'E1-F. Portfolio Co. Financials'!R176)/'E1-F. Portfolio Co. Financials'!O176))/(1-(('E1-F. Portfolio Co. Financials'!K176-'E1-F. Portfolio Co. Financials'!J176)/'E1-F. Portfolio Co. Financials'!G176)),"")</f>
        <v/>
      </c>
      <c r="AA176" s="585">
        <f t="shared" si="9"/>
        <v>0</v>
      </c>
      <c r="AB176" s="584"/>
      <c r="AC176" s="588" t="str">
        <f t="shared" si="10"/>
        <v/>
      </c>
      <c r="AD176" s="585" t="str">
        <f>IFERROR((W176*PRODUCT($V176:V176))-PRODUCT($V176:V176),"")</f>
        <v/>
      </c>
      <c r="AE176" s="585" t="str">
        <f>IFERROR((X176*PRODUCT($V176:W176))-PRODUCT($V176:W176),"")</f>
        <v/>
      </c>
      <c r="AF176" s="585" t="str">
        <f>IFERROR((Y176*PRODUCT($V176:X176))-PRODUCT($V176:X176),"")</f>
        <v/>
      </c>
      <c r="AG176" s="585" t="str">
        <f>IFERROR((Z176*PRODUCT($V176:Y176))-PRODUCT($V176:Y176),"")</f>
        <v/>
      </c>
      <c r="AH176" s="584"/>
    </row>
    <row r="177" spans="10:34" x14ac:dyDescent="0.25">
      <c r="J177" s="586"/>
      <c r="K177" s="586"/>
      <c r="L177" s="586"/>
      <c r="M177" s="586"/>
      <c r="N177" s="586"/>
      <c r="O177" s="586"/>
      <c r="P177" s="586"/>
      <c r="Q177" s="586"/>
      <c r="R177" s="586"/>
      <c r="S177" s="586"/>
      <c r="V177" s="585" t="str">
        <f>IFERROR('E1-F. Portfolio Co. Financials'!G177/'E1-F. Portfolio Co. Financials'!G177,"")</f>
        <v/>
      </c>
      <c r="W177" s="585" t="str">
        <f>IFERROR('E1-F. Portfolio Co. Financials'!P177/'E1-F. Portfolio Co. Financials'!H177,"")</f>
        <v/>
      </c>
      <c r="X177" s="585" t="str">
        <f>IFERROR(('E1-F. Portfolio Co. Financials'!Q177/'E1-F. Portfolio Co. Financials'!P177)/('E1-F. Portfolio Co. Financials'!I177/'E1-F. Portfolio Co. Financials'!H177),"")</f>
        <v/>
      </c>
      <c r="Y177" s="585" t="str">
        <f>IFERROR(('E1-F. Portfolio Co. Financials'!O177/'E1-F. Portfolio Co. Financials'!Q177)/('E1-F. Portfolio Co. Financials'!G177/'E1-F. Portfolio Co. Financials'!I177),"")</f>
        <v/>
      </c>
      <c r="Z177" s="585" t="str">
        <f>IFERROR((1-(('E1-F. Portfolio Co. Financials'!S177-'E1-F. Portfolio Co. Financials'!R177)/'E1-F. Portfolio Co. Financials'!O177))/(1-(('E1-F. Portfolio Co. Financials'!K177-'E1-F. Portfolio Co. Financials'!J177)/'E1-F. Portfolio Co. Financials'!G177)),"")</f>
        <v/>
      </c>
      <c r="AA177" s="585">
        <f t="shared" si="9"/>
        <v>0</v>
      </c>
      <c r="AB177" s="584"/>
      <c r="AC177" s="588" t="str">
        <f t="shared" si="10"/>
        <v/>
      </c>
      <c r="AD177" s="585" t="str">
        <f>IFERROR((W177*PRODUCT($V177:V177))-PRODUCT($V177:V177),"")</f>
        <v/>
      </c>
      <c r="AE177" s="585" t="str">
        <f>IFERROR((X177*PRODUCT($V177:W177))-PRODUCT($V177:W177),"")</f>
        <v/>
      </c>
      <c r="AF177" s="585" t="str">
        <f>IFERROR((Y177*PRODUCT($V177:X177))-PRODUCT($V177:X177),"")</f>
        <v/>
      </c>
      <c r="AG177" s="585" t="str">
        <f>IFERROR((Z177*PRODUCT($V177:Y177))-PRODUCT($V177:Y177),"")</f>
        <v/>
      </c>
      <c r="AH177" s="584"/>
    </row>
    <row r="178" spans="10:34" x14ac:dyDescent="0.25">
      <c r="J178" s="586"/>
      <c r="K178" s="586"/>
      <c r="L178" s="586"/>
      <c r="M178" s="586"/>
      <c r="N178" s="586"/>
      <c r="O178" s="586"/>
      <c r="P178" s="586"/>
      <c r="Q178" s="586"/>
      <c r="R178" s="586"/>
      <c r="S178" s="586"/>
      <c r="V178" s="585" t="str">
        <f>IFERROR('E1-F. Portfolio Co. Financials'!G178/'E1-F. Portfolio Co. Financials'!G178,"")</f>
        <v/>
      </c>
      <c r="W178" s="585" t="str">
        <f>IFERROR('E1-F. Portfolio Co. Financials'!P178/'E1-F. Portfolio Co. Financials'!H178,"")</f>
        <v/>
      </c>
      <c r="X178" s="585" t="str">
        <f>IFERROR(('E1-F. Portfolio Co. Financials'!Q178/'E1-F. Portfolio Co. Financials'!P178)/('E1-F. Portfolio Co. Financials'!I178/'E1-F. Portfolio Co. Financials'!H178),"")</f>
        <v/>
      </c>
      <c r="Y178" s="585" t="str">
        <f>IFERROR(('E1-F. Portfolio Co. Financials'!O178/'E1-F. Portfolio Co. Financials'!Q178)/('E1-F. Portfolio Co. Financials'!G178/'E1-F. Portfolio Co. Financials'!I178),"")</f>
        <v/>
      </c>
      <c r="Z178" s="585" t="str">
        <f>IFERROR((1-(('E1-F. Portfolio Co. Financials'!S178-'E1-F. Portfolio Co. Financials'!R178)/'E1-F. Portfolio Co. Financials'!O178))/(1-(('E1-F. Portfolio Co. Financials'!K178-'E1-F. Portfolio Co. Financials'!J178)/'E1-F. Portfolio Co. Financials'!G178)),"")</f>
        <v/>
      </c>
      <c r="AA178" s="585">
        <f t="shared" si="9"/>
        <v>0</v>
      </c>
      <c r="AB178" s="584"/>
      <c r="AC178" s="588" t="str">
        <f t="shared" si="10"/>
        <v/>
      </c>
      <c r="AD178" s="585" t="str">
        <f>IFERROR((W178*PRODUCT($V178:V178))-PRODUCT($V178:V178),"")</f>
        <v/>
      </c>
      <c r="AE178" s="585" t="str">
        <f>IFERROR((X178*PRODUCT($V178:W178))-PRODUCT($V178:W178),"")</f>
        <v/>
      </c>
      <c r="AF178" s="585" t="str">
        <f>IFERROR((Y178*PRODUCT($V178:X178))-PRODUCT($V178:X178),"")</f>
        <v/>
      </c>
      <c r="AG178" s="585" t="str">
        <f>IFERROR((Z178*PRODUCT($V178:Y178))-PRODUCT($V178:Y178),"")</f>
        <v/>
      </c>
      <c r="AH178" s="584"/>
    </row>
    <row r="179" spans="10:34" x14ac:dyDescent="0.25">
      <c r="J179" s="586"/>
      <c r="K179" s="586"/>
      <c r="L179" s="586"/>
      <c r="M179" s="586"/>
      <c r="N179" s="586"/>
      <c r="O179" s="586"/>
      <c r="P179" s="586"/>
      <c r="Q179" s="586"/>
      <c r="R179" s="586"/>
      <c r="S179" s="586"/>
      <c r="V179" s="585" t="str">
        <f>IFERROR('E1-F. Portfolio Co. Financials'!G179/'E1-F. Portfolio Co. Financials'!G179,"")</f>
        <v/>
      </c>
      <c r="W179" s="585" t="str">
        <f>IFERROR('E1-F. Portfolio Co. Financials'!P179/'E1-F. Portfolio Co. Financials'!H179,"")</f>
        <v/>
      </c>
      <c r="X179" s="585" t="str">
        <f>IFERROR(('E1-F. Portfolio Co. Financials'!Q179/'E1-F. Portfolio Co. Financials'!P179)/('E1-F. Portfolio Co. Financials'!I179/'E1-F. Portfolio Co. Financials'!H179),"")</f>
        <v/>
      </c>
      <c r="Y179" s="585" t="str">
        <f>IFERROR(('E1-F. Portfolio Co. Financials'!O179/'E1-F. Portfolio Co. Financials'!Q179)/('E1-F. Portfolio Co. Financials'!G179/'E1-F. Portfolio Co. Financials'!I179),"")</f>
        <v/>
      </c>
      <c r="Z179" s="585" t="str">
        <f>IFERROR((1-(('E1-F. Portfolio Co. Financials'!S179-'E1-F. Portfolio Co. Financials'!R179)/'E1-F. Portfolio Co. Financials'!O179))/(1-(('E1-F. Portfolio Co. Financials'!K179-'E1-F. Portfolio Co. Financials'!J179)/'E1-F. Portfolio Co. Financials'!G179)),"")</f>
        <v/>
      </c>
      <c r="AA179" s="585">
        <f t="shared" si="9"/>
        <v>0</v>
      </c>
      <c r="AB179" s="584"/>
      <c r="AC179" s="588" t="str">
        <f t="shared" si="10"/>
        <v/>
      </c>
      <c r="AD179" s="585" t="str">
        <f>IFERROR((W179*PRODUCT($V179:V179))-PRODUCT($V179:V179),"")</f>
        <v/>
      </c>
      <c r="AE179" s="585" t="str">
        <f>IFERROR((X179*PRODUCT($V179:W179))-PRODUCT($V179:W179),"")</f>
        <v/>
      </c>
      <c r="AF179" s="585" t="str">
        <f>IFERROR((Y179*PRODUCT($V179:X179))-PRODUCT($V179:X179),"")</f>
        <v/>
      </c>
      <c r="AG179" s="585" t="str">
        <f>IFERROR((Z179*PRODUCT($V179:Y179))-PRODUCT($V179:Y179),"")</f>
        <v/>
      </c>
      <c r="AH179" s="584"/>
    </row>
    <row r="180" spans="10:34" x14ac:dyDescent="0.25">
      <c r="J180" s="586"/>
      <c r="K180" s="586"/>
      <c r="L180" s="586"/>
      <c r="M180" s="586"/>
      <c r="N180" s="586"/>
      <c r="O180" s="586"/>
      <c r="P180" s="586"/>
      <c r="Q180" s="586"/>
      <c r="R180" s="586"/>
      <c r="S180" s="586"/>
      <c r="V180" s="585" t="str">
        <f>IFERROR('E1-F. Portfolio Co. Financials'!G180/'E1-F. Portfolio Co. Financials'!G180,"")</f>
        <v/>
      </c>
      <c r="W180" s="585" t="str">
        <f>IFERROR('E1-F. Portfolio Co. Financials'!P180/'E1-F. Portfolio Co. Financials'!H180,"")</f>
        <v/>
      </c>
      <c r="X180" s="585" t="str">
        <f>IFERROR(('E1-F. Portfolio Co. Financials'!Q180/'E1-F. Portfolio Co. Financials'!P180)/('E1-F. Portfolio Co. Financials'!I180/'E1-F. Portfolio Co. Financials'!H180),"")</f>
        <v/>
      </c>
      <c r="Y180" s="585" t="str">
        <f>IFERROR(('E1-F. Portfolio Co. Financials'!O180/'E1-F. Portfolio Co. Financials'!Q180)/('E1-F. Portfolio Co. Financials'!G180/'E1-F. Portfolio Co. Financials'!I180),"")</f>
        <v/>
      </c>
      <c r="Z180" s="585" t="str">
        <f>IFERROR((1-(('E1-F. Portfolio Co. Financials'!S180-'E1-F. Portfolio Co. Financials'!R180)/'E1-F. Portfolio Co. Financials'!O180))/(1-(('E1-F. Portfolio Co. Financials'!K180-'E1-F. Portfolio Co. Financials'!J180)/'E1-F. Portfolio Co. Financials'!G180)),"")</f>
        <v/>
      </c>
      <c r="AA180" s="585">
        <f t="shared" si="9"/>
        <v>0</v>
      </c>
      <c r="AB180" s="584"/>
      <c r="AC180" s="588" t="str">
        <f t="shared" si="10"/>
        <v/>
      </c>
      <c r="AD180" s="585" t="str">
        <f>IFERROR((W180*PRODUCT($V180:V180))-PRODUCT($V180:V180),"")</f>
        <v/>
      </c>
      <c r="AE180" s="585" t="str">
        <f>IFERROR((X180*PRODUCT($V180:W180))-PRODUCT($V180:W180),"")</f>
        <v/>
      </c>
      <c r="AF180" s="585" t="str">
        <f>IFERROR((Y180*PRODUCT($V180:X180))-PRODUCT($V180:X180),"")</f>
        <v/>
      </c>
      <c r="AG180" s="585" t="str">
        <f>IFERROR((Z180*PRODUCT($V180:Y180))-PRODUCT($V180:Y180),"")</f>
        <v/>
      </c>
      <c r="AH180" s="584"/>
    </row>
    <row r="181" spans="10:34" x14ac:dyDescent="0.25">
      <c r="J181" s="586"/>
      <c r="K181" s="586"/>
      <c r="L181" s="586"/>
      <c r="M181" s="586"/>
      <c r="N181" s="586"/>
      <c r="O181" s="586"/>
      <c r="P181" s="586"/>
      <c r="Q181" s="586"/>
      <c r="R181" s="586"/>
      <c r="S181" s="586"/>
      <c r="V181" s="585" t="str">
        <f>IFERROR('E1-F. Portfolio Co. Financials'!G181/'E1-F. Portfolio Co. Financials'!G181,"")</f>
        <v/>
      </c>
      <c r="W181" s="585" t="str">
        <f>IFERROR('E1-F. Portfolio Co. Financials'!P181/'E1-F. Portfolio Co. Financials'!H181,"")</f>
        <v/>
      </c>
      <c r="X181" s="585" t="str">
        <f>IFERROR(('E1-F. Portfolio Co. Financials'!Q181/'E1-F. Portfolio Co. Financials'!P181)/('E1-F. Portfolio Co. Financials'!I181/'E1-F. Portfolio Co. Financials'!H181),"")</f>
        <v/>
      </c>
      <c r="Y181" s="585" t="str">
        <f>IFERROR(('E1-F. Portfolio Co. Financials'!O181/'E1-F. Portfolio Co. Financials'!Q181)/('E1-F. Portfolio Co. Financials'!G181/'E1-F. Portfolio Co. Financials'!I181),"")</f>
        <v/>
      </c>
      <c r="Z181" s="585" t="str">
        <f>IFERROR((1-(('E1-F. Portfolio Co. Financials'!S181-'E1-F. Portfolio Co. Financials'!R181)/'E1-F. Portfolio Co. Financials'!O181))/(1-(('E1-F. Portfolio Co. Financials'!K181-'E1-F. Portfolio Co. Financials'!J181)/'E1-F. Portfolio Co. Financials'!G181)),"")</f>
        <v/>
      </c>
      <c r="AA181" s="585">
        <f t="shared" si="9"/>
        <v>0</v>
      </c>
      <c r="AB181" s="584"/>
      <c r="AC181" s="588" t="str">
        <f t="shared" si="10"/>
        <v/>
      </c>
      <c r="AD181" s="585" t="str">
        <f>IFERROR((W181*PRODUCT($V181:V181))-PRODUCT($V181:V181),"")</f>
        <v/>
      </c>
      <c r="AE181" s="585" t="str">
        <f>IFERROR((X181*PRODUCT($V181:W181))-PRODUCT($V181:W181),"")</f>
        <v/>
      </c>
      <c r="AF181" s="585" t="str">
        <f>IFERROR((Y181*PRODUCT($V181:X181))-PRODUCT($V181:X181),"")</f>
        <v/>
      </c>
      <c r="AG181" s="585" t="str">
        <f>IFERROR((Z181*PRODUCT($V181:Y181))-PRODUCT($V181:Y181),"")</f>
        <v/>
      </c>
      <c r="AH181" s="584"/>
    </row>
    <row r="182" spans="10:34" x14ac:dyDescent="0.25">
      <c r="J182" s="586"/>
      <c r="K182" s="586"/>
      <c r="L182" s="586"/>
      <c r="M182" s="586"/>
      <c r="N182" s="586"/>
      <c r="O182" s="586"/>
      <c r="P182" s="586"/>
      <c r="Q182" s="586"/>
      <c r="R182" s="586"/>
      <c r="S182" s="586"/>
      <c r="V182" s="585" t="str">
        <f>IFERROR('E1-F. Portfolio Co. Financials'!G182/'E1-F. Portfolio Co. Financials'!G182,"")</f>
        <v/>
      </c>
      <c r="W182" s="585" t="str">
        <f>IFERROR('E1-F. Portfolio Co. Financials'!P182/'E1-F. Portfolio Co. Financials'!H182,"")</f>
        <v/>
      </c>
      <c r="X182" s="585" t="str">
        <f>IFERROR(('E1-F. Portfolio Co. Financials'!Q182/'E1-F. Portfolio Co. Financials'!P182)/('E1-F. Portfolio Co. Financials'!I182/'E1-F. Portfolio Co. Financials'!H182),"")</f>
        <v/>
      </c>
      <c r="Y182" s="585" t="str">
        <f>IFERROR(('E1-F. Portfolio Co. Financials'!O182/'E1-F. Portfolio Co. Financials'!Q182)/('E1-F. Portfolio Co. Financials'!G182/'E1-F. Portfolio Co. Financials'!I182),"")</f>
        <v/>
      </c>
      <c r="Z182" s="585" t="str">
        <f>IFERROR((1-(('E1-F. Portfolio Co. Financials'!S182-'E1-F. Portfolio Co. Financials'!R182)/'E1-F. Portfolio Co. Financials'!O182))/(1-(('E1-F. Portfolio Co. Financials'!K182-'E1-F. Portfolio Co. Financials'!J182)/'E1-F. Portfolio Co. Financials'!G182)),"")</f>
        <v/>
      </c>
      <c r="AA182" s="585">
        <f t="shared" si="9"/>
        <v>0</v>
      </c>
      <c r="AB182" s="584"/>
      <c r="AC182" s="588" t="str">
        <f t="shared" si="10"/>
        <v/>
      </c>
      <c r="AD182" s="585" t="str">
        <f>IFERROR((W182*PRODUCT($V182:V182))-PRODUCT($V182:V182),"")</f>
        <v/>
      </c>
      <c r="AE182" s="585" t="str">
        <f>IFERROR((X182*PRODUCT($V182:W182))-PRODUCT($V182:W182),"")</f>
        <v/>
      </c>
      <c r="AF182" s="585" t="str">
        <f>IFERROR((Y182*PRODUCT($V182:X182))-PRODUCT($V182:X182),"")</f>
        <v/>
      </c>
      <c r="AG182" s="585" t="str">
        <f>IFERROR((Z182*PRODUCT($V182:Y182))-PRODUCT($V182:Y182),"")</f>
        <v/>
      </c>
      <c r="AH182" s="584"/>
    </row>
    <row r="183" spans="10:34" x14ac:dyDescent="0.25">
      <c r="J183" s="586"/>
      <c r="K183" s="586"/>
      <c r="L183" s="586"/>
      <c r="M183" s="586"/>
      <c r="N183" s="586"/>
      <c r="O183" s="586"/>
      <c r="P183" s="586"/>
      <c r="Q183" s="586"/>
      <c r="R183" s="586"/>
      <c r="S183" s="586"/>
      <c r="V183" s="585" t="str">
        <f>IFERROR('E1-F. Portfolio Co. Financials'!G183/'E1-F. Portfolio Co. Financials'!G183,"")</f>
        <v/>
      </c>
      <c r="W183" s="585" t="str">
        <f>IFERROR('E1-F. Portfolio Co. Financials'!P183/'E1-F. Portfolio Co. Financials'!H183,"")</f>
        <v/>
      </c>
      <c r="X183" s="585" t="str">
        <f>IFERROR(('E1-F. Portfolio Co. Financials'!Q183/'E1-F. Portfolio Co. Financials'!P183)/('E1-F. Portfolio Co. Financials'!I183/'E1-F. Portfolio Co. Financials'!H183),"")</f>
        <v/>
      </c>
      <c r="Y183" s="585" t="str">
        <f>IFERROR(('E1-F. Portfolio Co. Financials'!O183/'E1-F. Portfolio Co. Financials'!Q183)/('E1-F. Portfolio Co. Financials'!G183/'E1-F. Portfolio Co. Financials'!I183),"")</f>
        <v/>
      </c>
      <c r="Z183" s="585" t="str">
        <f>IFERROR((1-(('E1-F. Portfolio Co. Financials'!S183-'E1-F. Portfolio Co. Financials'!R183)/'E1-F. Portfolio Co. Financials'!O183))/(1-(('E1-F. Portfolio Co. Financials'!K183-'E1-F. Portfolio Co. Financials'!J183)/'E1-F. Portfolio Co. Financials'!G183)),"")</f>
        <v/>
      </c>
      <c r="AA183" s="585">
        <f t="shared" si="9"/>
        <v>0</v>
      </c>
      <c r="AB183" s="584"/>
      <c r="AC183" s="588" t="str">
        <f t="shared" si="10"/>
        <v/>
      </c>
      <c r="AD183" s="585" t="str">
        <f>IFERROR((W183*PRODUCT($V183:V183))-PRODUCT($V183:V183),"")</f>
        <v/>
      </c>
      <c r="AE183" s="585" t="str">
        <f>IFERROR((X183*PRODUCT($V183:W183))-PRODUCT($V183:W183),"")</f>
        <v/>
      </c>
      <c r="AF183" s="585" t="str">
        <f>IFERROR((Y183*PRODUCT($V183:X183))-PRODUCT($V183:X183),"")</f>
        <v/>
      </c>
      <c r="AG183" s="585" t="str">
        <f>IFERROR((Z183*PRODUCT($V183:Y183))-PRODUCT($V183:Y183),"")</f>
        <v/>
      </c>
      <c r="AH183" s="584"/>
    </row>
    <row r="184" spans="10:34" x14ac:dyDescent="0.25">
      <c r="J184" s="586"/>
      <c r="K184" s="586"/>
      <c r="L184" s="586"/>
      <c r="M184" s="586"/>
      <c r="N184" s="586"/>
      <c r="O184" s="586"/>
      <c r="P184" s="586"/>
      <c r="Q184" s="586"/>
      <c r="R184" s="586"/>
      <c r="S184" s="586"/>
      <c r="V184" s="585" t="str">
        <f>IFERROR('E1-F. Portfolio Co. Financials'!G184/'E1-F. Portfolio Co. Financials'!G184,"")</f>
        <v/>
      </c>
      <c r="W184" s="585" t="str">
        <f>IFERROR('E1-F. Portfolio Co. Financials'!P184/'E1-F. Portfolio Co. Financials'!H184,"")</f>
        <v/>
      </c>
      <c r="X184" s="585" t="str">
        <f>IFERROR(('E1-F. Portfolio Co. Financials'!Q184/'E1-F. Portfolio Co. Financials'!P184)/('E1-F. Portfolio Co. Financials'!I184/'E1-F. Portfolio Co. Financials'!H184),"")</f>
        <v/>
      </c>
      <c r="Y184" s="585" t="str">
        <f>IFERROR(('E1-F. Portfolio Co. Financials'!O184/'E1-F. Portfolio Co. Financials'!Q184)/('E1-F. Portfolio Co. Financials'!G184/'E1-F. Portfolio Co. Financials'!I184),"")</f>
        <v/>
      </c>
      <c r="Z184" s="585" t="str">
        <f>IFERROR((1-(('E1-F. Portfolio Co. Financials'!S184-'E1-F. Portfolio Co. Financials'!R184)/'E1-F. Portfolio Co. Financials'!O184))/(1-(('E1-F. Portfolio Co. Financials'!K184-'E1-F. Portfolio Co. Financials'!J184)/'E1-F. Portfolio Co. Financials'!G184)),"")</f>
        <v/>
      </c>
      <c r="AA184" s="585">
        <f t="shared" si="9"/>
        <v>0</v>
      </c>
      <c r="AB184" s="584"/>
      <c r="AC184" s="588" t="str">
        <f t="shared" si="10"/>
        <v/>
      </c>
      <c r="AD184" s="585" t="str">
        <f>IFERROR((W184*PRODUCT($V184:V184))-PRODUCT($V184:V184),"")</f>
        <v/>
      </c>
      <c r="AE184" s="585" t="str">
        <f>IFERROR((X184*PRODUCT($V184:W184))-PRODUCT($V184:W184),"")</f>
        <v/>
      </c>
      <c r="AF184" s="585" t="str">
        <f>IFERROR((Y184*PRODUCT($V184:X184))-PRODUCT($V184:X184),"")</f>
        <v/>
      </c>
      <c r="AG184" s="585" t="str">
        <f>IFERROR((Z184*PRODUCT($V184:Y184))-PRODUCT($V184:Y184),"")</f>
        <v/>
      </c>
      <c r="AH184" s="584"/>
    </row>
    <row r="185" spans="10:34" x14ac:dyDescent="0.25">
      <c r="J185" s="586"/>
      <c r="K185" s="586"/>
      <c r="L185" s="586"/>
      <c r="M185" s="586"/>
      <c r="N185" s="586"/>
      <c r="O185" s="586"/>
      <c r="P185" s="586"/>
      <c r="Q185" s="586"/>
      <c r="R185" s="586"/>
      <c r="S185" s="586"/>
      <c r="V185" s="585" t="str">
        <f>IFERROR('E1-F. Portfolio Co. Financials'!G185/'E1-F. Portfolio Co. Financials'!G185,"")</f>
        <v/>
      </c>
      <c r="W185" s="585" t="str">
        <f>IFERROR('E1-F. Portfolio Co. Financials'!P185/'E1-F. Portfolio Co. Financials'!H185,"")</f>
        <v/>
      </c>
      <c r="X185" s="585" t="str">
        <f>IFERROR(('E1-F. Portfolio Co. Financials'!Q185/'E1-F. Portfolio Co. Financials'!P185)/('E1-F. Portfolio Co. Financials'!I185/'E1-F. Portfolio Co. Financials'!H185),"")</f>
        <v/>
      </c>
      <c r="Y185" s="585" t="str">
        <f>IFERROR(('E1-F. Portfolio Co. Financials'!O185/'E1-F. Portfolio Co. Financials'!Q185)/('E1-F. Portfolio Co. Financials'!G185/'E1-F. Portfolio Co. Financials'!I185),"")</f>
        <v/>
      </c>
      <c r="Z185" s="585" t="str">
        <f>IFERROR((1-(('E1-F. Portfolio Co. Financials'!S185-'E1-F. Portfolio Co. Financials'!R185)/'E1-F. Portfolio Co. Financials'!O185))/(1-(('E1-F. Portfolio Co. Financials'!K185-'E1-F. Portfolio Co. Financials'!J185)/'E1-F. Portfolio Co. Financials'!G185)),"")</f>
        <v/>
      </c>
      <c r="AA185" s="585">
        <f t="shared" si="9"/>
        <v>0</v>
      </c>
      <c r="AB185" s="584"/>
      <c r="AC185" s="588" t="str">
        <f t="shared" si="10"/>
        <v/>
      </c>
      <c r="AD185" s="585" t="str">
        <f>IFERROR((W185*PRODUCT($V185:V185))-PRODUCT($V185:V185),"")</f>
        <v/>
      </c>
      <c r="AE185" s="585" t="str">
        <f>IFERROR((X185*PRODUCT($V185:W185))-PRODUCT($V185:W185),"")</f>
        <v/>
      </c>
      <c r="AF185" s="585" t="str">
        <f>IFERROR((Y185*PRODUCT($V185:X185))-PRODUCT($V185:X185),"")</f>
        <v/>
      </c>
      <c r="AG185" s="585" t="str">
        <f>IFERROR((Z185*PRODUCT($V185:Y185))-PRODUCT($V185:Y185),"")</f>
        <v/>
      </c>
      <c r="AH185" s="584"/>
    </row>
    <row r="186" spans="10:34" x14ac:dyDescent="0.25">
      <c r="J186" s="586"/>
      <c r="K186" s="586"/>
      <c r="L186" s="586"/>
      <c r="M186" s="586"/>
      <c r="N186" s="586"/>
      <c r="O186" s="586"/>
      <c r="P186" s="586"/>
      <c r="Q186" s="586"/>
      <c r="R186" s="586"/>
      <c r="S186" s="586"/>
      <c r="V186" s="585" t="str">
        <f>IFERROR('E1-F. Portfolio Co. Financials'!G186/'E1-F. Portfolio Co. Financials'!G186,"")</f>
        <v/>
      </c>
      <c r="W186" s="585" t="str">
        <f>IFERROR('E1-F. Portfolio Co. Financials'!P186/'E1-F. Portfolio Co. Financials'!H186,"")</f>
        <v/>
      </c>
      <c r="X186" s="585" t="str">
        <f>IFERROR(('E1-F. Portfolio Co. Financials'!Q186/'E1-F. Portfolio Co. Financials'!P186)/('E1-F. Portfolio Co. Financials'!I186/'E1-F. Portfolio Co. Financials'!H186),"")</f>
        <v/>
      </c>
      <c r="Y186" s="585" t="str">
        <f>IFERROR(('E1-F. Portfolio Co. Financials'!O186/'E1-F. Portfolio Co. Financials'!Q186)/('E1-F. Portfolio Co. Financials'!G186/'E1-F. Portfolio Co. Financials'!I186),"")</f>
        <v/>
      </c>
      <c r="Z186" s="585" t="str">
        <f>IFERROR((1-(('E1-F. Portfolio Co. Financials'!S186-'E1-F. Portfolio Co. Financials'!R186)/'E1-F. Portfolio Co. Financials'!O186))/(1-(('E1-F. Portfolio Co. Financials'!K186-'E1-F. Portfolio Co. Financials'!J186)/'E1-F. Portfolio Co. Financials'!G186)),"")</f>
        <v/>
      </c>
      <c r="AA186" s="585">
        <f t="shared" si="9"/>
        <v>0</v>
      </c>
      <c r="AB186" s="584"/>
      <c r="AC186" s="588" t="str">
        <f t="shared" si="10"/>
        <v/>
      </c>
      <c r="AD186" s="585" t="str">
        <f>IFERROR((W186*PRODUCT($V186:V186))-PRODUCT($V186:V186),"")</f>
        <v/>
      </c>
      <c r="AE186" s="585" t="str">
        <f>IFERROR((X186*PRODUCT($V186:W186))-PRODUCT($V186:W186),"")</f>
        <v/>
      </c>
      <c r="AF186" s="585" t="str">
        <f>IFERROR((Y186*PRODUCT($V186:X186))-PRODUCT($V186:X186),"")</f>
        <v/>
      </c>
      <c r="AG186" s="585" t="str">
        <f>IFERROR((Z186*PRODUCT($V186:Y186))-PRODUCT($V186:Y186),"")</f>
        <v/>
      </c>
      <c r="AH186" s="584"/>
    </row>
    <row r="187" spans="10:34" x14ac:dyDescent="0.25">
      <c r="J187" s="586"/>
      <c r="K187" s="586"/>
      <c r="L187" s="586"/>
      <c r="M187" s="586"/>
      <c r="N187" s="586"/>
      <c r="O187" s="586"/>
      <c r="P187" s="586"/>
      <c r="Q187" s="586"/>
      <c r="R187" s="586"/>
      <c r="S187" s="586"/>
      <c r="V187" s="585" t="str">
        <f>IFERROR('E1-F. Portfolio Co. Financials'!G187/'E1-F. Portfolio Co. Financials'!G187,"")</f>
        <v/>
      </c>
      <c r="W187" s="585" t="str">
        <f>IFERROR('E1-F. Portfolio Co. Financials'!P187/'E1-F. Portfolio Co. Financials'!H187,"")</f>
        <v/>
      </c>
      <c r="X187" s="585" t="str">
        <f>IFERROR(('E1-F. Portfolio Co. Financials'!Q187/'E1-F. Portfolio Co. Financials'!P187)/('E1-F. Portfolio Co. Financials'!I187/'E1-F. Portfolio Co. Financials'!H187),"")</f>
        <v/>
      </c>
      <c r="Y187" s="585" t="str">
        <f>IFERROR(('E1-F. Portfolio Co. Financials'!O187/'E1-F. Portfolio Co. Financials'!Q187)/('E1-F. Portfolio Co. Financials'!G187/'E1-F. Portfolio Co. Financials'!I187),"")</f>
        <v/>
      </c>
      <c r="Z187" s="585" t="str">
        <f>IFERROR((1-(('E1-F. Portfolio Co. Financials'!S187-'E1-F. Portfolio Co. Financials'!R187)/'E1-F. Portfolio Co. Financials'!O187))/(1-(('E1-F. Portfolio Co. Financials'!K187-'E1-F. Portfolio Co. Financials'!J187)/'E1-F. Portfolio Co. Financials'!G187)),"")</f>
        <v/>
      </c>
      <c r="AA187" s="585">
        <f t="shared" si="9"/>
        <v>0</v>
      </c>
      <c r="AB187" s="584"/>
      <c r="AC187" s="588" t="str">
        <f t="shared" si="10"/>
        <v/>
      </c>
      <c r="AD187" s="585" t="str">
        <f>IFERROR((W187*PRODUCT($V187:V187))-PRODUCT($V187:V187),"")</f>
        <v/>
      </c>
      <c r="AE187" s="585" t="str">
        <f>IFERROR((X187*PRODUCT($V187:W187))-PRODUCT($V187:W187),"")</f>
        <v/>
      </c>
      <c r="AF187" s="585" t="str">
        <f>IFERROR((Y187*PRODUCT($V187:X187))-PRODUCT($V187:X187),"")</f>
        <v/>
      </c>
      <c r="AG187" s="585" t="str">
        <f>IFERROR((Z187*PRODUCT($V187:Y187))-PRODUCT($V187:Y187),"")</f>
        <v/>
      </c>
      <c r="AH187" s="584"/>
    </row>
    <row r="188" spans="10:34" x14ac:dyDescent="0.25">
      <c r="J188" s="586"/>
      <c r="K188" s="586"/>
      <c r="L188" s="586"/>
      <c r="M188" s="586"/>
      <c r="N188" s="586"/>
      <c r="O188" s="586"/>
      <c r="P188" s="586"/>
      <c r="Q188" s="586"/>
      <c r="R188" s="586"/>
      <c r="S188" s="586"/>
      <c r="V188" s="585" t="str">
        <f>IFERROR('E1-F. Portfolio Co. Financials'!G188/'E1-F. Portfolio Co. Financials'!G188,"")</f>
        <v/>
      </c>
      <c r="W188" s="585" t="str">
        <f>IFERROR('E1-F. Portfolio Co. Financials'!P188/'E1-F. Portfolio Co. Financials'!H188,"")</f>
        <v/>
      </c>
      <c r="X188" s="585" t="str">
        <f>IFERROR(('E1-F. Portfolio Co. Financials'!Q188/'E1-F. Portfolio Co. Financials'!P188)/('E1-F. Portfolio Co. Financials'!I188/'E1-F. Portfolio Co. Financials'!H188),"")</f>
        <v/>
      </c>
      <c r="Y188" s="585" t="str">
        <f>IFERROR(('E1-F. Portfolio Co. Financials'!O188/'E1-F. Portfolio Co. Financials'!Q188)/('E1-F. Portfolio Co. Financials'!G188/'E1-F. Portfolio Co. Financials'!I188),"")</f>
        <v/>
      </c>
      <c r="Z188" s="585" t="str">
        <f>IFERROR((1-(('E1-F. Portfolio Co. Financials'!S188-'E1-F. Portfolio Co. Financials'!R188)/'E1-F. Portfolio Co. Financials'!O188))/(1-(('E1-F. Portfolio Co. Financials'!K188-'E1-F. Portfolio Co. Financials'!J188)/'E1-F. Portfolio Co. Financials'!G188)),"")</f>
        <v/>
      </c>
      <c r="AA188" s="585">
        <f t="shared" si="9"/>
        <v>0</v>
      </c>
      <c r="AB188" s="584"/>
      <c r="AC188" s="588" t="str">
        <f t="shared" si="10"/>
        <v/>
      </c>
      <c r="AD188" s="585" t="str">
        <f>IFERROR((W188*PRODUCT($V188:V188))-PRODUCT($V188:V188),"")</f>
        <v/>
      </c>
      <c r="AE188" s="585" t="str">
        <f>IFERROR((X188*PRODUCT($V188:W188))-PRODUCT($V188:W188),"")</f>
        <v/>
      </c>
      <c r="AF188" s="585" t="str">
        <f>IFERROR((Y188*PRODUCT($V188:X188))-PRODUCT($V188:X188),"")</f>
        <v/>
      </c>
      <c r="AG188" s="585" t="str">
        <f>IFERROR((Z188*PRODUCT($V188:Y188))-PRODUCT($V188:Y188),"")</f>
        <v/>
      </c>
      <c r="AH188" s="584"/>
    </row>
    <row r="189" spans="10:34" x14ac:dyDescent="0.25">
      <c r="J189" s="586"/>
      <c r="K189" s="586"/>
      <c r="L189" s="586"/>
      <c r="M189" s="586"/>
      <c r="N189" s="586"/>
      <c r="O189" s="586"/>
      <c r="P189" s="586"/>
      <c r="Q189" s="586"/>
      <c r="R189" s="586"/>
      <c r="S189" s="586"/>
      <c r="V189" s="585" t="str">
        <f>IFERROR('E1-F. Portfolio Co. Financials'!G189/'E1-F. Portfolio Co. Financials'!G189,"")</f>
        <v/>
      </c>
      <c r="W189" s="585" t="str">
        <f>IFERROR('E1-F. Portfolio Co. Financials'!P189/'E1-F. Portfolio Co. Financials'!H189,"")</f>
        <v/>
      </c>
      <c r="X189" s="585" t="str">
        <f>IFERROR(('E1-F. Portfolio Co. Financials'!Q189/'E1-F. Portfolio Co. Financials'!P189)/('E1-F. Portfolio Co. Financials'!I189/'E1-F. Portfolio Co. Financials'!H189),"")</f>
        <v/>
      </c>
      <c r="Y189" s="585" t="str">
        <f>IFERROR(('E1-F. Portfolio Co. Financials'!O189/'E1-F. Portfolio Co. Financials'!Q189)/('E1-F. Portfolio Co. Financials'!G189/'E1-F. Portfolio Co. Financials'!I189),"")</f>
        <v/>
      </c>
      <c r="Z189" s="585" t="str">
        <f>IFERROR((1-(('E1-F. Portfolio Co. Financials'!S189-'E1-F. Portfolio Co. Financials'!R189)/'E1-F. Portfolio Co. Financials'!O189))/(1-(('E1-F. Portfolio Co. Financials'!K189-'E1-F. Portfolio Co. Financials'!J189)/'E1-F. Portfolio Co. Financials'!G189)),"")</f>
        <v/>
      </c>
      <c r="AA189" s="585">
        <f t="shared" si="9"/>
        <v>0</v>
      </c>
      <c r="AB189" s="584"/>
      <c r="AC189" s="588" t="str">
        <f t="shared" si="10"/>
        <v/>
      </c>
      <c r="AD189" s="585" t="str">
        <f>IFERROR((W189*PRODUCT($V189:V189))-PRODUCT($V189:V189),"")</f>
        <v/>
      </c>
      <c r="AE189" s="585" t="str">
        <f>IFERROR((X189*PRODUCT($V189:W189))-PRODUCT($V189:W189),"")</f>
        <v/>
      </c>
      <c r="AF189" s="585" t="str">
        <f>IFERROR((Y189*PRODUCT($V189:X189))-PRODUCT($V189:X189),"")</f>
        <v/>
      </c>
      <c r="AG189" s="585" t="str">
        <f>IFERROR((Z189*PRODUCT($V189:Y189))-PRODUCT($V189:Y189),"")</f>
        <v/>
      </c>
      <c r="AH189" s="584"/>
    </row>
    <row r="190" spans="10:34" x14ac:dyDescent="0.25">
      <c r="J190" s="586"/>
      <c r="K190" s="586"/>
      <c r="L190" s="586"/>
      <c r="M190" s="586"/>
      <c r="N190" s="586"/>
      <c r="O190" s="586"/>
      <c r="P190" s="586"/>
      <c r="Q190" s="586"/>
      <c r="R190" s="586"/>
      <c r="S190" s="586"/>
      <c r="V190" s="585" t="str">
        <f>IFERROR('E1-F. Portfolio Co. Financials'!G190/'E1-F. Portfolio Co. Financials'!G190,"")</f>
        <v/>
      </c>
      <c r="W190" s="585" t="str">
        <f>IFERROR('E1-F. Portfolio Co. Financials'!P190/'E1-F. Portfolio Co. Financials'!H190,"")</f>
        <v/>
      </c>
      <c r="X190" s="585" t="str">
        <f>IFERROR(('E1-F. Portfolio Co. Financials'!Q190/'E1-F. Portfolio Co. Financials'!P190)/('E1-F. Portfolio Co. Financials'!I190/'E1-F. Portfolio Co. Financials'!H190),"")</f>
        <v/>
      </c>
      <c r="Y190" s="585" t="str">
        <f>IFERROR(('E1-F. Portfolio Co. Financials'!O190/'E1-F. Portfolio Co. Financials'!Q190)/('E1-F. Portfolio Co. Financials'!G190/'E1-F. Portfolio Co. Financials'!I190),"")</f>
        <v/>
      </c>
      <c r="Z190" s="585" t="str">
        <f>IFERROR((1-(('E1-F. Portfolio Co. Financials'!S190-'E1-F. Portfolio Co. Financials'!R190)/'E1-F. Portfolio Co. Financials'!O190))/(1-(('E1-F. Portfolio Co. Financials'!K190-'E1-F. Portfolio Co. Financials'!J190)/'E1-F. Portfolio Co. Financials'!G190)),"")</f>
        <v/>
      </c>
      <c r="AA190" s="585">
        <f t="shared" si="9"/>
        <v>0</v>
      </c>
      <c r="AB190" s="584"/>
      <c r="AC190" s="588" t="str">
        <f t="shared" si="10"/>
        <v/>
      </c>
      <c r="AD190" s="585" t="str">
        <f>IFERROR((W190*PRODUCT($V190:V190))-PRODUCT($V190:V190),"")</f>
        <v/>
      </c>
      <c r="AE190" s="585" t="str">
        <f>IFERROR((X190*PRODUCT($V190:W190))-PRODUCT($V190:W190),"")</f>
        <v/>
      </c>
      <c r="AF190" s="585" t="str">
        <f>IFERROR((Y190*PRODUCT($V190:X190))-PRODUCT($V190:X190),"")</f>
        <v/>
      </c>
      <c r="AG190" s="585" t="str">
        <f>IFERROR((Z190*PRODUCT($V190:Y190))-PRODUCT($V190:Y190),"")</f>
        <v/>
      </c>
      <c r="AH190" s="584"/>
    </row>
    <row r="191" spans="10:34" x14ac:dyDescent="0.25">
      <c r="J191" s="586"/>
      <c r="K191" s="586"/>
      <c r="L191" s="586"/>
      <c r="M191" s="586"/>
      <c r="N191" s="586"/>
      <c r="O191" s="586"/>
      <c r="P191" s="586"/>
      <c r="Q191" s="586"/>
      <c r="R191" s="586"/>
      <c r="S191" s="586"/>
      <c r="V191" s="585" t="str">
        <f>IFERROR('E1-F. Portfolio Co. Financials'!G191/'E1-F. Portfolio Co. Financials'!G191,"")</f>
        <v/>
      </c>
      <c r="W191" s="585" t="str">
        <f>IFERROR('E1-F. Portfolio Co. Financials'!P191/'E1-F. Portfolio Co. Financials'!H191,"")</f>
        <v/>
      </c>
      <c r="X191" s="585" t="str">
        <f>IFERROR(('E1-F. Portfolio Co. Financials'!Q191/'E1-F. Portfolio Co. Financials'!P191)/('E1-F. Portfolio Co. Financials'!I191/'E1-F. Portfolio Co. Financials'!H191),"")</f>
        <v/>
      </c>
      <c r="Y191" s="585" t="str">
        <f>IFERROR(('E1-F. Portfolio Co. Financials'!O191/'E1-F. Portfolio Co. Financials'!Q191)/('E1-F. Portfolio Co. Financials'!G191/'E1-F. Portfolio Co. Financials'!I191),"")</f>
        <v/>
      </c>
      <c r="Z191" s="585" t="str">
        <f>IFERROR((1-(('E1-F. Portfolio Co. Financials'!S191-'E1-F. Portfolio Co. Financials'!R191)/'E1-F. Portfolio Co. Financials'!O191))/(1-(('E1-F. Portfolio Co. Financials'!K191-'E1-F. Portfolio Co. Financials'!J191)/'E1-F. Portfolio Co. Financials'!G191)),"")</f>
        <v/>
      </c>
      <c r="AA191" s="585">
        <f t="shared" si="9"/>
        <v>0</v>
      </c>
      <c r="AB191" s="584"/>
      <c r="AC191" s="588" t="str">
        <f t="shared" si="10"/>
        <v/>
      </c>
      <c r="AD191" s="585" t="str">
        <f>IFERROR((W191*PRODUCT($V191:V191))-PRODUCT($V191:V191),"")</f>
        <v/>
      </c>
      <c r="AE191" s="585" t="str">
        <f>IFERROR((X191*PRODUCT($V191:W191))-PRODUCT($V191:W191),"")</f>
        <v/>
      </c>
      <c r="AF191" s="585" t="str">
        <f>IFERROR((Y191*PRODUCT($V191:X191))-PRODUCT($V191:X191),"")</f>
        <v/>
      </c>
      <c r="AG191" s="585" t="str">
        <f>IFERROR((Z191*PRODUCT($V191:Y191))-PRODUCT($V191:Y191),"")</f>
        <v/>
      </c>
      <c r="AH191" s="584"/>
    </row>
    <row r="192" spans="10:34" x14ac:dyDescent="0.25">
      <c r="J192" s="586"/>
      <c r="K192" s="586"/>
      <c r="L192" s="586"/>
      <c r="M192" s="586"/>
      <c r="N192" s="586"/>
      <c r="O192" s="586"/>
      <c r="P192" s="586"/>
      <c r="Q192" s="586"/>
      <c r="R192" s="586"/>
      <c r="S192" s="586"/>
      <c r="V192" s="585" t="str">
        <f>IFERROR('E1-F. Portfolio Co. Financials'!G192/'E1-F. Portfolio Co. Financials'!G192,"")</f>
        <v/>
      </c>
      <c r="W192" s="585" t="str">
        <f>IFERROR('E1-F. Portfolio Co. Financials'!P192/'E1-F. Portfolio Co. Financials'!H192,"")</f>
        <v/>
      </c>
      <c r="X192" s="585" t="str">
        <f>IFERROR(('E1-F. Portfolio Co. Financials'!Q192/'E1-F. Portfolio Co. Financials'!P192)/('E1-F. Portfolio Co. Financials'!I192/'E1-F. Portfolio Co. Financials'!H192),"")</f>
        <v/>
      </c>
      <c r="Y192" s="585" t="str">
        <f>IFERROR(('E1-F. Portfolio Co. Financials'!O192/'E1-F. Portfolio Co. Financials'!Q192)/('E1-F. Portfolio Co. Financials'!G192/'E1-F. Portfolio Co. Financials'!I192),"")</f>
        <v/>
      </c>
      <c r="Z192" s="585" t="str">
        <f>IFERROR((1-(('E1-F. Portfolio Co. Financials'!S192-'E1-F. Portfolio Co. Financials'!R192)/'E1-F. Portfolio Co. Financials'!O192))/(1-(('E1-F. Portfolio Co. Financials'!K192-'E1-F. Portfolio Co. Financials'!J192)/'E1-F. Portfolio Co. Financials'!G192)),"")</f>
        <v/>
      </c>
      <c r="AA192" s="585">
        <f t="shared" si="9"/>
        <v>0</v>
      </c>
      <c r="AB192" s="584"/>
      <c r="AC192" s="588" t="str">
        <f t="shared" si="10"/>
        <v/>
      </c>
      <c r="AD192" s="585" t="str">
        <f>IFERROR((W192*PRODUCT($V192:V192))-PRODUCT($V192:V192),"")</f>
        <v/>
      </c>
      <c r="AE192" s="585" t="str">
        <f>IFERROR((X192*PRODUCT($V192:W192))-PRODUCT($V192:W192),"")</f>
        <v/>
      </c>
      <c r="AF192" s="585" t="str">
        <f>IFERROR((Y192*PRODUCT($V192:X192))-PRODUCT($V192:X192),"")</f>
        <v/>
      </c>
      <c r="AG192" s="585" t="str">
        <f>IFERROR((Z192*PRODUCT($V192:Y192))-PRODUCT($V192:Y192),"")</f>
        <v/>
      </c>
      <c r="AH192" s="584"/>
    </row>
    <row r="193" spans="10:34" x14ac:dyDescent="0.25">
      <c r="J193" s="586"/>
      <c r="K193" s="586"/>
      <c r="L193" s="586"/>
      <c r="M193" s="586"/>
      <c r="N193" s="586"/>
      <c r="O193" s="586"/>
      <c r="P193" s="586"/>
      <c r="Q193" s="586"/>
      <c r="R193" s="586"/>
      <c r="S193" s="586"/>
      <c r="V193" s="585" t="str">
        <f>IFERROR('E1-F. Portfolio Co. Financials'!G193/'E1-F. Portfolio Co. Financials'!G193,"")</f>
        <v/>
      </c>
      <c r="W193" s="585" t="str">
        <f>IFERROR('E1-F. Portfolio Co. Financials'!P193/'E1-F. Portfolio Co. Financials'!H193,"")</f>
        <v/>
      </c>
      <c r="X193" s="585" t="str">
        <f>IFERROR(('E1-F. Portfolio Co. Financials'!Q193/'E1-F. Portfolio Co. Financials'!P193)/('E1-F. Portfolio Co. Financials'!I193/'E1-F. Portfolio Co. Financials'!H193),"")</f>
        <v/>
      </c>
      <c r="Y193" s="585" t="str">
        <f>IFERROR(('E1-F. Portfolio Co. Financials'!O193/'E1-F. Portfolio Co. Financials'!Q193)/('E1-F. Portfolio Co. Financials'!G193/'E1-F. Portfolio Co. Financials'!I193),"")</f>
        <v/>
      </c>
      <c r="Z193" s="585" t="str">
        <f>IFERROR((1-(('E1-F. Portfolio Co. Financials'!S193-'E1-F. Portfolio Co. Financials'!R193)/'E1-F. Portfolio Co. Financials'!O193))/(1-(('E1-F. Portfolio Co. Financials'!K193-'E1-F. Portfolio Co. Financials'!J193)/'E1-F. Portfolio Co. Financials'!G193)),"")</f>
        <v/>
      </c>
      <c r="AA193" s="585">
        <f t="shared" si="9"/>
        <v>0</v>
      </c>
      <c r="AB193" s="584"/>
      <c r="AC193" s="588" t="str">
        <f t="shared" si="10"/>
        <v/>
      </c>
      <c r="AD193" s="585" t="str">
        <f>IFERROR((W193*PRODUCT($V193:V193))-PRODUCT($V193:V193),"")</f>
        <v/>
      </c>
      <c r="AE193" s="585" t="str">
        <f>IFERROR((X193*PRODUCT($V193:W193))-PRODUCT($V193:W193),"")</f>
        <v/>
      </c>
      <c r="AF193" s="585" t="str">
        <f>IFERROR((Y193*PRODUCT($V193:X193))-PRODUCT($V193:X193),"")</f>
        <v/>
      </c>
      <c r="AG193" s="585" t="str">
        <f>IFERROR((Z193*PRODUCT($V193:Y193))-PRODUCT($V193:Y193),"")</f>
        <v/>
      </c>
      <c r="AH193" s="584"/>
    </row>
    <row r="194" spans="10:34" x14ac:dyDescent="0.25">
      <c r="J194" s="586"/>
      <c r="K194" s="586"/>
      <c r="L194" s="586"/>
      <c r="M194" s="586"/>
      <c r="N194" s="586"/>
      <c r="O194" s="586"/>
      <c r="P194" s="586"/>
      <c r="Q194" s="586"/>
      <c r="R194" s="586"/>
      <c r="S194" s="586"/>
      <c r="V194" s="585" t="str">
        <f>IFERROR('E1-F. Portfolio Co. Financials'!G194/'E1-F. Portfolio Co. Financials'!G194,"")</f>
        <v/>
      </c>
      <c r="W194" s="585" t="str">
        <f>IFERROR('E1-F. Portfolio Co. Financials'!P194/'E1-F. Portfolio Co. Financials'!H194,"")</f>
        <v/>
      </c>
      <c r="X194" s="585" t="str">
        <f>IFERROR(('E1-F. Portfolio Co. Financials'!Q194/'E1-F. Portfolio Co. Financials'!P194)/('E1-F. Portfolio Co. Financials'!I194/'E1-F. Portfolio Co. Financials'!H194),"")</f>
        <v/>
      </c>
      <c r="Y194" s="585" t="str">
        <f>IFERROR(('E1-F. Portfolio Co. Financials'!O194/'E1-F. Portfolio Co. Financials'!Q194)/('E1-F. Portfolio Co. Financials'!G194/'E1-F. Portfolio Co. Financials'!I194),"")</f>
        <v/>
      </c>
      <c r="Z194" s="585" t="str">
        <f>IFERROR((1-(('E1-F. Portfolio Co. Financials'!S194-'E1-F. Portfolio Co. Financials'!R194)/'E1-F. Portfolio Co. Financials'!O194))/(1-(('E1-F. Portfolio Co. Financials'!K194-'E1-F. Portfolio Co. Financials'!J194)/'E1-F. Portfolio Co. Financials'!G194)),"")</f>
        <v/>
      </c>
      <c r="AA194" s="585">
        <f t="shared" si="9"/>
        <v>0</v>
      </c>
      <c r="AB194" s="584"/>
      <c r="AC194" s="588" t="str">
        <f t="shared" si="10"/>
        <v/>
      </c>
      <c r="AD194" s="585" t="str">
        <f>IFERROR((W194*PRODUCT($V194:V194))-PRODUCT($V194:V194),"")</f>
        <v/>
      </c>
      <c r="AE194" s="585" t="str">
        <f>IFERROR((X194*PRODUCT($V194:W194))-PRODUCT($V194:W194),"")</f>
        <v/>
      </c>
      <c r="AF194" s="585" t="str">
        <f>IFERROR((Y194*PRODUCT($V194:X194))-PRODUCT($V194:X194),"")</f>
        <v/>
      </c>
      <c r="AG194" s="585" t="str">
        <f>IFERROR((Z194*PRODUCT($V194:Y194))-PRODUCT($V194:Y194),"")</f>
        <v/>
      </c>
      <c r="AH194" s="584"/>
    </row>
    <row r="195" spans="10:34" x14ac:dyDescent="0.25">
      <c r="J195" s="586"/>
      <c r="K195" s="586"/>
      <c r="L195" s="586"/>
      <c r="M195" s="586"/>
      <c r="N195" s="586"/>
      <c r="O195" s="586"/>
      <c r="P195" s="586"/>
      <c r="Q195" s="586"/>
      <c r="R195" s="586"/>
      <c r="S195" s="586"/>
      <c r="V195" s="585" t="str">
        <f>IFERROR('E1-F. Portfolio Co. Financials'!G195/'E1-F. Portfolio Co. Financials'!G195,"")</f>
        <v/>
      </c>
      <c r="W195" s="585" t="str">
        <f>IFERROR('E1-F. Portfolio Co. Financials'!P195/'E1-F. Portfolio Co. Financials'!H195,"")</f>
        <v/>
      </c>
      <c r="X195" s="585" t="str">
        <f>IFERROR(('E1-F. Portfolio Co. Financials'!Q195/'E1-F. Portfolio Co. Financials'!P195)/('E1-F. Portfolio Co. Financials'!I195/'E1-F. Portfolio Co. Financials'!H195),"")</f>
        <v/>
      </c>
      <c r="Y195" s="585" t="str">
        <f>IFERROR(('E1-F. Portfolio Co. Financials'!O195/'E1-F. Portfolio Co. Financials'!Q195)/('E1-F. Portfolio Co. Financials'!G195/'E1-F. Portfolio Co. Financials'!I195),"")</f>
        <v/>
      </c>
      <c r="Z195" s="585" t="str">
        <f>IFERROR((1-(('E1-F. Portfolio Co. Financials'!S195-'E1-F. Portfolio Co. Financials'!R195)/'E1-F. Portfolio Co. Financials'!O195))/(1-(('E1-F. Portfolio Co. Financials'!K195-'E1-F. Portfolio Co. Financials'!J195)/'E1-F. Portfolio Co. Financials'!G195)),"")</f>
        <v/>
      </c>
      <c r="AA195" s="585">
        <f t="shared" si="9"/>
        <v>0</v>
      </c>
      <c r="AB195" s="584"/>
      <c r="AC195" s="588" t="str">
        <f t="shared" si="10"/>
        <v/>
      </c>
      <c r="AD195" s="585" t="str">
        <f>IFERROR((W195*PRODUCT($V195:V195))-PRODUCT($V195:V195),"")</f>
        <v/>
      </c>
      <c r="AE195" s="585" t="str">
        <f>IFERROR((X195*PRODUCT($V195:W195))-PRODUCT($V195:W195),"")</f>
        <v/>
      </c>
      <c r="AF195" s="585" t="str">
        <f>IFERROR((Y195*PRODUCT($V195:X195))-PRODUCT($V195:X195),"")</f>
        <v/>
      </c>
      <c r="AG195" s="585" t="str">
        <f>IFERROR((Z195*PRODUCT($V195:Y195))-PRODUCT($V195:Y195),"")</f>
        <v/>
      </c>
      <c r="AH195" s="584"/>
    </row>
    <row r="196" spans="10:34" x14ac:dyDescent="0.25">
      <c r="J196" s="586"/>
      <c r="K196" s="586"/>
      <c r="L196" s="586"/>
      <c r="M196" s="586"/>
      <c r="N196" s="586"/>
      <c r="O196" s="586"/>
      <c r="P196" s="586"/>
      <c r="Q196" s="586"/>
      <c r="R196" s="586"/>
      <c r="S196" s="586"/>
      <c r="V196" s="585" t="str">
        <f>IFERROR('E1-F. Portfolio Co. Financials'!G196/'E1-F. Portfolio Co. Financials'!G196,"")</f>
        <v/>
      </c>
      <c r="W196" s="585" t="str">
        <f>IFERROR('E1-F. Portfolio Co. Financials'!P196/'E1-F. Portfolio Co. Financials'!H196,"")</f>
        <v/>
      </c>
      <c r="X196" s="585" t="str">
        <f>IFERROR(('E1-F. Portfolio Co. Financials'!Q196/'E1-F. Portfolio Co. Financials'!P196)/('E1-F. Portfolio Co. Financials'!I196/'E1-F. Portfolio Co. Financials'!H196),"")</f>
        <v/>
      </c>
      <c r="Y196" s="585" t="str">
        <f>IFERROR(('E1-F. Portfolio Co. Financials'!O196/'E1-F. Portfolio Co. Financials'!Q196)/('E1-F. Portfolio Co. Financials'!G196/'E1-F. Portfolio Co. Financials'!I196),"")</f>
        <v/>
      </c>
      <c r="Z196" s="585" t="str">
        <f>IFERROR((1-(('E1-F. Portfolio Co. Financials'!S196-'E1-F. Portfolio Co. Financials'!R196)/'E1-F. Portfolio Co. Financials'!O196))/(1-(('E1-F. Portfolio Co. Financials'!K196-'E1-F. Portfolio Co. Financials'!J196)/'E1-F. Portfolio Co. Financials'!G196)),"")</f>
        <v/>
      </c>
      <c r="AA196" s="585">
        <f t="shared" si="9"/>
        <v>0</v>
      </c>
      <c r="AB196" s="584"/>
      <c r="AC196" s="588" t="str">
        <f t="shared" si="10"/>
        <v/>
      </c>
      <c r="AD196" s="585" t="str">
        <f>IFERROR((W196*PRODUCT($V196:V196))-PRODUCT($V196:V196),"")</f>
        <v/>
      </c>
      <c r="AE196" s="585" t="str">
        <f>IFERROR((X196*PRODUCT($V196:W196))-PRODUCT($V196:W196),"")</f>
        <v/>
      </c>
      <c r="AF196" s="585" t="str">
        <f>IFERROR((Y196*PRODUCT($V196:X196))-PRODUCT($V196:X196),"")</f>
        <v/>
      </c>
      <c r="AG196" s="585" t="str">
        <f>IFERROR((Z196*PRODUCT($V196:Y196))-PRODUCT($V196:Y196),"")</f>
        <v/>
      </c>
      <c r="AH196" s="584"/>
    </row>
    <row r="197" spans="10:34" x14ac:dyDescent="0.25">
      <c r="J197" s="586"/>
      <c r="K197" s="586"/>
      <c r="L197" s="586"/>
      <c r="M197" s="586"/>
      <c r="N197" s="586"/>
      <c r="O197" s="586"/>
      <c r="P197" s="586"/>
      <c r="Q197" s="586"/>
      <c r="R197" s="586"/>
      <c r="S197" s="586"/>
      <c r="V197" s="585" t="str">
        <f>IFERROR('E1-F. Portfolio Co. Financials'!G197/'E1-F. Portfolio Co. Financials'!G197,"")</f>
        <v/>
      </c>
      <c r="W197" s="585" t="str">
        <f>IFERROR('E1-F. Portfolio Co. Financials'!P197/'E1-F. Portfolio Co. Financials'!H197,"")</f>
        <v/>
      </c>
      <c r="X197" s="585" t="str">
        <f>IFERROR(('E1-F. Portfolio Co. Financials'!Q197/'E1-F. Portfolio Co. Financials'!P197)/('E1-F. Portfolio Co. Financials'!I197/'E1-F. Portfolio Co. Financials'!H197),"")</f>
        <v/>
      </c>
      <c r="Y197" s="585" t="str">
        <f>IFERROR(('E1-F. Portfolio Co. Financials'!O197/'E1-F. Portfolio Co. Financials'!Q197)/('E1-F. Portfolio Co. Financials'!G197/'E1-F. Portfolio Co. Financials'!I197),"")</f>
        <v/>
      </c>
      <c r="Z197" s="585" t="str">
        <f>IFERROR((1-(('E1-F. Portfolio Co. Financials'!S197-'E1-F. Portfolio Co. Financials'!R197)/'E1-F. Portfolio Co. Financials'!O197))/(1-(('E1-F. Portfolio Co. Financials'!K197-'E1-F. Portfolio Co. Financials'!J197)/'E1-F. Portfolio Co. Financials'!G197)),"")</f>
        <v/>
      </c>
      <c r="AA197" s="585">
        <f t="shared" si="9"/>
        <v>0</v>
      </c>
      <c r="AB197" s="584"/>
      <c r="AC197" s="588" t="str">
        <f t="shared" si="10"/>
        <v/>
      </c>
      <c r="AD197" s="585" t="str">
        <f>IFERROR((W197*PRODUCT($V197:V197))-PRODUCT($V197:V197),"")</f>
        <v/>
      </c>
      <c r="AE197" s="585" t="str">
        <f>IFERROR((X197*PRODUCT($V197:W197))-PRODUCT($V197:W197),"")</f>
        <v/>
      </c>
      <c r="AF197" s="585" t="str">
        <f>IFERROR((Y197*PRODUCT($V197:X197))-PRODUCT($V197:X197),"")</f>
        <v/>
      </c>
      <c r="AG197" s="585" t="str">
        <f>IFERROR((Z197*PRODUCT($V197:Y197))-PRODUCT($V197:Y197),"")</f>
        <v/>
      </c>
      <c r="AH197" s="584"/>
    </row>
    <row r="198" spans="10:34" x14ac:dyDescent="0.25">
      <c r="J198" s="586"/>
      <c r="K198" s="586"/>
      <c r="L198" s="586"/>
      <c r="M198" s="586"/>
      <c r="N198" s="586"/>
      <c r="O198" s="586"/>
      <c r="P198" s="586"/>
      <c r="Q198" s="586"/>
      <c r="R198" s="586"/>
      <c r="S198" s="586"/>
      <c r="V198" s="585" t="str">
        <f>IFERROR('E1-F. Portfolio Co. Financials'!G198/'E1-F. Portfolio Co. Financials'!G198,"")</f>
        <v/>
      </c>
      <c r="W198" s="585" t="str">
        <f>IFERROR('E1-F. Portfolio Co. Financials'!P198/'E1-F. Portfolio Co. Financials'!H198,"")</f>
        <v/>
      </c>
      <c r="X198" s="585" t="str">
        <f>IFERROR(('E1-F. Portfolio Co. Financials'!Q198/'E1-F. Portfolio Co. Financials'!P198)/('E1-F. Portfolio Co. Financials'!I198/'E1-F. Portfolio Co. Financials'!H198),"")</f>
        <v/>
      </c>
      <c r="Y198" s="585" t="str">
        <f>IFERROR(('E1-F. Portfolio Co. Financials'!O198/'E1-F. Portfolio Co. Financials'!Q198)/('E1-F. Portfolio Co. Financials'!G198/'E1-F. Portfolio Co. Financials'!I198),"")</f>
        <v/>
      </c>
      <c r="Z198" s="585" t="str">
        <f>IFERROR((1-(('E1-F. Portfolio Co. Financials'!S198-'E1-F. Portfolio Co. Financials'!R198)/'E1-F. Portfolio Co. Financials'!O198))/(1-(('E1-F. Portfolio Co. Financials'!K198-'E1-F. Portfolio Co. Financials'!J198)/'E1-F. Portfolio Co. Financials'!G198)),"")</f>
        <v/>
      </c>
      <c r="AA198" s="585">
        <f t="shared" ref="AA198:AA261" si="11">PRODUCT(V198:Z198)</f>
        <v>0</v>
      </c>
      <c r="AB198" s="584"/>
      <c r="AC198" s="588" t="str">
        <f t="shared" ref="AC198:AC261" si="12">V198</f>
        <v/>
      </c>
      <c r="AD198" s="585" t="str">
        <f>IFERROR((W198*PRODUCT($V198:V198))-PRODUCT($V198:V198),"")</f>
        <v/>
      </c>
      <c r="AE198" s="585" t="str">
        <f>IFERROR((X198*PRODUCT($V198:W198))-PRODUCT($V198:W198),"")</f>
        <v/>
      </c>
      <c r="AF198" s="585" t="str">
        <f>IFERROR((Y198*PRODUCT($V198:X198))-PRODUCT($V198:X198),"")</f>
        <v/>
      </c>
      <c r="AG198" s="585" t="str">
        <f>IFERROR((Z198*PRODUCT($V198:Y198))-PRODUCT($V198:Y198),"")</f>
        <v/>
      </c>
      <c r="AH198" s="584"/>
    </row>
    <row r="199" spans="10:34" x14ac:dyDescent="0.25">
      <c r="J199" s="586"/>
      <c r="K199" s="586"/>
      <c r="L199" s="586"/>
      <c r="M199" s="586"/>
      <c r="N199" s="586"/>
      <c r="O199" s="586"/>
      <c r="P199" s="586"/>
      <c r="Q199" s="586"/>
      <c r="R199" s="586"/>
      <c r="S199" s="586"/>
      <c r="V199" s="585" t="str">
        <f>IFERROR('E1-F. Portfolio Co. Financials'!G199/'E1-F. Portfolio Co. Financials'!G199,"")</f>
        <v/>
      </c>
      <c r="W199" s="585" t="str">
        <f>IFERROR('E1-F. Portfolio Co. Financials'!P199/'E1-F. Portfolio Co. Financials'!H199,"")</f>
        <v/>
      </c>
      <c r="X199" s="585" t="str">
        <f>IFERROR(('E1-F. Portfolio Co. Financials'!Q199/'E1-F. Portfolio Co. Financials'!P199)/('E1-F. Portfolio Co. Financials'!I199/'E1-F. Portfolio Co. Financials'!H199),"")</f>
        <v/>
      </c>
      <c r="Y199" s="585" t="str">
        <f>IFERROR(('E1-F. Portfolio Co. Financials'!O199/'E1-F. Portfolio Co. Financials'!Q199)/('E1-F. Portfolio Co. Financials'!G199/'E1-F. Portfolio Co. Financials'!I199),"")</f>
        <v/>
      </c>
      <c r="Z199" s="585" t="str">
        <f>IFERROR((1-(('E1-F. Portfolio Co. Financials'!S199-'E1-F. Portfolio Co. Financials'!R199)/'E1-F. Portfolio Co. Financials'!O199))/(1-(('E1-F. Portfolio Co. Financials'!K199-'E1-F. Portfolio Co. Financials'!J199)/'E1-F. Portfolio Co. Financials'!G199)),"")</f>
        <v/>
      </c>
      <c r="AA199" s="585">
        <f t="shared" si="11"/>
        <v>0</v>
      </c>
      <c r="AB199" s="584"/>
      <c r="AC199" s="588" t="str">
        <f t="shared" si="12"/>
        <v/>
      </c>
      <c r="AD199" s="585" t="str">
        <f>IFERROR((W199*PRODUCT($V199:V199))-PRODUCT($V199:V199),"")</f>
        <v/>
      </c>
      <c r="AE199" s="585" t="str">
        <f>IFERROR((X199*PRODUCT($V199:W199))-PRODUCT($V199:W199),"")</f>
        <v/>
      </c>
      <c r="AF199" s="585" t="str">
        <f>IFERROR((Y199*PRODUCT($V199:X199))-PRODUCT($V199:X199),"")</f>
        <v/>
      </c>
      <c r="AG199" s="585" t="str">
        <f>IFERROR((Z199*PRODUCT($V199:Y199))-PRODUCT($V199:Y199),"")</f>
        <v/>
      </c>
      <c r="AH199" s="584"/>
    </row>
    <row r="200" spans="10:34" x14ac:dyDescent="0.25">
      <c r="J200" s="586"/>
      <c r="K200" s="586"/>
      <c r="L200" s="586"/>
      <c r="M200" s="586"/>
      <c r="N200" s="586"/>
      <c r="O200" s="586"/>
      <c r="P200" s="586"/>
      <c r="Q200" s="586"/>
      <c r="R200" s="586"/>
      <c r="S200" s="586"/>
      <c r="V200" s="585" t="str">
        <f>IFERROR('E1-F. Portfolio Co. Financials'!G200/'E1-F. Portfolio Co. Financials'!G200,"")</f>
        <v/>
      </c>
      <c r="W200" s="585" t="str">
        <f>IFERROR('E1-F. Portfolio Co. Financials'!P200/'E1-F. Portfolio Co. Financials'!H200,"")</f>
        <v/>
      </c>
      <c r="X200" s="585" t="str">
        <f>IFERROR(('E1-F. Portfolio Co. Financials'!Q200/'E1-F. Portfolio Co. Financials'!P200)/('E1-F. Portfolio Co. Financials'!I200/'E1-F. Portfolio Co. Financials'!H200),"")</f>
        <v/>
      </c>
      <c r="Y200" s="585" t="str">
        <f>IFERROR(('E1-F. Portfolio Co. Financials'!O200/'E1-F. Portfolio Co. Financials'!Q200)/('E1-F. Portfolio Co. Financials'!G200/'E1-F. Portfolio Co. Financials'!I200),"")</f>
        <v/>
      </c>
      <c r="Z200" s="585" t="str">
        <f>IFERROR((1-(('E1-F. Portfolio Co. Financials'!S200-'E1-F. Portfolio Co. Financials'!R200)/'E1-F. Portfolio Co. Financials'!O200))/(1-(('E1-F. Portfolio Co. Financials'!K200-'E1-F. Portfolio Co. Financials'!J200)/'E1-F. Portfolio Co. Financials'!G200)),"")</f>
        <v/>
      </c>
      <c r="AA200" s="585">
        <f t="shared" si="11"/>
        <v>0</v>
      </c>
      <c r="AB200" s="584"/>
      <c r="AC200" s="588" t="str">
        <f t="shared" si="12"/>
        <v/>
      </c>
      <c r="AD200" s="585" t="str">
        <f>IFERROR((W200*PRODUCT($V200:V200))-PRODUCT($V200:V200),"")</f>
        <v/>
      </c>
      <c r="AE200" s="585" t="str">
        <f>IFERROR((X200*PRODUCT($V200:W200))-PRODUCT($V200:W200),"")</f>
        <v/>
      </c>
      <c r="AF200" s="585" t="str">
        <f>IFERROR((Y200*PRODUCT($V200:X200))-PRODUCT($V200:X200),"")</f>
        <v/>
      </c>
      <c r="AG200" s="585" t="str">
        <f>IFERROR((Z200*PRODUCT($V200:Y200))-PRODUCT($V200:Y200),"")</f>
        <v/>
      </c>
      <c r="AH200" s="584"/>
    </row>
    <row r="201" spans="10:34" x14ac:dyDescent="0.25">
      <c r="J201" s="586"/>
      <c r="K201" s="586"/>
      <c r="L201" s="586"/>
      <c r="M201" s="586"/>
      <c r="N201" s="586"/>
      <c r="O201" s="586"/>
      <c r="P201" s="586"/>
      <c r="Q201" s="586"/>
      <c r="R201" s="586"/>
      <c r="S201" s="586"/>
      <c r="V201" s="585" t="str">
        <f>IFERROR('E1-F. Portfolio Co. Financials'!G201/'E1-F. Portfolio Co. Financials'!G201,"")</f>
        <v/>
      </c>
      <c r="W201" s="585" t="str">
        <f>IFERROR('E1-F. Portfolio Co. Financials'!P201/'E1-F. Portfolio Co. Financials'!H201,"")</f>
        <v/>
      </c>
      <c r="X201" s="585" t="str">
        <f>IFERROR(('E1-F. Portfolio Co. Financials'!Q201/'E1-F. Portfolio Co. Financials'!P201)/('E1-F. Portfolio Co. Financials'!I201/'E1-F. Portfolio Co. Financials'!H201),"")</f>
        <v/>
      </c>
      <c r="Y201" s="585" t="str">
        <f>IFERROR(('E1-F. Portfolio Co. Financials'!O201/'E1-F. Portfolio Co. Financials'!Q201)/('E1-F. Portfolio Co. Financials'!G201/'E1-F. Portfolio Co. Financials'!I201),"")</f>
        <v/>
      </c>
      <c r="Z201" s="585" t="str">
        <f>IFERROR((1-(('E1-F. Portfolio Co. Financials'!S201-'E1-F. Portfolio Co. Financials'!R201)/'E1-F. Portfolio Co. Financials'!O201))/(1-(('E1-F. Portfolio Co. Financials'!K201-'E1-F. Portfolio Co. Financials'!J201)/'E1-F. Portfolio Co. Financials'!G201)),"")</f>
        <v/>
      </c>
      <c r="AA201" s="585">
        <f t="shared" si="11"/>
        <v>0</v>
      </c>
      <c r="AB201" s="584"/>
      <c r="AC201" s="588" t="str">
        <f t="shared" si="12"/>
        <v/>
      </c>
      <c r="AD201" s="585" t="str">
        <f>IFERROR((W201*PRODUCT($V201:V201))-PRODUCT($V201:V201),"")</f>
        <v/>
      </c>
      <c r="AE201" s="585" t="str">
        <f>IFERROR((X201*PRODUCT($V201:W201))-PRODUCT($V201:W201),"")</f>
        <v/>
      </c>
      <c r="AF201" s="585" t="str">
        <f>IFERROR((Y201*PRODUCT($V201:X201))-PRODUCT($V201:X201),"")</f>
        <v/>
      </c>
      <c r="AG201" s="585" t="str">
        <f>IFERROR((Z201*PRODUCT($V201:Y201))-PRODUCT($V201:Y201),"")</f>
        <v/>
      </c>
      <c r="AH201" s="584"/>
    </row>
    <row r="202" spans="10:34" x14ac:dyDescent="0.25">
      <c r="J202" s="586"/>
      <c r="K202" s="586"/>
      <c r="L202" s="586"/>
      <c r="M202" s="586"/>
      <c r="N202" s="586"/>
      <c r="O202" s="586"/>
      <c r="P202" s="586"/>
      <c r="Q202" s="586"/>
      <c r="R202" s="586"/>
      <c r="S202" s="586"/>
      <c r="V202" s="585" t="str">
        <f>IFERROR('E1-F. Portfolio Co. Financials'!G202/'E1-F. Portfolio Co. Financials'!G202,"")</f>
        <v/>
      </c>
      <c r="W202" s="585" t="str">
        <f>IFERROR('E1-F. Portfolio Co. Financials'!P202/'E1-F. Portfolio Co. Financials'!H202,"")</f>
        <v/>
      </c>
      <c r="X202" s="585" t="str">
        <f>IFERROR(('E1-F. Portfolio Co. Financials'!Q202/'E1-F. Portfolio Co. Financials'!P202)/('E1-F. Portfolio Co. Financials'!I202/'E1-F. Portfolio Co. Financials'!H202),"")</f>
        <v/>
      </c>
      <c r="Y202" s="585" t="str">
        <f>IFERROR(('E1-F. Portfolio Co. Financials'!O202/'E1-F. Portfolio Co. Financials'!Q202)/('E1-F. Portfolio Co. Financials'!G202/'E1-F. Portfolio Co. Financials'!I202),"")</f>
        <v/>
      </c>
      <c r="Z202" s="585" t="str">
        <f>IFERROR((1-(('E1-F. Portfolio Co. Financials'!S202-'E1-F. Portfolio Co. Financials'!R202)/'E1-F. Portfolio Co. Financials'!O202))/(1-(('E1-F. Portfolio Co. Financials'!K202-'E1-F. Portfolio Co. Financials'!J202)/'E1-F. Portfolio Co. Financials'!G202)),"")</f>
        <v/>
      </c>
      <c r="AA202" s="585">
        <f t="shared" si="11"/>
        <v>0</v>
      </c>
      <c r="AB202" s="584"/>
      <c r="AC202" s="588" t="str">
        <f t="shared" si="12"/>
        <v/>
      </c>
      <c r="AD202" s="585" t="str">
        <f>IFERROR((W202*PRODUCT($V202:V202))-PRODUCT($V202:V202),"")</f>
        <v/>
      </c>
      <c r="AE202" s="585" t="str">
        <f>IFERROR((X202*PRODUCT($V202:W202))-PRODUCT($V202:W202),"")</f>
        <v/>
      </c>
      <c r="AF202" s="585" t="str">
        <f>IFERROR((Y202*PRODUCT($V202:X202))-PRODUCT($V202:X202),"")</f>
        <v/>
      </c>
      <c r="AG202" s="585" t="str">
        <f>IFERROR((Z202*PRODUCT($V202:Y202))-PRODUCT($V202:Y202),"")</f>
        <v/>
      </c>
      <c r="AH202" s="584"/>
    </row>
    <row r="203" spans="10:34" x14ac:dyDescent="0.25">
      <c r="J203" s="586"/>
      <c r="K203" s="586"/>
      <c r="L203" s="586"/>
      <c r="M203" s="586"/>
      <c r="N203" s="586"/>
      <c r="O203" s="586"/>
      <c r="P203" s="586"/>
      <c r="Q203" s="586"/>
      <c r="R203" s="586"/>
      <c r="S203" s="586"/>
      <c r="V203" s="585" t="str">
        <f>IFERROR('E1-F. Portfolio Co. Financials'!G203/'E1-F. Portfolio Co. Financials'!G203,"")</f>
        <v/>
      </c>
      <c r="W203" s="585" t="str">
        <f>IFERROR('E1-F. Portfolio Co. Financials'!P203/'E1-F. Portfolio Co. Financials'!H203,"")</f>
        <v/>
      </c>
      <c r="X203" s="585" t="str">
        <f>IFERROR(('E1-F. Portfolio Co. Financials'!Q203/'E1-F. Portfolio Co. Financials'!P203)/('E1-F. Portfolio Co. Financials'!I203/'E1-F. Portfolio Co. Financials'!H203),"")</f>
        <v/>
      </c>
      <c r="Y203" s="585" t="str">
        <f>IFERROR(('E1-F. Portfolio Co. Financials'!O203/'E1-F. Portfolio Co. Financials'!Q203)/('E1-F. Portfolio Co. Financials'!G203/'E1-F. Portfolio Co. Financials'!I203),"")</f>
        <v/>
      </c>
      <c r="Z203" s="585" t="str">
        <f>IFERROR((1-(('E1-F. Portfolio Co. Financials'!S203-'E1-F. Portfolio Co. Financials'!R203)/'E1-F. Portfolio Co. Financials'!O203))/(1-(('E1-F. Portfolio Co. Financials'!K203-'E1-F. Portfolio Co. Financials'!J203)/'E1-F. Portfolio Co. Financials'!G203)),"")</f>
        <v/>
      </c>
      <c r="AA203" s="585">
        <f t="shared" si="11"/>
        <v>0</v>
      </c>
      <c r="AB203" s="584"/>
      <c r="AC203" s="588" t="str">
        <f t="shared" si="12"/>
        <v/>
      </c>
      <c r="AD203" s="585" t="str">
        <f>IFERROR((W203*PRODUCT($V203:V203))-PRODUCT($V203:V203),"")</f>
        <v/>
      </c>
      <c r="AE203" s="585" t="str">
        <f>IFERROR((X203*PRODUCT($V203:W203))-PRODUCT($V203:W203),"")</f>
        <v/>
      </c>
      <c r="AF203" s="585" t="str">
        <f>IFERROR((Y203*PRODUCT($V203:X203))-PRODUCT($V203:X203),"")</f>
        <v/>
      </c>
      <c r="AG203" s="585" t="str">
        <f>IFERROR((Z203*PRODUCT($V203:Y203))-PRODUCT($V203:Y203),"")</f>
        <v/>
      </c>
      <c r="AH203" s="584"/>
    </row>
    <row r="204" spans="10:34" x14ac:dyDescent="0.25">
      <c r="J204" s="586"/>
      <c r="K204" s="586"/>
      <c r="L204" s="586"/>
      <c r="M204" s="586"/>
      <c r="N204" s="586"/>
      <c r="O204" s="586"/>
      <c r="P204" s="586"/>
      <c r="Q204" s="586"/>
      <c r="R204" s="586"/>
      <c r="S204" s="586"/>
      <c r="V204" s="585" t="str">
        <f>IFERROR('E1-F. Portfolio Co. Financials'!G204/'E1-F. Portfolio Co. Financials'!G204,"")</f>
        <v/>
      </c>
      <c r="W204" s="585" t="str">
        <f>IFERROR('E1-F. Portfolio Co. Financials'!P204/'E1-F. Portfolio Co. Financials'!H204,"")</f>
        <v/>
      </c>
      <c r="X204" s="585" t="str">
        <f>IFERROR(('E1-F. Portfolio Co. Financials'!Q204/'E1-F. Portfolio Co. Financials'!P204)/('E1-F. Portfolio Co. Financials'!I204/'E1-F. Portfolio Co. Financials'!H204),"")</f>
        <v/>
      </c>
      <c r="Y204" s="585" t="str">
        <f>IFERROR(('E1-F. Portfolio Co. Financials'!O204/'E1-F. Portfolio Co. Financials'!Q204)/('E1-F. Portfolio Co. Financials'!G204/'E1-F. Portfolio Co. Financials'!I204),"")</f>
        <v/>
      </c>
      <c r="Z204" s="585" t="str">
        <f>IFERROR((1-(('E1-F. Portfolio Co. Financials'!S204-'E1-F. Portfolio Co. Financials'!R204)/'E1-F. Portfolio Co. Financials'!O204))/(1-(('E1-F. Portfolio Co. Financials'!K204-'E1-F. Portfolio Co. Financials'!J204)/'E1-F. Portfolio Co. Financials'!G204)),"")</f>
        <v/>
      </c>
      <c r="AA204" s="585">
        <f t="shared" si="11"/>
        <v>0</v>
      </c>
      <c r="AB204" s="584"/>
      <c r="AC204" s="588" t="str">
        <f t="shared" si="12"/>
        <v/>
      </c>
      <c r="AD204" s="585" t="str">
        <f>IFERROR((W204*PRODUCT($V204:V204))-PRODUCT($V204:V204),"")</f>
        <v/>
      </c>
      <c r="AE204" s="585" t="str">
        <f>IFERROR((X204*PRODUCT($V204:W204))-PRODUCT($V204:W204),"")</f>
        <v/>
      </c>
      <c r="AF204" s="585" t="str">
        <f>IFERROR((Y204*PRODUCT($V204:X204))-PRODUCT($V204:X204),"")</f>
        <v/>
      </c>
      <c r="AG204" s="585" t="str">
        <f>IFERROR((Z204*PRODUCT($V204:Y204))-PRODUCT($V204:Y204),"")</f>
        <v/>
      </c>
      <c r="AH204" s="584"/>
    </row>
    <row r="205" spans="10:34" x14ac:dyDescent="0.25">
      <c r="J205" s="586"/>
      <c r="K205" s="586"/>
      <c r="L205" s="586"/>
      <c r="M205" s="586"/>
      <c r="N205" s="586"/>
      <c r="O205" s="586"/>
      <c r="P205" s="586"/>
      <c r="Q205" s="586"/>
      <c r="R205" s="586"/>
      <c r="S205" s="586"/>
      <c r="V205" s="585" t="str">
        <f>IFERROR('E1-F. Portfolio Co. Financials'!G205/'E1-F. Portfolio Co. Financials'!G205,"")</f>
        <v/>
      </c>
      <c r="W205" s="585" t="str">
        <f>IFERROR('E1-F. Portfolio Co. Financials'!P205/'E1-F. Portfolio Co. Financials'!H205,"")</f>
        <v/>
      </c>
      <c r="X205" s="585" t="str">
        <f>IFERROR(('E1-F. Portfolio Co. Financials'!Q205/'E1-F. Portfolio Co. Financials'!P205)/('E1-F. Portfolio Co. Financials'!I205/'E1-F. Portfolio Co. Financials'!H205),"")</f>
        <v/>
      </c>
      <c r="Y205" s="585" t="str">
        <f>IFERROR(('E1-F. Portfolio Co. Financials'!O205/'E1-F. Portfolio Co. Financials'!Q205)/('E1-F. Portfolio Co. Financials'!G205/'E1-F. Portfolio Co. Financials'!I205),"")</f>
        <v/>
      </c>
      <c r="Z205" s="585" t="str">
        <f>IFERROR((1-(('E1-F. Portfolio Co. Financials'!S205-'E1-F. Portfolio Co. Financials'!R205)/'E1-F. Portfolio Co. Financials'!O205))/(1-(('E1-F. Portfolio Co. Financials'!K205-'E1-F. Portfolio Co. Financials'!J205)/'E1-F. Portfolio Co. Financials'!G205)),"")</f>
        <v/>
      </c>
      <c r="AA205" s="585">
        <f t="shared" si="11"/>
        <v>0</v>
      </c>
      <c r="AB205" s="584"/>
      <c r="AC205" s="588" t="str">
        <f t="shared" si="12"/>
        <v/>
      </c>
      <c r="AD205" s="585" t="str">
        <f>IFERROR((W205*PRODUCT($V205:V205))-PRODUCT($V205:V205),"")</f>
        <v/>
      </c>
      <c r="AE205" s="585" t="str">
        <f>IFERROR((X205*PRODUCT($V205:W205))-PRODUCT($V205:W205),"")</f>
        <v/>
      </c>
      <c r="AF205" s="585" t="str">
        <f>IFERROR((Y205*PRODUCT($V205:X205))-PRODUCT($V205:X205),"")</f>
        <v/>
      </c>
      <c r="AG205" s="585" t="str">
        <f>IFERROR((Z205*PRODUCT($V205:Y205))-PRODUCT($V205:Y205),"")</f>
        <v/>
      </c>
      <c r="AH205" s="584"/>
    </row>
    <row r="206" spans="10:34" x14ac:dyDescent="0.25">
      <c r="J206" s="586"/>
      <c r="K206" s="586"/>
      <c r="L206" s="586"/>
      <c r="M206" s="586"/>
      <c r="N206" s="586"/>
      <c r="O206" s="586"/>
      <c r="P206" s="586"/>
      <c r="Q206" s="586"/>
      <c r="R206" s="586"/>
      <c r="S206" s="586"/>
      <c r="V206" s="585" t="str">
        <f>IFERROR('E1-F. Portfolio Co. Financials'!G206/'E1-F. Portfolio Co. Financials'!G206,"")</f>
        <v/>
      </c>
      <c r="W206" s="585" t="str">
        <f>IFERROR('E1-F. Portfolio Co. Financials'!P206/'E1-F. Portfolio Co. Financials'!H206,"")</f>
        <v/>
      </c>
      <c r="X206" s="585" t="str">
        <f>IFERROR(('E1-F. Portfolio Co. Financials'!Q206/'E1-F. Portfolio Co. Financials'!P206)/('E1-F. Portfolio Co. Financials'!I206/'E1-F. Portfolio Co. Financials'!H206),"")</f>
        <v/>
      </c>
      <c r="Y206" s="585" t="str">
        <f>IFERROR(('E1-F. Portfolio Co. Financials'!O206/'E1-F. Portfolio Co. Financials'!Q206)/('E1-F. Portfolio Co. Financials'!G206/'E1-F. Portfolio Co. Financials'!I206),"")</f>
        <v/>
      </c>
      <c r="Z206" s="585" t="str">
        <f>IFERROR((1-(('E1-F. Portfolio Co. Financials'!S206-'E1-F. Portfolio Co. Financials'!R206)/'E1-F. Portfolio Co. Financials'!O206))/(1-(('E1-F. Portfolio Co. Financials'!K206-'E1-F. Portfolio Co. Financials'!J206)/'E1-F. Portfolio Co. Financials'!G206)),"")</f>
        <v/>
      </c>
      <c r="AA206" s="585">
        <f t="shared" si="11"/>
        <v>0</v>
      </c>
      <c r="AB206" s="584"/>
      <c r="AC206" s="588" t="str">
        <f t="shared" si="12"/>
        <v/>
      </c>
      <c r="AD206" s="585" t="str">
        <f>IFERROR((W206*PRODUCT($V206:V206))-PRODUCT($V206:V206),"")</f>
        <v/>
      </c>
      <c r="AE206" s="585" t="str">
        <f>IFERROR((X206*PRODUCT($V206:W206))-PRODUCT($V206:W206),"")</f>
        <v/>
      </c>
      <c r="AF206" s="585" t="str">
        <f>IFERROR((Y206*PRODUCT($V206:X206))-PRODUCT($V206:X206),"")</f>
        <v/>
      </c>
      <c r="AG206" s="585" t="str">
        <f>IFERROR((Z206*PRODUCT($V206:Y206))-PRODUCT($V206:Y206),"")</f>
        <v/>
      </c>
      <c r="AH206" s="584"/>
    </row>
    <row r="207" spans="10:34" x14ac:dyDescent="0.25">
      <c r="J207" s="586"/>
      <c r="K207" s="586"/>
      <c r="L207" s="586"/>
      <c r="M207" s="586"/>
      <c r="N207" s="586"/>
      <c r="O207" s="586"/>
      <c r="P207" s="586"/>
      <c r="Q207" s="586"/>
      <c r="R207" s="586"/>
      <c r="S207" s="586"/>
      <c r="V207" s="585" t="str">
        <f>IFERROR('E1-F. Portfolio Co. Financials'!G207/'E1-F. Portfolio Co. Financials'!G207,"")</f>
        <v/>
      </c>
      <c r="W207" s="585" t="str">
        <f>IFERROR('E1-F. Portfolio Co. Financials'!P207/'E1-F. Portfolio Co. Financials'!H207,"")</f>
        <v/>
      </c>
      <c r="X207" s="585" t="str">
        <f>IFERROR(('E1-F. Portfolio Co. Financials'!Q207/'E1-F. Portfolio Co. Financials'!P207)/('E1-F. Portfolio Co. Financials'!I207/'E1-F. Portfolio Co. Financials'!H207),"")</f>
        <v/>
      </c>
      <c r="Y207" s="585" t="str">
        <f>IFERROR(('E1-F. Portfolio Co. Financials'!O207/'E1-F. Portfolio Co. Financials'!Q207)/('E1-F. Portfolio Co. Financials'!G207/'E1-F. Portfolio Co. Financials'!I207),"")</f>
        <v/>
      </c>
      <c r="Z207" s="585" t="str">
        <f>IFERROR((1-(('E1-F. Portfolio Co. Financials'!S207-'E1-F. Portfolio Co. Financials'!R207)/'E1-F. Portfolio Co. Financials'!O207))/(1-(('E1-F. Portfolio Co. Financials'!K207-'E1-F. Portfolio Co. Financials'!J207)/'E1-F. Portfolio Co. Financials'!G207)),"")</f>
        <v/>
      </c>
      <c r="AA207" s="585">
        <f t="shared" si="11"/>
        <v>0</v>
      </c>
      <c r="AB207" s="584"/>
      <c r="AC207" s="588" t="str">
        <f t="shared" si="12"/>
        <v/>
      </c>
      <c r="AD207" s="585" t="str">
        <f>IFERROR((W207*PRODUCT($V207:V207))-PRODUCT($V207:V207),"")</f>
        <v/>
      </c>
      <c r="AE207" s="585" t="str">
        <f>IFERROR((X207*PRODUCT($V207:W207))-PRODUCT($V207:W207),"")</f>
        <v/>
      </c>
      <c r="AF207" s="585" t="str">
        <f>IFERROR((Y207*PRODUCT($V207:X207))-PRODUCT($V207:X207),"")</f>
        <v/>
      </c>
      <c r="AG207" s="585" t="str">
        <f>IFERROR((Z207*PRODUCT($V207:Y207))-PRODUCT($V207:Y207),"")</f>
        <v/>
      </c>
      <c r="AH207" s="584"/>
    </row>
    <row r="208" spans="10:34" x14ac:dyDescent="0.25">
      <c r="J208" s="586"/>
      <c r="K208" s="586"/>
      <c r="L208" s="586"/>
      <c r="M208" s="586"/>
      <c r="N208" s="586"/>
      <c r="O208" s="586"/>
      <c r="P208" s="586"/>
      <c r="Q208" s="586"/>
      <c r="R208" s="586"/>
      <c r="S208" s="586"/>
      <c r="V208" s="585" t="str">
        <f>IFERROR('E1-F. Portfolio Co. Financials'!G208/'E1-F. Portfolio Co. Financials'!G208,"")</f>
        <v/>
      </c>
      <c r="W208" s="585" t="str">
        <f>IFERROR('E1-F. Portfolio Co. Financials'!P208/'E1-F. Portfolio Co. Financials'!H208,"")</f>
        <v/>
      </c>
      <c r="X208" s="585" t="str">
        <f>IFERROR(('E1-F. Portfolio Co. Financials'!Q208/'E1-F. Portfolio Co. Financials'!P208)/('E1-F. Portfolio Co. Financials'!I208/'E1-F. Portfolio Co. Financials'!H208),"")</f>
        <v/>
      </c>
      <c r="Y208" s="585" t="str">
        <f>IFERROR(('E1-F. Portfolio Co. Financials'!O208/'E1-F. Portfolio Co. Financials'!Q208)/('E1-F. Portfolio Co. Financials'!G208/'E1-F. Portfolio Co. Financials'!I208),"")</f>
        <v/>
      </c>
      <c r="Z208" s="585" t="str">
        <f>IFERROR((1-(('E1-F. Portfolio Co. Financials'!S208-'E1-F. Portfolio Co. Financials'!R208)/'E1-F. Portfolio Co. Financials'!O208))/(1-(('E1-F. Portfolio Co. Financials'!K208-'E1-F. Portfolio Co. Financials'!J208)/'E1-F. Portfolio Co. Financials'!G208)),"")</f>
        <v/>
      </c>
      <c r="AA208" s="585">
        <f t="shared" si="11"/>
        <v>0</v>
      </c>
      <c r="AB208" s="584"/>
      <c r="AC208" s="588" t="str">
        <f t="shared" si="12"/>
        <v/>
      </c>
      <c r="AD208" s="585" t="str">
        <f>IFERROR((W208*PRODUCT($V208:V208))-PRODUCT($V208:V208),"")</f>
        <v/>
      </c>
      <c r="AE208" s="585" t="str">
        <f>IFERROR((X208*PRODUCT($V208:W208))-PRODUCT($V208:W208),"")</f>
        <v/>
      </c>
      <c r="AF208" s="585" t="str">
        <f>IFERROR((Y208*PRODUCT($V208:X208))-PRODUCT($V208:X208),"")</f>
        <v/>
      </c>
      <c r="AG208" s="585" t="str">
        <f>IFERROR((Z208*PRODUCT($V208:Y208))-PRODUCT($V208:Y208),"")</f>
        <v/>
      </c>
      <c r="AH208" s="584"/>
    </row>
    <row r="209" spans="10:34" x14ac:dyDescent="0.25">
      <c r="J209" s="586"/>
      <c r="K209" s="586"/>
      <c r="L209" s="586"/>
      <c r="M209" s="586"/>
      <c r="N209" s="586"/>
      <c r="O209" s="586"/>
      <c r="P209" s="586"/>
      <c r="Q209" s="586"/>
      <c r="R209" s="586"/>
      <c r="S209" s="586"/>
      <c r="V209" s="585" t="str">
        <f>IFERROR('E1-F. Portfolio Co. Financials'!G209/'E1-F. Portfolio Co. Financials'!G209,"")</f>
        <v/>
      </c>
      <c r="W209" s="585" t="str">
        <f>IFERROR('E1-F. Portfolio Co. Financials'!P209/'E1-F. Portfolio Co. Financials'!H209,"")</f>
        <v/>
      </c>
      <c r="X209" s="585" t="str">
        <f>IFERROR(('E1-F. Portfolio Co. Financials'!Q209/'E1-F. Portfolio Co. Financials'!P209)/('E1-F. Portfolio Co. Financials'!I209/'E1-F. Portfolio Co. Financials'!H209),"")</f>
        <v/>
      </c>
      <c r="Y209" s="585" t="str">
        <f>IFERROR(('E1-F. Portfolio Co. Financials'!O209/'E1-F. Portfolio Co. Financials'!Q209)/('E1-F. Portfolio Co. Financials'!G209/'E1-F. Portfolio Co. Financials'!I209),"")</f>
        <v/>
      </c>
      <c r="Z209" s="585" t="str">
        <f>IFERROR((1-(('E1-F. Portfolio Co. Financials'!S209-'E1-F. Portfolio Co. Financials'!R209)/'E1-F. Portfolio Co. Financials'!O209))/(1-(('E1-F. Portfolio Co. Financials'!K209-'E1-F. Portfolio Co. Financials'!J209)/'E1-F. Portfolio Co. Financials'!G209)),"")</f>
        <v/>
      </c>
      <c r="AA209" s="585">
        <f t="shared" si="11"/>
        <v>0</v>
      </c>
      <c r="AB209" s="584"/>
      <c r="AC209" s="588" t="str">
        <f t="shared" si="12"/>
        <v/>
      </c>
      <c r="AD209" s="585" t="str">
        <f>IFERROR((W209*PRODUCT($V209:V209))-PRODUCT($V209:V209),"")</f>
        <v/>
      </c>
      <c r="AE209" s="585" t="str">
        <f>IFERROR((X209*PRODUCT($V209:W209))-PRODUCT($V209:W209),"")</f>
        <v/>
      </c>
      <c r="AF209" s="585" t="str">
        <f>IFERROR((Y209*PRODUCT($V209:X209))-PRODUCT($V209:X209),"")</f>
        <v/>
      </c>
      <c r="AG209" s="585" t="str">
        <f>IFERROR((Z209*PRODUCT($V209:Y209))-PRODUCT($V209:Y209),"")</f>
        <v/>
      </c>
      <c r="AH209" s="584"/>
    </row>
    <row r="210" spans="10:34" x14ac:dyDescent="0.25">
      <c r="J210" s="586"/>
      <c r="K210" s="586"/>
      <c r="L210" s="586"/>
      <c r="M210" s="586"/>
      <c r="N210" s="586"/>
      <c r="O210" s="586"/>
      <c r="P210" s="586"/>
      <c r="Q210" s="586"/>
      <c r="R210" s="586"/>
      <c r="S210" s="586"/>
      <c r="V210" s="585" t="str">
        <f>IFERROR('E1-F. Portfolio Co. Financials'!G210/'E1-F. Portfolio Co. Financials'!G210,"")</f>
        <v/>
      </c>
      <c r="W210" s="585" t="str">
        <f>IFERROR('E1-F. Portfolio Co. Financials'!P210/'E1-F. Portfolio Co. Financials'!H210,"")</f>
        <v/>
      </c>
      <c r="X210" s="585" t="str">
        <f>IFERROR(('E1-F. Portfolio Co. Financials'!Q210/'E1-F. Portfolio Co. Financials'!P210)/('E1-F. Portfolio Co. Financials'!I210/'E1-F. Portfolio Co. Financials'!H210),"")</f>
        <v/>
      </c>
      <c r="Y210" s="585" t="str">
        <f>IFERROR(('E1-F. Portfolio Co. Financials'!O210/'E1-F. Portfolio Co. Financials'!Q210)/('E1-F. Portfolio Co. Financials'!G210/'E1-F. Portfolio Co. Financials'!I210),"")</f>
        <v/>
      </c>
      <c r="Z210" s="585" t="str">
        <f>IFERROR((1-(('E1-F. Portfolio Co. Financials'!S210-'E1-F. Portfolio Co. Financials'!R210)/'E1-F. Portfolio Co. Financials'!O210))/(1-(('E1-F. Portfolio Co. Financials'!K210-'E1-F. Portfolio Co. Financials'!J210)/'E1-F. Portfolio Co. Financials'!G210)),"")</f>
        <v/>
      </c>
      <c r="AA210" s="585">
        <f t="shared" si="11"/>
        <v>0</v>
      </c>
      <c r="AB210" s="584"/>
      <c r="AC210" s="588" t="str">
        <f t="shared" si="12"/>
        <v/>
      </c>
      <c r="AD210" s="585" t="str">
        <f>IFERROR((W210*PRODUCT($V210:V210))-PRODUCT($V210:V210),"")</f>
        <v/>
      </c>
      <c r="AE210" s="585" t="str">
        <f>IFERROR((X210*PRODUCT($V210:W210))-PRODUCT($V210:W210),"")</f>
        <v/>
      </c>
      <c r="AF210" s="585" t="str">
        <f>IFERROR((Y210*PRODUCT($V210:X210))-PRODUCT($V210:X210),"")</f>
        <v/>
      </c>
      <c r="AG210" s="585" t="str">
        <f>IFERROR((Z210*PRODUCT($V210:Y210))-PRODUCT($V210:Y210),"")</f>
        <v/>
      </c>
      <c r="AH210" s="584"/>
    </row>
    <row r="211" spans="10:34" x14ac:dyDescent="0.25">
      <c r="J211" s="586"/>
      <c r="K211" s="586"/>
      <c r="L211" s="586"/>
      <c r="M211" s="586"/>
      <c r="N211" s="586"/>
      <c r="O211" s="586"/>
      <c r="P211" s="586"/>
      <c r="Q211" s="586"/>
      <c r="R211" s="586"/>
      <c r="S211" s="586"/>
      <c r="V211" s="585" t="str">
        <f>IFERROR('E1-F. Portfolio Co. Financials'!G211/'E1-F. Portfolio Co. Financials'!G211,"")</f>
        <v/>
      </c>
      <c r="W211" s="585" t="str">
        <f>IFERROR('E1-F. Portfolio Co. Financials'!P211/'E1-F. Portfolio Co. Financials'!H211,"")</f>
        <v/>
      </c>
      <c r="X211" s="585" t="str">
        <f>IFERROR(('E1-F. Portfolio Co. Financials'!Q211/'E1-F. Portfolio Co. Financials'!P211)/('E1-F. Portfolio Co. Financials'!I211/'E1-F. Portfolio Co. Financials'!H211),"")</f>
        <v/>
      </c>
      <c r="Y211" s="585" t="str">
        <f>IFERROR(('E1-F. Portfolio Co. Financials'!O211/'E1-F. Portfolio Co. Financials'!Q211)/('E1-F. Portfolio Co. Financials'!G211/'E1-F. Portfolio Co. Financials'!I211),"")</f>
        <v/>
      </c>
      <c r="Z211" s="585" t="str">
        <f>IFERROR((1-(('E1-F. Portfolio Co. Financials'!S211-'E1-F. Portfolio Co. Financials'!R211)/'E1-F. Portfolio Co. Financials'!O211))/(1-(('E1-F. Portfolio Co. Financials'!K211-'E1-F. Portfolio Co. Financials'!J211)/'E1-F. Portfolio Co. Financials'!G211)),"")</f>
        <v/>
      </c>
      <c r="AA211" s="585">
        <f t="shared" si="11"/>
        <v>0</v>
      </c>
      <c r="AB211" s="584"/>
      <c r="AC211" s="588" t="str">
        <f t="shared" si="12"/>
        <v/>
      </c>
      <c r="AD211" s="585" t="str">
        <f>IFERROR((W211*PRODUCT($V211:V211))-PRODUCT($V211:V211),"")</f>
        <v/>
      </c>
      <c r="AE211" s="585" t="str">
        <f>IFERROR((X211*PRODUCT($V211:W211))-PRODUCT($V211:W211),"")</f>
        <v/>
      </c>
      <c r="AF211" s="585" t="str">
        <f>IFERROR((Y211*PRODUCT($V211:X211))-PRODUCT($V211:X211),"")</f>
        <v/>
      </c>
      <c r="AG211" s="585" t="str">
        <f>IFERROR((Z211*PRODUCT($V211:Y211))-PRODUCT($V211:Y211),"")</f>
        <v/>
      </c>
      <c r="AH211" s="584"/>
    </row>
    <row r="212" spans="10:34" x14ac:dyDescent="0.25">
      <c r="J212" s="586"/>
      <c r="K212" s="586"/>
      <c r="L212" s="586"/>
      <c r="M212" s="586"/>
      <c r="N212" s="586"/>
      <c r="O212" s="586"/>
      <c r="P212" s="586"/>
      <c r="Q212" s="586"/>
      <c r="R212" s="586"/>
      <c r="S212" s="586"/>
      <c r="V212" s="585" t="str">
        <f>IFERROR('E1-F. Portfolio Co. Financials'!G212/'E1-F. Portfolio Co. Financials'!G212,"")</f>
        <v/>
      </c>
      <c r="W212" s="585" t="str">
        <f>IFERROR('E1-F. Portfolio Co. Financials'!P212/'E1-F. Portfolio Co. Financials'!H212,"")</f>
        <v/>
      </c>
      <c r="X212" s="585" t="str">
        <f>IFERROR(('E1-F. Portfolio Co. Financials'!Q212/'E1-F. Portfolio Co. Financials'!P212)/('E1-F. Portfolio Co. Financials'!I212/'E1-F. Portfolio Co. Financials'!H212),"")</f>
        <v/>
      </c>
      <c r="Y212" s="585" t="str">
        <f>IFERROR(('E1-F. Portfolio Co. Financials'!O212/'E1-F. Portfolio Co. Financials'!Q212)/('E1-F. Portfolio Co. Financials'!G212/'E1-F. Portfolio Co. Financials'!I212),"")</f>
        <v/>
      </c>
      <c r="Z212" s="585" t="str">
        <f>IFERROR((1-(('E1-F. Portfolio Co. Financials'!S212-'E1-F. Portfolio Co. Financials'!R212)/'E1-F. Portfolio Co. Financials'!O212))/(1-(('E1-F. Portfolio Co. Financials'!K212-'E1-F. Portfolio Co. Financials'!J212)/'E1-F. Portfolio Co. Financials'!G212)),"")</f>
        <v/>
      </c>
      <c r="AA212" s="585">
        <f t="shared" si="11"/>
        <v>0</v>
      </c>
      <c r="AB212" s="584"/>
      <c r="AC212" s="588" t="str">
        <f t="shared" si="12"/>
        <v/>
      </c>
      <c r="AD212" s="585" t="str">
        <f>IFERROR((W212*PRODUCT($V212:V212))-PRODUCT($V212:V212),"")</f>
        <v/>
      </c>
      <c r="AE212" s="585" t="str">
        <f>IFERROR((X212*PRODUCT($V212:W212))-PRODUCT($V212:W212),"")</f>
        <v/>
      </c>
      <c r="AF212" s="585" t="str">
        <f>IFERROR((Y212*PRODUCT($V212:X212))-PRODUCT($V212:X212),"")</f>
        <v/>
      </c>
      <c r="AG212" s="585" t="str">
        <f>IFERROR((Z212*PRODUCT($V212:Y212))-PRODUCT($V212:Y212),"")</f>
        <v/>
      </c>
      <c r="AH212" s="584"/>
    </row>
    <row r="213" spans="10:34" x14ac:dyDescent="0.25">
      <c r="J213" s="586"/>
      <c r="K213" s="586"/>
      <c r="L213" s="586"/>
      <c r="M213" s="586"/>
      <c r="N213" s="586"/>
      <c r="O213" s="586"/>
      <c r="P213" s="586"/>
      <c r="Q213" s="586"/>
      <c r="R213" s="586"/>
      <c r="S213" s="586"/>
      <c r="V213" s="585" t="str">
        <f>IFERROR('E1-F. Portfolio Co. Financials'!G213/'E1-F. Portfolio Co. Financials'!G213,"")</f>
        <v/>
      </c>
      <c r="W213" s="585" t="str">
        <f>IFERROR('E1-F. Portfolio Co. Financials'!P213/'E1-F. Portfolio Co. Financials'!H213,"")</f>
        <v/>
      </c>
      <c r="X213" s="585" t="str">
        <f>IFERROR(('E1-F. Portfolio Co. Financials'!Q213/'E1-F. Portfolio Co. Financials'!P213)/('E1-F. Portfolio Co. Financials'!I213/'E1-F. Portfolio Co. Financials'!H213),"")</f>
        <v/>
      </c>
      <c r="Y213" s="585" t="str">
        <f>IFERROR(('E1-F. Portfolio Co. Financials'!O213/'E1-F. Portfolio Co. Financials'!Q213)/('E1-F. Portfolio Co. Financials'!G213/'E1-F. Portfolio Co. Financials'!I213),"")</f>
        <v/>
      </c>
      <c r="Z213" s="585" t="str">
        <f>IFERROR((1-(('E1-F. Portfolio Co. Financials'!S213-'E1-F. Portfolio Co. Financials'!R213)/'E1-F. Portfolio Co. Financials'!O213))/(1-(('E1-F. Portfolio Co. Financials'!K213-'E1-F. Portfolio Co. Financials'!J213)/'E1-F. Portfolio Co. Financials'!G213)),"")</f>
        <v/>
      </c>
      <c r="AA213" s="585">
        <f t="shared" si="11"/>
        <v>0</v>
      </c>
      <c r="AB213" s="584"/>
      <c r="AC213" s="588" t="str">
        <f t="shared" si="12"/>
        <v/>
      </c>
      <c r="AD213" s="585" t="str">
        <f>IFERROR((W213*PRODUCT($V213:V213))-PRODUCT($V213:V213),"")</f>
        <v/>
      </c>
      <c r="AE213" s="585" t="str">
        <f>IFERROR((X213*PRODUCT($V213:W213))-PRODUCT($V213:W213),"")</f>
        <v/>
      </c>
      <c r="AF213" s="585" t="str">
        <f>IFERROR((Y213*PRODUCT($V213:X213))-PRODUCT($V213:X213),"")</f>
        <v/>
      </c>
      <c r="AG213" s="585" t="str">
        <f>IFERROR((Z213*PRODUCT($V213:Y213))-PRODUCT($V213:Y213),"")</f>
        <v/>
      </c>
      <c r="AH213" s="584"/>
    </row>
    <row r="214" spans="10:34" x14ac:dyDescent="0.25">
      <c r="J214" s="586"/>
      <c r="K214" s="586"/>
      <c r="L214" s="586"/>
      <c r="M214" s="586"/>
      <c r="N214" s="586"/>
      <c r="O214" s="586"/>
      <c r="P214" s="586"/>
      <c r="Q214" s="586"/>
      <c r="R214" s="586"/>
      <c r="S214" s="586"/>
      <c r="V214" s="585" t="str">
        <f>IFERROR('E1-F. Portfolio Co. Financials'!G214/'E1-F. Portfolio Co. Financials'!G214,"")</f>
        <v/>
      </c>
      <c r="W214" s="585" t="str">
        <f>IFERROR('E1-F. Portfolio Co. Financials'!P214/'E1-F. Portfolio Co. Financials'!H214,"")</f>
        <v/>
      </c>
      <c r="X214" s="585" t="str">
        <f>IFERROR(('E1-F. Portfolio Co. Financials'!Q214/'E1-F. Portfolio Co. Financials'!P214)/('E1-F. Portfolio Co. Financials'!I214/'E1-F. Portfolio Co. Financials'!H214),"")</f>
        <v/>
      </c>
      <c r="Y214" s="585" t="str">
        <f>IFERROR(('E1-F. Portfolio Co. Financials'!O214/'E1-F. Portfolio Co. Financials'!Q214)/('E1-F. Portfolio Co. Financials'!G214/'E1-F. Portfolio Co. Financials'!I214),"")</f>
        <v/>
      </c>
      <c r="Z214" s="585" t="str">
        <f>IFERROR((1-(('E1-F. Portfolio Co. Financials'!S214-'E1-F. Portfolio Co. Financials'!R214)/'E1-F. Portfolio Co. Financials'!O214))/(1-(('E1-F. Portfolio Co. Financials'!K214-'E1-F. Portfolio Co. Financials'!J214)/'E1-F. Portfolio Co. Financials'!G214)),"")</f>
        <v/>
      </c>
      <c r="AA214" s="585">
        <f t="shared" si="11"/>
        <v>0</v>
      </c>
      <c r="AB214" s="584"/>
      <c r="AC214" s="588" t="str">
        <f t="shared" si="12"/>
        <v/>
      </c>
      <c r="AD214" s="585" t="str">
        <f>IFERROR((W214*PRODUCT($V214:V214))-PRODUCT($V214:V214),"")</f>
        <v/>
      </c>
      <c r="AE214" s="585" t="str">
        <f>IFERROR((X214*PRODUCT($V214:W214))-PRODUCT($V214:W214),"")</f>
        <v/>
      </c>
      <c r="AF214" s="585" t="str">
        <f>IFERROR((Y214*PRODUCT($V214:X214))-PRODUCT($V214:X214),"")</f>
        <v/>
      </c>
      <c r="AG214" s="585" t="str">
        <f>IFERROR((Z214*PRODUCT($V214:Y214))-PRODUCT($V214:Y214),"")</f>
        <v/>
      </c>
      <c r="AH214" s="584"/>
    </row>
    <row r="215" spans="10:34" x14ac:dyDescent="0.25">
      <c r="J215" s="586"/>
      <c r="K215" s="586"/>
      <c r="L215" s="586"/>
      <c r="M215" s="586"/>
      <c r="N215" s="586"/>
      <c r="O215" s="586"/>
      <c r="P215" s="586"/>
      <c r="Q215" s="586"/>
      <c r="R215" s="586"/>
      <c r="S215" s="586"/>
      <c r="V215" s="585" t="str">
        <f>IFERROR('E1-F. Portfolio Co. Financials'!G215/'E1-F. Portfolio Co. Financials'!G215,"")</f>
        <v/>
      </c>
      <c r="W215" s="585" t="str">
        <f>IFERROR('E1-F. Portfolio Co. Financials'!P215/'E1-F. Portfolio Co. Financials'!H215,"")</f>
        <v/>
      </c>
      <c r="X215" s="585" t="str">
        <f>IFERROR(('E1-F. Portfolio Co. Financials'!Q215/'E1-F. Portfolio Co. Financials'!P215)/('E1-F. Portfolio Co. Financials'!I215/'E1-F. Portfolio Co. Financials'!H215),"")</f>
        <v/>
      </c>
      <c r="Y215" s="585" t="str">
        <f>IFERROR(('E1-F. Portfolio Co. Financials'!O215/'E1-F. Portfolio Co. Financials'!Q215)/('E1-F. Portfolio Co. Financials'!G215/'E1-F. Portfolio Co. Financials'!I215),"")</f>
        <v/>
      </c>
      <c r="Z215" s="585" t="str">
        <f>IFERROR((1-(('E1-F. Portfolio Co. Financials'!S215-'E1-F. Portfolio Co. Financials'!R215)/'E1-F. Portfolio Co. Financials'!O215))/(1-(('E1-F. Portfolio Co. Financials'!K215-'E1-F. Portfolio Co. Financials'!J215)/'E1-F. Portfolio Co. Financials'!G215)),"")</f>
        <v/>
      </c>
      <c r="AA215" s="585">
        <f t="shared" si="11"/>
        <v>0</v>
      </c>
      <c r="AB215" s="584"/>
      <c r="AC215" s="588" t="str">
        <f t="shared" si="12"/>
        <v/>
      </c>
      <c r="AD215" s="585" t="str">
        <f>IFERROR((W215*PRODUCT($V215:V215))-PRODUCT($V215:V215),"")</f>
        <v/>
      </c>
      <c r="AE215" s="585" t="str">
        <f>IFERROR((X215*PRODUCT($V215:W215))-PRODUCT($V215:W215),"")</f>
        <v/>
      </c>
      <c r="AF215" s="585" t="str">
        <f>IFERROR((Y215*PRODUCT($V215:X215))-PRODUCT($V215:X215),"")</f>
        <v/>
      </c>
      <c r="AG215" s="585" t="str">
        <f>IFERROR((Z215*PRODUCT($V215:Y215))-PRODUCT($V215:Y215),"")</f>
        <v/>
      </c>
      <c r="AH215" s="584"/>
    </row>
    <row r="216" spans="10:34" x14ac:dyDescent="0.25">
      <c r="J216" s="586"/>
      <c r="K216" s="586"/>
      <c r="L216" s="586"/>
      <c r="M216" s="586"/>
      <c r="N216" s="586"/>
      <c r="O216" s="586"/>
      <c r="P216" s="586"/>
      <c r="Q216" s="586"/>
      <c r="R216" s="586"/>
      <c r="S216" s="586"/>
      <c r="V216" s="585" t="str">
        <f>IFERROR('E1-F. Portfolio Co. Financials'!G216/'E1-F. Portfolio Co. Financials'!G216,"")</f>
        <v/>
      </c>
      <c r="W216" s="585" t="str">
        <f>IFERROR('E1-F. Portfolio Co. Financials'!P216/'E1-F. Portfolio Co. Financials'!H216,"")</f>
        <v/>
      </c>
      <c r="X216" s="585" t="str">
        <f>IFERROR(('E1-F. Portfolio Co. Financials'!Q216/'E1-F. Portfolio Co. Financials'!P216)/('E1-F. Portfolio Co. Financials'!I216/'E1-F. Portfolio Co. Financials'!H216),"")</f>
        <v/>
      </c>
      <c r="Y216" s="585" t="str">
        <f>IFERROR(('E1-F. Portfolio Co. Financials'!O216/'E1-F. Portfolio Co. Financials'!Q216)/('E1-F. Portfolio Co. Financials'!G216/'E1-F. Portfolio Co. Financials'!I216),"")</f>
        <v/>
      </c>
      <c r="Z216" s="585" t="str">
        <f>IFERROR((1-(('E1-F. Portfolio Co. Financials'!S216-'E1-F. Portfolio Co. Financials'!R216)/'E1-F. Portfolio Co. Financials'!O216))/(1-(('E1-F. Portfolio Co. Financials'!K216-'E1-F. Portfolio Co. Financials'!J216)/'E1-F. Portfolio Co. Financials'!G216)),"")</f>
        <v/>
      </c>
      <c r="AA216" s="585">
        <f t="shared" si="11"/>
        <v>0</v>
      </c>
      <c r="AB216" s="584"/>
      <c r="AC216" s="588" t="str">
        <f t="shared" si="12"/>
        <v/>
      </c>
      <c r="AD216" s="585" t="str">
        <f>IFERROR((W216*PRODUCT($V216:V216))-PRODUCT($V216:V216),"")</f>
        <v/>
      </c>
      <c r="AE216" s="585" t="str">
        <f>IFERROR((X216*PRODUCT($V216:W216))-PRODUCT($V216:W216),"")</f>
        <v/>
      </c>
      <c r="AF216" s="585" t="str">
        <f>IFERROR((Y216*PRODUCT($V216:X216))-PRODUCT($V216:X216),"")</f>
        <v/>
      </c>
      <c r="AG216" s="585" t="str">
        <f>IFERROR((Z216*PRODUCT($V216:Y216))-PRODUCT($V216:Y216),"")</f>
        <v/>
      </c>
      <c r="AH216" s="584"/>
    </row>
    <row r="217" spans="10:34" x14ac:dyDescent="0.25">
      <c r="J217" s="586"/>
      <c r="K217" s="586"/>
      <c r="L217" s="586"/>
      <c r="M217" s="586"/>
      <c r="N217" s="586"/>
      <c r="O217" s="586"/>
      <c r="P217" s="586"/>
      <c r="Q217" s="586"/>
      <c r="R217" s="586"/>
      <c r="S217" s="586"/>
      <c r="V217" s="585" t="str">
        <f>IFERROR('E1-F. Portfolio Co. Financials'!G217/'E1-F. Portfolio Co. Financials'!G217,"")</f>
        <v/>
      </c>
      <c r="W217" s="585" t="str">
        <f>IFERROR('E1-F. Portfolio Co. Financials'!P217/'E1-F. Portfolio Co. Financials'!H217,"")</f>
        <v/>
      </c>
      <c r="X217" s="585" t="str">
        <f>IFERROR(('E1-F. Portfolio Co. Financials'!Q217/'E1-F. Portfolio Co. Financials'!P217)/('E1-F. Portfolio Co. Financials'!I217/'E1-F. Portfolio Co. Financials'!H217),"")</f>
        <v/>
      </c>
      <c r="Y217" s="585" t="str">
        <f>IFERROR(('E1-F. Portfolio Co. Financials'!O217/'E1-F. Portfolio Co. Financials'!Q217)/('E1-F. Portfolio Co. Financials'!G217/'E1-F. Portfolio Co. Financials'!I217),"")</f>
        <v/>
      </c>
      <c r="Z217" s="585" t="str">
        <f>IFERROR((1-(('E1-F. Portfolio Co. Financials'!S217-'E1-F. Portfolio Co. Financials'!R217)/'E1-F. Portfolio Co. Financials'!O217))/(1-(('E1-F. Portfolio Co. Financials'!K217-'E1-F. Portfolio Co. Financials'!J217)/'E1-F. Portfolio Co. Financials'!G217)),"")</f>
        <v/>
      </c>
      <c r="AA217" s="585">
        <f t="shared" si="11"/>
        <v>0</v>
      </c>
      <c r="AB217" s="584"/>
      <c r="AC217" s="588" t="str">
        <f t="shared" si="12"/>
        <v/>
      </c>
      <c r="AD217" s="585" t="str">
        <f>IFERROR((W217*PRODUCT($V217:V217))-PRODUCT($V217:V217),"")</f>
        <v/>
      </c>
      <c r="AE217" s="585" t="str">
        <f>IFERROR((X217*PRODUCT($V217:W217))-PRODUCT($V217:W217),"")</f>
        <v/>
      </c>
      <c r="AF217" s="585" t="str">
        <f>IFERROR((Y217*PRODUCT($V217:X217))-PRODUCT($V217:X217),"")</f>
        <v/>
      </c>
      <c r="AG217" s="585" t="str">
        <f>IFERROR((Z217*PRODUCT($V217:Y217))-PRODUCT($V217:Y217),"")</f>
        <v/>
      </c>
      <c r="AH217" s="584"/>
    </row>
    <row r="218" spans="10:34" x14ac:dyDescent="0.25">
      <c r="J218" s="586"/>
      <c r="K218" s="586"/>
      <c r="L218" s="586"/>
      <c r="M218" s="586"/>
      <c r="N218" s="586"/>
      <c r="O218" s="586"/>
      <c r="P218" s="586"/>
      <c r="Q218" s="586"/>
      <c r="R218" s="586"/>
      <c r="S218" s="586"/>
      <c r="V218" s="585" t="str">
        <f>IFERROR('E1-F. Portfolio Co. Financials'!G218/'E1-F. Portfolio Co. Financials'!G218,"")</f>
        <v/>
      </c>
      <c r="W218" s="585" t="str">
        <f>IFERROR('E1-F. Portfolio Co. Financials'!P218/'E1-F. Portfolio Co. Financials'!H218,"")</f>
        <v/>
      </c>
      <c r="X218" s="585" t="str">
        <f>IFERROR(('E1-F. Portfolio Co. Financials'!Q218/'E1-F. Portfolio Co. Financials'!P218)/('E1-F. Portfolio Co. Financials'!I218/'E1-F. Portfolio Co. Financials'!H218),"")</f>
        <v/>
      </c>
      <c r="Y218" s="585" t="str">
        <f>IFERROR(('E1-F. Portfolio Co. Financials'!O218/'E1-F. Portfolio Co. Financials'!Q218)/('E1-F. Portfolio Co. Financials'!G218/'E1-F. Portfolio Co. Financials'!I218),"")</f>
        <v/>
      </c>
      <c r="Z218" s="585" t="str">
        <f>IFERROR((1-(('E1-F. Portfolio Co. Financials'!S218-'E1-F. Portfolio Co. Financials'!R218)/'E1-F. Portfolio Co. Financials'!O218))/(1-(('E1-F. Portfolio Co. Financials'!K218-'E1-F. Portfolio Co. Financials'!J218)/'E1-F. Portfolio Co. Financials'!G218)),"")</f>
        <v/>
      </c>
      <c r="AA218" s="585">
        <f t="shared" si="11"/>
        <v>0</v>
      </c>
      <c r="AB218" s="584"/>
      <c r="AC218" s="588" t="str">
        <f t="shared" si="12"/>
        <v/>
      </c>
      <c r="AD218" s="585" t="str">
        <f>IFERROR((W218*PRODUCT($V218:V218))-PRODUCT($V218:V218),"")</f>
        <v/>
      </c>
      <c r="AE218" s="585" t="str">
        <f>IFERROR((X218*PRODUCT($V218:W218))-PRODUCT($V218:W218),"")</f>
        <v/>
      </c>
      <c r="AF218" s="585" t="str">
        <f>IFERROR((Y218*PRODUCT($V218:X218))-PRODUCT($V218:X218),"")</f>
        <v/>
      </c>
      <c r="AG218" s="585" t="str">
        <f>IFERROR((Z218*PRODUCT($V218:Y218))-PRODUCT($V218:Y218),"")</f>
        <v/>
      </c>
      <c r="AH218" s="584"/>
    </row>
    <row r="219" spans="10:34" x14ac:dyDescent="0.25">
      <c r="J219" s="586"/>
      <c r="K219" s="586"/>
      <c r="L219" s="586"/>
      <c r="M219" s="586"/>
      <c r="N219" s="586"/>
      <c r="O219" s="586"/>
      <c r="P219" s="586"/>
      <c r="Q219" s="586"/>
      <c r="R219" s="586"/>
      <c r="S219" s="586"/>
      <c r="V219" s="585" t="str">
        <f>IFERROR('E1-F. Portfolio Co. Financials'!G219/'E1-F. Portfolio Co. Financials'!G219,"")</f>
        <v/>
      </c>
      <c r="W219" s="585" t="str">
        <f>IFERROR('E1-F. Portfolio Co. Financials'!P219/'E1-F. Portfolio Co. Financials'!H219,"")</f>
        <v/>
      </c>
      <c r="X219" s="585" t="str">
        <f>IFERROR(('E1-F. Portfolio Co. Financials'!Q219/'E1-F. Portfolio Co. Financials'!P219)/('E1-F. Portfolio Co. Financials'!I219/'E1-F. Portfolio Co. Financials'!H219),"")</f>
        <v/>
      </c>
      <c r="Y219" s="585" t="str">
        <f>IFERROR(('E1-F. Portfolio Co. Financials'!O219/'E1-F. Portfolio Co. Financials'!Q219)/('E1-F. Portfolio Co. Financials'!G219/'E1-F. Portfolio Co. Financials'!I219),"")</f>
        <v/>
      </c>
      <c r="Z219" s="585" t="str">
        <f>IFERROR((1-(('E1-F. Portfolio Co. Financials'!S219-'E1-F. Portfolio Co. Financials'!R219)/'E1-F. Portfolio Co. Financials'!O219))/(1-(('E1-F. Portfolio Co. Financials'!K219-'E1-F. Portfolio Co. Financials'!J219)/'E1-F. Portfolio Co. Financials'!G219)),"")</f>
        <v/>
      </c>
      <c r="AA219" s="585">
        <f t="shared" si="11"/>
        <v>0</v>
      </c>
      <c r="AB219" s="584"/>
      <c r="AC219" s="588" t="str">
        <f t="shared" si="12"/>
        <v/>
      </c>
      <c r="AD219" s="585" t="str">
        <f>IFERROR((W219*PRODUCT($V219:V219))-PRODUCT($V219:V219),"")</f>
        <v/>
      </c>
      <c r="AE219" s="585" t="str">
        <f>IFERROR((X219*PRODUCT($V219:W219))-PRODUCT($V219:W219),"")</f>
        <v/>
      </c>
      <c r="AF219" s="585" t="str">
        <f>IFERROR((Y219*PRODUCT($V219:X219))-PRODUCT($V219:X219),"")</f>
        <v/>
      </c>
      <c r="AG219" s="585" t="str">
        <f>IFERROR((Z219*PRODUCT($V219:Y219))-PRODUCT($V219:Y219),"")</f>
        <v/>
      </c>
      <c r="AH219" s="584"/>
    </row>
    <row r="220" spans="10:34" x14ac:dyDescent="0.25">
      <c r="J220" s="586"/>
      <c r="K220" s="586"/>
      <c r="L220" s="586"/>
      <c r="M220" s="586"/>
      <c r="N220" s="586"/>
      <c r="O220" s="586"/>
      <c r="P220" s="586"/>
      <c r="Q220" s="586"/>
      <c r="R220" s="586"/>
      <c r="S220" s="586"/>
      <c r="V220" s="585" t="str">
        <f>IFERROR('E1-F. Portfolio Co. Financials'!G220/'E1-F. Portfolio Co. Financials'!G220,"")</f>
        <v/>
      </c>
      <c r="W220" s="585" t="str">
        <f>IFERROR('E1-F. Portfolio Co. Financials'!P220/'E1-F. Portfolio Co. Financials'!H220,"")</f>
        <v/>
      </c>
      <c r="X220" s="585" t="str">
        <f>IFERROR(('E1-F. Portfolio Co. Financials'!Q220/'E1-F. Portfolio Co. Financials'!P220)/('E1-F. Portfolio Co. Financials'!I220/'E1-F. Portfolio Co. Financials'!H220),"")</f>
        <v/>
      </c>
      <c r="Y220" s="585" t="str">
        <f>IFERROR(('E1-F. Portfolio Co. Financials'!O220/'E1-F. Portfolio Co. Financials'!Q220)/('E1-F. Portfolio Co. Financials'!G220/'E1-F. Portfolio Co. Financials'!I220),"")</f>
        <v/>
      </c>
      <c r="Z220" s="585" t="str">
        <f>IFERROR((1-(('E1-F. Portfolio Co. Financials'!S220-'E1-F. Portfolio Co. Financials'!R220)/'E1-F. Portfolio Co. Financials'!O220))/(1-(('E1-F. Portfolio Co. Financials'!K220-'E1-F. Portfolio Co. Financials'!J220)/'E1-F. Portfolio Co. Financials'!G220)),"")</f>
        <v/>
      </c>
      <c r="AA220" s="585">
        <f t="shared" si="11"/>
        <v>0</v>
      </c>
      <c r="AB220" s="584"/>
      <c r="AC220" s="588" t="str">
        <f t="shared" si="12"/>
        <v/>
      </c>
      <c r="AD220" s="585" t="str">
        <f>IFERROR((W220*PRODUCT($V220:V220))-PRODUCT($V220:V220),"")</f>
        <v/>
      </c>
      <c r="AE220" s="585" t="str">
        <f>IFERROR((X220*PRODUCT($V220:W220))-PRODUCT($V220:W220),"")</f>
        <v/>
      </c>
      <c r="AF220" s="585" t="str">
        <f>IFERROR((Y220*PRODUCT($V220:X220))-PRODUCT($V220:X220),"")</f>
        <v/>
      </c>
      <c r="AG220" s="585" t="str">
        <f>IFERROR((Z220*PRODUCT($V220:Y220))-PRODUCT($V220:Y220),"")</f>
        <v/>
      </c>
      <c r="AH220" s="584"/>
    </row>
    <row r="221" spans="10:34" x14ac:dyDescent="0.25">
      <c r="J221" s="586"/>
      <c r="K221" s="586"/>
      <c r="L221" s="586"/>
      <c r="M221" s="586"/>
      <c r="N221" s="586"/>
      <c r="O221" s="586"/>
      <c r="P221" s="586"/>
      <c r="Q221" s="586"/>
      <c r="R221" s="586"/>
      <c r="S221" s="586"/>
      <c r="V221" s="585" t="str">
        <f>IFERROR('E1-F. Portfolio Co. Financials'!G221/'E1-F. Portfolio Co. Financials'!G221,"")</f>
        <v/>
      </c>
      <c r="W221" s="585" t="str">
        <f>IFERROR('E1-F. Portfolio Co. Financials'!P221/'E1-F. Portfolio Co. Financials'!H221,"")</f>
        <v/>
      </c>
      <c r="X221" s="585" t="str">
        <f>IFERROR(('E1-F. Portfolio Co. Financials'!Q221/'E1-F. Portfolio Co. Financials'!P221)/('E1-F. Portfolio Co. Financials'!I221/'E1-F. Portfolio Co. Financials'!H221),"")</f>
        <v/>
      </c>
      <c r="Y221" s="585" t="str">
        <f>IFERROR(('E1-F. Portfolio Co. Financials'!O221/'E1-F. Portfolio Co. Financials'!Q221)/('E1-F. Portfolio Co. Financials'!G221/'E1-F. Portfolio Co. Financials'!I221),"")</f>
        <v/>
      </c>
      <c r="Z221" s="585" t="str">
        <f>IFERROR((1-(('E1-F. Portfolio Co. Financials'!S221-'E1-F. Portfolio Co. Financials'!R221)/'E1-F. Portfolio Co. Financials'!O221))/(1-(('E1-F. Portfolio Co. Financials'!K221-'E1-F. Portfolio Co. Financials'!J221)/'E1-F. Portfolio Co. Financials'!G221)),"")</f>
        <v/>
      </c>
      <c r="AA221" s="585">
        <f t="shared" si="11"/>
        <v>0</v>
      </c>
      <c r="AB221" s="584"/>
      <c r="AC221" s="588" t="str">
        <f t="shared" si="12"/>
        <v/>
      </c>
      <c r="AD221" s="585" t="str">
        <f>IFERROR((W221*PRODUCT($V221:V221))-PRODUCT($V221:V221),"")</f>
        <v/>
      </c>
      <c r="AE221" s="585" t="str">
        <f>IFERROR((X221*PRODUCT($V221:W221))-PRODUCT($V221:W221),"")</f>
        <v/>
      </c>
      <c r="AF221" s="585" t="str">
        <f>IFERROR((Y221*PRODUCT($V221:X221))-PRODUCT($V221:X221),"")</f>
        <v/>
      </c>
      <c r="AG221" s="585" t="str">
        <f>IFERROR((Z221*PRODUCT($V221:Y221))-PRODUCT($V221:Y221),"")</f>
        <v/>
      </c>
      <c r="AH221" s="584"/>
    </row>
    <row r="222" spans="10:34" x14ac:dyDescent="0.25">
      <c r="J222" s="586"/>
      <c r="K222" s="586"/>
      <c r="L222" s="586"/>
      <c r="M222" s="586"/>
      <c r="N222" s="586"/>
      <c r="O222" s="586"/>
      <c r="P222" s="586"/>
      <c r="Q222" s="586"/>
      <c r="R222" s="586"/>
      <c r="S222" s="586"/>
      <c r="V222" s="585" t="str">
        <f>IFERROR('E1-F. Portfolio Co. Financials'!G222/'E1-F. Portfolio Co. Financials'!G222,"")</f>
        <v/>
      </c>
      <c r="W222" s="585" t="str">
        <f>IFERROR('E1-F. Portfolio Co. Financials'!P222/'E1-F. Portfolio Co. Financials'!H222,"")</f>
        <v/>
      </c>
      <c r="X222" s="585" t="str">
        <f>IFERROR(('E1-F. Portfolio Co. Financials'!Q222/'E1-F. Portfolio Co. Financials'!P222)/('E1-F. Portfolio Co. Financials'!I222/'E1-F. Portfolio Co. Financials'!H222),"")</f>
        <v/>
      </c>
      <c r="Y222" s="585" t="str">
        <f>IFERROR(('E1-F. Portfolio Co. Financials'!O222/'E1-F. Portfolio Co. Financials'!Q222)/('E1-F. Portfolio Co. Financials'!G222/'E1-F. Portfolio Co. Financials'!I222),"")</f>
        <v/>
      </c>
      <c r="Z222" s="585" t="str">
        <f>IFERROR((1-(('E1-F. Portfolio Co. Financials'!S222-'E1-F. Portfolio Co. Financials'!R222)/'E1-F. Portfolio Co. Financials'!O222))/(1-(('E1-F. Portfolio Co. Financials'!K222-'E1-F. Portfolio Co. Financials'!J222)/'E1-F. Portfolio Co. Financials'!G222)),"")</f>
        <v/>
      </c>
      <c r="AA222" s="585">
        <f t="shared" si="11"/>
        <v>0</v>
      </c>
      <c r="AB222" s="584"/>
      <c r="AC222" s="588" t="str">
        <f t="shared" si="12"/>
        <v/>
      </c>
      <c r="AD222" s="585" t="str">
        <f>IFERROR((W222*PRODUCT($V222:V222))-PRODUCT($V222:V222),"")</f>
        <v/>
      </c>
      <c r="AE222" s="585" t="str">
        <f>IFERROR((X222*PRODUCT($V222:W222))-PRODUCT($V222:W222),"")</f>
        <v/>
      </c>
      <c r="AF222" s="585" t="str">
        <f>IFERROR((Y222*PRODUCT($V222:X222))-PRODUCT($V222:X222),"")</f>
        <v/>
      </c>
      <c r="AG222" s="585" t="str">
        <f>IFERROR((Z222*PRODUCT($V222:Y222))-PRODUCT($V222:Y222),"")</f>
        <v/>
      </c>
      <c r="AH222" s="584"/>
    </row>
    <row r="223" spans="10:34" x14ac:dyDescent="0.25">
      <c r="J223" s="586"/>
      <c r="K223" s="586"/>
      <c r="L223" s="586"/>
      <c r="M223" s="586"/>
      <c r="N223" s="586"/>
      <c r="O223" s="586"/>
      <c r="P223" s="586"/>
      <c r="Q223" s="586"/>
      <c r="R223" s="586"/>
      <c r="S223" s="586"/>
      <c r="V223" s="585" t="str">
        <f>IFERROR('E1-F. Portfolio Co. Financials'!G223/'E1-F. Portfolio Co. Financials'!G223,"")</f>
        <v/>
      </c>
      <c r="W223" s="585" t="str">
        <f>IFERROR('E1-F. Portfolio Co. Financials'!P223/'E1-F. Portfolio Co. Financials'!H223,"")</f>
        <v/>
      </c>
      <c r="X223" s="585" t="str">
        <f>IFERROR(('E1-F. Portfolio Co. Financials'!Q223/'E1-F. Portfolio Co. Financials'!P223)/('E1-F. Portfolio Co. Financials'!I223/'E1-F. Portfolio Co. Financials'!H223),"")</f>
        <v/>
      </c>
      <c r="Y223" s="585" t="str">
        <f>IFERROR(('E1-F. Portfolio Co. Financials'!O223/'E1-F. Portfolio Co. Financials'!Q223)/('E1-F. Portfolio Co. Financials'!G223/'E1-F. Portfolio Co. Financials'!I223),"")</f>
        <v/>
      </c>
      <c r="Z223" s="585" t="str">
        <f>IFERROR((1-(('E1-F. Portfolio Co. Financials'!S223-'E1-F. Portfolio Co. Financials'!R223)/'E1-F. Portfolio Co. Financials'!O223))/(1-(('E1-F. Portfolio Co. Financials'!K223-'E1-F. Portfolio Co. Financials'!J223)/'E1-F. Portfolio Co. Financials'!G223)),"")</f>
        <v/>
      </c>
      <c r="AA223" s="585">
        <f t="shared" si="11"/>
        <v>0</v>
      </c>
      <c r="AB223" s="584"/>
      <c r="AC223" s="588" t="str">
        <f t="shared" si="12"/>
        <v/>
      </c>
      <c r="AD223" s="585" t="str">
        <f>IFERROR((W223*PRODUCT($V223:V223))-PRODUCT($V223:V223),"")</f>
        <v/>
      </c>
      <c r="AE223" s="585" t="str">
        <f>IFERROR((X223*PRODUCT($V223:W223))-PRODUCT($V223:W223),"")</f>
        <v/>
      </c>
      <c r="AF223" s="585" t="str">
        <f>IFERROR((Y223*PRODUCT($V223:X223))-PRODUCT($V223:X223),"")</f>
        <v/>
      </c>
      <c r="AG223" s="585" t="str">
        <f>IFERROR((Z223*PRODUCT($V223:Y223))-PRODUCT($V223:Y223),"")</f>
        <v/>
      </c>
      <c r="AH223" s="584"/>
    </row>
    <row r="224" spans="10:34" x14ac:dyDescent="0.25">
      <c r="J224" s="586"/>
      <c r="K224" s="586"/>
      <c r="L224" s="586"/>
      <c r="M224" s="586"/>
      <c r="N224" s="586"/>
      <c r="O224" s="586"/>
      <c r="P224" s="586"/>
      <c r="Q224" s="586"/>
      <c r="R224" s="586"/>
      <c r="S224" s="586"/>
      <c r="V224" s="585" t="str">
        <f>IFERROR('E1-F. Portfolio Co. Financials'!G224/'E1-F. Portfolio Co. Financials'!G224,"")</f>
        <v/>
      </c>
      <c r="W224" s="585" t="str">
        <f>IFERROR('E1-F. Portfolio Co. Financials'!P224/'E1-F. Portfolio Co. Financials'!H224,"")</f>
        <v/>
      </c>
      <c r="X224" s="585" t="str">
        <f>IFERROR(('E1-F. Portfolio Co. Financials'!Q224/'E1-F. Portfolio Co. Financials'!P224)/('E1-F. Portfolio Co. Financials'!I224/'E1-F. Portfolio Co. Financials'!H224),"")</f>
        <v/>
      </c>
      <c r="Y224" s="585" t="str">
        <f>IFERROR(('E1-F. Portfolio Co. Financials'!O224/'E1-F. Portfolio Co. Financials'!Q224)/('E1-F. Portfolio Co. Financials'!G224/'E1-F. Portfolio Co. Financials'!I224),"")</f>
        <v/>
      </c>
      <c r="Z224" s="585" t="str">
        <f>IFERROR((1-(('E1-F. Portfolio Co. Financials'!S224-'E1-F. Portfolio Co. Financials'!R224)/'E1-F. Portfolio Co. Financials'!O224))/(1-(('E1-F. Portfolio Co. Financials'!K224-'E1-F. Portfolio Co. Financials'!J224)/'E1-F. Portfolio Co. Financials'!G224)),"")</f>
        <v/>
      </c>
      <c r="AA224" s="585">
        <f t="shared" si="11"/>
        <v>0</v>
      </c>
      <c r="AB224" s="584"/>
      <c r="AC224" s="588" t="str">
        <f t="shared" si="12"/>
        <v/>
      </c>
      <c r="AD224" s="585" t="str">
        <f>IFERROR((W224*PRODUCT($V224:V224))-PRODUCT($V224:V224),"")</f>
        <v/>
      </c>
      <c r="AE224" s="585" t="str">
        <f>IFERROR((X224*PRODUCT($V224:W224))-PRODUCT($V224:W224),"")</f>
        <v/>
      </c>
      <c r="AF224" s="585" t="str">
        <f>IFERROR((Y224*PRODUCT($V224:X224))-PRODUCT($V224:X224),"")</f>
        <v/>
      </c>
      <c r="AG224" s="585" t="str">
        <f>IFERROR((Z224*PRODUCT($V224:Y224))-PRODUCT($V224:Y224),"")</f>
        <v/>
      </c>
      <c r="AH224" s="584"/>
    </row>
    <row r="225" spans="10:34" x14ac:dyDescent="0.25">
      <c r="J225" s="586"/>
      <c r="K225" s="586"/>
      <c r="L225" s="586"/>
      <c r="M225" s="586"/>
      <c r="N225" s="586"/>
      <c r="O225" s="586"/>
      <c r="P225" s="586"/>
      <c r="Q225" s="586"/>
      <c r="R225" s="586"/>
      <c r="S225" s="586"/>
      <c r="V225" s="585" t="str">
        <f>IFERROR('E1-F. Portfolio Co. Financials'!G225/'E1-F. Portfolio Co. Financials'!G225,"")</f>
        <v/>
      </c>
      <c r="W225" s="585" t="str">
        <f>IFERROR('E1-F. Portfolio Co. Financials'!P225/'E1-F. Portfolio Co. Financials'!H225,"")</f>
        <v/>
      </c>
      <c r="X225" s="585" t="str">
        <f>IFERROR(('E1-F. Portfolio Co. Financials'!Q225/'E1-F. Portfolio Co. Financials'!P225)/('E1-F. Portfolio Co. Financials'!I225/'E1-F. Portfolio Co. Financials'!H225),"")</f>
        <v/>
      </c>
      <c r="Y225" s="585" t="str">
        <f>IFERROR(('E1-F. Portfolio Co. Financials'!O225/'E1-F. Portfolio Co. Financials'!Q225)/('E1-F. Portfolio Co. Financials'!G225/'E1-F. Portfolio Co. Financials'!I225),"")</f>
        <v/>
      </c>
      <c r="Z225" s="585" t="str">
        <f>IFERROR((1-(('E1-F. Portfolio Co. Financials'!S225-'E1-F. Portfolio Co. Financials'!R225)/'E1-F. Portfolio Co. Financials'!O225))/(1-(('E1-F. Portfolio Co. Financials'!K225-'E1-F. Portfolio Co. Financials'!J225)/'E1-F. Portfolio Co. Financials'!G225)),"")</f>
        <v/>
      </c>
      <c r="AA225" s="585">
        <f t="shared" si="11"/>
        <v>0</v>
      </c>
      <c r="AB225" s="584"/>
      <c r="AC225" s="588" t="str">
        <f t="shared" si="12"/>
        <v/>
      </c>
      <c r="AD225" s="585" t="str">
        <f>IFERROR((W225*PRODUCT($V225:V225))-PRODUCT($V225:V225),"")</f>
        <v/>
      </c>
      <c r="AE225" s="585" t="str">
        <f>IFERROR((X225*PRODUCT($V225:W225))-PRODUCT($V225:W225),"")</f>
        <v/>
      </c>
      <c r="AF225" s="585" t="str">
        <f>IFERROR((Y225*PRODUCT($V225:X225))-PRODUCT($V225:X225),"")</f>
        <v/>
      </c>
      <c r="AG225" s="585" t="str">
        <f>IFERROR((Z225*PRODUCT($V225:Y225))-PRODUCT($V225:Y225),"")</f>
        <v/>
      </c>
      <c r="AH225" s="584"/>
    </row>
    <row r="226" spans="10:34" x14ac:dyDescent="0.25">
      <c r="J226" s="586"/>
      <c r="K226" s="586"/>
      <c r="L226" s="586"/>
      <c r="M226" s="586"/>
      <c r="N226" s="586"/>
      <c r="O226" s="586"/>
      <c r="P226" s="586"/>
      <c r="Q226" s="586"/>
      <c r="R226" s="586"/>
      <c r="S226" s="586"/>
      <c r="V226" s="585" t="str">
        <f>IFERROR('E1-F. Portfolio Co. Financials'!G226/'E1-F. Portfolio Co. Financials'!G226,"")</f>
        <v/>
      </c>
      <c r="W226" s="585" t="str">
        <f>IFERROR('E1-F. Portfolio Co. Financials'!P226/'E1-F. Portfolio Co. Financials'!H226,"")</f>
        <v/>
      </c>
      <c r="X226" s="585" t="str">
        <f>IFERROR(('E1-F. Portfolio Co. Financials'!Q226/'E1-F. Portfolio Co. Financials'!P226)/('E1-F. Portfolio Co. Financials'!I226/'E1-F. Portfolio Co. Financials'!H226),"")</f>
        <v/>
      </c>
      <c r="Y226" s="585" t="str">
        <f>IFERROR(('E1-F. Portfolio Co. Financials'!O226/'E1-F. Portfolio Co. Financials'!Q226)/('E1-F. Portfolio Co. Financials'!G226/'E1-F. Portfolio Co. Financials'!I226),"")</f>
        <v/>
      </c>
      <c r="Z226" s="585" t="str">
        <f>IFERROR((1-(('E1-F. Portfolio Co. Financials'!S226-'E1-F. Portfolio Co. Financials'!R226)/'E1-F. Portfolio Co. Financials'!O226))/(1-(('E1-F. Portfolio Co. Financials'!K226-'E1-F. Portfolio Co. Financials'!J226)/'E1-F. Portfolio Co. Financials'!G226)),"")</f>
        <v/>
      </c>
      <c r="AA226" s="585">
        <f t="shared" si="11"/>
        <v>0</v>
      </c>
      <c r="AB226" s="584"/>
      <c r="AC226" s="588" t="str">
        <f t="shared" si="12"/>
        <v/>
      </c>
      <c r="AD226" s="585" t="str">
        <f>IFERROR((W226*PRODUCT($V226:V226))-PRODUCT($V226:V226),"")</f>
        <v/>
      </c>
      <c r="AE226" s="585" t="str">
        <f>IFERROR((X226*PRODUCT($V226:W226))-PRODUCT($V226:W226),"")</f>
        <v/>
      </c>
      <c r="AF226" s="585" t="str">
        <f>IFERROR((Y226*PRODUCT($V226:X226))-PRODUCT($V226:X226),"")</f>
        <v/>
      </c>
      <c r="AG226" s="585" t="str">
        <f>IFERROR((Z226*PRODUCT($V226:Y226))-PRODUCT($V226:Y226),"")</f>
        <v/>
      </c>
      <c r="AH226" s="584"/>
    </row>
    <row r="227" spans="10:34" x14ac:dyDescent="0.25">
      <c r="J227" s="586"/>
      <c r="K227" s="586"/>
      <c r="L227" s="586"/>
      <c r="M227" s="586"/>
      <c r="N227" s="586"/>
      <c r="O227" s="586"/>
      <c r="P227" s="586"/>
      <c r="Q227" s="586"/>
      <c r="R227" s="586"/>
      <c r="S227" s="586"/>
      <c r="V227" s="585" t="str">
        <f>IFERROR('E1-F. Portfolio Co. Financials'!G227/'E1-F. Portfolio Co. Financials'!G227,"")</f>
        <v/>
      </c>
      <c r="W227" s="585" t="str">
        <f>IFERROR('E1-F. Portfolio Co. Financials'!P227/'E1-F. Portfolio Co. Financials'!H227,"")</f>
        <v/>
      </c>
      <c r="X227" s="585" t="str">
        <f>IFERROR(('E1-F. Portfolio Co. Financials'!Q227/'E1-F. Portfolio Co. Financials'!P227)/('E1-F. Portfolio Co. Financials'!I227/'E1-F. Portfolio Co. Financials'!H227),"")</f>
        <v/>
      </c>
      <c r="Y227" s="585" t="str">
        <f>IFERROR(('E1-F. Portfolio Co. Financials'!O227/'E1-F. Portfolio Co. Financials'!Q227)/('E1-F. Portfolio Co. Financials'!G227/'E1-F. Portfolio Co. Financials'!I227),"")</f>
        <v/>
      </c>
      <c r="Z227" s="585" t="str">
        <f>IFERROR((1-(('E1-F. Portfolio Co. Financials'!S227-'E1-F. Portfolio Co. Financials'!R227)/'E1-F. Portfolio Co. Financials'!O227))/(1-(('E1-F. Portfolio Co. Financials'!K227-'E1-F. Portfolio Co. Financials'!J227)/'E1-F. Portfolio Co. Financials'!G227)),"")</f>
        <v/>
      </c>
      <c r="AA227" s="585">
        <f t="shared" si="11"/>
        <v>0</v>
      </c>
      <c r="AB227" s="584"/>
      <c r="AC227" s="588" t="str">
        <f t="shared" si="12"/>
        <v/>
      </c>
      <c r="AD227" s="585" t="str">
        <f>IFERROR((W227*PRODUCT($V227:V227))-PRODUCT($V227:V227),"")</f>
        <v/>
      </c>
      <c r="AE227" s="585" t="str">
        <f>IFERROR((X227*PRODUCT($V227:W227))-PRODUCT($V227:W227),"")</f>
        <v/>
      </c>
      <c r="AF227" s="585" t="str">
        <f>IFERROR((Y227*PRODUCT($V227:X227))-PRODUCT($V227:X227),"")</f>
        <v/>
      </c>
      <c r="AG227" s="585" t="str">
        <f>IFERROR((Z227*PRODUCT($V227:Y227))-PRODUCT($V227:Y227),"")</f>
        <v/>
      </c>
      <c r="AH227" s="584"/>
    </row>
    <row r="228" spans="10:34" x14ac:dyDescent="0.25">
      <c r="J228" s="586"/>
      <c r="K228" s="586"/>
      <c r="L228" s="586"/>
      <c r="M228" s="586"/>
      <c r="N228" s="586"/>
      <c r="O228" s="586"/>
      <c r="P228" s="586"/>
      <c r="Q228" s="586"/>
      <c r="R228" s="586"/>
      <c r="S228" s="586"/>
      <c r="V228" s="585" t="str">
        <f>IFERROR('E1-F. Portfolio Co. Financials'!G228/'E1-F. Portfolio Co. Financials'!G228,"")</f>
        <v/>
      </c>
      <c r="W228" s="585" t="str">
        <f>IFERROR('E1-F. Portfolio Co. Financials'!P228/'E1-F. Portfolio Co. Financials'!H228,"")</f>
        <v/>
      </c>
      <c r="X228" s="585" t="str">
        <f>IFERROR(('E1-F. Portfolio Co. Financials'!Q228/'E1-F. Portfolio Co. Financials'!P228)/('E1-F. Portfolio Co. Financials'!I228/'E1-F. Portfolio Co. Financials'!H228),"")</f>
        <v/>
      </c>
      <c r="Y228" s="585" t="str">
        <f>IFERROR(('E1-F. Portfolio Co. Financials'!O228/'E1-F. Portfolio Co. Financials'!Q228)/('E1-F. Portfolio Co. Financials'!G228/'E1-F. Portfolio Co. Financials'!I228),"")</f>
        <v/>
      </c>
      <c r="Z228" s="585" t="str">
        <f>IFERROR((1-(('E1-F. Portfolio Co. Financials'!S228-'E1-F. Portfolio Co. Financials'!R228)/'E1-F. Portfolio Co. Financials'!O228))/(1-(('E1-F. Portfolio Co. Financials'!K228-'E1-F. Portfolio Co. Financials'!J228)/'E1-F. Portfolio Co. Financials'!G228)),"")</f>
        <v/>
      </c>
      <c r="AA228" s="585">
        <f t="shared" si="11"/>
        <v>0</v>
      </c>
      <c r="AB228" s="584"/>
      <c r="AC228" s="588" t="str">
        <f t="shared" si="12"/>
        <v/>
      </c>
      <c r="AD228" s="585" t="str">
        <f>IFERROR((W228*PRODUCT($V228:V228))-PRODUCT($V228:V228),"")</f>
        <v/>
      </c>
      <c r="AE228" s="585" t="str">
        <f>IFERROR((X228*PRODUCT($V228:W228))-PRODUCT($V228:W228),"")</f>
        <v/>
      </c>
      <c r="AF228" s="585" t="str">
        <f>IFERROR((Y228*PRODUCT($V228:X228))-PRODUCT($V228:X228),"")</f>
        <v/>
      </c>
      <c r="AG228" s="585" t="str">
        <f>IFERROR((Z228*PRODUCT($V228:Y228))-PRODUCT($V228:Y228),"")</f>
        <v/>
      </c>
      <c r="AH228" s="584"/>
    </row>
    <row r="229" spans="10:34" x14ac:dyDescent="0.25">
      <c r="J229" s="586"/>
      <c r="K229" s="586"/>
      <c r="L229" s="586"/>
      <c r="M229" s="586"/>
      <c r="N229" s="586"/>
      <c r="O229" s="586"/>
      <c r="P229" s="586"/>
      <c r="Q229" s="586"/>
      <c r="R229" s="586"/>
      <c r="S229" s="586"/>
      <c r="V229" s="585" t="str">
        <f>IFERROR('E1-F. Portfolio Co. Financials'!G229/'E1-F. Portfolio Co. Financials'!G229,"")</f>
        <v/>
      </c>
      <c r="W229" s="585" t="str">
        <f>IFERROR('E1-F. Portfolio Co. Financials'!P229/'E1-F. Portfolio Co. Financials'!H229,"")</f>
        <v/>
      </c>
      <c r="X229" s="585" t="str">
        <f>IFERROR(('E1-F. Portfolio Co. Financials'!Q229/'E1-F. Portfolio Co. Financials'!P229)/('E1-F. Portfolio Co. Financials'!I229/'E1-F. Portfolio Co. Financials'!H229),"")</f>
        <v/>
      </c>
      <c r="Y229" s="585" t="str">
        <f>IFERROR(('E1-F. Portfolio Co. Financials'!O229/'E1-F. Portfolio Co. Financials'!Q229)/('E1-F. Portfolio Co. Financials'!G229/'E1-F. Portfolio Co. Financials'!I229),"")</f>
        <v/>
      </c>
      <c r="Z229" s="585" t="str">
        <f>IFERROR((1-(('E1-F. Portfolio Co. Financials'!S229-'E1-F. Portfolio Co. Financials'!R229)/'E1-F. Portfolio Co. Financials'!O229))/(1-(('E1-F. Portfolio Co. Financials'!K229-'E1-F. Portfolio Co. Financials'!J229)/'E1-F. Portfolio Co. Financials'!G229)),"")</f>
        <v/>
      </c>
      <c r="AA229" s="585">
        <f t="shared" si="11"/>
        <v>0</v>
      </c>
      <c r="AB229" s="584"/>
      <c r="AC229" s="588" t="str">
        <f t="shared" si="12"/>
        <v/>
      </c>
      <c r="AD229" s="585" t="str">
        <f>IFERROR((W229*PRODUCT($V229:V229))-PRODUCT($V229:V229),"")</f>
        <v/>
      </c>
      <c r="AE229" s="585" t="str">
        <f>IFERROR((X229*PRODUCT($V229:W229))-PRODUCT($V229:W229),"")</f>
        <v/>
      </c>
      <c r="AF229" s="585" t="str">
        <f>IFERROR((Y229*PRODUCT($V229:X229))-PRODUCT($V229:X229),"")</f>
        <v/>
      </c>
      <c r="AG229" s="585" t="str">
        <f>IFERROR((Z229*PRODUCT($V229:Y229))-PRODUCT($V229:Y229),"")</f>
        <v/>
      </c>
      <c r="AH229" s="584"/>
    </row>
    <row r="230" spans="10:34" x14ac:dyDescent="0.25">
      <c r="J230" s="586"/>
      <c r="K230" s="586"/>
      <c r="L230" s="586"/>
      <c r="M230" s="586"/>
      <c r="N230" s="586"/>
      <c r="O230" s="586"/>
      <c r="P230" s="586"/>
      <c r="Q230" s="586"/>
      <c r="R230" s="586"/>
      <c r="S230" s="586"/>
      <c r="V230" s="585" t="str">
        <f>IFERROR('E1-F. Portfolio Co. Financials'!G230/'E1-F. Portfolio Co. Financials'!G230,"")</f>
        <v/>
      </c>
      <c r="W230" s="585" t="str">
        <f>IFERROR('E1-F. Portfolio Co. Financials'!P230/'E1-F. Portfolio Co. Financials'!H230,"")</f>
        <v/>
      </c>
      <c r="X230" s="585" t="str">
        <f>IFERROR(('E1-F. Portfolio Co. Financials'!Q230/'E1-F. Portfolio Co. Financials'!P230)/('E1-F. Portfolio Co. Financials'!I230/'E1-F. Portfolio Co. Financials'!H230),"")</f>
        <v/>
      </c>
      <c r="Y230" s="585" t="str">
        <f>IFERROR(('E1-F. Portfolio Co. Financials'!O230/'E1-F. Portfolio Co. Financials'!Q230)/('E1-F. Portfolio Co. Financials'!G230/'E1-F. Portfolio Co. Financials'!I230),"")</f>
        <v/>
      </c>
      <c r="Z230" s="585" t="str">
        <f>IFERROR((1-(('E1-F. Portfolio Co. Financials'!S230-'E1-F. Portfolio Co. Financials'!R230)/'E1-F. Portfolio Co. Financials'!O230))/(1-(('E1-F. Portfolio Co. Financials'!K230-'E1-F. Portfolio Co. Financials'!J230)/'E1-F. Portfolio Co. Financials'!G230)),"")</f>
        <v/>
      </c>
      <c r="AA230" s="585">
        <f t="shared" si="11"/>
        <v>0</v>
      </c>
      <c r="AB230" s="584"/>
      <c r="AC230" s="588" t="str">
        <f t="shared" si="12"/>
        <v/>
      </c>
      <c r="AD230" s="585" t="str">
        <f>IFERROR((W230*PRODUCT($V230:V230))-PRODUCT($V230:V230),"")</f>
        <v/>
      </c>
      <c r="AE230" s="585" t="str">
        <f>IFERROR((X230*PRODUCT($V230:W230))-PRODUCT($V230:W230),"")</f>
        <v/>
      </c>
      <c r="AF230" s="585" t="str">
        <f>IFERROR((Y230*PRODUCT($V230:X230))-PRODUCT($V230:X230),"")</f>
        <v/>
      </c>
      <c r="AG230" s="585" t="str">
        <f>IFERROR((Z230*PRODUCT($V230:Y230))-PRODUCT($V230:Y230),"")</f>
        <v/>
      </c>
      <c r="AH230" s="584"/>
    </row>
    <row r="231" spans="10:34" x14ac:dyDescent="0.25">
      <c r="J231" s="586"/>
      <c r="K231" s="586"/>
      <c r="L231" s="586"/>
      <c r="M231" s="586"/>
      <c r="N231" s="586"/>
      <c r="O231" s="586"/>
      <c r="P231" s="586"/>
      <c r="Q231" s="586"/>
      <c r="R231" s="586"/>
      <c r="S231" s="586"/>
      <c r="V231" s="585" t="str">
        <f>IFERROR('E1-F. Portfolio Co. Financials'!G231/'E1-F. Portfolio Co. Financials'!G231,"")</f>
        <v/>
      </c>
      <c r="W231" s="585" t="str">
        <f>IFERROR('E1-F. Portfolio Co. Financials'!P231/'E1-F. Portfolio Co. Financials'!H231,"")</f>
        <v/>
      </c>
      <c r="X231" s="585" t="str">
        <f>IFERROR(('E1-F. Portfolio Co. Financials'!Q231/'E1-F. Portfolio Co. Financials'!P231)/('E1-F. Portfolio Co. Financials'!I231/'E1-F. Portfolio Co. Financials'!H231),"")</f>
        <v/>
      </c>
      <c r="Y231" s="585" t="str">
        <f>IFERROR(('E1-F. Portfolio Co. Financials'!O231/'E1-F. Portfolio Co. Financials'!Q231)/('E1-F. Portfolio Co. Financials'!G231/'E1-F. Portfolio Co. Financials'!I231),"")</f>
        <v/>
      </c>
      <c r="Z231" s="585" t="str">
        <f>IFERROR((1-(('E1-F. Portfolio Co. Financials'!S231-'E1-F. Portfolio Co. Financials'!R231)/'E1-F. Portfolio Co. Financials'!O231))/(1-(('E1-F. Portfolio Co. Financials'!K231-'E1-F. Portfolio Co. Financials'!J231)/'E1-F. Portfolio Co. Financials'!G231)),"")</f>
        <v/>
      </c>
      <c r="AA231" s="585">
        <f t="shared" si="11"/>
        <v>0</v>
      </c>
      <c r="AB231" s="584"/>
      <c r="AC231" s="588" t="str">
        <f t="shared" si="12"/>
        <v/>
      </c>
      <c r="AD231" s="585" t="str">
        <f>IFERROR((W231*PRODUCT($V231:V231))-PRODUCT($V231:V231),"")</f>
        <v/>
      </c>
      <c r="AE231" s="585" t="str">
        <f>IFERROR((X231*PRODUCT($V231:W231))-PRODUCT($V231:W231),"")</f>
        <v/>
      </c>
      <c r="AF231" s="585" t="str">
        <f>IFERROR((Y231*PRODUCT($V231:X231))-PRODUCT($V231:X231),"")</f>
        <v/>
      </c>
      <c r="AG231" s="585" t="str">
        <f>IFERROR((Z231*PRODUCT($V231:Y231))-PRODUCT($V231:Y231),"")</f>
        <v/>
      </c>
      <c r="AH231" s="584"/>
    </row>
    <row r="232" spans="10:34" x14ac:dyDescent="0.25">
      <c r="J232" s="586"/>
      <c r="K232" s="586"/>
      <c r="L232" s="586"/>
      <c r="M232" s="586"/>
      <c r="N232" s="586"/>
      <c r="O232" s="586"/>
      <c r="P232" s="586"/>
      <c r="Q232" s="586"/>
      <c r="R232" s="586"/>
      <c r="S232" s="586"/>
      <c r="V232" s="585" t="str">
        <f>IFERROR('E1-F. Portfolio Co. Financials'!G232/'E1-F. Portfolio Co. Financials'!G232,"")</f>
        <v/>
      </c>
      <c r="W232" s="585" t="str">
        <f>IFERROR('E1-F. Portfolio Co. Financials'!P232/'E1-F. Portfolio Co. Financials'!H232,"")</f>
        <v/>
      </c>
      <c r="X232" s="585" t="str">
        <f>IFERROR(('E1-F. Portfolio Co. Financials'!Q232/'E1-F. Portfolio Co. Financials'!P232)/('E1-F. Portfolio Co. Financials'!I232/'E1-F. Portfolio Co. Financials'!H232),"")</f>
        <v/>
      </c>
      <c r="Y232" s="585" t="str">
        <f>IFERROR(('E1-F. Portfolio Co. Financials'!O232/'E1-F. Portfolio Co. Financials'!Q232)/('E1-F. Portfolio Co. Financials'!G232/'E1-F. Portfolio Co. Financials'!I232),"")</f>
        <v/>
      </c>
      <c r="Z232" s="585" t="str">
        <f>IFERROR((1-(('E1-F. Portfolio Co. Financials'!S232-'E1-F. Portfolio Co. Financials'!R232)/'E1-F. Portfolio Co. Financials'!O232))/(1-(('E1-F. Portfolio Co. Financials'!K232-'E1-F. Portfolio Co. Financials'!J232)/'E1-F. Portfolio Co. Financials'!G232)),"")</f>
        <v/>
      </c>
      <c r="AA232" s="585">
        <f t="shared" si="11"/>
        <v>0</v>
      </c>
      <c r="AB232" s="584"/>
      <c r="AC232" s="588" t="str">
        <f t="shared" si="12"/>
        <v/>
      </c>
      <c r="AD232" s="585" t="str">
        <f>IFERROR((W232*PRODUCT($V232:V232))-PRODUCT($V232:V232),"")</f>
        <v/>
      </c>
      <c r="AE232" s="585" t="str">
        <f>IFERROR((X232*PRODUCT($V232:W232))-PRODUCT($V232:W232),"")</f>
        <v/>
      </c>
      <c r="AF232" s="585" t="str">
        <f>IFERROR((Y232*PRODUCT($V232:X232))-PRODUCT($V232:X232),"")</f>
        <v/>
      </c>
      <c r="AG232" s="585" t="str">
        <f>IFERROR((Z232*PRODUCT($V232:Y232))-PRODUCT($V232:Y232),"")</f>
        <v/>
      </c>
      <c r="AH232" s="584"/>
    </row>
    <row r="233" spans="10:34" x14ac:dyDescent="0.25">
      <c r="J233" s="586"/>
      <c r="K233" s="586"/>
      <c r="L233" s="586"/>
      <c r="M233" s="586"/>
      <c r="N233" s="586"/>
      <c r="O233" s="586"/>
      <c r="P233" s="586"/>
      <c r="Q233" s="586"/>
      <c r="R233" s="586"/>
      <c r="S233" s="586"/>
      <c r="V233" s="585" t="str">
        <f>IFERROR('E1-F. Portfolio Co. Financials'!G233/'E1-F. Portfolio Co. Financials'!G233,"")</f>
        <v/>
      </c>
      <c r="W233" s="585" t="str">
        <f>IFERROR('E1-F. Portfolio Co. Financials'!P233/'E1-F. Portfolio Co. Financials'!H233,"")</f>
        <v/>
      </c>
      <c r="X233" s="585" t="str">
        <f>IFERROR(('E1-F. Portfolio Co. Financials'!Q233/'E1-F. Portfolio Co. Financials'!P233)/('E1-F. Portfolio Co. Financials'!I233/'E1-F. Portfolio Co. Financials'!H233),"")</f>
        <v/>
      </c>
      <c r="Y233" s="585" t="str">
        <f>IFERROR(('E1-F. Portfolio Co. Financials'!O233/'E1-F. Portfolio Co. Financials'!Q233)/('E1-F. Portfolio Co. Financials'!G233/'E1-F. Portfolio Co. Financials'!I233),"")</f>
        <v/>
      </c>
      <c r="Z233" s="585" t="str">
        <f>IFERROR((1-(('E1-F. Portfolio Co. Financials'!S233-'E1-F. Portfolio Co. Financials'!R233)/'E1-F. Portfolio Co. Financials'!O233))/(1-(('E1-F. Portfolio Co. Financials'!K233-'E1-F. Portfolio Co. Financials'!J233)/'E1-F. Portfolio Co. Financials'!G233)),"")</f>
        <v/>
      </c>
      <c r="AA233" s="585">
        <f t="shared" si="11"/>
        <v>0</v>
      </c>
      <c r="AB233" s="584"/>
      <c r="AC233" s="588" t="str">
        <f t="shared" si="12"/>
        <v/>
      </c>
      <c r="AD233" s="585" t="str">
        <f>IFERROR((W233*PRODUCT($V233:V233))-PRODUCT($V233:V233),"")</f>
        <v/>
      </c>
      <c r="AE233" s="585" t="str">
        <f>IFERROR((X233*PRODUCT($V233:W233))-PRODUCT($V233:W233),"")</f>
        <v/>
      </c>
      <c r="AF233" s="585" t="str">
        <f>IFERROR((Y233*PRODUCT($V233:X233))-PRODUCT($V233:X233),"")</f>
        <v/>
      </c>
      <c r="AG233" s="585" t="str">
        <f>IFERROR((Z233*PRODUCT($V233:Y233))-PRODUCT($V233:Y233),"")</f>
        <v/>
      </c>
      <c r="AH233" s="584"/>
    </row>
    <row r="234" spans="10:34" x14ac:dyDescent="0.25">
      <c r="J234" s="586"/>
      <c r="K234" s="586"/>
      <c r="L234" s="586"/>
      <c r="M234" s="586"/>
      <c r="N234" s="586"/>
      <c r="O234" s="586"/>
      <c r="P234" s="586"/>
      <c r="Q234" s="586"/>
      <c r="R234" s="586"/>
      <c r="S234" s="586"/>
      <c r="V234" s="585" t="str">
        <f>IFERROR('E1-F. Portfolio Co. Financials'!G234/'E1-F. Portfolio Co. Financials'!G234,"")</f>
        <v/>
      </c>
      <c r="W234" s="585" t="str">
        <f>IFERROR('E1-F. Portfolio Co. Financials'!P234/'E1-F. Portfolio Co. Financials'!H234,"")</f>
        <v/>
      </c>
      <c r="X234" s="585" t="str">
        <f>IFERROR(('E1-F. Portfolio Co. Financials'!Q234/'E1-F. Portfolio Co. Financials'!P234)/('E1-F. Portfolio Co. Financials'!I234/'E1-F. Portfolio Co. Financials'!H234),"")</f>
        <v/>
      </c>
      <c r="Y234" s="585" t="str">
        <f>IFERROR(('E1-F. Portfolio Co. Financials'!O234/'E1-F. Portfolio Co. Financials'!Q234)/('E1-F. Portfolio Co. Financials'!G234/'E1-F. Portfolio Co. Financials'!I234),"")</f>
        <v/>
      </c>
      <c r="Z234" s="585" t="str">
        <f>IFERROR((1-(('E1-F. Portfolio Co. Financials'!S234-'E1-F. Portfolio Co. Financials'!R234)/'E1-F. Portfolio Co. Financials'!O234))/(1-(('E1-F. Portfolio Co. Financials'!K234-'E1-F. Portfolio Co. Financials'!J234)/'E1-F. Portfolio Co. Financials'!G234)),"")</f>
        <v/>
      </c>
      <c r="AA234" s="585">
        <f t="shared" si="11"/>
        <v>0</v>
      </c>
      <c r="AB234" s="584"/>
      <c r="AC234" s="588" t="str">
        <f t="shared" si="12"/>
        <v/>
      </c>
      <c r="AD234" s="585" t="str">
        <f>IFERROR((W234*PRODUCT($V234:V234))-PRODUCT($V234:V234),"")</f>
        <v/>
      </c>
      <c r="AE234" s="585" t="str">
        <f>IFERROR((X234*PRODUCT($V234:W234))-PRODUCT($V234:W234),"")</f>
        <v/>
      </c>
      <c r="AF234" s="585" t="str">
        <f>IFERROR((Y234*PRODUCT($V234:X234))-PRODUCT($V234:X234),"")</f>
        <v/>
      </c>
      <c r="AG234" s="585" t="str">
        <f>IFERROR((Z234*PRODUCT($V234:Y234))-PRODUCT($V234:Y234),"")</f>
        <v/>
      </c>
      <c r="AH234" s="584"/>
    </row>
    <row r="235" spans="10:34" x14ac:dyDescent="0.25">
      <c r="J235" s="586"/>
      <c r="K235" s="586"/>
      <c r="L235" s="586"/>
      <c r="M235" s="586"/>
      <c r="N235" s="586"/>
      <c r="O235" s="586"/>
      <c r="P235" s="586"/>
      <c r="Q235" s="586"/>
      <c r="R235" s="586"/>
      <c r="S235" s="586"/>
      <c r="V235" s="585" t="str">
        <f>IFERROR('E1-F. Portfolio Co. Financials'!G235/'E1-F. Portfolio Co. Financials'!G235,"")</f>
        <v/>
      </c>
      <c r="W235" s="585" t="str">
        <f>IFERROR('E1-F. Portfolio Co. Financials'!P235/'E1-F. Portfolio Co. Financials'!H235,"")</f>
        <v/>
      </c>
      <c r="X235" s="585" t="str">
        <f>IFERROR(('E1-F. Portfolio Co. Financials'!Q235/'E1-F. Portfolio Co. Financials'!P235)/('E1-F. Portfolio Co. Financials'!I235/'E1-F. Portfolio Co. Financials'!H235),"")</f>
        <v/>
      </c>
      <c r="Y235" s="585" t="str">
        <f>IFERROR(('E1-F. Portfolio Co. Financials'!O235/'E1-F. Portfolio Co. Financials'!Q235)/('E1-F. Portfolio Co. Financials'!G235/'E1-F. Portfolio Co. Financials'!I235),"")</f>
        <v/>
      </c>
      <c r="Z235" s="585" t="str">
        <f>IFERROR((1-(('E1-F. Portfolio Co. Financials'!S235-'E1-F. Portfolio Co. Financials'!R235)/'E1-F. Portfolio Co. Financials'!O235))/(1-(('E1-F. Portfolio Co. Financials'!K235-'E1-F. Portfolio Co. Financials'!J235)/'E1-F. Portfolio Co. Financials'!G235)),"")</f>
        <v/>
      </c>
      <c r="AA235" s="585">
        <f t="shared" si="11"/>
        <v>0</v>
      </c>
      <c r="AB235" s="584"/>
      <c r="AC235" s="588" t="str">
        <f t="shared" si="12"/>
        <v/>
      </c>
      <c r="AD235" s="585" t="str">
        <f>IFERROR((W235*PRODUCT($V235:V235))-PRODUCT($V235:V235),"")</f>
        <v/>
      </c>
      <c r="AE235" s="585" t="str">
        <f>IFERROR((X235*PRODUCT($V235:W235))-PRODUCT($V235:W235),"")</f>
        <v/>
      </c>
      <c r="AF235" s="585" t="str">
        <f>IFERROR((Y235*PRODUCT($V235:X235))-PRODUCT($V235:X235),"")</f>
        <v/>
      </c>
      <c r="AG235" s="585" t="str">
        <f>IFERROR((Z235*PRODUCT($V235:Y235))-PRODUCT($V235:Y235),"")</f>
        <v/>
      </c>
      <c r="AH235" s="584"/>
    </row>
    <row r="236" spans="10:34" x14ac:dyDescent="0.25">
      <c r="J236" s="586"/>
      <c r="K236" s="586"/>
      <c r="L236" s="586"/>
      <c r="M236" s="586"/>
      <c r="N236" s="586"/>
      <c r="O236" s="586"/>
      <c r="P236" s="586"/>
      <c r="Q236" s="586"/>
      <c r="R236" s="586"/>
      <c r="S236" s="586"/>
      <c r="V236" s="585" t="str">
        <f>IFERROR('E1-F. Portfolio Co. Financials'!G236/'E1-F. Portfolio Co. Financials'!G236,"")</f>
        <v/>
      </c>
      <c r="W236" s="585" t="str">
        <f>IFERROR('E1-F. Portfolio Co. Financials'!P236/'E1-F. Portfolio Co. Financials'!H236,"")</f>
        <v/>
      </c>
      <c r="X236" s="585" t="str">
        <f>IFERROR(('E1-F. Portfolio Co. Financials'!Q236/'E1-F. Portfolio Co. Financials'!P236)/('E1-F. Portfolio Co. Financials'!I236/'E1-F. Portfolio Co. Financials'!H236),"")</f>
        <v/>
      </c>
      <c r="Y236" s="585" t="str">
        <f>IFERROR(('E1-F. Portfolio Co. Financials'!O236/'E1-F. Portfolio Co. Financials'!Q236)/('E1-F. Portfolio Co. Financials'!G236/'E1-F. Portfolio Co. Financials'!I236),"")</f>
        <v/>
      </c>
      <c r="Z236" s="585" t="str">
        <f>IFERROR((1-(('E1-F. Portfolio Co. Financials'!S236-'E1-F. Portfolio Co. Financials'!R236)/'E1-F. Portfolio Co. Financials'!O236))/(1-(('E1-F. Portfolio Co. Financials'!K236-'E1-F. Portfolio Co. Financials'!J236)/'E1-F. Portfolio Co. Financials'!G236)),"")</f>
        <v/>
      </c>
      <c r="AA236" s="585">
        <f t="shared" si="11"/>
        <v>0</v>
      </c>
      <c r="AB236" s="584"/>
      <c r="AC236" s="588" t="str">
        <f t="shared" si="12"/>
        <v/>
      </c>
      <c r="AD236" s="585" t="str">
        <f>IFERROR((W236*PRODUCT($V236:V236))-PRODUCT($V236:V236),"")</f>
        <v/>
      </c>
      <c r="AE236" s="585" t="str">
        <f>IFERROR((X236*PRODUCT($V236:W236))-PRODUCT($V236:W236),"")</f>
        <v/>
      </c>
      <c r="AF236" s="585" t="str">
        <f>IFERROR((Y236*PRODUCT($V236:X236))-PRODUCT($V236:X236),"")</f>
        <v/>
      </c>
      <c r="AG236" s="585" t="str">
        <f>IFERROR((Z236*PRODUCT($V236:Y236))-PRODUCT($V236:Y236),"")</f>
        <v/>
      </c>
      <c r="AH236" s="584"/>
    </row>
    <row r="237" spans="10:34" x14ac:dyDescent="0.25">
      <c r="J237" s="586"/>
      <c r="K237" s="586"/>
      <c r="L237" s="586"/>
      <c r="M237" s="586"/>
      <c r="N237" s="586"/>
      <c r="O237" s="586"/>
      <c r="P237" s="586"/>
      <c r="Q237" s="586"/>
      <c r="R237" s="586"/>
      <c r="S237" s="586"/>
      <c r="V237" s="585" t="str">
        <f>IFERROR('E1-F. Portfolio Co. Financials'!G237/'E1-F. Portfolio Co. Financials'!G237,"")</f>
        <v/>
      </c>
      <c r="W237" s="585" t="str">
        <f>IFERROR('E1-F. Portfolio Co. Financials'!P237/'E1-F. Portfolio Co. Financials'!H237,"")</f>
        <v/>
      </c>
      <c r="X237" s="585" t="str">
        <f>IFERROR(('E1-F. Portfolio Co. Financials'!Q237/'E1-F. Portfolio Co. Financials'!P237)/('E1-F. Portfolio Co. Financials'!I237/'E1-F. Portfolio Co. Financials'!H237),"")</f>
        <v/>
      </c>
      <c r="Y237" s="585" t="str">
        <f>IFERROR(('E1-F. Portfolio Co. Financials'!O237/'E1-F. Portfolio Co. Financials'!Q237)/('E1-F. Portfolio Co. Financials'!G237/'E1-F. Portfolio Co. Financials'!I237),"")</f>
        <v/>
      </c>
      <c r="Z237" s="585" t="str">
        <f>IFERROR((1-(('E1-F. Portfolio Co. Financials'!S237-'E1-F. Portfolio Co. Financials'!R237)/'E1-F. Portfolio Co. Financials'!O237))/(1-(('E1-F. Portfolio Co. Financials'!K237-'E1-F. Portfolio Co. Financials'!J237)/'E1-F. Portfolio Co. Financials'!G237)),"")</f>
        <v/>
      </c>
      <c r="AA237" s="585">
        <f t="shared" si="11"/>
        <v>0</v>
      </c>
      <c r="AB237" s="584"/>
      <c r="AC237" s="588" t="str">
        <f t="shared" si="12"/>
        <v/>
      </c>
      <c r="AD237" s="585" t="str">
        <f>IFERROR((W237*PRODUCT($V237:V237))-PRODUCT($V237:V237),"")</f>
        <v/>
      </c>
      <c r="AE237" s="585" t="str">
        <f>IFERROR((X237*PRODUCT($V237:W237))-PRODUCT($V237:W237),"")</f>
        <v/>
      </c>
      <c r="AF237" s="585" t="str">
        <f>IFERROR((Y237*PRODUCT($V237:X237))-PRODUCT($V237:X237),"")</f>
        <v/>
      </c>
      <c r="AG237" s="585" t="str">
        <f>IFERROR((Z237*PRODUCT($V237:Y237))-PRODUCT($V237:Y237),"")</f>
        <v/>
      </c>
      <c r="AH237" s="584"/>
    </row>
    <row r="238" spans="10:34" x14ac:dyDescent="0.25">
      <c r="J238" s="586"/>
      <c r="K238" s="586"/>
      <c r="L238" s="586"/>
      <c r="M238" s="586"/>
      <c r="N238" s="586"/>
      <c r="O238" s="586"/>
      <c r="P238" s="586"/>
      <c r="Q238" s="586"/>
      <c r="R238" s="586"/>
      <c r="S238" s="586"/>
      <c r="V238" s="585" t="str">
        <f>IFERROR('E1-F. Portfolio Co. Financials'!G238/'E1-F. Portfolio Co. Financials'!G238,"")</f>
        <v/>
      </c>
      <c r="W238" s="585" t="str">
        <f>IFERROR('E1-F. Portfolio Co. Financials'!P238/'E1-F. Portfolio Co. Financials'!H238,"")</f>
        <v/>
      </c>
      <c r="X238" s="585" t="str">
        <f>IFERROR(('E1-F. Portfolio Co. Financials'!Q238/'E1-F. Portfolio Co. Financials'!P238)/('E1-F. Portfolio Co. Financials'!I238/'E1-F. Portfolio Co. Financials'!H238),"")</f>
        <v/>
      </c>
      <c r="Y238" s="585" t="str">
        <f>IFERROR(('E1-F. Portfolio Co. Financials'!O238/'E1-F. Portfolio Co. Financials'!Q238)/('E1-F. Portfolio Co. Financials'!G238/'E1-F. Portfolio Co. Financials'!I238),"")</f>
        <v/>
      </c>
      <c r="Z238" s="585" t="str">
        <f>IFERROR((1-(('E1-F. Portfolio Co. Financials'!S238-'E1-F. Portfolio Co. Financials'!R238)/'E1-F. Portfolio Co. Financials'!O238))/(1-(('E1-F. Portfolio Co. Financials'!K238-'E1-F. Portfolio Co. Financials'!J238)/'E1-F. Portfolio Co. Financials'!G238)),"")</f>
        <v/>
      </c>
      <c r="AA238" s="585">
        <f t="shared" si="11"/>
        <v>0</v>
      </c>
      <c r="AB238" s="584"/>
      <c r="AC238" s="588" t="str">
        <f t="shared" si="12"/>
        <v/>
      </c>
      <c r="AD238" s="585" t="str">
        <f>IFERROR((W238*PRODUCT($V238:V238))-PRODUCT($V238:V238),"")</f>
        <v/>
      </c>
      <c r="AE238" s="585" t="str">
        <f>IFERROR((X238*PRODUCT($V238:W238))-PRODUCT($V238:W238),"")</f>
        <v/>
      </c>
      <c r="AF238" s="585" t="str">
        <f>IFERROR((Y238*PRODUCT($V238:X238))-PRODUCT($V238:X238),"")</f>
        <v/>
      </c>
      <c r="AG238" s="585" t="str">
        <f>IFERROR((Z238*PRODUCT($V238:Y238))-PRODUCT($V238:Y238),"")</f>
        <v/>
      </c>
      <c r="AH238" s="584"/>
    </row>
    <row r="239" spans="10:34" x14ac:dyDescent="0.25">
      <c r="J239" s="586"/>
      <c r="K239" s="586"/>
      <c r="L239" s="586"/>
      <c r="M239" s="586"/>
      <c r="N239" s="586"/>
      <c r="O239" s="586"/>
      <c r="P239" s="586"/>
      <c r="Q239" s="586"/>
      <c r="R239" s="586"/>
      <c r="S239" s="586"/>
      <c r="V239" s="585" t="str">
        <f>IFERROR('E1-F. Portfolio Co. Financials'!G239/'E1-F. Portfolio Co. Financials'!G239,"")</f>
        <v/>
      </c>
      <c r="W239" s="585" t="str">
        <f>IFERROR('E1-F. Portfolio Co. Financials'!P239/'E1-F. Portfolio Co. Financials'!H239,"")</f>
        <v/>
      </c>
      <c r="X239" s="585" t="str">
        <f>IFERROR(('E1-F. Portfolio Co. Financials'!Q239/'E1-F. Portfolio Co. Financials'!P239)/('E1-F. Portfolio Co. Financials'!I239/'E1-F. Portfolio Co. Financials'!H239),"")</f>
        <v/>
      </c>
      <c r="Y239" s="585" t="str">
        <f>IFERROR(('E1-F. Portfolio Co. Financials'!O239/'E1-F. Portfolio Co. Financials'!Q239)/('E1-F. Portfolio Co. Financials'!G239/'E1-F. Portfolio Co. Financials'!I239),"")</f>
        <v/>
      </c>
      <c r="Z239" s="585" t="str">
        <f>IFERROR((1-(('E1-F. Portfolio Co. Financials'!S239-'E1-F. Portfolio Co. Financials'!R239)/'E1-F. Portfolio Co. Financials'!O239))/(1-(('E1-F. Portfolio Co. Financials'!K239-'E1-F. Portfolio Co. Financials'!J239)/'E1-F. Portfolio Co. Financials'!G239)),"")</f>
        <v/>
      </c>
      <c r="AA239" s="585">
        <f t="shared" si="11"/>
        <v>0</v>
      </c>
      <c r="AB239" s="584"/>
      <c r="AC239" s="588" t="str">
        <f t="shared" si="12"/>
        <v/>
      </c>
      <c r="AD239" s="585" t="str">
        <f>IFERROR((W239*PRODUCT($V239:V239))-PRODUCT($V239:V239),"")</f>
        <v/>
      </c>
      <c r="AE239" s="585" t="str">
        <f>IFERROR((X239*PRODUCT($V239:W239))-PRODUCT($V239:W239),"")</f>
        <v/>
      </c>
      <c r="AF239" s="585" t="str">
        <f>IFERROR((Y239*PRODUCT($V239:X239))-PRODUCT($V239:X239),"")</f>
        <v/>
      </c>
      <c r="AG239" s="585" t="str">
        <f>IFERROR((Z239*PRODUCT($V239:Y239))-PRODUCT($V239:Y239),"")</f>
        <v/>
      </c>
      <c r="AH239" s="584"/>
    </row>
    <row r="240" spans="10:34" x14ac:dyDescent="0.25">
      <c r="J240" s="586"/>
      <c r="K240" s="586"/>
      <c r="L240" s="586"/>
      <c r="M240" s="586"/>
      <c r="N240" s="586"/>
      <c r="O240" s="586"/>
      <c r="P240" s="586"/>
      <c r="Q240" s="586"/>
      <c r="R240" s="586"/>
      <c r="S240" s="586"/>
      <c r="V240" s="585" t="str">
        <f>IFERROR('E1-F. Portfolio Co. Financials'!G240/'E1-F. Portfolio Co. Financials'!G240,"")</f>
        <v/>
      </c>
      <c r="W240" s="585" t="str">
        <f>IFERROR('E1-F. Portfolio Co. Financials'!P240/'E1-F. Portfolio Co. Financials'!H240,"")</f>
        <v/>
      </c>
      <c r="X240" s="585" t="str">
        <f>IFERROR(('E1-F. Portfolio Co. Financials'!Q240/'E1-F. Portfolio Co. Financials'!P240)/('E1-F. Portfolio Co. Financials'!I240/'E1-F. Portfolio Co. Financials'!H240),"")</f>
        <v/>
      </c>
      <c r="Y240" s="585" t="str">
        <f>IFERROR(('E1-F. Portfolio Co. Financials'!O240/'E1-F. Portfolio Co. Financials'!Q240)/('E1-F. Portfolio Co. Financials'!G240/'E1-F. Portfolio Co. Financials'!I240),"")</f>
        <v/>
      </c>
      <c r="Z240" s="585" t="str">
        <f>IFERROR((1-(('E1-F. Portfolio Co. Financials'!S240-'E1-F. Portfolio Co. Financials'!R240)/'E1-F. Portfolio Co. Financials'!O240))/(1-(('E1-F. Portfolio Co. Financials'!K240-'E1-F. Portfolio Co. Financials'!J240)/'E1-F. Portfolio Co. Financials'!G240)),"")</f>
        <v/>
      </c>
      <c r="AA240" s="585">
        <f t="shared" si="11"/>
        <v>0</v>
      </c>
      <c r="AB240" s="584"/>
      <c r="AC240" s="588" t="str">
        <f t="shared" si="12"/>
        <v/>
      </c>
      <c r="AD240" s="585" t="str">
        <f>IFERROR((W240*PRODUCT($V240:V240))-PRODUCT($V240:V240),"")</f>
        <v/>
      </c>
      <c r="AE240" s="585" t="str">
        <f>IFERROR((X240*PRODUCT($V240:W240))-PRODUCT($V240:W240),"")</f>
        <v/>
      </c>
      <c r="AF240" s="585" t="str">
        <f>IFERROR((Y240*PRODUCT($V240:X240))-PRODUCT($V240:X240),"")</f>
        <v/>
      </c>
      <c r="AG240" s="585" t="str">
        <f>IFERROR((Z240*PRODUCT($V240:Y240))-PRODUCT($V240:Y240),"")</f>
        <v/>
      </c>
      <c r="AH240" s="584"/>
    </row>
    <row r="241" spans="10:34" x14ac:dyDescent="0.25">
      <c r="J241" s="586"/>
      <c r="K241" s="586"/>
      <c r="L241" s="586"/>
      <c r="M241" s="586"/>
      <c r="N241" s="586"/>
      <c r="O241" s="586"/>
      <c r="P241" s="586"/>
      <c r="Q241" s="586"/>
      <c r="R241" s="586"/>
      <c r="S241" s="586"/>
      <c r="V241" s="585" t="str">
        <f>IFERROR('E1-F. Portfolio Co. Financials'!G241/'E1-F. Portfolio Co. Financials'!G241,"")</f>
        <v/>
      </c>
      <c r="W241" s="585" t="str">
        <f>IFERROR('E1-F. Portfolio Co. Financials'!P241/'E1-F. Portfolio Co. Financials'!H241,"")</f>
        <v/>
      </c>
      <c r="X241" s="585" t="str">
        <f>IFERROR(('E1-F. Portfolio Co. Financials'!Q241/'E1-F. Portfolio Co. Financials'!P241)/('E1-F. Portfolio Co. Financials'!I241/'E1-F. Portfolio Co. Financials'!H241),"")</f>
        <v/>
      </c>
      <c r="Y241" s="585" t="str">
        <f>IFERROR(('E1-F. Portfolio Co. Financials'!O241/'E1-F. Portfolio Co. Financials'!Q241)/('E1-F. Portfolio Co. Financials'!G241/'E1-F. Portfolio Co. Financials'!I241),"")</f>
        <v/>
      </c>
      <c r="Z241" s="585" t="str">
        <f>IFERROR((1-(('E1-F. Portfolio Co. Financials'!S241-'E1-F. Portfolio Co. Financials'!R241)/'E1-F. Portfolio Co. Financials'!O241))/(1-(('E1-F. Portfolio Co. Financials'!K241-'E1-F. Portfolio Co. Financials'!J241)/'E1-F. Portfolio Co. Financials'!G241)),"")</f>
        <v/>
      </c>
      <c r="AA241" s="585">
        <f t="shared" si="11"/>
        <v>0</v>
      </c>
      <c r="AB241" s="584"/>
      <c r="AC241" s="588" t="str">
        <f t="shared" si="12"/>
        <v/>
      </c>
      <c r="AD241" s="585" t="str">
        <f>IFERROR((W241*PRODUCT($V241:V241))-PRODUCT($V241:V241),"")</f>
        <v/>
      </c>
      <c r="AE241" s="585" t="str">
        <f>IFERROR((X241*PRODUCT($V241:W241))-PRODUCT($V241:W241),"")</f>
        <v/>
      </c>
      <c r="AF241" s="585" t="str">
        <f>IFERROR((Y241*PRODUCT($V241:X241))-PRODUCT($V241:X241),"")</f>
        <v/>
      </c>
      <c r="AG241" s="585" t="str">
        <f>IFERROR((Z241*PRODUCT($V241:Y241))-PRODUCT($V241:Y241),"")</f>
        <v/>
      </c>
      <c r="AH241" s="584"/>
    </row>
    <row r="242" spans="10:34" x14ac:dyDescent="0.25">
      <c r="J242" s="586"/>
      <c r="K242" s="586"/>
      <c r="L242" s="586"/>
      <c r="M242" s="586"/>
      <c r="N242" s="586"/>
      <c r="O242" s="586"/>
      <c r="P242" s="586"/>
      <c r="Q242" s="586"/>
      <c r="R242" s="586"/>
      <c r="S242" s="586"/>
      <c r="V242" s="585" t="str">
        <f>IFERROR('E1-F. Portfolio Co. Financials'!G242/'E1-F. Portfolio Co. Financials'!G242,"")</f>
        <v/>
      </c>
      <c r="W242" s="585" t="str">
        <f>IFERROR('E1-F. Portfolio Co. Financials'!P242/'E1-F. Portfolio Co. Financials'!H242,"")</f>
        <v/>
      </c>
      <c r="X242" s="585" t="str">
        <f>IFERROR(('E1-F. Portfolio Co. Financials'!Q242/'E1-F. Portfolio Co. Financials'!P242)/('E1-F. Portfolio Co. Financials'!I242/'E1-F. Portfolio Co. Financials'!H242),"")</f>
        <v/>
      </c>
      <c r="Y242" s="585" t="str">
        <f>IFERROR(('E1-F. Portfolio Co. Financials'!O242/'E1-F. Portfolio Co. Financials'!Q242)/('E1-F. Portfolio Co. Financials'!G242/'E1-F. Portfolio Co. Financials'!I242),"")</f>
        <v/>
      </c>
      <c r="Z242" s="585" t="str">
        <f>IFERROR((1-(('E1-F. Portfolio Co. Financials'!S242-'E1-F. Portfolio Co. Financials'!R242)/'E1-F. Portfolio Co. Financials'!O242))/(1-(('E1-F. Portfolio Co. Financials'!K242-'E1-F. Portfolio Co. Financials'!J242)/'E1-F. Portfolio Co. Financials'!G242)),"")</f>
        <v/>
      </c>
      <c r="AA242" s="585">
        <f t="shared" si="11"/>
        <v>0</v>
      </c>
      <c r="AB242" s="584"/>
      <c r="AC242" s="588" t="str">
        <f t="shared" si="12"/>
        <v/>
      </c>
      <c r="AD242" s="585" t="str">
        <f>IFERROR((W242*PRODUCT($V242:V242))-PRODUCT($V242:V242),"")</f>
        <v/>
      </c>
      <c r="AE242" s="585" t="str">
        <f>IFERROR((X242*PRODUCT($V242:W242))-PRODUCT($V242:W242),"")</f>
        <v/>
      </c>
      <c r="AF242" s="585" t="str">
        <f>IFERROR((Y242*PRODUCT($V242:X242))-PRODUCT($V242:X242),"")</f>
        <v/>
      </c>
      <c r="AG242" s="585" t="str">
        <f>IFERROR((Z242*PRODUCT($V242:Y242))-PRODUCT($V242:Y242),"")</f>
        <v/>
      </c>
      <c r="AH242" s="584"/>
    </row>
    <row r="243" spans="10:34" x14ac:dyDescent="0.25">
      <c r="J243" s="586"/>
      <c r="K243" s="586"/>
      <c r="L243" s="586"/>
      <c r="M243" s="586"/>
      <c r="N243" s="586"/>
      <c r="O243" s="586"/>
      <c r="P243" s="586"/>
      <c r="Q243" s="586"/>
      <c r="R243" s="586"/>
      <c r="S243" s="586"/>
      <c r="V243" s="585" t="str">
        <f>IFERROR('E1-F. Portfolio Co. Financials'!G243/'E1-F. Portfolio Co. Financials'!G243,"")</f>
        <v/>
      </c>
      <c r="W243" s="585" t="str">
        <f>IFERROR('E1-F. Portfolio Co. Financials'!P243/'E1-F. Portfolio Co. Financials'!H243,"")</f>
        <v/>
      </c>
      <c r="X243" s="585" t="str">
        <f>IFERROR(('E1-F. Portfolio Co. Financials'!Q243/'E1-F. Portfolio Co. Financials'!P243)/('E1-F. Portfolio Co. Financials'!I243/'E1-F. Portfolio Co. Financials'!H243),"")</f>
        <v/>
      </c>
      <c r="Y243" s="585" t="str">
        <f>IFERROR(('E1-F. Portfolio Co. Financials'!O243/'E1-F. Portfolio Co. Financials'!Q243)/('E1-F. Portfolio Co. Financials'!G243/'E1-F. Portfolio Co. Financials'!I243),"")</f>
        <v/>
      </c>
      <c r="Z243" s="585" t="str">
        <f>IFERROR((1-(('E1-F. Portfolio Co. Financials'!S243-'E1-F. Portfolio Co. Financials'!R243)/'E1-F. Portfolio Co. Financials'!O243))/(1-(('E1-F. Portfolio Co. Financials'!K243-'E1-F. Portfolio Co. Financials'!J243)/'E1-F. Portfolio Co. Financials'!G243)),"")</f>
        <v/>
      </c>
      <c r="AA243" s="585">
        <f t="shared" si="11"/>
        <v>0</v>
      </c>
      <c r="AB243" s="584"/>
      <c r="AC243" s="588" t="str">
        <f t="shared" si="12"/>
        <v/>
      </c>
      <c r="AD243" s="585" t="str">
        <f>IFERROR((W243*PRODUCT($V243:V243))-PRODUCT($V243:V243),"")</f>
        <v/>
      </c>
      <c r="AE243" s="585" t="str">
        <f>IFERROR((X243*PRODUCT($V243:W243))-PRODUCT($V243:W243),"")</f>
        <v/>
      </c>
      <c r="AF243" s="585" t="str">
        <f>IFERROR((Y243*PRODUCT($V243:X243))-PRODUCT($V243:X243),"")</f>
        <v/>
      </c>
      <c r="AG243" s="585" t="str">
        <f>IFERROR((Z243*PRODUCT($V243:Y243))-PRODUCT($V243:Y243),"")</f>
        <v/>
      </c>
      <c r="AH243" s="584"/>
    </row>
    <row r="244" spans="10:34" x14ac:dyDescent="0.25">
      <c r="J244" s="586"/>
      <c r="K244" s="586"/>
      <c r="L244" s="586"/>
      <c r="M244" s="586"/>
      <c r="N244" s="586"/>
      <c r="O244" s="586"/>
      <c r="P244" s="586"/>
      <c r="Q244" s="586"/>
      <c r="R244" s="586"/>
      <c r="S244" s="586"/>
      <c r="V244" s="585" t="str">
        <f>IFERROR('E1-F. Portfolio Co. Financials'!G244/'E1-F. Portfolio Co. Financials'!G244,"")</f>
        <v/>
      </c>
      <c r="W244" s="585" t="str">
        <f>IFERROR('E1-F. Portfolio Co. Financials'!P244/'E1-F. Portfolio Co. Financials'!H244,"")</f>
        <v/>
      </c>
      <c r="X244" s="585" t="str">
        <f>IFERROR(('E1-F. Portfolio Co. Financials'!Q244/'E1-F. Portfolio Co. Financials'!P244)/('E1-F. Portfolio Co. Financials'!I244/'E1-F. Portfolio Co. Financials'!H244),"")</f>
        <v/>
      </c>
      <c r="Y244" s="585" t="str">
        <f>IFERROR(('E1-F. Portfolio Co. Financials'!O244/'E1-F. Portfolio Co. Financials'!Q244)/('E1-F. Portfolio Co. Financials'!G244/'E1-F. Portfolio Co. Financials'!I244),"")</f>
        <v/>
      </c>
      <c r="Z244" s="585" t="str">
        <f>IFERROR((1-(('E1-F. Portfolio Co. Financials'!S244-'E1-F. Portfolio Co. Financials'!R244)/'E1-F. Portfolio Co. Financials'!O244))/(1-(('E1-F. Portfolio Co. Financials'!K244-'E1-F. Portfolio Co. Financials'!J244)/'E1-F. Portfolio Co. Financials'!G244)),"")</f>
        <v/>
      </c>
      <c r="AA244" s="585">
        <f t="shared" si="11"/>
        <v>0</v>
      </c>
      <c r="AB244" s="584"/>
      <c r="AC244" s="588" t="str">
        <f t="shared" si="12"/>
        <v/>
      </c>
      <c r="AD244" s="585" t="str">
        <f>IFERROR((W244*PRODUCT($V244:V244))-PRODUCT($V244:V244),"")</f>
        <v/>
      </c>
      <c r="AE244" s="585" t="str">
        <f>IFERROR((X244*PRODUCT($V244:W244))-PRODUCT($V244:W244),"")</f>
        <v/>
      </c>
      <c r="AF244" s="585" t="str">
        <f>IFERROR((Y244*PRODUCT($V244:X244))-PRODUCT($V244:X244),"")</f>
        <v/>
      </c>
      <c r="AG244" s="585" t="str">
        <f>IFERROR((Z244*PRODUCT($V244:Y244))-PRODUCT($V244:Y244),"")</f>
        <v/>
      </c>
      <c r="AH244" s="584"/>
    </row>
    <row r="245" spans="10:34" x14ac:dyDescent="0.25">
      <c r="J245" s="586"/>
      <c r="K245" s="586"/>
      <c r="L245" s="586"/>
      <c r="M245" s="586"/>
      <c r="N245" s="586"/>
      <c r="O245" s="586"/>
      <c r="P245" s="586"/>
      <c r="Q245" s="586"/>
      <c r="R245" s="586"/>
      <c r="S245" s="586"/>
      <c r="V245" s="585" t="str">
        <f>IFERROR('E1-F. Portfolio Co. Financials'!G245/'E1-F. Portfolio Co. Financials'!G245,"")</f>
        <v/>
      </c>
      <c r="W245" s="585" t="str">
        <f>IFERROR('E1-F. Portfolio Co. Financials'!P245/'E1-F. Portfolio Co. Financials'!H245,"")</f>
        <v/>
      </c>
      <c r="X245" s="585" t="str">
        <f>IFERROR(('E1-F. Portfolio Co. Financials'!Q245/'E1-F. Portfolio Co. Financials'!P245)/('E1-F. Portfolio Co. Financials'!I245/'E1-F. Portfolio Co. Financials'!H245),"")</f>
        <v/>
      </c>
      <c r="Y245" s="585" t="str">
        <f>IFERROR(('E1-F. Portfolio Co. Financials'!O245/'E1-F. Portfolio Co. Financials'!Q245)/('E1-F. Portfolio Co. Financials'!G245/'E1-F. Portfolio Co. Financials'!I245),"")</f>
        <v/>
      </c>
      <c r="Z245" s="585" t="str">
        <f>IFERROR((1-(('E1-F. Portfolio Co. Financials'!S245-'E1-F. Portfolio Co. Financials'!R245)/'E1-F. Portfolio Co. Financials'!O245))/(1-(('E1-F. Portfolio Co. Financials'!K245-'E1-F. Portfolio Co. Financials'!J245)/'E1-F. Portfolio Co. Financials'!G245)),"")</f>
        <v/>
      </c>
      <c r="AA245" s="585">
        <f t="shared" si="11"/>
        <v>0</v>
      </c>
      <c r="AB245" s="584"/>
      <c r="AC245" s="588" t="str">
        <f t="shared" si="12"/>
        <v/>
      </c>
      <c r="AD245" s="585" t="str">
        <f>IFERROR((W245*PRODUCT($V245:V245))-PRODUCT($V245:V245),"")</f>
        <v/>
      </c>
      <c r="AE245" s="585" t="str">
        <f>IFERROR((X245*PRODUCT($V245:W245))-PRODUCT($V245:W245),"")</f>
        <v/>
      </c>
      <c r="AF245" s="585" t="str">
        <f>IFERROR((Y245*PRODUCT($V245:X245))-PRODUCT($V245:X245),"")</f>
        <v/>
      </c>
      <c r="AG245" s="585" t="str">
        <f>IFERROR((Z245*PRODUCT($V245:Y245))-PRODUCT($V245:Y245),"")</f>
        <v/>
      </c>
      <c r="AH245" s="584"/>
    </row>
    <row r="246" spans="10:34" x14ac:dyDescent="0.25">
      <c r="J246" s="586"/>
      <c r="K246" s="586"/>
      <c r="L246" s="586"/>
      <c r="M246" s="586"/>
      <c r="N246" s="586"/>
      <c r="O246" s="586"/>
      <c r="P246" s="586"/>
      <c r="Q246" s="586"/>
      <c r="R246" s="586"/>
      <c r="S246" s="586"/>
      <c r="V246" s="585" t="str">
        <f>IFERROR('E1-F. Portfolio Co. Financials'!G246/'E1-F. Portfolio Co. Financials'!G246,"")</f>
        <v/>
      </c>
      <c r="W246" s="585" t="str">
        <f>IFERROR('E1-F. Portfolio Co. Financials'!P246/'E1-F. Portfolio Co. Financials'!H246,"")</f>
        <v/>
      </c>
      <c r="X246" s="585" t="str">
        <f>IFERROR(('E1-F. Portfolio Co. Financials'!Q246/'E1-F. Portfolio Co. Financials'!P246)/('E1-F. Portfolio Co. Financials'!I246/'E1-F. Portfolio Co. Financials'!H246),"")</f>
        <v/>
      </c>
      <c r="Y246" s="585" t="str">
        <f>IFERROR(('E1-F. Portfolio Co. Financials'!O246/'E1-F. Portfolio Co. Financials'!Q246)/('E1-F. Portfolio Co. Financials'!G246/'E1-F. Portfolio Co. Financials'!I246),"")</f>
        <v/>
      </c>
      <c r="Z246" s="585" t="str">
        <f>IFERROR((1-(('E1-F. Portfolio Co. Financials'!S246-'E1-F. Portfolio Co. Financials'!R246)/'E1-F. Portfolio Co. Financials'!O246))/(1-(('E1-F. Portfolio Co. Financials'!K246-'E1-F. Portfolio Co. Financials'!J246)/'E1-F. Portfolio Co. Financials'!G246)),"")</f>
        <v/>
      </c>
      <c r="AA246" s="585">
        <f t="shared" si="11"/>
        <v>0</v>
      </c>
      <c r="AB246" s="584"/>
      <c r="AC246" s="588" t="str">
        <f t="shared" si="12"/>
        <v/>
      </c>
      <c r="AD246" s="585" t="str">
        <f>IFERROR((W246*PRODUCT($V246:V246))-PRODUCT($V246:V246),"")</f>
        <v/>
      </c>
      <c r="AE246" s="585" t="str">
        <f>IFERROR((X246*PRODUCT($V246:W246))-PRODUCT($V246:W246),"")</f>
        <v/>
      </c>
      <c r="AF246" s="585" t="str">
        <f>IFERROR((Y246*PRODUCT($V246:X246))-PRODUCT($V246:X246),"")</f>
        <v/>
      </c>
      <c r="AG246" s="585" t="str">
        <f>IFERROR((Z246*PRODUCT($V246:Y246))-PRODUCT($V246:Y246),"")</f>
        <v/>
      </c>
      <c r="AH246" s="584"/>
    </row>
    <row r="247" spans="10:34" x14ac:dyDescent="0.25">
      <c r="J247" s="586"/>
      <c r="K247" s="586"/>
      <c r="L247" s="586"/>
      <c r="M247" s="586"/>
      <c r="N247" s="586"/>
      <c r="O247" s="586"/>
      <c r="P247" s="586"/>
      <c r="Q247" s="586"/>
      <c r="R247" s="586"/>
      <c r="S247" s="586"/>
      <c r="V247" s="585" t="str">
        <f>IFERROR('E1-F. Portfolio Co. Financials'!G247/'E1-F. Portfolio Co. Financials'!G247,"")</f>
        <v/>
      </c>
      <c r="W247" s="585" t="str">
        <f>IFERROR('E1-F. Portfolio Co. Financials'!P247/'E1-F. Portfolio Co. Financials'!H247,"")</f>
        <v/>
      </c>
      <c r="X247" s="585" t="str">
        <f>IFERROR(('E1-F. Portfolio Co. Financials'!Q247/'E1-F. Portfolio Co. Financials'!P247)/('E1-F. Portfolio Co. Financials'!I247/'E1-F. Portfolio Co. Financials'!H247),"")</f>
        <v/>
      </c>
      <c r="Y247" s="585" t="str">
        <f>IFERROR(('E1-F. Portfolio Co. Financials'!O247/'E1-F. Portfolio Co. Financials'!Q247)/('E1-F. Portfolio Co. Financials'!G247/'E1-F. Portfolio Co. Financials'!I247),"")</f>
        <v/>
      </c>
      <c r="Z247" s="585" t="str">
        <f>IFERROR((1-(('E1-F. Portfolio Co. Financials'!S247-'E1-F. Portfolio Co. Financials'!R247)/'E1-F. Portfolio Co. Financials'!O247))/(1-(('E1-F. Portfolio Co. Financials'!K247-'E1-F. Portfolio Co. Financials'!J247)/'E1-F. Portfolio Co. Financials'!G247)),"")</f>
        <v/>
      </c>
      <c r="AA247" s="585">
        <f t="shared" si="11"/>
        <v>0</v>
      </c>
      <c r="AB247" s="584"/>
      <c r="AC247" s="588" t="str">
        <f t="shared" si="12"/>
        <v/>
      </c>
      <c r="AD247" s="585" t="str">
        <f>IFERROR((W247*PRODUCT($V247:V247))-PRODUCT($V247:V247),"")</f>
        <v/>
      </c>
      <c r="AE247" s="585" t="str">
        <f>IFERROR((X247*PRODUCT($V247:W247))-PRODUCT($V247:W247),"")</f>
        <v/>
      </c>
      <c r="AF247" s="585" t="str">
        <f>IFERROR((Y247*PRODUCT($V247:X247))-PRODUCT($V247:X247),"")</f>
        <v/>
      </c>
      <c r="AG247" s="585" t="str">
        <f>IFERROR((Z247*PRODUCT($V247:Y247))-PRODUCT($V247:Y247),"")</f>
        <v/>
      </c>
      <c r="AH247" s="584"/>
    </row>
    <row r="248" spans="10:34" x14ac:dyDescent="0.25">
      <c r="J248" s="586"/>
      <c r="K248" s="586"/>
      <c r="L248" s="586"/>
      <c r="M248" s="586"/>
      <c r="N248" s="586"/>
      <c r="O248" s="586"/>
      <c r="P248" s="586"/>
      <c r="Q248" s="586"/>
      <c r="R248" s="586"/>
      <c r="S248" s="586"/>
      <c r="V248" s="585" t="str">
        <f>IFERROR('E1-F. Portfolio Co. Financials'!G248/'E1-F. Portfolio Co. Financials'!G248,"")</f>
        <v/>
      </c>
      <c r="W248" s="585" t="str">
        <f>IFERROR('E1-F. Portfolio Co. Financials'!P248/'E1-F. Portfolio Co. Financials'!H248,"")</f>
        <v/>
      </c>
      <c r="X248" s="585" t="str">
        <f>IFERROR(('E1-F. Portfolio Co. Financials'!Q248/'E1-F. Portfolio Co. Financials'!P248)/('E1-F. Portfolio Co. Financials'!I248/'E1-F. Portfolio Co. Financials'!H248),"")</f>
        <v/>
      </c>
      <c r="Y248" s="585" t="str">
        <f>IFERROR(('E1-F. Portfolio Co. Financials'!O248/'E1-F. Portfolio Co. Financials'!Q248)/('E1-F. Portfolio Co. Financials'!G248/'E1-F. Portfolio Co. Financials'!I248),"")</f>
        <v/>
      </c>
      <c r="Z248" s="585" t="str">
        <f>IFERROR((1-(('E1-F. Portfolio Co. Financials'!S248-'E1-F. Portfolio Co. Financials'!R248)/'E1-F. Portfolio Co. Financials'!O248))/(1-(('E1-F. Portfolio Co. Financials'!K248-'E1-F. Portfolio Co. Financials'!J248)/'E1-F. Portfolio Co. Financials'!G248)),"")</f>
        <v/>
      </c>
      <c r="AA248" s="585">
        <f t="shared" si="11"/>
        <v>0</v>
      </c>
      <c r="AB248" s="584"/>
      <c r="AC248" s="588" t="str">
        <f t="shared" si="12"/>
        <v/>
      </c>
      <c r="AD248" s="585" t="str">
        <f>IFERROR((W248*PRODUCT($V248:V248))-PRODUCT($V248:V248),"")</f>
        <v/>
      </c>
      <c r="AE248" s="585" t="str">
        <f>IFERROR((X248*PRODUCT($V248:W248))-PRODUCT($V248:W248),"")</f>
        <v/>
      </c>
      <c r="AF248" s="585" t="str">
        <f>IFERROR((Y248*PRODUCT($V248:X248))-PRODUCT($V248:X248),"")</f>
        <v/>
      </c>
      <c r="AG248" s="585" t="str">
        <f>IFERROR((Z248*PRODUCT($V248:Y248))-PRODUCT($V248:Y248),"")</f>
        <v/>
      </c>
      <c r="AH248" s="584"/>
    </row>
    <row r="249" spans="10:34" x14ac:dyDescent="0.25">
      <c r="J249" s="586"/>
      <c r="K249" s="586"/>
      <c r="L249" s="586"/>
      <c r="M249" s="586"/>
      <c r="N249" s="586"/>
      <c r="O249" s="586"/>
      <c r="P249" s="586"/>
      <c r="Q249" s="586"/>
      <c r="R249" s="586"/>
      <c r="S249" s="586"/>
      <c r="V249" s="585" t="str">
        <f>IFERROR('E1-F. Portfolio Co. Financials'!G249/'E1-F. Portfolio Co. Financials'!G249,"")</f>
        <v/>
      </c>
      <c r="W249" s="585" t="str">
        <f>IFERROR('E1-F. Portfolio Co. Financials'!P249/'E1-F. Portfolio Co. Financials'!H249,"")</f>
        <v/>
      </c>
      <c r="X249" s="585" t="str">
        <f>IFERROR(('E1-F. Portfolio Co. Financials'!Q249/'E1-F. Portfolio Co. Financials'!P249)/('E1-F. Portfolio Co. Financials'!I249/'E1-F. Portfolio Co. Financials'!H249),"")</f>
        <v/>
      </c>
      <c r="Y249" s="585" t="str">
        <f>IFERROR(('E1-F. Portfolio Co. Financials'!O249/'E1-F. Portfolio Co. Financials'!Q249)/('E1-F. Portfolio Co. Financials'!G249/'E1-F. Portfolio Co. Financials'!I249),"")</f>
        <v/>
      </c>
      <c r="Z249" s="585" t="str">
        <f>IFERROR((1-(('E1-F. Portfolio Co. Financials'!S249-'E1-F. Portfolio Co. Financials'!R249)/'E1-F. Portfolio Co. Financials'!O249))/(1-(('E1-F. Portfolio Co. Financials'!K249-'E1-F. Portfolio Co. Financials'!J249)/'E1-F. Portfolio Co. Financials'!G249)),"")</f>
        <v/>
      </c>
      <c r="AA249" s="585">
        <f t="shared" si="11"/>
        <v>0</v>
      </c>
      <c r="AB249" s="584"/>
      <c r="AC249" s="588" t="str">
        <f t="shared" si="12"/>
        <v/>
      </c>
      <c r="AD249" s="585" t="str">
        <f>IFERROR((W249*PRODUCT($V249:V249))-PRODUCT($V249:V249),"")</f>
        <v/>
      </c>
      <c r="AE249" s="585" t="str">
        <f>IFERROR((X249*PRODUCT($V249:W249))-PRODUCT($V249:W249),"")</f>
        <v/>
      </c>
      <c r="AF249" s="585" t="str">
        <f>IFERROR((Y249*PRODUCT($V249:X249))-PRODUCT($V249:X249),"")</f>
        <v/>
      </c>
      <c r="AG249" s="585" t="str">
        <f>IFERROR((Z249*PRODUCT($V249:Y249))-PRODUCT($V249:Y249),"")</f>
        <v/>
      </c>
      <c r="AH249" s="584"/>
    </row>
    <row r="250" spans="10:34" x14ac:dyDescent="0.25">
      <c r="J250" s="586"/>
      <c r="K250" s="586"/>
      <c r="L250" s="586"/>
      <c r="M250" s="586"/>
      <c r="N250" s="586"/>
      <c r="O250" s="586"/>
      <c r="P250" s="586"/>
      <c r="Q250" s="586"/>
      <c r="R250" s="586"/>
      <c r="S250" s="586"/>
      <c r="V250" s="585" t="str">
        <f>IFERROR('E1-F. Portfolio Co. Financials'!G250/'E1-F. Portfolio Co. Financials'!G250,"")</f>
        <v/>
      </c>
      <c r="W250" s="585" t="str">
        <f>IFERROR('E1-F. Portfolio Co. Financials'!P250/'E1-F. Portfolio Co. Financials'!H250,"")</f>
        <v/>
      </c>
      <c r="X250" s="585" t="str">
        <f>IFERROR(('E1-F. Portfolio Co. Financials'!Q250/'E1-F. Portfolio Co. Financials'!P250)/('E1-F. Portfolio Co. Financials'!I250/'E1-F. Portfolio Co. Financials'!H250),"")</f>
        <v/>
      </c>
      <c r="Y250" s="585" t="str">
        <f>IFERROR(('E1-F. Portfolio Co. Financials'!O250/'E1-F. Portfolio Co. Financials'!Q250)/('E1-F. Portfolio Co. Financials'!G250/'E1-F. Portfolio Co. Financials'!I250),"")</f>
        <v/>
      </c>
      <c r="Z250" s="585" t="str">
        <f>IFERROR((1-(('E1-F. Portfolio Co. Financials'!S250-'E1-F. Portfolio Co. Financials'!R250)/'E1-F. Portfolio Co. Financials'!O250))/(1-(('E1-F. Portfolio Co. Financials'!K250-'E1-F. Portfolio Co. Financials'!J250)/'E1-F. Portfolio Co. Financials'!G250)),"")</f>
        <v/>
      </c>
      <c r="AA250" s="585">
        <f t="shared" si="11"/>
        <v>0</v>
      </c>
      <c r="AB250" s="584"/>
      <c r="AC250" s="588" t="str">
        <f t="shared" si="12"/>
        <v/>
      </c>
      <c r="AD250" s="585" t="str">
        <f>IFERROR((W250*PRODUCT($V250:V250))-PRODUCT($V250:V250),"")</f>
        <v/>
      </c>
      <c r="AE250" s="585" t="str">
        <f>IFERROR((X250*PRODUCT($V250:W250))-PRODUCT($V250:W250),"")</f>
        <v/>
      </c>
      <c r="AF250" s="585" t="str">
        <f>IFERROR((Y250*PRODUCT($V250:X250))-PRODUCT($V250:X250),"")</f>
        <v/>
      </c>
      <c r="AG250" s="585" t="str">
        <f>IFERROR((Z250*PRODUCT($V250:Y250))-PRODUCT($V250:Y250),"")</f>
        <v/>
      </c>
      <c r="AH250" s="584"/>
    </row>
    <row r="251" spans="10:34" x14ac:dyDescent="0.25">
      <c r="J251" s="586"/>
      <c r="K251" s="586"/>
      <c r="L251" s="586"/>
      <c r="M251" s="586"/>
      <c r="N251" s="586"/>
      <c r="O251" s="586"/>
      <c r="P251" s="586"/>
      <c r="Q251" s="586"/>
      <c r="R251" s="586"/>
      <c r="S251" s="586"/>
      <c r="V251" s="585" t="str">
        <f>IFERROR('E1-F. Portfolio Co. Financials'!G251/'E1-F. Portfolio Co. Financials'!G251,"")</f>
        <v/>
      </c>
      <c r="W251" s="585" t="str">
        <f>IFERROR('E1-F. Portfolio Co. Financials'!P251/'E1-F. Portfolio Co. Financials'!H251,"")</f>
        <v/>
      </c>
      <c r="X251" s="585" t="str">
        <f>IFERROR(('E1-F. Portfolio Co. Financials'!Q251/'E1-F. Portfolio Co. Financials'!P251)/('E1-F. Portfolio Co. Financials'!I251/'E1-F. Portfolio Co. Financials'!H251),"")</f>
        <v/>
      </c>
      <c r="Y251" s="585" t="str">
        <f>IFERROR(('E1-F. Portfolio Co. Financials'!O251/'E1-F. Portfolio Co. Financials'!Q251)/('E1-F. Portfolio Co. Financials'!G251/'E1-F. Portfolio Co. Financials'!I251),"")</f>
        <v/>
      </c>
      <c r="Z251" s="585" t="str">
        <f>IFERROR((1-(('E1-F. Portfolio Co. Financials'!S251-'E1-F. Portfolio Co. Financials'!R251)/'E1-F. Portfolio Co. Financials'!O251))/(1-(('E1-F. Portfolio Co. Financials'!K251-'E1-F. Portfolio Co. Financials'!J251)/'E1-F. Portfolio Co. Financials'!G251)),"")</f>
        <v/>
      </c>
      <c r="AA251" s="585">
        <f t="shared" si="11"/>
        <v>0</v>
      </c>
      <c r="AB251" s="584"/>
      <c r="AC251" s="588" t="str">
        <f t="shared" si="12"/>
        <v/>
      </c>
      <c r="AD251" s="585" t="str">
        <f>IFERROR((W251*PRODUCT($V251:V251))-PRODUCT($V251:V251),"")</f>
        <v/>
      </c>
      <c r="AE251" s="585" t="str">
        <f>IFERROR((X251*PRODUCT($V251:W251))-PRODUCT($V251:W251),"")</f>
        <v/>
      </c>
      <c r="AF251" s="585" t="str">
        <f>IFERROR((Y251*PRODUCT($V251:X251))-PRODUCT($V251:X251),"")</f>
        <v/>
      </c>
      <c r="AG251" s="585" t="str">
        <f>IFERROR((Z251*PRODUCT($V251:Y251))-PRODUCT($V251:Y251),"")</f>
        <v/>
      </c>
      <c r="AH251" s="584"/>
    </row>
    <row r="252" spans="10:34" x14ac:dyDescent="0.25">
      <c r="J252" s="586"/>
      <c r="K252" s="586"/>
      <c r="L252" s="586"/>
      <c r="M252" s="586"/>
      <c r="N252" s="586"/>
      <c r="O252" s="586"/>
      <c r="P252" s="586"/>
      <c r="Q252" s="586"/>
      <c r="R252" s="586"/>
      <c r="S252" s="586"/>
      <c r="V252" s="585" t="str">
        <f>IFERROR('E1-F. Portfolio Co. Financials'!G252/'E1-F. Portfolio Co. Financials'!G252,"")</f>
        <v/>
      </c>
      <c r="W252" s="585" t="str">
        <f>IFERROR('E1-F. Portfolio Co. Financials'!P252/'E1-F. Portfolio Co. Financials'!H252,"")</f>
        <v/>
      </c>
      <c r="X252" s="585" t="str">
        <f>IFERROR(('E1-F. Portfolio Co. Financials'!Q252/'E1-F. Portfolio Co. Financials'!P252)/('E1-F. Portfolio Co. Financials'!I252/'E1-F. Portfolio Co. Financials'!H252),"")</f>
        <v/>
      </c>
      <c r="Y252" s="585" t="str">
        <f>IFERROR(('E1-F. Portfolio Co. Financials'!O252/'E1-F. Portfolio Co. Financials'!Q252)/('E1-F. Portfolio Co. Financials'!G252/'E1-F. Portfolio Co. Financials'!I252),"")</f>
        <v/>
      </c>
      <c r="Z252" s="585" t="str">
        <f>IFERROR((1-(('E1-F. Portfolio Co. Financials'!S252-'E1-F. Portfolio Co. Financials'!R252)/'E1-F. Portfolio Co. Financials'!O252))/(1-(('E1-F. Portfolio Co. Financials'!K252-'E1-F. Portfolio Co. Financials'!J252)/'E1-F. Portfolio Co. Financials'!G252)),"")</f>
        <v/>
      </c>
      <c r="AA252" s="585">
        <f t="shared" si="11"/>
        <v>0</v>
      </c>
      <c r="AB252" s="584"/>
      <c r="AC252" s="588" t="str">
        <f t="shared" si="12"/>
        <v/>
      </c>
      <c r="AD252" s="585" t="str">
        <f>IFERROR((W252*PRODUCT($V252:V252))-PRODUCT($V252:V252),"")</f>
        <v/>
      </c>
      <c r="AE252" s="585" t="str">
        <f>IFERROR((X252*PRODUCT($V252:W252))-PRODUCT($V252:W252),"")</f>
        <v/>
      </c>
      <c r="AF252" s="585" t="str">
        <f>IFERROR((Y252*PRODUCT($V252:X252))-PRODUCT($V252:X252),"")</f>
        <v/>
      </c>
      <c r="AG252" s="585" t="str">
        <f>IFERROR((Z252*PRODUCT($V252:Y252))-PRODUCT($V252:Y252),"")</f>
        <v/>
      </c>
      <c r="AH252" s="584"/>
    </row>
    <row r="253" spans="10:34" x14ac:dyDescent="0.25">
      <c r="J253" s="586"/>
      <c r="K253" s="586"/>
      <c r="L253" s="586"/>
      <c r="M253" s="586"/>
      <c r="N253" s="586"/>
      <c r="O253" s="586"/>
      <c r="P253" s="586"/>
      <c r="Q253" s="586"/>
      <c r="R253" s="586"/>
      <c r="S253" s="586"/>
      <c r="V253" s="585" t="str">
        <f>IFERROR('E1-F. Portfolio Co. Financials'!G253/'E1-F. Portfolio Co. Financials'!G253,"")</f>
        <v/>
      </c>
      <c r="W253" s="585" t="str">
        <f>IFERROR('E1-F. Portfolio Co. Financials'!P253/'E1-F. Portfolio Co. Financials'!H253,"")</f>
        <v/>
      </c>
      <c r="X253" s="585" t="str">
        <f>IFERROR(('E1-F. Portfolio Co. Financials'!Q253/'E1-F. Portfolio Co. Financials'!P253)/('E1-F. Portfolio Co. Financials'!I253/'E1-F. Portfolio Co. Financials'!H253),"")</f>
        <v/>
      </c>
      <c r="Y253" s="585" t="str">
        <f>IFERROR(('E1-F. Portfolio Co. Financials'!O253/'E1-F. Portfolio Co. Financials'!Q253)/('E1-F. Portfolio Co. Financials'!G253/'E1-F. Portfolio Co. Financials'!I253),"")</f>
        <v/>
      </c>
      <c r="Z253" s="585" t="str">
        <f>IFERROR((1-(('E1-F. Portfolio Co. Financials'!S253-'E1-F. Portfolio Co. Financials'!R253)/'E1-F. Portfolio Co. Financials'!O253))/(1-(('E1-F. Portfolio Co. Financials'!K253-'E1-F. Portfolio Co. Financials'!J253)/'E1-F. Portfolio Co. Financials'!G253)),"")</f>
        <v/>
      </c>
      <c r="AA253" s="585">
        <f t="shared" si="11"/>
        <v>0</v>
      </c>
      <c r="AB253" s="584"/>
      <c r="AC253" s="588" t="str">
        <f t="shared" si="12"/>
        <v/>
      </c>
      <c r="AD253" s="585" t="str">
        <f>IFERROR((W253*PRODUCT($V253:V253))-PRODUCT($V253:V253),"")</f>
        <v/>
      </c>
      <c r="AE253" s="585" t="str">
        <f>IFERROR((X253*PRODUCT($V253:W253))-PRODUCT($V253:W253),"")</f>
        <v/>
      </c>
      <c r="AF253" s="585" t="str">
        <f>IFERROR((Y253*PRODUCT($V253:X253))-PRODUCT($V253:X253),"")</f>
        <v/>
      </c>
      <c r="AG253" s="585" t="str">
        <f>IFERROR((Z253*PRODUCT($V253:Y253))-PRODUCT($V253:Y253),"")</f>
        <v/>
      </c>
      <c r="AH253" s="584"/>
    </row>
    <row r="254" spans="10:34" x14ac:dyDescent="0.25">
      <c r="J254" s="586"/>
      <c r="K254" s="586"/>
      <c r="L254" s="586"/>
      <c r="M254" s="586"/>
      <c r="N254" s="586"/>
      <c r="O254" s="586"/>
      <c r="P254" s="586"/>
      <c r="Q254" s="586"/>
      <c r="R254" s="586"/>
      <c r="S254" s="586"/>
      <c r="V254" s="585" t="str">
        <f>IFERROR('E1-F. Portfolio Co. Financials'!G254/'E1-F. Portfolio Co. Financials'!G254,"")</f>
        <v/>
      </c>
      <c r="W254" s="585" t="str">
        <f>IFERROR('E1-F. Portfolio Co. Financials'!P254/'E1-F. Portfolio Co. Financials'!H254,"")</f>
        <v/>
      </c>
      <c r="X254" s="585" t="str">
        <f>IFERROR(('E1-F. Portfolio Co. Financials'!Q254/'E1-F. Portfolio Co. Financials'!P254)/('E1-F. Portfolio Co. Financials'!I254/'E1-F. Portfolio Co. Financials'!H254),"")</f>
        <v/>
      </c>
      <c r="Y254" s="585" t="str">
        <f>IFERROR(('E1-F. Portfolio Co. Financials'!O254/'E1-F. Portfolio Co. Financials'!Q254)/('E1-F. Portfolio Co. Financials'!G254/'E1-F. Portfolio Co. Financials'!I254),"")</f>
        <v/>
      </c>
      <c r="Z254" s="585" t="str">
        <f>IFERROR((1-(('E1-F. Portfolio Co. Financials'!S254-'E1-F. Portfolio Co. Financials'!R254)/'E1-F. Portfolio Co. Financials'!O254))/(1-(('E1-F. Portfolio Co. Financials'!K254-'E1-F. Portfolio Co. Financials'!J254)/'E1-F. Portfolio Co. Financials'!G254)),"")</f>
        <v/>
      </c>
      <c r="AA254" s="585">
        <f t="shared" si="11"/>
        <v>0</v>
      </c>
      <c r="AB254" s="584"/>
      <c r="AC254" s="588" t="str">
        <f t="shared" si="12"/>
        <v/>
      </c>
      <c r="AD254" s="585" t="str">
        <f>IFERROR((W254*PRODUCT($V254:V254))-PRODUCT($V254:V254),"")</f>
        <v/>
      </c>
      <c r="AE254" s="585" t="str">
        <f>IFERROR((X254*PRODUCT($V254:W254))-PRODUCT($V254:W254),"")</f>
        <v/>
      </c>
      <c r="AF254" s="585" t="str">
        <f>IFERROR((Y254*PRODUCT($V254:X254))-PRODUCT($V254:X254),"")</f>
        <v/>
      </c>
      <c r="AG254" s="585" t="str">
        <f>IFERROR((Z254*PRODUCT($V254:Y254))-PRODUCT($V254:Y254),"")</f>
        <v/>
      </c>
      <c r="AH254" s="584"/>
    </row>
    <row r="255" spans="10:34" x14ac:dyDescent="0.25">
      <c r="J255" s="586"/>
      <c r="K255" s="586"/>
      <c r="L255" s="586"/>
      <c r="M255" s="586"/>
      <c r="N255" s="586"/>
      <c r="O255" s="586"/>
      <c r="P255" s="586"/>
      <c r="Q255" s="586"/>
      <c r="R255" s="586"/>
      <c r="S255" s="586"/>
      <c r="V255" s="585" t="str">
        <f>IFERROR('E1-F. Portfolio Co. Financials'!G255/'E1-F. Portfolio Co. Financials'!G255,"")</f>
        <v/>
      </c>
      <c r="W255" s="585" t="str">
        <f>IFERROR('E1-F. Portfolio Co. Financials'!P255/'E1-F. Portfolio Co. Financials'!H255,"")</f>
        <v/>
      </c>
      <c r="X255" s="585" t="str">
        <f>IFERROR(('E1-F. Portfolio Co. Financials'!Q255/'E1-F. Portfolio Co. Financials'!P255)/('E1-F. Portfolio Co. Financials'!I255/'E1-F. Portfolio Co. Financials'!H255),"")</f>
        <v/>
      </c>
      <c r="Y255" s="585" t="str">
        <f>IFERROR(('E1-F. Portfolio Co. Financials'!O255/'E1-F. Portfolio Co. Financials'!Q255)/('E1-F. Portfolio Co. Financials'!G255/'E1-F. Portfolio Co. Financials'!I255),"")</f>
        <v/>
      </c>
      <c r="Z255" s="585" t="str">
        <f>IFERROR((1-(('E1-F. Portfolio Co. Financials'!S255-'E1-F. Portfolio Co. Financials'!R255)/'E1-F. Portfolio Co. Financials'!O255))/(1-(('E1-F. Portfolio Co. Financials'!K255-'E1-F. Portfolio Co. Financials'!J255)/'E1-F. Portfolio Co. Financials'!G255)),"")</f>
        <v/>
      </c>
      <c r="AA255" s="585">
        <f t="shared" si="11"/>
        <v>0</v>
      </c>
      <c r="AB255" s="584"/>
      <c r="AC255" s="588" t="str">
        <f t="shared" si="12"/>
        <v/>
      </c>
      <c r="AD255" s="585" t="str">
        <f>IFERROR((W255*PRODUCT($V255:V255))-PRODUCT($V255:V255),"")</f>
        <v/>
      </c>
      <c r="AE255" s="585" t="str">
        <f>IFERROR((X255*PRODUCT($V255:W255))-PRODUCT($V255:W255),"")</f>
        <v/>
      </c>
      <c r="AF255" s="585" t="str">
        <f>IFERROR((Y255*PRODUCT($V255:X255))-PRODUCT($V255:X255),"")</f>
        <v/>
      </c>
      <c r="AG255" s="585" t="str">
        <f>IFERROR((Z255*PRODUCT($V255:Y255))-PRODUCT($V255:Y255),"")</f>
        <v/>
      </c>
      <c r="AH255" s="584"/>
    </row>
    <row r="256" spans="10:34" x14ac:dyDescent="0.25">
      <c r="J256" s="586"/>
      <c r="K256" s="586"/>
      <c r="L256" s="586"/>
      <c r="M256" s="586"/>
      <c r="N256" s="586"/>
      <c r="O256" s="586"/>
      <c r="P256" s="586"/>
      <c r="Q256" s="586"/>
      <c r="R256" s="586"/>
      <c r="S256" s="586"/>
      <c r="V256" s="585" t="str">
        <f>IFERROR('E1-F. Portfolio Co. Financials'!G256/'E1-F. Portfolio Co. Financials'!G256,"")</f>
        <v/>
      </c>
      <c r="W256" s="585" t="str">
        <f>IFERROR('E1-F. Portfolio Co. Financials'!P256/'E1-F. Portfolio Co. Financials'!H256,"")</f>
        <v/>
      </c>
      <c r="X256" s="585" t="str">
        <f>IFERROR(('E1-F. Portfolio Co. Financials'!Q256/'E1-F. Portfolio Co. Financials'!P256)/('E1-F. Portfolio Co. Financials'!I256/'E1-F. Portfolio Co. Financials'!H256),"")</f>
        <v/>
      </c>
      <c r="Y256" s="585" t="str">
        <f>IFERROR(('E1-F. Portfolio Co. Financials'!O256/'E1-F. Portfolio Co. Financials'!Q256)/('E1-F. Portfolio Co. Financials'!G256/'E1-F. Portfolio Co. Financials'!I256),"")</f>
        <v/>
      </c>
      <c r="Z256" s="585" t="str">
        <f>IFERROR((1-(('E1-F. Portfolio Co. Financials'!S256-'E1-F. Portfolio Co. Financials'!R256)/'E1-F. Portfolio Co. Financials'!O256))/(1-(('E1-F. Portfolio Co. Financials'!K256-'E1-F. Portfolio Co. Financials'!J256)/'E1-F. Portfolio Co. Financials'!G256)),"")</f>
        <v/>
      </c>
      <c r="AA256" s="585">
        <f t="shared" si="11"/>
        <v>0</v>
      </c>
      <c r="AB256" s="584"/>
      <c r="AC256" s="588" t="str">
        <f t="shared" si="12"/>
        <v/>
      </c>
      <c r="AD256" s="585" t="str">
        <f>IFERROR((W256*PRODUCT($V256:V256))-PRODUCT($V256:V256),"")</f>
        <v/>
      </c>
      <c r="AE256" s="585" t="str">
        <f>IFERROR((X256*PRODUCT($V256:W256))-PRODUCT($V256:W256),"")</f>
        <v/>
      </c>
      <c r="AF256" s="585" t="str">
        <f>IFERROR((Y256*PRODUCT($V256:X256))-PRODUCT($V256:X256),"")</f>
        <v/>
      </c>
      <c r="AG256" s="585" t="str">
        <f>IFERROR((Z256*PRODUCT($V256:Y256))-PRODUCT($V256:Y256),"")</f>
        <v/>
      </c>
      <c r="AH256" s="584"/>
    </row>
    <row r="257" spans="10:34" x14ac:dyDescent="0.25">
      <c r="J257" s="586"/>
      <c r="K257" s="586"/>
      <c r="L257" s="586"/>
      <c r="M257" s="586"/>
      <c r="N257" s="586"/>
      <c r="O257" s="586"/>
      <c r="P257" s="586"/>
      <c r="Q257" s="586"/>
      <c r="R257" s="586"/>
      <c r="S257" s="586"/>
      <c r="V257" s="585" t="str">
        <f>IFERROR('E1-F. Portfolio Co. Financials'!G257/'E1-F. Portfolio Co. Financials'!G257,"")</f>
        <v/>
      </c>
      <c r="W257" s="585" t="str">
        <f>IFERROR('E1-F. Portfolio Co. Financials'!P257/'E1-F. Portfolio Co. Financials'!H257,"")</f>
        <v/>
      </c>
      <c r="X257" s="585" t="str">
        <f>IFERROR(('E1-F. Portfolio Co. Financials'!Q257/'E1-F. Portfolio Co. Financials'!P257)/('E1-F. Portfolio Co. Financials'!I257/'E1-F. Portfolio Co. Financials'!H257),"")</f>
        <v/>
      </c>
      <c r="Y257" s="585" t="str">
        <f>IFERROR(('E1-F. Portfolio Co. Financials'!O257/'E1-F. Portfolio Co. Financials'!Q257)/('E1-F. Portfolio Co. Financials'!G257/'E1-F. Portfolio Co. Financials'!I257),"")</f>
        <v/>
      </c>
      <c r="Z257" s="585" t="str">
        <f>IFERROR((1-(('E1-F. Portfolio Co. Financials'!S257-'E1-F. Portfolio Co. Financials'!R257)/'E1-F. Portfolio Co. Financials'!O257))/(1-(('E1-F. Portfolio Co. Financials'!K257-'E1-F. Portfolio Co. Financials'!J257)/'E1-F. Portfolio Co. Financials'!G257)),"")</f>
        <v/>
      </c>
      <c r="AA257" s="585">
        <f t="shared" si="11"/>
        <v>0</v>
      </c>
      <c r="AB257" s="584"/>
      <c r="AC257" s="588" t="str">
        <f t="shared" si="12"/>
        <v/>
      </c>
      <c r="AD257" s="585" t="str">
        <f>IFERROR((W257*PRODUCT($V257:V257))-PRODUCT($V257:V257),"")</f>
        <v/>
      </c>
      <c r="AE257" s="585" t="str">
        <f>IFERROR((X257*PRODUCT($V257:W257))-PRODUCT($V257:W257),"")</f>
        <v/>
      </c>
      <c r="AF257" s="585" t="str">
        <f>IFERROR((Y257*PRODUCT($V257:X257))-PRODUCT($V257:X257),"")</f>
        <v/>
      </c>
      <c r="AG257" s="585" t="str">
        <f>IFERROR((Z257*PRODUCT($V257:Y257))-PRODUCT($V257:Y257),"")</f>
        <v/>
      </c>
      <c r="AH257" s="584"/>
    </row>
    <row r="258" spans="10:34" x14ac:dyDescent="0.25">
      <c r="J258" s="586"/>
      <c r="K258" s="586"/>
      <c r="L258" s="586"/>
      <c r="M258" s="586"/>
      <c r="N258" s="586"/>
      <c r="O258" s="586"/>
      <c r="P258" s="586"/>
      <c r="Q258" s="586"/>
      <c r="R258" s="586"/>
      <c r="S258" s="586"/>
      <c r="V258" s="585" t="str">
        <f>IFERROR('E1-F. Portfolio Co. Financials'!G258/'E1-F. Portfolio Co. Financials'!G258,"")</f>
        <v/>
      </c>
      <c r="W258" s="585" t="str">
        <f>IFERROR('E1-F. Portfolio Co. Financials'!P258/'E1-F. Portfolio Co. Financials'!H258,"")</f>
        <v/>
      </c>
      <c r="X258" s="585" t="str">
        <f>IFERROR(('E1-F. Portfolio Co. Financials'!Q258/'E1-F. Portfolio Co. Financials'!P258)/('E1-F. Portfolio Co. Financials'!I258/'E1-F. Portfolio Co. Financials'!H258),"")</f>
        <v/>
      </c>
      <c r="Y258" s="585" t="str">
        <f>IFERROR(('E1-F. Portfolio Co. Financials'!O258/'E1-F. Portfolio Co. Financials'!Q258)/('E1-F. Portfolio Co. Financials'!G258/'E1-F. Portfolio Co. Financials'!I258),"")</f>
        <v/>
      </c>
      <c r="Z258" s="585" t="str">
        <f>IFERROR((1-(('E1-F. Portfolio Co. Financials'!S258-'E1-F. Portfolio Co. Financials'!R258)/'E1-F. Portfolio Co. Financials'!O258))/(1-(('E1-F. Portfolio Co. Financials'!K258-'E1-F. Portfolio Co. Financials'!J258)/'E1-F. Portfolio Co. Financials'!G258)),"")</f>
        <v/>
      </c>
      <c r="AA258" s="585">
        <f t="shared" si="11"/>
        <v>0</v>
      </c>
      <c r="AB258" s="584"/>
      <c r="AC258" s="588" t="str">
        <f t="shared" si="12"/>
        <v/>
      </c>
      <c r="AD258" s="585" t="str">
        <f>IFERROR((W258*PRODUCT($V258:V258))-PRODUCT($V258:V258),"")</f>
        <v/>
      </c>
      <c r="AE258" s="585" t="str">
        <f>IFERROR((X258*PRODUCT($V258:W258))-PRODUCT($V258:W258),"")</f>
        <v/>
      </c>
      <c r="AF258" s="585" t="str">
        <f>IFERROR((Y258*PRODUCT($V258:X258))-PRODUCT($V258:X258),"")</f>
        <v/>
      </c>
      <c r="AG258" s="585" t="str">
        <f>IFERROR((Z258*PRODUCT($V258:Y258))-PRODUCT($V258:Y258),"")</f>
        <v/>
      </c>
      <c r="AH258" s="584"/>
    </row>
    <row r="259" spans="10:34" x14ac:dyDescent="0.25">
      <c r="J259" s="586"/>
      <c r="K259" s="586"/>
      <c r="L259" s="586"/>
      <c r="M259" s="586"/>
      <c r="N259" s="586"/>
      <c r="O259" s="586"/>
      <c r="P259" s="586"/>
      <c r="Q259" s="586"/>
      <c r="R259" s="586"/>
      <c r="S259" s="586"/>
      <c r="V259" s="585" t="str">
        <f>IFERROR('E1-F. Portfolio Co. Financials'!G259/'E1-F. Portfolio Co. Financials'!G259,"")</f>
        <v/>
      </c>
      <c r="W259" s="585" t="str">
        <f>IFERROR('E1-F. Portfolio Co. Financials'!P259/'E1-F. Portfolio Co. Financials'!H259,"")</f>
        <v/>
      </c>
      <c r="X259" s="585" t="str">
        <f>IFERROR(('E1-F. Portfolio Co. Financials'!Q259/'E1-F. Portfolio Co. Financials'!P259)/('E1-F. Portfolio Co. Financials'!I259/'E1-F. Portfolio Co. Financials'!H259),"")</f>
        <v/>
      </c>
      <c r="Y259" s="585" t="str">
        <f>IFERROR(('E1-F. Portfolio Co. Financials'!O259/'E1-F. Portfolio Co. Financials'!Q259)/('E1-F. Portfolio Co. Financials'!G259/'E1-F. Portfolio Co. Financials'!I259),"")</f>
        <v/>
      </c>
      <c r="Z259" s="585" t="str">
        <f>IFERROR((1-(('E1-F. Portfolio Co. Financials'!S259-'E1-F. Portfolio Co. Financials'!R259)/'E1-F. Portfolio Co. Financials'!O259))/(1-(('E1-F. Portfolio Co. Financials'!K259-'E1-F. Portfolio Co. Financials'!J259)/'E1-F. Portfolio Co. Financials'!G259)),"")</f>
        <v/>
      </c>
      <c r="AA259" s="585">
        <f t="shared" si="11"/>
        <v>0</v>
      </c>
      <c r="AB259" s="584"/>
      <c r="AC259" s="588" t="str">
        <f t="shared" si="12"/>
        <v/>
      </c>
      <c r="AD259" s="585" t="str">
        <f>IFERROR((W259*PRODUCT($V259:V259))-PRODUCT($V259:V259),"")</f>
        <v/>
      </c>
      <c r="AE259" s="585" t="str">
        <f>IFERROR((X259*PRODUCT($V259:W259))-PRODUCT($V259:W259),"")</f>
        <v/>
      </c>
      <c r="AF259" s="585" t="str">
        <f>IFERROR((Y259*PRODUCT($V259:X259))-PRODUCT($V259:X259),"")</f>
        <v/>
      </c>
      <c r="AG259" s="585" t="str">
        <f>IFERROR((Z259*PRODUCT($V259:Y259))-PRODUCT($V259:Y259),"")</f>
        <v/>
      </c>
      <c r="AH259" s="584"/>
    </row>
    <row r="260" spans="10:34" x14ac:dyDescent="0.25">
      <c r="J260" s="586"/>
      <c r="K260" s="586"/>
      <c r="L260" s="586"/>
      <c r="M260" s="586"/>
      <c r="N260" s="586"/>
      <c r="O260" s="586"/>
      <c r="P260" s="586"/>
      <c r="Q260" s="586"/>
      <c r="R260" s="586"/>
      <c r="S260" s="586"/>
      <c r="V260" s="585" t="str">
        <f>IFERROR('E1-F. Portfolio Co. Financials'!G260/'E1-F. Portfolio Co. Financials'!G260,"")</f>
        <v/>
      </c>
      <c r="W260" s="585" t="str">
        <f>IFERROR('E1-F. Portfolio Co. Financials'!P260/'E1-F. Portfolio Co. Financials'!H260,"")</f>
        <v/>
      </c>
      <c r="X260" s="585" t="str">
        <f>IFERROR(('E1-F. Portfolio Co. Financials'!Q260/'E1-F. Portfolio Co. Financials'!P260)/('E1-F. Portfolio Co. Financials'!I260/'E1-F. Portfolio Co. Financials'!H260),"")</f>
        <v/>
      </c>
      <c r="Y260" s="585" t="str">
        <f>IFERROR(('E1-F. Portfolio Co. Financials'!O260/'E1-F. Portfolio Co. Financials'!Q260)/('E1-F. Portfolio Co. Financials'!G260/'E1-F. Portfolio Co. Financials'!I260),"")</f>
        <v/>
      </c>
      <c r="Z260" s="585" t="str">
        <f>IFERROR((1-(('E1-F. Portfolio Co. Financials'!S260-'E1-F. Portfolio Co. Financials'!R260)/'E1-F. Portfolio Co. Financials'!O260))/(1-(('E1-F. Portfolio Co. Financials'!K260-'E1-F. Portfolio Co. Financials'!J260)/'E1-F. Portfolio Co. Financials'!G260)),"")</f>
        <v/>
      </c>
      <c r="AA260" s="585">
        <f t="shared" si="11"/>
        <v>0</v>
      </c>
      <c r="AB260" s="584"/>
      <c r="AC260" s="588" t="str">
        <f t="shared" si="12"/>
        <v/>
      </c>
      <c r="AD260" s="585" t="str">
        <f>IFERROR((W260*PRODUCT($V260:V260))-PRODUCT($V260:V260),"")</f>
        <v/>
      </c>
      <c r="AE260" s="585" t="str">
        <f>IFERROR((X260*PRODUCT($V260:W260))-PRODUCT($V260:W260),"")</f>
        <v/>
      </c>
      <c r="AF260" s="585" t="str">
        <f>IFERROR((Y260*PRODUCT($V260:X260))-PRODUCT($V260:X260),"")</f>
        <v/>
      </c>
      <c r="AG260" s="585" t="str">
        <f>IFERROR((Z260*PRODUCT($V260:Y260))-PRODUCT($V260:Y260),"")</f>
        <v/>
      </c>
      <c r="AH260" s="584"/>
    </row>
    <row r="261" spans="10:34" x14ac:dyDescent="0.25">
      <c r="J261" s="586"/>
      <c r="K261" s="586"/>
      <c r="L261" s="586"/>
      <c r="M261" s="586"/>
      <c r="N261" s="586"/>
      <c r="O261" s="586"/>
      <c r="P261" s="586"/>
      <c r="Q261" s="586"/>
      <c r="R261" s="586"/>
      <c r="S261" s="586"/>
      <c r="V261" s="585" t="str">
        <f>IFERROR('E1-F. Portfolio Co. Financials'!G261/'E1-F. Portfolio Co. Financials'!G261,"")</f>
        <v/>
      </c>
      <c r="W261" s="585" t="str">
        <f>IFERROR('E1-F. Portfolio Co. Financials'!P261/'E1-F. Portfolio Co. Financials'!H261,"")</f>
        <v/>
      </c>
      <c r="X261" s="585" t="str">
        <f>IFERROR(('E1-F. Portfolio Co. Financials'!Q261/'E1-F. Portfolio Co. Financials'!P261)/('E1-F. Portfolio Co. Financials'!I261/'E1-F. Portfolio Co. Financials'!H261),"")</f>
        <v/>
      </c>
      <c r="Y261" s="585" t="str">
        <f>IFERROR(('E1-F. Portfolio Co. Financials'!O261/'E1-F. Portfolio Co. Financials'!Q261)/('E1-F. Portfolio Co. Financials'!G261/'E1-F. Portfolio Co. Financials'!I261),"")</f>
        <v/>
      </c>
      <c r="Z261" s="585" t="str">
        <f>IFERROR((1-(('E1-F. Portfolio Co. Financials'!S261-'E1-F. Portfolio Co. Financials'!R261)/'E1-F. Portfolio Co. Financials'!O261))/(1-(('E1-F. Portfolio Co. Financials'!K261-'E1-F. Portfolio Co. Financials'!J261)/'E1-F. Portfolio Co. Financials'!G261)),"")</f>
        <v/>
      </c>
      <c r="AA261" s="585">
        <f t="shared" si="11"/>
        <v>0</v>
      </c>
      <c r="AB261" s="584"/>
      <c r="AC261" s="588" t="str">
        <f t="shared" si="12"/>
        <v/>
      </c>
      <c r="AD261" s="585" t="str">
        <f>IFERROR((W261*PRODUCT($V261:V261))-PRODUCT($V261:V261),"")</f>
        <v/>
      </c>
      <c r="AE261" s="585" t="str">
        <f>IFERROR((X261*PRODUCT($V261:W261))-PRODUCT($V261:W261),"")</f>
        <v/>
      </c>
      <c r="AF261" s="585" t="str">
        <f>IFERROR((Y261*PRODUCT($V261:X261))-PRODUCT($V261:X261),"")</f>
        <v/>
      </c>
      <c r="AG261" s="585" t="str">
        <f>IFERROR((Z261*PRODUCT($V261:Y261))-PRODUCT($V261:Y261),"")</f>
        <v/>
      </c>
      <c r="AH261" s="584"/>
    </row>
    <row r="262" spans="10:34" x14ac:dyDescent="0.25">
      <c r="J262" s="586"/>
      <c r="K262" s="586"/>
      <c r="L262" s="586"/>
      <c r="M262" s="586"/>
      <c r="N262" s="586"/>
      <c r="O262" s="586"/>
      <c r="P262" s="586"/>
      <c r="Q262" s="586"/>
      <c r="R262" s="586"/>
      <c r="S262" s="586"/>
      <c r="V262" s="585" t="str">
        <f>IFERROR('E1-F. Portfolio Co. Financials'!G262/'E1-F. Portfolio Co. Financials'!G262,"")</f>
        <v/>
      </c>
      <c r="W262" s="585" t="str">
        <f>IFERROR('E1-F. Portfolio Co. Financials'!P262/'E1-F. Portfolio Co. Financials'!H262,"")</f>
        <v/>
      </c>
      <c r="X262" s="585" t="str">
        <f>IFERROR(('E1-F. Portfolio Co. Financials'!Q262/'E1-F. Portfolio Co. Financials'!P262)/('E1-F. Portfolio Co. Financials'!I262/'E1-F. Portfolio Co. Financials'!H262),"")</f>
        <v/>
      </c>
      <c r="Y262" s="585" t="str">
        <f>IFERROR(('E1-F. Portfolio Co. Financials'!O262/'E1-F. Portfolio Co. Financials'!Q262)/('E1-F. Portfolio Co. Financials'!G262/'E1-F. Portfolio Co. Financials'!I262),"")</f>
        <v/>
      </c>
      <c r="Z262" s="585" t="str">
        <f>IFERROR((1-(('E1-F. Portfolio Co. Financials'!S262-'E1-F. Portfolio Co. Financials'!R262)/'E1-F. Portfolio Co. Financials'!O262))/(1-(('E1-F. Portfolio Co. Financials'!K262-'E1-F. Portfolio Co. Financials'!J262)/'E1-F. Portfolio Co. Financials'!G262)),"")</f>
        <v/>
      </c>
      <c r="AA262" s="585">
        <f t="shared" ref="AA262:AA306" si="13">PRODUCT(V262:Z262)</f>
        <v>0</v>
      </c>
      <c r="AB262" s="584"/>
      <c r="AC262" s="588" t="str">
        <f t="shared" ref="AC262:AC306" si="14">V262</f>
        <v/>
      </c>
      <c r="AD262" s="585" t="str">
        <f>IFERROR((W262*PRODUCT($V262:V262))-PRODUCT($V262:V262),"")</f>
        <v/>
      </c>
      <c r="AE262" s="585" t="str">
        <f>IFERROR((X262*PRODUCT($V262:W262))-PRODUCT($V262:W262),"")</f>
        <v/>
      </c>
      <c r="AF262" s="585" t="str">
        <f>IFERROR((Y262*PRODUCT($V262:X262))-PRODUCT($V262:X262),"")</f>
        <v/>
      </c>
      <c r="AG262" s="585" t="str">
        <f>IFERROR((Z262*PRODUCT($V262:Y262))-PRODUCT($V262:Y262),"")</f>
        <v/>
      </c>
      <c r="AH262" s="584"/>
    </row>
    <row r="263" spans="10:34" x14ac:dyDescent="0.25">
      <c r="J263" s="586"/>
      <c r="K263" s="586"/>
      <c r="L263" s="586"/>
      <c r="M263" s="586"/>
      <c r="N263" s="586"/>
      <c r="O263" s="586"/>
      <c r="P263" s="586"/>
      <c r="Q263" s="586"/>
      <c r="R263" s="586"/>
      <c r="S263" s="586"/>
      <c r="V263" s="585" t="str">
        <f>IFERROR('E1-F. Portfolio Co. Financials'!G263/'E1-F. Portfolio Co. Financials'!G263,"")</f>
        <v/>
      </c>
      <c r="W263" s="585" t="str">
        <f>IFERROR('E1-F. Portfolio Co. Financials'!P263/'E1-F. Portfolio Co. Financials'!H263,"")</f>
        <v/>
      </c>
      <c r="X263" s="585" t="str">
        <f>IFERROR(('E1-F. Portfolio Co. Financials'!Q263/'E1-F. Portfolio Co. Financials'!P263)/('E1-F. Portfolio Co. Financials'!I263/'E1-F. Portfolio Co. Financials'!H263),"")</f>
        <v/>
      </c>
      <c r="Y263" s="585" t="str">
        <f>IFERROR(('E1-F. Portfolio Co. Financials'!O263/'E1-F. Portfolio Co. Financials'!Q263)/('E1-F. Portfolio Co. Financials'!G263/'E1-F. Portfolio Co. Financials'!I263),"")</f>
        <v/>
      </c>
      <c r="Z263" s="585" t="str">
        <f>IFERROR((1-(('E1-F. Portfolio Co. Financials'!S263-'E1-F. Portfolio Co. Financials'!R263)/'E1-F. Portfolio Co. Financials'!O263))/(1-(('E1-F. Portfolio Co. Financials'!K263-'E1-F. Portfolio Co. Financials'!J263)/'E1-F. Portfolio Co. Financials'!G263)),"")</f>
        <v/>
      </c>
      <c r="AA263" s="585">
        <f t="shared" si="13"/>
        <v>0</v>
      </c>
      <c r="AB263" s="584"/>
      <c r="AC263" s="588" t="str">
        <f t="shared" si="14"/>
        <v/>
      </c>
      <c r="AD263" s="585" t="str">
        <f>IFERROR((W263*PRODUCT($V263:V263))-PRODUCT($V263:V263),"")</f>
        <v/>
      </c>
      <c r="AE263" s="585" t="str">
        <f>IFERROR((X263*PRODUCT($V263:W263))-PRODUCT($V263:W263),"")</f>
        <v/>
      </c>
      <c r="AF263" s="585" t="str">
        <f>IFERROR((Y263*PRODUCT($V263:X263))-PRODUCT($V263:X263),"")</f>
        <v/>
      </c>
      <c r="AG263" s="585" t="str">
        <f>IFERROR((Z263*PRODUCT($V263:Y263))-PRODUCT($V263:Y263),"")</f>
        <v/>
      </c>
      <c r="AH263" s="584"/>
    </row>
    <row r="264" spans="10:34" x14ac:dyDescent="0.25">
      <c r="J264" s="586"/>
      <c r="K264" s="586"/>
      <c r="L264" s="586"/>
      <c r="M264" s="586"/>
      <c r="N264" s="586"/>
      <c r="O264" s="586"/>
      <c r="P264" s="586"/>
      <c r="Q264" s="586"/>
      <c r="R264" s="586"/>
      <c r="S264" s="586"/>
      <c r="V264" s="585" t="str">
        <f>IFERROR('E1-F. Portfolio Co. Financials'!G264/'E1-F. Portfolio Co. Financials'!G264,"")</f>
        <v/>
      </c>
      <c r="W264" s="585" t="str">
        <f>IFERROR('E1-F. Portfolio Co. Financials'!P264/'E1-F. Portfolio Co. Financials'!H264,"")</f>
        <v/>
      </c>
      <c r="X264" s="585" t="str">
        <f>IFERROR(('E1-F. Portfolio Co. Financials'!Q264/'E1-F. Portfolio Co. Financials'!P264)/('E1-F. Portfolio Co. Financials'!I264/'E1-F. Portfolio Co. Financials'!H264),"")</f>
        <v/>
      </c>
      <c r="Y264" s="585" t="str">
        <f>IFERROR(('E1-F. Portfolio Co. Financials'!O264/'E1-F. Portfolio Co. Financials'!Q264)/('E1-F. Portfolio Co. Financials'!G264/'E1-F. Portfolio Co. Financials'!I264),"")</f>
        <v/>
      </c>
      <c r="Z264" s="585" t="str">
        <f>IFERROR((1-(('E1-F. Portfolio Co. Financials'!S264-'E1-F. Portfolio Co. Financials'!R264)/'E1-F. Portfolio Co. Financials'!O264))/(1-(('E1-F. Portfolio Co. Financials'!K264-'E1-F. Portfolio Co. Financials'!J264)/'E1-F. Portfolio Co. Financials'!G264)),"")</f>
        <v/>
      </c>
      <c r="AA264" s="585">
        <f t="shared" si="13"/>
        <v>0</v>
      </c>
      <c r="AB264" s="584"/>
      <c r="AC264" s="588" t="str">
        <f t="shared" si="14"/>
        <v/>
      </c>
      <c r="AD264" s="585" t="str">
        <f>IFERROR((W264*PRODUCT($V264:V264))-PRODUCT($V264:V264),"")</f>
        <v/>
      </c>
      <c r="AE264" s="585" t="str">
        <f>IFERROR((X264*PRODUCT($V264:W264))-PRODUCT($V264:W264),"")</f>
        <v/>
      </c>
      <c r="AF264" s="585" t="str">
        <f>IFERROR((Y264*PRODUCT($V264:X264))-PRODUCT($V264:X264),"")</f>
        <v/>
      </c>
      <c r="AG264" s="585" t="str">
        <f>IFERROR((Z264*PRODUCT($V264:Y264))-PRODUCT($V264:Y264),"")</f>
        <v/>
      </c>
      <c r="AH264" s="584"/>
    </row>
    <row r="265" spans="10:34" x14ac:dyDescent="0.25">
      <c r="J265" s="586"/>
      <c r="K265" s="586"/>
      <c r="L265" s="586"/>
      <c r="M265" s="586"/>
      <c r="N265" s="586"/>
      <c r="O265" s="586"/>
      <c r="P265" s="586"/>
      <c r="Q265" s="586"/>
      <c r="R265" s="586"/>
      <c r="S265" s="586"/>
      <c r="V265" s="585" t="str">
        <f>IFERROR('E1-F. Portfolio Co. Financials'!G265/'E1-F. Portfolio Co. Financials'!G265,"")</f>
        <v/>
      </c>
      <c r="W265" s="585" t="str">
        <f>IFERROR('E1-F. Portfolio Co. Financials'!P265/'E1-F. Portfolio Co. Financials'!H265,"")</f>
        <v/>
      </c>
      <c r="X265" s="585" t="str">
        <f>IFERROR(('E1-F. Portfolio Co. Financials'!Q265/'E1-F. Portfolio Co. Financials'!P265)/('E1-F. Portfolio Co. Financials'!I265/'E1-F. Portfolio Co. Financials'!H265),"")</f>
        <v/>
      </c>
      <c r="Y265" s="585" t="str">
        <f>IFERROR(('E1-F. Portfolio Co. Financials'!O265/'E1-F. Portfolio Co. Financials'!Q265)/('E1-F. Portfolio Co. Financials'!G265/'E1-F. Portfolio Co. Financials'!I265),"")</f>
        <v/>
      </c>
      <c r="Z265" s="585" t="str">
        <f>IFERROR((1-(('E1-F. Portfolio Co. Financials'!S265-'E1-F. Portfolio Co. Financials'!R265)/'E1-F. Portfolio Co. Financials'!O265))/(1-(('E1-F. Portfolio Co. Financials'!K265-'E1-F. Portfolio Co. Financials'!J265)/'E1-F. Portfolio Co. Financials'!G265)),"")</f>
        <v/>
      </c>
      <c r="AA265" s="585">
        <f t="shared" si="13"/>
        <v>0</v>
      </c>
      <c r="AB265" s="584"/>
      <c r="AC265" s="588" t="str">
        <f t="shared" si="14"/>
        <v/>
      </c>
      <c r="AD265" s="585" t="str">
        <f>IFERROR((W265*PRODUCT($V265:V265))-PRODUCT($V265:V265),"")</f>
        <v/>
      </c>
      <c r="AE265" s="585" t="str">
        <f>IFERROR((X265*PRODUCT($V265:W265))-PRODUCT($V265:W265),"")</f>
        <v/>
      </c>
      <c r="AF265" s="585" t="str">
        <f>IFERROR((Y265*PRODUCT($V265:X265))-PRODUCT($V265:X265),"")</f>
        <v/>
      </c>
      <c r="AG265" s="585" t="str">
        <f>IFERROR((Z265*PRODUCT($V265:Y265))-PRODUCT($V265:Y265),"")</f>
        <v/>
      </c>
      <c r="AH265" s="584"/>
    </row>
    <row r="266" spans="10:34" x14ac:dyDescent="0.25">
      <c r="J266" s="586"/>
      <c r="K266" s="586"/>
      <c r="L266" s="586"/>
      <c r="M266" s="586"/>
      <c r="N266" s="586"/>
      <c r="O266" s="586"/>
      <c r="P266" s="586"/>
      <c r="Q266" s="586"/>
      <c r="R266" s="586"/>
      <c r="S266" s="586"/>
      <c r="V266" s="585" t="str">
        <f>IFERROR('E1-F. Portfolio Co. Financials'!G266/'E1-F. Portfolio Co. Financials'!G266,"")</f>
        <v/>
      </c>
      <c r="W266" s="585" t="str">
        <f>IFERROR('E1-F. Portfolio Co. Financials'!P266/'E1-F. Portfolio Co. Financials'!H266,"")</f>
        <v/>
      </c>
      <c r="X266" s="585" t="str">
        <f>IFERROR(('E1-F. Portfolio Co. Financials'!Q266/'E1-F. Portfolio Co. Financials'!P266)/('E1-F. Portfolio Co. Financials'!I266/'E1-F. Portfolio Co. Financials'!H266),"")</f>
        <v/>
      </c>
      <c r="Y266" s="585" t="str">
        <f>IFERROR(('E1-F. Portfolio Co. Financials'!O266/'E1-F. Portfolio Co. Financials'!Q266)/('E1-F. Portfolio Co. Financials'!G266/'E1-F. Portfolio Co. Financials'!I266),"")</f>
        <v/>
      </c>
      <c r="Z266" s="585" t="str">
        <f>IFERROR((1-(('E1-F. Portfolio Co. Financials'!S266-'E1-F. Portfolio Co. Financials'!R266)/'E1-F. Portfolio Co. Financials'!O266))/(1-(('E1-F. Portfolio Co. Financials'!K266-'E1-F. Portfolio Co. Financials'!J266)/'E1-F. Portfolio Co. Financials'!G266)),"")</f>
        <v/>
      </c>
      <c r="AA266" s="585">
        <f t="shared" si="13"/>
        <v>0</v>
      </c>
      <c r="AB266" s="584"/>
      <c r="AC266" s="588" t="str">
        <f t="shared" si="14"/>
        <v/>
      </c>
      <c r="AD266" s="585" t="str">
        <f>IFERROR((W266*PRODUCT($V266:V266))-PRODUCT($V266:V266),"")</f>
        <v/>
      </c>
      <c r="AE266" s="585" t="str">
        <f>IFERROR((X266*PRODUCT($V266:W266))-PRODUCT($V266:W266),"")</f>
        <v/>
      </c>
      <c r="AF266" s="585" t="str">
        <f>IFERROR((Y266*PRODUCT($V266:X266))-PRODUCT($V266:X266),"")</f>
        <v/>
      </c>
      <c r="AG266" s="585" t="str">
        <f>IFERROR((Z266*PRODUCT($V266:Y266))-PRODUCT($V266:Y266),"")</f>
        <v/>
      </c>
      <c r="AH266" s="584"/>
    </row>
    <row r="267" spans="10:34" x14ac:dyDescent="0.25">
      <c r="J267" s="586"/>
      <c r="K267" s="586"/>
      <c r="L267" s="586"/>
      <c r="M267" s="586"/>
      <c r="N267" s="586"/>
      <c r="O267" s="586"/>
      <c r="P267" s="586"/>
      <c r="Q267" s="586"/>
      <c r="R267" s="586"/>
      <c r="S267" s="586"/>
      <c r="V267" s="585" t="str">
        <f>IFERROR('E1-F. Portfolio Co. Financials'!G267/'E1-F. Portfolio Co. Financials'!G267,"")</f>
        <v/>
      </c>
      <c r="W267" s="585" t="str">
        <f>IFERROR('E1-F. Portfolio Co. Financials'!P267/'E1-F. Portfolio Co. Financials'!H267,"")</f>
        <v/>
      </c>
      <c r="X267" s="585" t="str">
        <f>IFERROR(('E1-F. Portfolio Co. Financials'!Q267/'E1-F. Portfolio Co. Financials'!P267)/('E1-F. Portfolio Co. Financials'!I267/'E1-F. Portfolio Co. Financials'!H267),"")</f>
        <v/>
      </c>
      <c r="Y267" s="585" t="str">
        <f>IFERROR(('E1-F. Portfolio Co. Financials'!O267/'E1-F. Portfolio Co. Financials'!Q267)/('E1-F. Portfolio Co. Financials'!G267/'E1-F. Portfolio Co. Financials'!I267),"")</f>
        <v/>
      </c>
      <c r="Z267" s="585" t="str">
        <f>IFERROR((1-(('E1-F. Portfolio Co. Financials'!S267-'E1-F. Portfolio Co. Financials'!R267)/'E1-F. Portfolio Co. Financials'!O267))/(1-(('E1-F. Portfolio Co. Financials'!K267-'E1-F. Portfolio Co. Financials'!J267)/'E1-F. Portfolio Co. Financials'!G267)),"")</f>
        <v/>
      </c>
      <c r="AA267" s="585">
        <f t="shared" si="13"/>
        <v>0</v>
      </c>
      <c r="AB267" s="584"/>
      <c r="AC267" s="588" t="str">
        <f t="shared" si="14"/>
        <v/>
      </c>
      <c r="AD267" s="585" t="str">
        <f>IFERROR((W267*PRODUCT($V267:V267))-PRODUCT($V267:V267),"")</f>
        <v/>
      </c>
      <c r="AE267" s="585" t="str">
        <f>IFERROR((X267*PRODUCT($V267:W267))-PRODUCT($V267:W267),"")</f>
        <v/>
      </c>
      <c r="AF267" s="585" t="str">
        <f>IFERROR((Y267*PRODUCT($V267:X267))-PRODUCT($V267:X267),"")</f>
        <v/>
      </c>
      <c r="AG267" s="585" t="str">
        <f>IFERROR((Z267*PRODUCT($V267:Y267))-PRODUCT($V267:Y267),"")</f>
        <v/>
      </c>
      <c r="AH267" s="584"/>
    </row>
    <row r="268" spans="10:34" x14ac:dyDescent="0.25">
      <c r="J268" s="586"/>
      <c r="K268" s="586"/>
      <c r="L268" s="586"/>
      <c r="M268" s="586"/>
      <c r="N268" s="586"/>
      <c r="O268" s="586"/>
      <c r="P268" s="586"/>
      <c r="Q268" s="586"/>
      <c r="R268" s="586"/>
      <c r="S268" s="586"/>
      <c r="V268" s="585" t="str">
        <f>IFERROR('E1-F. Portfolio Co. Financials'!G268/'E1-F. Portfolio Co. Financials'!G268,"")</f>
        <v/>
      </c>
      <c r="W268" s="585" t="str">
        <f>IFERROR('E1-F. Portfolio Co. Financials'!P268/'E1-F. Portfolio Co. Financials'!H268,"")</f>
        <v/>
      </c>
      <c r="X268" s="585" t="str">
        <f>IFERROR(('E1-F. Portfolio Co. Financials'!Q268/'E1-F. Portfolio Co. Financials'!P268)/('E1-F. Portfolio Co. Financials'!I268/'E1-F. Portfolio Co. Financials'!H268),"")</f>
        <v/>
      </c>
      <c r="Y268" s="585" t="str">
        <f>IFERROR(('E1-F. Portfolio Co. Financials'!O268/'E1-F. Portfolio Co. Financials'!Q268)/('E1-F. Portfolio Co. Financials'!G268/'E1-F. Portfolio Co. Financials'!I268),"")</f>
        <v/>
      </c>
      <c r="Z268" s="585" t="str">
        <f>IFERROR((1-(('E1-F. Portfolio Co. Financials'!S268-'E1-F. Portfolio Co. Financials'!R268)/'E1-F. Portfolio Co. Financials'!O268))/(1-(('E1-F. Portfolio Co. Financials'!K268-'E1-F. Portfolio Co. Financials'!J268)/'E1-F. Portfolio Co. Financials'!G268)),"")</f>
        <v/>
      </c>
      <c r="AA268" s="585">
        <f t="shared" si="13"/>
        <v>0</v>
      </c>
      <c r="AB268" s="584"/>
      <c r="AC268" s="588" t="str">
        <f t="shared" si="14"/>
        <v/>
      </c>
      <c r="AD268" s="585" t="str">
        <f>IFERROR((W268*PRODUCT($V268:V268))-PRODUCT($V268:V268),"")</f>
        <v/>
      </c>
      <c r="AE268" s="585" t="str">
        <f>IFERROR((X268*PRODUCT($V268:W268))-PRODUCT($V268:W268),"")</f>
        <v/>
      </c>
      <c r="AF268" s="585" t="str">
        <f>IFERROR((Y268*PRODUCT($V268:X268))-PRODUCT($V268:X268),"")</f>
        <v/>
      </c>
      <c r="AG268" s="585" t="str">
        <f>IFERROR((Z268*PRODUCT($V268:Y268))-PRODUCT($V268:Y268),"")</f>
        <v/>
      </c>
      <c r="AH268" s="584"/>
    </row>
    <row r="269" spans="10:34" x14ac:dyDescent="0.25">
      <c r="J269" s="586"/>
      <c r="K269" s="586"/>
      <c r="L269" s="586"/>
      <c r="M269" s="586"/>
      <c r="N269" s="586"/>
      <c r="O269" s="586"/>
      <c r="P269" s="586"/>
      <c r="Q269" s="586"/>
      <c r="R269" s="586"/>
      <c r="S269" s="586"/>
      <c r="V269" s="585" t="str">
        <f>IFERROR('E1-F. Portfolio Co. Financials'!G269/'E1-F. Portfolio Co. Financials'!G269,"")</f>
        <v/>
      </c>
      <c r="W269" s="585" t="str">
        <f>IFERROR('E1-F. Portfolio Co. Financials'!P269/'E1-F. Portfolio Co. Financials'!H269,"")</f>
        <v/>
      </c>
      <c r="X269" s="585" t="str">
        <f>IFERROR(('E1-F. Portfolio Co. Financials'!Q269/'E1-F. Portfolio Co. Financials'!P269)/('E1-F. Portfolio Co. Financials'!I269/'E1-F. Portfolio Co. Financials'!H269),"")</f>
        <v/>
      </c>
      <c r="Y269" s="585" t="str">
        <f>IFERROR(('E1-F. Portfolio Co. Financials'!O269/'E1-F. Portfolio Co. Financials'!Q269)/('E1-F. Portfolio Co. Financials'!G269/'E1-F. Portfolio Co. Financials'!I269),"")</f>
        <v/>
      </c>
      <c r="Z269" s="585" t="str">
        <f>IFERROR((1-(('E1-F. Portfolio Co. Financials'!S269-'E1-F. Portfolio Co. Financials'!R269)/'E1-F. Portfolio Co. Financials'!O269))/(1-(('E1-F. Portfolio Co. Financials'!K269-'E1-F. Portfolio Co. Financials'!J269)/'E1-F. Portfolio Co. Financials'!G269)),"")</f>
        <v/>
      </c>
      <c r="AA269" s="585">
        <f t="shared" si="13"/>
        <v>0</v>
      </c>
      <c r="AB269" s="584"/>
      <c r="AC269" s="588" t="str">
        <f t="shared" si="14"/>
        <v/>
      </c>
      <c r="AD269" s="585" t="str">
        <f>IFERROR((W269*PRODUCT($V269:V269))-PRODUCT($V269:V269),"")</f>
        <v/>
      </c>
      <c r="AE269" s="585" t="str">
        <f>IFERROR((X269*PRODUCT($V269:W269))-PRODUCT($V269:W269),"")</f>
        <v/>
      </c>
      <c r="AF269" s="585" t="str">
        <f>IFERROR((Y269*PRODUCT($V269:X269))-PRODUCT($V269:X269),"")</f>
        <v/>
      </c>
      <c r="AG269" s="585" t="str">
        <f>IFERROR((Z269*PRODUCT($V269:Y269))-PRODUCT($V269:Y269),"")</f>
        <v/>
      </c>
      <c r="AH269" s="584"/>
    </row>
    <row r="270" spans="10:34" x14ac:dyDescent="0.25">
      <c r="J270" s="586"/>
      <c r="K270" s="586"/>
      <c r="L270" s="586"/>
      <c r="M270" s="586"/>
      <c r="N270" s="586"/>
      <c r="O270" s="586"/>
      <c r="P270" s="586"/>
      <c r="Q270" s="586"/>
      <c r="R270" s="586"/>
      <c r="S270" s="586"/>
      <c r="V270" s="585" t="str">
        <f>IFERROR('E1-F. Portfolio Co. Financials'!G270/'E1-F. Portfolio Co. Financials'!G270,"")</f>
        <v/>
      </c>
      <c r="W270" s="585" t="str">
        <f>IFERROR('E1-F. Portfolio Co. Financials'!P270/'E1-F. Portfolio Co. Financials'!H270,"")</f>
        <v/>
      </c>
      <c r="X270" s="585" t="str">
        <f>IFERROR(('E1-F. Portfolio Co. Financials'!Q270/'E1-F. Portfolio Co. Financials'!P270)/('E1-F. Portfolio Co. Financials'!I270/'E1-F. Portfolio Co. Financials'!H270),"")</f>
        <v/>
      </c>
      <c r="Y270" s="585" t="str">
        <f>IFERROR(('E1-F. Portfolio Co. Financials'!O270/'E1-F. Portfolio Co. Financials'!Q270)/('E1-F. Portfolio Co. Financials'!G270/'E1-F. Portfolio Co. Financials'!I270),"")</f>
        <v/>
      </c>
      <c r="Z270" s="585" t="str">
        <f>IFERROR((1-(('E1-F. Portfolio Co. Financials'!S270-'E1-F. Portfolio Co. Financials'!R270)/'E1-F. Portfolio Co. Financials'!O270))/(1-(('E1-F. Portfolio Co. Financials'!K270-'E1-F. Portfolio Co. Financials'!J270)/'E1-F. Portfolio Co. Financials'!G270)),"")</f>
        <v/>
      </c>
      <c r="AA270" s="585">
        <f t="shared" si="13"/>
        <v>0</v>
      </c>
      <c r="AB270" s="584"/>
      <c r="AC270" s="588" t="str">
        <f t="shared" si="14"/>
        <v/>
      </c>
      <c r="AD270" s="585" t="str">
        <f>IFERROR((W270*PRODUCT($V270:V270))-PRODUCT($V270:V270),"")</f>
        <v/>
      </c>
      <c r="AE270" s="585" t="str">
        <f>IFERROR((X270*PRODUCT($V270:W270))-PRODUCT($V270:W270),"")</f>
        <v/>
      </c>
      <c r="AF270" s="585" t="str">
        <f>IFERROR((Y270*PRODUCT($V270:X270))-PRODUCT($V270:X270),"")</f>
        <v/>
      </c>
      <c r="AG270" s="585" t="str">
        <f>IFERROR((Z270*PRODUCT($V270:Y270))-PRODUCT($V270:Y270),"")</f>
        <v/>
      </c>
      <c r="AH270" s="584"/>
    </row>
    <row r="271" spans="10:34" x14ac:dyDescent="0.25">
      <c r="J271" s="586"/>
      <c r="K271" s="586"/>
      <c r="L271" s="586"/>
      <c r="M271" s="586"/>
      <c r="N271" s="586"/>
      <c r="O271" s="586"/>
      <c r="P271" s="586"/>
      <c r="Q271" s="586"/>
      <c r="R271" s="586"/>
      <c r="S271" s="586"/>
      <c r="V271" s="585" t="str">
        <f>IFERROR('E1-F. Portfolio Co. Financials'!G271/'E1-F. Portfolio Co. Financials'!G271,"")</f>
        <v/>
      </c>
      <c r="W271" s="585" t="str">
        <f>IFERROR('E1-F. Portfolio Co. Financials'!P271/'E1-F. Portfolio Co. Financials'!H271,"")</f>
        <v/>
      </c>
      <c r="X271" s="585" t="str">
        <f>IFERROR(('E1-F. Portfolio Co. Financials'!Q271/'E1-F. Portfolio Co. Financials'!P271)/('E1-F. Portfolio Co. Financials'!I271/'E1-F. Portfolio Co. Financials'!H271),"")</f>
        <v/>
      </c>
      <c r="Y271" s="585" t="str">
        <f>IFERROR(('E1-F. Portfolio Co. Financials'!O271/'E1-F. Portfolio Co. Financials'!Q271)/('E1-F. Portfolio Co. Financials'!G271/'E1-F. Portfolio Co. Financials'!I271),"")</f>
        <v/>
      </c>
      <c r="Z271" s="585" t="str">
        <f>IFERROR((1-(('E1-F. Portfolio Co. Financials'!S271-'E1-F. Portfolio Co. Financials'!R271)/'E1-F. Portfolio Co. Financials'!O271))/(1-(('E1-F. Portfolio Co. Financials'!K271-'E1-F. Portfolio Co. Financials'!J271)/'E1-F. Portfolio Co. Financials'!G271)),"")</f>
        <v/>
      </c>
      <c r="AA271" s="585">
        <f t="shared" si="13"/>
        <v>0</v>
      </c>
      <c r="AB271" s="584"/>
      <c r="AC271" s="588" t="str">
        <f t="shared" si="14"/>
        <v/>
      </c>
      <c r="AD271" s="585" t="str">
        <f>IFERROR((W271*PRODUCT($V271:V271))-PRODUCT($V271:V271),"")</f>
        <v/>
      </c>
      <c r="AE271" s="585" t="str">
        <f>IFERROR((X271*PRODUCT($V271:W271))-PRODUCT($V271:W271),"")</f>
        <v/>
      </c>
      <c r="AF271" s="585" t="str">
        <f>IFERROR((Y271*PRODUCT($V271:X271))-PRODUCT($V271:X271),"")</f>
        <v/>
      </c>
      <c r="AG271" s="585" t="str">
        <f>IFERROR((Z271*PRODUCT($V271:Y271))-PRODUCT($V271:Y271),"")</f>
        <v/>
      </c>
      <c r="AH271" s="584"/>
    </row>
    <row r="272" spans="10:34" x14ac:dyDescent="0.25">
      <c r="J272" s="586"/>
      <c r="K272" s="586"/>
      <c r="L272" s="586"/>
      <c r="M272" s="586"/>
      <c r="N272" s="586"/>
      <c r="O272" s="586"/>
      <c r="P272" s="586"/>
      <c r="Q272" s="586"/>
      <c r="R272" s="586"/>
      <c r="S272" s="586"/>
      <c r="V272" s="585" t="str">
        <f>IFERROR('E1-F. Portfolio Co. Financials'!G272/'E1-F. Portfolio Co. Financials'!G272,"")</f>
        <v/>
      </c>
      <c r="W272" s="585" t="str">
        <f>IFERROR('E1-F. Portfolio Co. Financials'!P272/'E1-F. Portfolio Co. Financials'!H272,"")</f>
        <v/>
      </c>
      <c r="X272" s="585" t="str">
        <f>IFERROR(('E1-F. Portfolio Co. Financials'!Q272/'E1-F. Portfolio Co. Financials'!P272)/('E1-F. Portfolio Co. Financials'!I272/'E1-F. Portfolio Co. Financials'!H272),"")</f>
        <v/>
      </c>
      <c r="Y272" s="585" t="str">
        <f>IFERROR(('E1-F. Portfolio Co. Financials'!O272/'E1-F. Portfolio Co. Financials'!Q272)/('E1-F. Portfolio Co. Financials'!G272/'E1-F. Portfolio Co. Financials'!I272),"")</f>
        <v/>
      </c>
      <c r="Z272" s="585" t="str">
        <f>IFERROR((1-(('E1-F. Portfolio Co. Financials'!S272-'E1-F. Portfolio Co. Financials'!R272)/'E1-F. Portfolio Co. Financials'!O272))/(1-(('E1-F. Portfolio Co. Financials'!K272-'E1-F. Portfolio Co. Financials'!J272)/'E1-F. Portfolio Co. Financials'!G272)),"")</f>
        <v/>
      </c>
      <c r="AA272" s="585">
        <f t="shared" si="13"/>
        <v>0</v>
      </c>
      <c r="AB272" s="584"/>
      <c r="AC272" s="588" t="str">
        <f t="shared" si="14"/>
        <v/>
      </c>
      <c r="AD272" s="585" t="str">
        <f>IFERROR((W272*PRODUCT($V272:V272))-PRODUCT($V272:V272),"")</f>
        <v/>
      </c>
      <c r="AE272" s="585" t="str">
        <f>IFERROR((X272*PRODUCT($V272:W272))-PRODUCT($V272:W272),"")</f>
        <v/>
      </c>
      <c r="AF272" s="585" t="str">
        <f>IFERROR((Y272*PRODUCT($V272:X272))-PRODUCT($V272:X272),"")</f>
        <v/>
      </c>
      <c r="AG272" s="585" t="str">
        <f>IFERROR((Z272*PRODUCT($V272:Y272))-PRODUCT($V272:Y272),"")</f>
        <v/>
      </c>
      <c r="AH272" s="584"/>
    </row>
    <row r="273" spans="10:34" x14ac:dyDescent="0.25">
      <c r="J273" s="586"/>
      <c r="K273" s="586"/>
      <c r="L273" s="586"/>
      <c r="M273" s="586"/>
      <c r="N273" s="586"/>
      <c r="O273" s="586"/>
      <c r="P273" s="586"/>
      <c r="Q273" s="586"/>
      <c r="R273" s="586"/>
      <c r="S273" s="586"/>
      <c r="V273" s="585" t="str">
        <f>IFERROR('E1-F. Portfolio Co. Financials'!G273/'E1-F. Portfolio Co. Financials'!G273,"")</f>
        <v/>
      </c>
      <c r="W273" s="585" t="str">
        <f>IFERROR('E1-F. Portfolio Co. Financials'!P273/'E1-F. Portfolio Co. Financials'!H273,"")</f>
        <v/>
      </c>
      <c r="X273" s="585" t="str">
        <f>IFERROR(('E1-F. Portfolio Co. Financials'!Q273/'E1-F. Portfolio Co. Financials'!P273)/('E1-F. Portfolio Co. Financials'!I273/'E1-F. Portfolio Co. Financials'!H273),"")</f>
        <v/>
      </c>
      <c r="Y273" s="585" t="str">
        <f>IFERROR(('E1-F. Portfolio Co. Financials'!O273/'E1-F. Portfolio Co. Financials'!Q273)/('E1-F. Portfolio Co. Financials'!G273/'E1-F. Portfolio Co. Financials'!I273),"")</f>
        <v/>
      </c>
      <c r="Z273" s="585" t="str">
        <f>IFERROR((1-(('E1-F. Portfolio Co. Financials'!S273-'E1-F. Portfolio Co. Financials'!R273)/'E1-F. Portfolio Co. Financials'!O273))/(1-(('E1-F. Portfolio Co. Financials'!K273-'E1-F. Portfolio Co. Financials'!J273)/'E1-F. Portfolio Co. Financials'!G273)),"")</f>
        <v/>
      </c>
      <c r="AA273" s="585">
        <f t="shared" si="13"/>
        <v>0</v>
      </c>
      <c r="AB273" s="584"/>
      <c r="AC273" s="588" t="str">
        <f t="shared" si="14"/>
        <v/>
      </c>
      <c r="AD273" s="585" t="str">
        <f>IFERROR((W273*PRODUCT($V273:V273))-PRODUCT($V273:V273),"")</f>
        <v/>
      </c>
      <c r="AE273" s="585" t="str">
        <f>IFERROR((X273*PRODUCT($V273:W273))-PRODUCT($V273:W273),"")</f>
        <v/>
      </c>
      <c r="AF273" s="585" t="str">
        <f>IFERROR((Y273*PRODUCT($V273:X273))-PRODUCT($V273:X273),"")</f>
        <v/>
      </c>
      <c r="AG273" s="585" t="str">
        <f>IFERROR((Z273*PRODUCT($V273:Y273))-PRODUCT($V273:Y273),"")</f>
        <v/>
      </c>
      <c r="AH273" s="584"/>
    </row>
    <row r="274" spans="10:34" x14ac:dyDescent="0.25">
      <c r="J274" s="586"/>
      <c r="K274" s="586"/>
      <c r="L274" s="586"/>
      <c r="M274" s="586"/>
      <c r="N274" s="586"/>
      <c r="O274" s="586"/>
      <c r="P274" s="586"/>
      <c r="Q274" s="586"/>
      <c r="R274" s="586"/>
      <c r="S274" s="586"/>
      <c r="V274" s="585" t="str">
        <f>IFERROR('E1-F. Portfolio Co. Financials'!G274/'E1-F. Portfolio Co. Financials'!G274,"")</f>
        <v/>
      </c>
      <c r="W274" s="585" t="str">
        <f>IFERROR('E1-F. Portfolio Co. Financials'!P274/'E1-F. Portfolio Co. Financials'!H274,"")</f>
        <v/>
      </c>
      <c r="X274" s="585" t="str">
        <f>IFERROR(('E1-F. Portfolio Co. Financials'!Q274/'E1-F. Portfolio Co. Financials'!P274)/('E1-F. Portfolio Co. Financials'!I274/'E1-F. Portfolio Co. Financials'!H274),"")</f>
        <v/>
      </c>
      <c r="Y274" s="585" t="str">
        <f>IFERROR(('E1-F. Portfolio Co. Financials'!O274/'E1-F. Portfolio Co. Financials'!Q274)/('E1-F. Portfolio Co. Financials'!G274/'E1-F. Portfolio Co. Financials'!I274),"")</f>
        <v/>
      </c>
      <c r="Z274" s="585" t="str">
        <f>IFERROR((1-(('E1-F. Portfolio Co. Financials'!S274-'E1-F. Portfolio Co. Financials'!R274)/'E1-F. Portfolio Co. Financials'!O274))/(1-(('E1-F. Portfolio Co. Financials'!K274-'E1-F. Portfolio Co. Financials'!J274)/'E1-F. Portfolio Co. Financials'!G274)),"")</f>
        <v/>
      </c>
      <c r="AA274" s="585">
        <f t="shared" si="13"/>
        <v>0</v>
      </c>
      <c r="AB274" s="584"/>
      <c r="AC274" s="588" t="str">
        <f t="shared" si="14"/>
        <v/>
      </c>
      <c r="AD274" s="585" t="str">
        <f>IFERROR((W274*PRODUCT($V274:V274))-PRODUCT($V274:V274),"")</f>
        <v/>
      </c>
      <c r="AE274" s="585" t="str">
        <f>IFERROR((X274*PRODUCT($V274:W274))-PRODUCT($V274:W274),"")</f>
        <v/>
      </c>
      <c r="AF274" s="585" t="str">
        <f>IFERROR((Y274*PRODUCT($V274:X274))-PRODUCT($V274:X274),"")</f>
        <v/>
      </c>
      <c r="AG274" s="585" t="str">
        <f>IFERROR((Z274*PRODUCT($V274:Y274))-PRODUCT($V274:Y274),"")</f>
        <v/>
      </c>
      <c r="AH274" s="584"/>
    </row>
    <row r="275" spans="10:34" x14ac:dyDescent="0.25">
      <c r="J275" s="586"/>
      <c r="K275" s="586"/>
      <c r="L275" s="586"/>
      <c r="M275" s="586"/>
      <c r="N275" s="586"/>
      <c r="O275" s="586"/>
      <c r="P275" s="586"/>
      <c r="Q275" s="586"/>
      <c r="R275" s="586"/>
      <c r="S275" s="586"/>
      <c r="V275" s="585" t="str">
        <f>IFERROR('E1-F. Portfolio Co. Financials'!G275/'E1-F. Portfolio Co. Financials'!G275,"")</f>
        <v/>
      </c>
      <c r="W275" s="585" t="str">
        <f>IFERROR('E1-F. Portfolio Co. Financials'!P275/'E1-F. Portfolio Co. Financials'!H275,"")</f>
        <v/>
      </c>
      <c r="X275" s="585" t="str">
        <f>IFERROR(('E1-F. Portfolio Co. Financials'!Q275/'E1-F. Portfolio Co. Financials'!P275)/('E1-F. Portfolio Co. Financials'!I275/'E1-F. Portfolio Co. Financials'!H275),"")</f>
        <v/>
      </c>
      <c r="Y275" s="585" t="str">
        <f>IFERROR(('E1-F. Portfolio Co. Financials'!O275/'E1-F. Portfolio Co. Financials'!Q275)/('E1-F. Portfolio Co. Financials'!G275/'E1-F. Portfolio Co. Financials'!I275),"")</f>
        <v/>
      </c>
      <c r="Z275" s="585" t="str">
        <f>IFERROR((1-(('E1-F. Portfolio Co. Financials'!S275-'E1-F. Portfolio Co. Financials'!R275)/'E1-F. Portfolio Co. Financials'!O275))/(1-(('E1-F. Portfolio Co. Financials'!K275-'E1-F. Portfolio Co. Financials'!J275)/'E1-F. Portfolio Co. Financials'!G275)),"")</f>
        <v/>
      </c>
      <c r="AA275" s="585">
        <f t="shared" si="13"/>
        <v>0</v>
      </c>
      <c r="AB275" s="584"/>
      <c r="AC275" s="588" t="str">
        <f t="shared" si="14"/>
        <v/>
      </c>
      <c r="AD275" s="585" t="str">
        <f>IFERROR((W275*PRODUCT($V275:V275))-PRODUCT($V275:V275),"")</f>
        <v/>
      </c>
      <c r="AE275" s="585" t="str">
        <f>IFERROR((X275*PRODUCT($V275:W275))-PRODUCT($V275:W275),"")</f>
        <v/>
      </c>
      <c r="AF275" s="585" t="str">
        <f>IFERROR((Y275*PRODUCT($V275:X275))-PRODUCT($V275:X275),"")</f>
        <v/>
      </c>
      <c r="AG275" s="585" t="str">
        <f>IFERROR((Z275*PRODUCT($V275:Y275))-PRODUCT($V275:Y275),"")</f>
        <v/>
      </c>
      <c r="AH275" s="584"/>
    </row>
    <row r="276" spans="10:34" x14ac:dyDescent="0.25">
      <c r="J276" s="586"/>
      <c r="K276" s="586"/>
      <c r="L276" s="586"/>
      <c r="M276" s="586"/>
      <c r="N276" s="586"/>
      <c r="O276" s="586"/>
      <c r="P276" s="586"/>
      <c r="Q276" s="586"/>
      <c r="R276" s="586"/>
      <c r="S276" s="586"/>
      <c r="V276" s="585" t="str">
        <f>IFERROR('E1-F. Portfolio Co. Financials'!G276/'E1-F. Portfolio Co. Financials'!G276,"")</f>
        <v/>
      </c>
      <c r="W276" s="585" t="str">
        <f>IFERROR('E1-F. Portfolio Co. Financials'!P276/'E1-F. Portfolio Co. Financials'!H276,"")</f>
        <v/>
      </c>
      <c r="X276" s="585" t="str">
        <f>IFERROR(('E1-F. Portfolio Co. Financials'!Q276/'E1-F. Portfolio Co. Financials'!P276)/('E1-F. Portfolio Co. Financials'!I276/'E1-F. Portfolio Co. Financials'!H276),"")</f>
        <v/>
      </c>
      <c r="Y276" s="585" t="str">
        <f>IFERROR(('E1-F. Portfolio Co. Financials'!O276/'E1-F. Portfolio Co. Financials'!Q276)/('E1-F. Portfolio Co. Financials'!G276/'E1-F. Portfolio Co. Financials'!I276),"")</f>
        <v/>
      </c>
      <c r="Z276" s="585" t="str">
        <f>IFERROR((1-(('E1-F. Portfolio Co. Financials'!S276-'E1-F. Portfolio Co. Financials'!R276)/'E1-F. Portfolio Co. Financials'!O276))/(1-(('E1-F. Portfolio Co. Financials'!K276-'E1-F. Portfolio Co. Financials'!J276)/'E1-F. Portfolio Co. Financials'!G276)),"")</f>
        <v/>
      </c>
      <c r="AA276" s="585">
        <f t="shared" si="13"/>
        <v>0</v>
      </c>
      <c r="AB276" s="584"/>
      <c r="AC276" s="588" t="str">
        <f t="shared" si="14"/>
        <v/>
      </c>
      <c r="AD276" s="585" t="str">
        <f>IFERROR((W276*PRODUCT($V276:V276))-PRODUCT($V276:V276),"")</f>
        <v/>
      </c>
      <c r="AE276" s="585" t="str">
        <f>IFERROR((X276*PRODUCT($V276:W276))-PRODUCT($V276:W276),"")</f>
        <v/>
      </c>
      <c r="AF276" s="585" t="str">
        <f>IFERROR((Y276*PRODUCT($V276:X276))-PRODUCT($V276:X276),"")</f>
        <v/>
      </c>
      <c r="AG276" s="585" t="str">
        <f>IFERROR((Z276*PRODUCT($V276:Y276))-PRODUCT($V276:Y276),"")</f>
        <v/>
      </c>
      <c r="AH276" s="584"/>
    </row>
    <row r="277" spans="10:34" x14ac:dyDescent="0.25">
      <c r="J277" s="586"/>
      <c r="K277" s="586"/>
      <c r="L277" s="586"/>
      <c r="M277" s="586"/>
      <c r="N277" s="586"/>
      <c r="O277" s="586"/>
      <c r="P277" s="586"/>
      <c r="Q277" s="586"/>
      <c r="R277" s="586"/>
      <c r="S277" s="586"/>
      <c r="V277" s="585" t="str">
        <f>IFERROR('E1-F. Portfolio Co. Financials'!G277/'E1-F. Portfolio Co. Financials'!G277,"")</f>
        <v/>
      </c>
      <c r="W277" s="585" t="str">
        <f>IFERROR('E1-F. Portfolio Co. Financials'!P277/'E1-F. Portfolio Co. Financials'!H277,"")</f>
        <v/>
      </c>
      <c r="X277" s="585" t="str">
        <f>IFERROR(('E1-F. Portfolio Co. Financials'!Q277/'E1-F. Portfolio Co. Financials'!P277)/('E1-F. Portfolio Co. Financials'!I277/'E1-F. Portfolio Co. Financials'!H277),"")</f>
        <v/>
      </c>
      <c r="Y277" s="585" t="str">
        <f>IFERROR(('E1-F. Portfolio Co. Financials'!O277/'E1-F. Portfolio Co. Financials'!Q277)/('E1-F. Portfolio Co. Financials'!G277/'E1-F. Portfolio Co. Financials'!I277),"")</f>
        <v/>
      </c>
      <c r="Z277" s="585" t="str">
        <f>IFERROR((1-(('E1-F. Portfolio Co. Financials'!S277-'E1-F. Portfolio Co. Financials'!R277)/'E1-F. Portfolio Co. Financials'!O277))/(1-(('E1-F. Portfolio Co. Financials'!K277-'E1-F. Portfolio Co. Financials'!J277)/'E1-F. Portfolio Co. Financials'!G277)),"")</f>
        <v/>
      </c>
      <c r="AA277" s="585">
        <f t="shared" si="13"/>
        <v>0</v>
      </c>
      <c r="AB277" s="584"/>
      <c r="AC277" s="588" t="str">
        <f t="shared" si="14"/>
        <v/>
      </c>
      <c r="AD277" s="585" t="str">
        <f>IFERROR((W277*PRODUCT($V277:V277))-PRODUCT($V277:V277),"")</f>
        <v/>
      </c>
      <c r="AE277" s="585" t="str">
        <f>IFERROR((X277*PRODUCT($V277:W277))-PRODUCT($V277:W277),"")</f>
        <v/>
      </c>
      <c r="AF277" s="585" t="str">
        <f>IFERROR((Y277*PRODUCT($V277:X277))-PRODUCT($V277:X277),"")</f>
        <v/>
      </c>
      <c r="AG277" s="585" t="str">
        <f>IFERROR((Z277*PRODUCT($V277:Y277))-PRODUCT($V277:Y277),"")</f>
        <v/>
      </c>
      <c r="AH277" s="584"/>
    </row>
    <row r="278" spans="10:34" x14ac:dyDescent="0.25">
      <c r="J278" s="586"/>
      <c r="K278" s="586"/>
      <c r="L278" s="586"/>
      <c r="M278" s="586"/>
      <c r="N278" s="586"/>
      <c r="O278" s="586"/>
      <c r="P278" s="586"/>
      <c r="Q278" s="586"/>
      <c r="R278" s="586"/>
      <c r="S278" s="586"/>
      <c r="V278" s="585" t="str">
        <f>IFERROR('E1-F. Portfolio Co. Financials'!G278/'E1-F. Portfolio Co. Financials'!G278,"")</f>
        <v/>
      </c>
      <c r="W278" s="585" t="str">
        <f>IFERROR('E1-F. Portfolio Co. Financials'!P278/'E1-F. Portfolio Co. Financials'!H278,"")</f>
        <v/>
      </c>
      <c r="X278" s="585" t="str">
        <f>IFERROR(('E1-F. Portfolio Co. Financials'!Q278/'E1-F. Portfolio Co. Financials'!P278)/('E1-F. Portfolio Co. Financials'!I278/'E1-F. Portfolio Co. Financials'!H278),"")</f>
        <v/>
      </c>
      <c r="Y278" s="585" t="str">
        <f>IFERROR(('E1-F. Portfolio Co. Financials'!O278/'E1-F. Portfolio Co. Financials'!Q278)/('E1-F. Portfolio Co. Financials'!G278/'E1-F. Portfolio Co. Financials'!I278),"")</f>
        <v/>
      </c>
      <c r="Z278" s="585" t="str">
        <f>IFERROR((1-(('E1-F. Portfolio Co. Financials'!S278-'E1-F. Portfolio Co. Financials'!R278)/'E1-F. Portfolio Co. Financials'!O278))/(1-(('E1-F. Portfolio Co. Financials'!K278-'E1-F. Portfolio Co. Financials'!J278)/'E1-F. Portfolio Co. Financials'!G278)),"")</f>
        <v/>
      </c>
      <c r="AA278" s="585">
        <f t="shared" si="13"/>
        <v>0</v>
      </c>
      <c r="AB278" s="584"/>
      <c r="AC278" s="588" t="str">
        <f t="shared" si="14"/>
        <v/>
      </c>
      <c r="AD278" s="585" t="str">
        <f>IFERROR((W278*PRODUCT($V278:V278))-PRODUCT($V278:V278),"")</f>
        <v/>
      </c>
      <c r="AE278" s="585" t="str">
        <f>IFERROR((X278*PRODUCT($V278:W278))-PRODUCT($V278:W278),"")</f>
        <v/>
      </c>
      <c r="AF278" s="585" t="str">
        <f>IFERROR((Y278*PRODUCT($V278:X278))-PRODUCT($V278:X278),"")</f>
        <v/>
      </c>
      <c r="AG278" s="585" t="str">
        <f>IFERROR((Z278*PRODUCT($V278:Y278))-PRODUCT($V278:Y278),"")</f>
        <v/>
      </c>
      <c r="AH278" s="584"/>
    </row>
    <row r="279" spans="10:34" x14ac:dyDescent="0.25">
      <c r="J279" s="586"/>
      <c r="K279" s="586"/>
      <c r="L279" s="586"/>
      <c r="M279" s="586"/>
      <c r="N279" s="586"/>
      <c r="O279" s="586"/>
      <c r="P279" s="586"/>
      <c r="Q279" s="586"/>
      <c r="R279" s="586"/>
      <c r="S279" s="586"/>
      <c r="V279" s="585" t="str">
        <f>IFERROR('E1-F. Portfolio Co. Financials'!G279/'E1-F. Portfolio Co. Financials'!G279,"")</f>
        <v/>
      </c>
      <c r="W279" s="585" t="str">
        <f>IFERROR('E1-F. Portfolio Co. Financials'!P279/'E1-F. Portfolio Co. Financials'!H279,"")</f>
        <v/>
      </c>
      <c r="X279" s="585" t="str">
        <f>IFERROR(('E1-F. Portfolio Co. Financials'!Q279/'E1-F. Portfolio Co. Financials'!P279)/('E1-F. Portfolio Co. Financials'!I279/'E1-F. Portfolio Co. Financials'!H279),"")</f>
        <v/>
      </c>
      <c r="Y279" s="585" t="str">
        <f>IFERROR(('E1-F. Portfolio Co. Financials'!O279/'E1-F. Portfolio Co. Financials'!Q279)/('E1-F. Portfolio Co. Financials'!G279/'E1-F. Portfolio Co. Financials'!I279),"")</f>
        <v/>
      </c>
      <c r="Z279" s="585" t="str">
        <f>IFERROR((1-(('E1-F. Portfolio Co. Financials'!S279-'E1-F. Portfolio Co. Financials'!R279)/'E1-F. Portfolio Co. Financials'!O279))/(1-(('E1-F. Portfolio Co. Financials'!K279-'E1-F. Portfolio Co. Financials'!J279)/'E1-F. Portfolio Co. Financials'!G279)),"")</f>
        <v/>
      </c>
      <c r="AA279" s="585">
        <f t="shared" si="13"/>
        <v>0</v>
      </c>
      <c r="AB279" s="584"/>
      <c r="AC279" s="588" t="str">
        <f t="shared" si="14"/>
        <v/>
      </c>
      <c r="AD279" s="585" t="str">
        <f>IFERROR((W279*PRODUCT($V279:V279))-PRODUCT($V279:V279),"")</f>
        <v/>
      </c>
      <c r="AE279" s="585" t="str">
        <f>IFERROR((X279*PRODUCT($V279:W279))-PRODUCT($V279:W279),"")</f>
        <v/>
      </c>
      <c r="AF279" s="585" t="str">
        <f>IFERROR((Y279*PRODUCT($V279:X279))-PRODUCT($V279:X279),"")</f>
        <v/>
      </c>
      <c r="AG279" s="585" t="str">
        <f>IFERROR((Z279*PRODUCT($V279:Y279))-PRODUCT($V279:Y279),"")</f>
        <v/>
      </c>
      <c r="AH279" s="584"/>
    </row>
    <row r="280" spans="10:34" x14ac:dyDescent="0.25">
      <c r="J280" s="586"/>
      <c r="K280" s="586"/>
      <c r="L280" s="586"/>
      <c r="M280" s="586"/>
      <c r="N280" s="586"/>
      <c r="O280" s="586"/>
      <c r="P280" s="586"/>
      <c r="Q280" s="586"/>
      <c r="R280" s="586"/>
      <c r="S280" s="586"/>
      <c r="V280" s="585" t="str">
        <f>IFERROR('E1-F. Portfolio Co. Financials'!G280/'E1-F. Portfolio Co. Financials'!G280,"")</f>
        <v/>
      </c>
      <c r="W280" s="585" t="str">
        <f>IFERROR('E1-F. Portfolio Co. Financials'!P280/'E1-F. Portfolio Co. Financials'!H280,"")</f>
        <v/>
      </c>
      <c r="X280" s="585" t="str">
        <f>IFERROR(('E1-F. Portfolio Co. Financials'!Q280/'E1-F. Portfolio Co. Financials'!P280)/('E1-F. Portfolio Co. Financials'!I280/'E1-F. Portfolio Co. Financials'!H280),"")</f>
        <v/>
      </c>
      <c r="Y280" s="585" t="str">
        <f>IFERROR(('E1-F. Portfolio Co. Financials'!O280/'E1-F. Portfolio Co. Financials'!Q280)/('E1-F. Portfolio Co. Financials'!G280/'E1-F. Portfolio Co. Financials'!I280),"")</f>
        <v/>
      </c>
      <c r="Z280" s="585" t="str">
        <f>IFERROR((1-(('E1-F. Portfolio Co. Financials'!S280-'E1-F. Portfolio Co. Financials'!R280)/'E1-F. Portfolio Co. Financials'!O280))/(1-(('E1-F. Portfolio Co. Financials'!K280-'E1-F. Portfolio Co. Financials'!J280)/'E1-F. Portfolio Co. Financials'!G280)),"")</f>
        <v/>
      </c>
      <c r="AA280" s="585">
        <f t="shared" si="13"/>
        <v>0</v>
      </c>
      <c r="AB280" s="584"/>
      <c r="AC280" s="588" t="str">
        <f t="shared" si="14"/>
        <v/>
      </c>
      <c r="AD280" s="585" t="str">
        <f>IFERROR((W280*PRODUCT($V280:V280))-PRODUCT($V280:V280),"")</f>
        <v/>
      </c>
      <c r="AE280" s="585" t="str">
        <f>IFERROR((X280*PRODUCT($V280:W280))-PRODUCT($V280:W280),"")</f>
        <v/>
      </c>
      <c r="AF280" s="585" t="str">
        <f>IFERROR((Y280*PRODUCT($V280:X280))-PRODUCT($V280:X280),"")</f>
        <v/>
      </c>
      <c r="AG280" s="585" t="str">
        <f>IFERROR((Z280*PRODUCT($V280:Y280))-PRODUCT($V280:Y280),"")</f>
        <v/>
      </c>
      <c r="AH280" s="584"/>
    </row>
    <row r="281" spans="10:34" x14ac:dyDescent="0.25">
      <c r="J281" s="586"/>
      <c r="K281" s="586"/>
      <c r="L281" s="586"/>
      <c r="M281" s="586"/>
      <c r="N281" s="586"/>
      <c r="O281" s="586"/>
      <c r="P281" s="586"/>
      <c r="Q281" s="586"/>
      <c r="R281" s="586"/>
      <c r="S281" s="586"/>
      <c r="V281" s="585" t="str">
        <f>IFERROR('E1-F. Portfolio Co. Financials'!G281/'E1-F. Portfolio Co. Financials'!G281,"")</f>
        <v/>
      </c>
      <c r="W281" s="585" t="str">
        <f>IFERROR('E1-F. Portfolio Co. Financials'!P281/'E1-F. Portfolio Co. Financials'!H281,"")</f>
        <v/>
      </c>
      <c r="X281" s="585" t="str">
        <f>IFERROR(('E1-F. Portfolio Co. Financials'!Q281/'E1-F. Portfolio Co. Financials'!P281)/('E1-F. Portfolio Co. Financials'!I281/'E1-F. Portfolio Co. Financials'!H281),"")</f>
        <v/>
      </c>
      <c r="Y281" s="585" t="str">
        <f>IFERROR(('E1-F. Portfolio Co. Financials'!O281/'E1-F. Portfolio Co. Financials'!Q281)/('E1-F. Portfolio Co. Financials'!G281/'E1-F. Portfolio Co. Financials'!I281),"")</f>
        <v/>
      </c>
      <c r="Z281" s="585" t="str">
        <f>IFERROR((1-(('E1-F. Portfolio Co. Financials'!S281-'E1-F. Portfolio Co. Financials'!R281)/'E1-F. Portfolio Co. Financials'!O281))/(1-(('E1-F. Portfolio Co. Financials'!K281-'E1-F. Portfolio Co. Financials'!J281)/'E1-F. Portfolio Co. Financials'!G281)),"")</f>
        <v/>
      </c>
      <c r="AA281" s="585">
        <f t="shared" si="13"/>
        <v>0</v>
      </c>
      <c r="AB281" s="584"/>
      <c r="AC281" s="588" t="str">
        <f t="shared" si="14"/>
        <v/>
      </c>
      <c r="AD281" s="585" t="str">
        <f>IFERROR((W281*PRODUCT($V281:V281))-PRODUCT($V281:V281),"")</f>
        <v/>
      </c>
      <c r="AE281" s="585" t="str">
        <f>IFERROR((X281*PRODUCT($V281:W281))-PRODUCT($V281:W281),"")</f>
        <v/>
      </c>
      <c r="AF281" s="585" t="str">
        <f>IFERROR((Y281*PRODUCT($V281:X281))-PRODUCT($V281:X281),"")</f>
        <v/>
      </c>
      <c r="AG281" s="585" t="str">
        <f>IFERROR((Z281*PRODUCT($V281:Y281))-PRODUCT($V281:Y281),"")</f>
        <v/>
      </c>
      <c r="AH281" s="584"/>
    </row>
    <row r="282" spans="10:34" x14ac:dyDescent="0.25">
      <c r="J282" s="586"/>
      <c r="K282" s="586"/>
      <c r="L282" s="586"/>
      <c r="M282" s="586"/>
      <c r="N282" s="586"/>
      <c r="O282" s="586"/>
      <c r="P282" s="586"/>
      <c r="Q282" s="586"/>
      <c r="R282" s="586"/>
      <c r="S282" s="586"/>
      <c r="V282" s="585" t="str">
        <f>IFERROR('E1-F. Portfolio Co. Financials'!G282/'E1-F. Portfolio Co. Financials'!G282,"")</f>
        <v/>
      </c>
      <c r="W282" s="585" t="str">
        <f>IFERROR('E1-F. Portfolio Co. Financials'!P282/'E1-F. Portfolio Co. Financials'!H282,"")</f>
        <v/>
      </c>
      <c r="X282" s="585" t="str">
        <f>IFERROR(('E1-F. Portfolio Co. Financials'!Q282/'E1-F. Portfolio Co. Financials'!P282)/('E1-F. Portfolio Co. Financials'!I282/'E1-F. Portfolio Co. Financials'!H282),"")</f>
        <v/>
      </c>
      <c r="Y282" s="585" t="str">
        <f>IFERROR(('E1-F. Portfolio Co. Financials'!O282/'E1-F. Portfolio Co. Financials'!Q282)/('E1-F. Portfolio Co. Financials'!G282/'E1-F. Portfolio Co. Financials'!I282),"")</f>
        <v/>
      </c>
      <c r="Z282" s="585" t="str">
        <f>IFERROR((1-(('E1-F. Portfolio Co. Financials'!S282-'E1-F. Portfolio Co. Financials'!R282)/'E1-F. Portfolio Co. Financials'!O282))/(1-(('E1-F. Portfolio Co. Financials'!K282-'E1-F. Portfolio Co. Financials'!J282)/'E1-F. Portfolio Co. Financials'!G282)),"")</f>
        <v/>
      </c>
      <c r="AA282" s="585">
        <f t="shared" si="13"/>
        <v>0</v>
      </c>
      <c r="AB282" s="584"/>
      <c r="AC282" s="588" t="str">
        <f t="shared" si="14"/>
        <v/>
      </c>
      <c r="AD282" s="585" t="str">
        <f>IFERROR((W282*PRODUCT($V282:V282))-PRODUCT($V282:V282),"")</f>
        <v/>
      </c>
      <c r="AE282" s="585" t="str">
        <f>IFERROR((X282*PRODUCT($V282:W282))-PRODUCT($V282:W282),"")</f>
        <v/>
      </c>
      <c r="AF282" s="585" t="str">
        <f>IFERROR((Y282*PRODUCT($V282:X282))-PRODUCT($V282:X282),"")</f>
        <v/>
      </c>
      <c r="AG282" s="585" t="str">
        <f>IFERROR((Z282*PRODUCT($V282:Y282))-PRODUCT($V282:Y282),"")</f>
        <v/>
      </c>
      <c r="AH282" s="584"/>
    </row>
    <row r="283" spans="10:34" x14ac:dyDescent="0.25">
      <c r="J283" s="586"/>
      <c r="K283" s="586"/>
      <c r="L283" s="586"/>
      <c r="M283" s="586"/>
      <c r="N283" s="586"/>
      <c r="O283" s="586"/>
      <c r="P283" s="586"/>
      <c r="Q283" s="586"/>
      <c r="R283" s="586"/>
      <c r="S283" s="586"/>
      <c r="V283" s="585" t="str">
        <f>IFERROR('E1-F. Portfolio Co. Financials'!G283/'E1-F. Portfolio Co. Financials'!G283,"")</f>
        <v/>
      </c>
      <c r="W283" s="585" t="str">
        <f>IFERROR('E1-F. Portfolio Co. Financials'!P283/'E1-F. Portfolio Co. Financials'!H283,"")</f>
        <v/>
      </c>
      <c r="X283" s="585" t="str">
        <f>IFERROR(('E1-F. Portfolio Co. Financials'!Q283/'E1-F. Portfolio Co. Financials'!P283)/('E1-F. Portfolio Co. Financials'!I283/'E1-F. Portfolio Co. Financials'!H283),"")</f>
        <v/>
      </c>
      <c r="Y283" s="585" t="str">
        <f>IFERROR(('E1-F. Portfolio Co. Financials'!O283/'E1-F. Portfolio Co. Financials'!Q283)/('E1-F. Portfolio Co. Financials'!G283/'E1-F. Portfolio Co. Financials'!I283),"")</f>
        <v/>
      </c>
      <c r="Z283" s="585" t="str">
        <f>IFERROR((1-(('E1-F. Portfolio Co. Financials'!S283-'E1-F. Portfolio Co. Financials'!R283)/'E1-F. Portfolio Co. Financials'!O283))/(1-(('E1-F. Portfolio Co. Financials'!K283-'E1-F. Portfolio Co. Financials'!J283)/'E1-F. Portfolio Co. Financials'!G283)),"")</f>
        <v/>
      </c>
      <c r="AA283" s="585">
        <f t="shared" si="13"/>
        <v>0</v>
      </c>
      <c r="AB283" s="584"/>
      <c r="AC283" s="588" t="str">
        <f t="shared" si="14"/>
        <v/>
      </c>
      <c r="AD283" s="585" t="str">
        <f>IFERROR((W283*PRODUCT($V283:V283))-PRODUCT($V283:V283),"")</f>
        <v/>
      </c>
      <c r="AE283" s="585" t="str">
        <f>IFERROR((X283*PRODUCT($V283:W283))-PRODUCT($V283:W283),"")</f>
        <v/>
      </c>
      <c r="AF283" s="585" t="str">
        <f>IFERROR((Y283*PRODUCT($V283:X283))-PRODUCT($V283:X283),"")</f>
        <v/>
      </c>
      <c r="AG283" s="585" t="str">
        <f>IFERROR((Z283*PRODUCT($V283:Y283))-PRODUCT($V283:Y283),"")</f>
        <v/>
      </c>
      <c r="AH283" s="584"/>
    </row>
    <row r="284" spans="10:34" x14ac:dyDescent="0.25">
      <c r="J284" s="586"/>
      <c r="K284" s="586"/>
      <c r="L284" s="586"/>
      <c r="M284" s="586"/>
      <c r="N284" s="586"/>
      <c r="O284" s="586"/>
      <c r="P284" s="586"/>
      <c r="Q284" s="586"/>
      <c r="R284" s="586"/>
      <c r="S284" s="586"/>
      <c r="V284" s="585" t="str">
        <f>IFERROR('E1-F. Portfolio Co. Financials'!G284/'E1-F. Portfolio Co. Financials'!G284,"")</f>
        <v/>
      </c>
      <c r="W284" s="585" t="str">
        <f>IFERROR('E1-F. Portfolio Co. Financials'!P284/'E1-F. Portfolio Co. Financials'!H284,"")</f>
        <v/>
      </c>
      <c r="X284" s="585" t="str">
        <f>IFERROR(('E1-F. Portfolio Co. Financials'!Q284/'E1-F. Portfolio Co. Financials'!P284)/('E1-F. Portfolio Co. Financials'!I284/'E1-F. Portfolio Co. Financials'!H284),"")</f>
        <v/>
      </c>
      <c r="Y284" s="585" t="str">
        <f>IFERROR(('E1-F. Portfolio Co. Financials'!O284/'E1-F. Portfolio Co. Financials'!Q284)/('E1-F. Portfolio Co. Financials'!G284/'E1-F. Portfolio Co. Financials'!I284),"")</f>
        <v/>
      </c>
      <c r="Z284" s="585" t="str">
        <f>IFERROR((1-(('E1-F. Portfolio Co. Financials'!S284-'E1-F. Portfolio Co. Financials'!R284)/'E1-F. Portfolio Co. Financials'!O284))/(1-(('E1-F. Portfolio Co. Financials'!K284-'E1-F. Portfolio Co. Financials'!J284)/'E1-F. Portfolio Co. Financials'!G284)),"")</f>
        <v/>
      </c>
      <c r="AA284" s="585">
        <f t="shared" si="13"/>
        <v>0</v>
      </c>
      <c r="AB284" s="584"/>
      <c r="AC284" s="588" t="str">
        <f t="shared" si="14"/>
        <v/>
      </c>
      <c r="AD284" s="585" t="str">
        <f>IFERROR((W284*PRODUCT($V284:V284))-PRODUCT($V284:V284),"")</f>
        <v/>
      </c>
      <c r="AE284" s="585" t="str">
        <f>IFERROR((X284*PRODUCT($V284:W284))-PRODUCT($V284:W284),"")</f>
        <v/>
      </c>
      <c r="AF284" s="585" t="str">
        <f>IFERROR((Y284*PRODUCT($V284:X284))-PRODUCT($V284:X284),"")</f>
        <v/>
      </c>
      <c r="AG284" s="585" t="str">
        <f>IFERROR((Z284*PRODUCT($V284:Y284))-PRODUCT($V284:Y284),"")</f>
        <v/>
      </c>
      <c r="AH284" s="584"/>
    </row>
    <row r="285" spans="10:34" x14ac:dyDescent="0.25">
      <c r="J285" s="586"/>
      <c r="K285" s="586"/>
      <c r="L285" s="586"/>
      <c r="M285" s="586"/>
      <c r="N285" s="586"/>
      <c r="O285" s="586"/>
      <c r="P285" s="586"/>
      <c r="Q285" s="586"/>
      <c r="R285" s="586"/>
      <c r="S285" s="586"/>
      <c r="V285" s="585" t="str">
        <f>IFERROR('E1-F. Portfolio Co. Financials'!G285/'E1-F. Portfolio Co. Financials'!G285,"")</f>
        <v/>
      </c>
      <c r="W285" s="585" t="str">
        <f>IFERROR('E1-F. Portfolio Co. Financials'!P285/'E1-F. Portfolio Co. Financials'!H285,"")</f>
        <v/>
      </c>
      <c r="X285" s="585" t="str">
        <f>IFERROR(('E1-F. Portfolio Co. Financials'!Q285/'E1-F. Portfolio Co. Financials'!P285)/('E1-F. Portfolio Co. Financials'!I285/'E1-F. Portfolio Co. Financials'!H285),"")</f>
        <v/>
      </c>
      <c r="Y285" s="585" t="str">
        <f>IFERROR(('E1-F. Portfolio Co. Financials'!O285/'E1-F. Portfolio Co. Financials'!Q285)/('E1-F. Portfolio Co. Financials'!G285/'E1-F. Portfolio Co. Financials'!I285),"")</f>
        <v/>
      </c>
      <c r="Z285" s="585" t="str">
        <f>IFERROR((1-(('E1-F. Portfolio Co. Financials'!S285-'E1-F. Portfolio Co. Financials'!R285)/'E1-F. Portfolio Co. Financials'!O285))/(1-(('E1-F. Portfolio Co. Financials'!K285-'E1-F. Portfolio Co. Financials'!J285)/'E1-F. Portfolio Co. Financials'!G285)),"")</f>
        <v/>
      </c>
      <c r="AA285" s="585">
        <f t="shared" si="13"/>
        <v>0</v>
      </c>
      <c r="AB285" s="584"/>
      <c r="AC285" s="588" t="str">
        <f t="shared" si="14"/>
        <v/>
      </c>
      <c r="AD285" s="585" t="str">
        <f>IFERROR((W285*PRODUCT($V285:V285))-PRODUCT($V285:V285),"")</f>
        <v/>
      </c>
      <c r="AE285" s="585" t="str">
        <f>IFERROR((X285*PRODUCT($V285:W285))-PRODUCT($V285:W285),"")</f>
        <v/>
      </c>
      <c r="AF285" s="585" t="str">
        <f>IFERROR((Y285*PRODUCT($V285:X285))-PRODUCT($V285:X285),"")</f>
        <v/>
      </c>
      <c r="AG285" s="585" t="str">
        <f>IFERROR((Z285*PRODUCT($V285:Y285))-PRODUCT($V285:Y285),"")</f>
        <v/>
      </c>
      <c r="AH285" s="584"/>
    </row>
    <row r="286" spans="10:34" x14ac:dyDescent="0.25">
      <c r="J286" s="586"/>
      <c r="K286" s="586"/>
      <c r="L286" s="586"/>
      <c r="M286" s="586"/>
      <c r="N286" s="586"/>
      <c r="O286" s="586"/>
      <c r="P286" s="586"/>
      <c r="Q286" s="586"/>
      <c r="R286" s="586"/>
      <c r="S286" s="586"/>
      <c r="V286" s="585" t="str">
        <f>IFERROR('E1-F. Portfolio Co. Financials'!G286/'E1-F. Portfolio Co. Financials'!G286,"")</f>
        <v/>
      </c>
      <c r="W286" s="585" t="str">
        <f>IFERROR('E1-F. Portfolio Co. Financials'!P286/'E1-F. Portfolio Co. Financials'!H286,"")</f>
        <v/>
      </c>
      <c r="X286" s="585" t="str">
        <f>IFERROR(('E1-F. Portfolio Co. Financials'!Q286/'E1-F. Portfolio Co. Financials'!P286)/('E1-F. Portfolio Co. Financials'!I286/'E1-F. Portfolio Co. Financials'!H286),"")</f>
        <v/>
      </c>
      <c r="Y286" s="585" t="str">
        <f>IFERROR(('E1-F. Portfolio Co. Financials'!O286/'E1-F. Portfolio Co. Financials'!Q286)/('E1-F. Portfolio Co. Financials'!G286/'E1-F. Portfolio Co. Financials'!I286),"")</f>
        <v/>
      </c>
      <c r="Z286" s="585" t="str">
        <f>IFERROR((1-(('E1-F. Portfolio Co. Financials'!S286-'E1-F. Portfolio Co. Financials'!R286)/'E1-F. Portfolio Co. Financials'!O286))/(1-(('E1-F. Portfolio Co. Financials'!K286-'E1-F. Portfolio Co. Financials'!J286)/'E1-F. Portfolio Co. Financials'!G286)),"")</f>
        <v/>
      </c>
      <c r="AA286" s="585">
        <f t="shared" si="13"/>
        <v>0</v>
      </c>
      <c r="AB286" s="584"/>
      <c r="AC286" s="588" t="str">
        <f t="shared" si="14"/>
        <v/>
      </c>
      <c r="AD286" s="585" t="str">
        <f>IFERROR((W286*PRODUCT($V286:V286))-PRODUCT($V286:V286),"")</f>
        <v/>
      </c>
      <c r="AE286" s="585" t="str">
        <f>IFERROR((X286*PRODUCT($V286:W286))-PRODUCT($V286:W286),"")</f>
        <v/>
      </c>
      <c r="AF286" s="585" t="str">
        <f>IFERROR((Y286*PRODUCT($V286:X286))-PRODUCT($V286:X286),"")</f>
        <v/>
      </c>
      <c r="AG286" s="585" t="str">
        <f>IFERROR((Z286*PRODUCT($V286:Y286))-PRODUCT($V286:Y286),"")</f>
        <v/>
      </c>
      <c r="AH286" s="584"/>
    </row>
    <row r="287" spans="10:34" x14ac:dyDescent="0.25">
      <c r="J287" s="586"/>
      <c r="K287" s="586"/>
      <c r="L287" s="586"/>
      <c r="M287" s="586"/>
      <c r="N287" s="586"/>
      <c r="O287" s="586"/>
      <c r="P287" s="586"/>
      <c r="Q287" s="586"/>
      <c r="R287" s="586"/>
      <c r="S287" s="586"/>
      <c r="V287" s="585" t="str">
        <f>IFERROR('E1-F. Portfolio Co. Financials'!G287/'E1-F. Portfolio Co. Financials'!G287,"")</f>
        <v/>
      </c>
      <c r="W287" s="585" t="str">
        <f>IFERROR('E1-F. Portfolio Co. Financials'!P287/'E1-F. Portfolio Co. Financials'!H287,"")</f>
        <v/>
      </c>
      <c r="X287" s="585" t="str">
        <f>IFERROR(('E1-F. Portfolio Co. Financials'!Q287/'E1-F. Portfolio Co. Financials'!P287)/('E1-F. Portfolio Co. Financials'!I287/'E1-F. Portfolio Co. Financials'!H287),"")</f>
        <v/>
      </c>
      <c r="Y287" s="585" t="str">
        <f>IFERROR(('E1-F. Portfolio Co. Financials'!O287/'E1-F. Portfolio Co. Financials'!Q287)/('E1-F. Portfolio Co. Financials'!G287/'E1-F. Portfolio Co. Financials'!I287),"")</f>
        <v/>
      </c>
      <c r="Z287" s="585" t="str">
        <f>IFERROR((1-(('E1-F. Portfolio Co. Financials'!S287-'E1-F. Portfolio Co. Financials'!R287)/'E1-F. Portfolio Co. Financials'!O287))/(1-(('E1-F. Portfolio Co. Financials'!K287-'E1-F. Portfolio Co. Financials'!J287)/'E1-F. Portfolio Co. Financials'!G287)),"")</f>
        <v/>
      </c>
      <c r="AA287" s="585">
        <f t="shared" si="13"/>
        <v>0</v>
      </c>
      <c r="AB287" s="584"/>
      <c r="AC287" s="588" t="str">
        <f t="shared" si="14"/>
        <v/>
      </c>
      <c r="AD287" s="585" t="str">
        <f>IFERROR((W287*PRODUCT($V287:V287))-PRODUCT($V287:V287),"")</f>
        <v/>
      </c>
      <c r="AE287" s="585" t="str">
        <f>IFERROR((X287*PRODUCT($V287:W287))-PRODUCT($V287:W287),"")</f>
        <v/>
      </c>
      <c r="AF287" s="585" t="str">
        <f>IFERROR((Y287*PRODUCT($V287:X287))-PRODUCT($V287:X287),"")</f>
        <v/>
      </c>
      <c r="AG287" s="585" t="str">
        <f>IFERROR((Z287*PRODUCT($V287:Y287))-PRODUCT($V287:Y287),"")</f>
        <v/>
      </c>
      <c r="AH287" s="584"/>
    </row>
    <row r="288" spans="10:34" x14ac:dyDescent="0.25">
      <c r="J288" s="586"/>
      <c r="K288" s="586"/>
      <c r="L288" s="586"/>
      <c r="M288" s="586"/>
      <c r="N288" s="586"/>
      <c r="O288" s="586"/>
      <c r="P288" s="586"/>
      <c r="Q288" s="586"/>
      <c r="R288" s="586"/>
      <c r="S288" s="586"/>
      <c r="V288" s="585" t="str">
        <f>IFERROR('E1-F. Portfolio Co. Financials'!G288/'E1-F. Portfolio Co. Financials'!G288,"")</f>
        <v/>
      </c>
      <c r="W288" s="585" t="str">
        <f>IFERROR('E1-F. Portfolio Co. Financials'!P288/'E1-F. Portfolio Co. Financials'!H288,"")</f>
        <v/>
      </c>
      <c r="X288" s="585" t="str">
        <f>IFERROR(('E1-F. Portfolio Co. Financials'!Q288/'E1-F. Portfolio Co. Financials'!P288)/('E1-F. Portfolio Co. Financials'!I288/'E1-F. Portfolio Co. Financials'!H288),"")</f>
        <v/>
      </c>
      <c r="Y288" s="585" t="str">
        <f>IFERROR(('E1-F. Portfolio Co. Financials'!O288/'E1-F. Portfolio Co. Financials'!Q288)/('E1-F. Portfolio Co. Financials'!G288/'E1-F. Portfolio Co. Financials'!I288),"")</f>
        <v/>
      </c>
      <c r="Z288" s="585" t="str">
        <f>IFERROR((1-(('E1-F. Portfolio Co. Financials'!S288-'E1-F. Portfolio Co. Financials'!R288)/'E1-F. Portfolio Co. Financials'!O288))/(1-(('E1-F. Portfolio Co. Financials'!K288-'E1-F. Portfolio Co. Financials'!J288)/'E1-F. Portfolio Co. Financials'!G288)),"")</f>
        <v/>
      </c>
      <c r="AA288" s="585">
        <f t="shared" si="13"/>
        <v>0</v>
      </c>
      <c r="AB288" s="584"/>
      <c r="AC288" s="588" t="str">
        <f t="shared" si="14"/>
        <v/>
      </c>
      <c r="AD288" s="585" t="str">
        <f>IFERROR((W288*PRODUCT($V288:V288))-PRODUCT($V288:V288),"")</f>
        <v/>
      </c>
      <c r="AE288" s="585" t="str">
        <f>IFERROR((X288*PRODUCT($V288:W288))-PRODUCT($V288:W288),"")</f>
        <v/>
      </c>
      <c r="AF288" s="585" t="str">
        <f>IFERROR((Y288*PRODUCT($V288:X288))-PRODUCT($V288:X288),"")</f>
        <v/>
      </c>
      <c r="AG288" s="585" t="str">
        <f>IFERROR((Z288*PRODUCT($V288:Y288))-PRODUCT($V288:Y288),"")</f>
        <v/>
      </c>
      <c r="AH288" s="584"/>
    </row>
    <row r="289" spans="10:34" x14ac:dyDescent="0.25">
      <c r="J289" s="586"/>
      <c r="K289" s="586"/>
      <c r="L289" s="586"/>
      <c r="M289" s="586"/>
      <c r="N289" s="586"/>
      <c r="O289" s="586"/>
      <c r="P289" s="586"/>
      <c r="Q289" s="586"/>
      <c r="R289" s="586"/>
      <c r="S289" s="586"/>
      <c r="V289" s="585" t="str">
        <f>IFERROR('E1-F. Portfolio Co. Financials'!G289/'E1-F. Portfolio Co. Financials'!G289,"")</f>
        <v/>
      </c>
      <c r="W289" s="585" t="str">
        <f>IFERROR('E1-F. Portfolio Co. Financials'!P289/'E1-F. Portfolio Co. Financials'!H289,"")</f>
        <v/>
      </c>
      <c r="X289" s="585" t="str">
        <f>IFERROR(('E1-F. Portfolio Co. Financials'!Q289/'E1-F. Portfolio Co. Financials'!P289)/('E1-F. Portfolio Co. Financials'!I289/'E1-F. Portfolio Co. Financials'!H289),"")</f>
        <v/>
      </c>
      <c r="Y289" s="585" t="str">
        <f>IFERROR(('E1-F. Portfolio Co. Financials'!O289/'E1-F. Portfolio Co. Financials'!Q289)/('E1-F. Portfolio Co. Financials'!G289/'E1-F. Portfolio Co. Financials'!I289),"")</f>
        <v/>
      </c>
      <c r="Z289" s="585" t="str">
        <f>IFERROR((1-(('E1-F. Portfolio Co. Financials'!S289-'E1-F. Portfolio Co. Financials'!R289)/'E1-F. Portfolio Co. Financials'!O289))/(1-(('E1-F. Portfolio Co. Financials'!K289-'E1-F. Portfolio Co. Financials'!J289)/'E1-F. Portfolio Co. Financials'!G289)),"")</f>
        <v/>
      </c>
      <c r="AA289" s="585">
        <f t="shared" si="13"/>
        <v>0</v>
      </c>
      <c r="AB289" s="584"/>
      <c r="AC289" s="588" t="str">
        <f t="shared" si="14"/>
        <v/>
      </c>
      <c r="AD289" s="585" t="str">
        <f>IFERROR((W289*PRODUCT($V289:V289))-PRODUCT($V289:V289),"")</f>
        <v/>
      </c>
      <c r="AE289" s="585" t="str">
        <f>IFERROR((X289*PRODUCT($V289:W289))-PRODUCT($V289:W289),"")</f>
        <v/>
      </c>
      <c r="AF289" s="585" t="str">
        <f>IFERROR((Y289*PRODUCT($V289:X289))-PRODUCT($V289:X289),"")</f>
        <v/>
      </c>
      <c r="AG289" s="585" t="str">
        <f>IFERROR((Z289*PRODUCT($V289:Y289))-PRODUCT($V289:Y289),"")</f>
        <v/>
      </c>
      <c r="AH289" s="584"/>
    </row>
    <row r="290" spans="10:34" x14ac:dyDescent="0.25">
      <c r="J290" s="586"/>
      <c r="K290" s="586"/>
      <c r="L290" s="586"/>
      <c r="M290" s="586"/>
      <c r="N290" s="586"/>
      <c r="O290" s="586"/>
      <c r="P290" s="586"/>
      <c r="Q290" s="586"/>
      <c r="R290" s="586"/>
      <c r="S290" s="586"/>
      <c r="V290" s="585" t="str">
        <f>IFERROR('E1-F. Portfolio Co. Financials'!G290/'E1-F. Portfolio Co. Financials'!G290,"")</f>
        <v/>
      </c>
      <c r="W290" s="585" t="str">
        <f>IFERROR('E1-F. Portfolio Co. Financials'!P290/'E1-F. Portfolio Co. Financials'!H290,"")</f>
        <v/>
      </c>
      <c r="X290" s="585" t="str">
        <f>IFERROR(('E1-F. Portfolio Co. Financials'!Q290/'E1-F. Portfolio Co. Financials'!P290)/('E1-F. Portfolio Co. Financials'!I290/'E1-F. Portfolio Co. Financials'!H290),"")</f>
        <v/>
      </c>
      <c r="Y290" s="585" t="str">
        <f>IFERROR(('E1-F. Portfolio Co. Financials'!O290/'E1-F. Portfolio Co. Financials'!Q290)/('E1-F. Portfolio Co. Financials'!G290/'E1-F. Portfolio Co. Financials'!I290),"")</f>
        <v/>
      </c>
      <c r="Z290" s="585" t="str">
        <f>IFERROR((1-(('E1-F. Portfolio Co. Financials'!S290-'E1-F. Portfolio Co. Financials'!R290)/'E1-F. Portfolio Co. Financials'!O290))/(1-(('E1-F. Portfolio Co. Financials'!K290-'E1-F. Portfolio Co. Financials'!J290)/'E1-F. Portfolio Co. Financials'!G290)),"")</f>
        <v/>
      </c>
      <c r="AA290" s="585">
        <f t="shared" si="13"/>
        <v>0</v>
      </c>
      <c r="AB290" s="584"/>
      <c r="AC290" s="588" t="str">
        <f t="shared" si="14"/>
        <v/>
      </c>
      <c r="AD290" s="585" t="str">
        <f>IFERROR((W290*PRODUCT($V290:V290))-PRODUCT($V290:V290),"")</f>
        <v/>
      </c>
      <c r="AE290" s="585" t="str">
        <f>IFERROR((X290*PRODUCT($V290:W290))-PRODUCT($V290:W290),"")</f>
        <v/>
      </c>
      <c r="AF290" s="585" t="str">
        <f>IFERROR((Y290*PRODUCT($V290:X290))-PRODUCT($V290:X290),"")</f>
        <v/>
      </c>
      <c r="AG290" s="585" t="str">
        <f>IFERROR((Z290*PRODUCT($V290:Y290))-PRODUCT($V290:Y290),"")</f>
        <v/>
      </c>
      <c r="AH290" s="584"/>
    </row>
    <row r="291" spans="10:34" x14ac:dyDescent="0.25">
      <c r="J291" s="586"/>
      <c r="K291" s="586"/>
      <c r="L291" s="586"/>
      <c r="M291" s="586"/>
      <c r="N291" s="586"/>
      <c r="O291" s="586"/>
      <c r="P291" s="586"/>
      <c r="Q291" s="586"/>
      <c r="R291" s="586"/>
      <c r="S291" s="586"/>
      <c r="V291" s="585" t="str">
        <f>IFERROR('E1-F. Portfolio Co. Financials'!G291/'E1-F. Portfolio Co. Financials'!G291,"")</f>
        <v/>
      </c>
      <c r="W291" s="585" t="str">
        <f>IFERROR('E1-F. Portfolio Co. Financials'!P291/'E1-F. Portfolio Co. Financials'!H291,"")</f>
        <v/>
      </c>
      <c r="X291" s="585" t="str">
        <f>IFERROR(('E1-F. Portfolio Co. Financials'!Q291/'E1-F. Portfolio Co. Financials'!P291)/('E1-F. Portfolio Co. Financials'!I291/'E1-F. Portfolio Co. Financials'!H291),"")</f>
        <v/>
      </c>
      <c r="Y291" s="585" t="str">
        <f>IFERROR(('E1-F. Portfolio Co. Financials'!O291/'E1-F. Portfolio Co. Financials'!Q291)/('E1-F. Portfolio Co. Financials'!G291/'E1-F. Portfolio Co. Financials'!I291),"")</f>
        <v/>
      </c>
      <c r="Z291" s="585" t="str">
        <f>IFERROR((1-(('E1-F. Portfolio Co. Financials'!S291-'E1-F. Portfolio Co. Financials'!R291)/'E1-F. Portfolio Co. Financials'!O291))/(1-(('E1-F. Portfolio Co. Financials'!K291-'E1-F. Portfolio Co. Financials'!J291)/'E1-F. Portfolio Co. Financials'!G291)),"")</f>
        <v/>
      </c>
      <c r="AA291" s="585">
        <f t="shared" si="13"/>
        <v>0</v>
      </c>
      <c r="AB291" s="584"/>
      <c r="AC291" s="588" t="str">
        <f t="shared" si="14"/>
        <v/>
      </c>
      <c r="AD291" s="585" t="str">
        <f>IFERROR((W291*PRODUCT($V291:V291))-PRODUCT($V291:V291),"")</f>
        <v/>
      </c>
      <c r="AE291" s="585" t="str">
        <f>IFERROR((X291*PRODUCT($V291:W291))-PRODUCT($V291:W291),"")</f>
        <v/>
      </c>
      <c r="AF291" s="585" t="str">
        <f>IFERROR((Y291*PRODUCT($V291:X291))-PRODUCT($V291:X291),"")</f>
        <v/>
      </c>
      <c r="AG291" s="585" t="str">
        <f>IFERROR((Z291*PRODUCT($V291:Y291))-PRODUCT($V291:Y291),"")</f>
        <v/>
      </c>
      <c r="AH291" s="584"/>
    </row>
    <row r="292" spans="10:34" x14ac:dyDescent="0.25">
      <c r="J292" s="586"/>
      <c r="K292" s="586"/>
      <c r="L292" s="586"/>
      <c r="M292" s="586"/>
      <c r="N292" s="586"/>
      <c r="O292" s="586"/>
      <c r="P292" s="586"/>
      <c r="Q292" s="586"/>
      <c r="R292" s="586"/>
      <c r="S292" s="586"/>
      <c r="V292" s="585" t="str">
        <f>IFERROR('E1-F. Portfolio Co. Financials'!G292/'E1-F. Portfolio Co. Financials'!G292,"")</f>
        <v/>
      </c>
      <c r="W292" s="585" t="str">
        <f>IFERROR('E1-F. Portfolio Co. Financials'!P292/'E1-F. Portfolio Co. Financials'!H292,"")</f>
        <v/>
      </c>
      <c r="X292" s="585" t="str">
        <f>IFERROR(('E1-F. Portfolio Co. Financials'!Q292/'E1-F. Portfolio Co. Financials'!P292)/('E1-F. Portfolio Co. Financials'!I292/'E1-F. Portfolio Co. Financials'!H292),"")</f>
        <v/>
      </c>
      <c r="Y292" s="585" t="str">
        <f>IFERROR(('E1-F. Portfolio Co. Financials'!O292/'E1-F. Portfolio Co. Financials'!Q292)/('E1-F. Portfolio Co. Financials'!G292/'E1-F. Portfolio Co. Financials'!I292),"")</f>
        <v/>
      </c>
      <c r="Z292" s="585" t="str">
        <f>IFERROR((1-(('E1-F. Portfolio Co. Financials'!S292-'E1-F. Portfolio Co. Financials'!R292)/'E1-F. Portfolio Co. Financials'!O292))/(1-(('E1-F. Portfolio Co. Financials'!K292-'E1-F. Portfolio Co. Financials'!J292)/'E1-F. Portfolio Co. Financials'!G292)),"")</f>
        <v/>
      </c>
      <c r="AA292" s="585">
        <f t="shared" si="13"/>
        <v>0</v>
      </c>
      <c r="AB292" s="584"/>
      <c r="AC292" s="588" t="str">
        <f t="shared" si="14"/>
        <v/>
      </c>
      <c r="AD292" s="585" t="str">
        <f>IFERROR((W292*PRODUCT($V292:V292))-PRODUCT($V292:V292),"")</f>
        <v/>
      </c>
      <c r="AE292" s="585" t="str">
        <f>IFERROR((X292*PRODUCT($V292:W292))-PRODUCT($V292:W292),"")</f>
        <v/>
      </c>
      <c r="AF292" s="585" t="str">
        <f>IFERROR((Y292*PRODUCT($V292:X292))-PRODUCT($V292:X292),"")</f>
        <v/>
      </c>
      <c r="AG292" s="585" t="str">
        <f>IFERROR((Z292*PRODUCT($V292:Y292))-PRODUCT($V292:Y292),"")</f>
        <v/>
      </c>
      <c r="AH292" s="584"/>
    </row>
    <row r="293" spans="10:34" x14ac:dyDescent="0.25">
      <c r="J293" s="586"/>
      <c r="K293" s="586"/>
      <c r="L293" s="586"/>
      <c r="M293" s="586"/>
      <c r="N293" s="586"/>
      <c r="O293" s="586"/>
      <c r="P293" s="586"/>
      <c r="Q293" s="586"/>
      <c r="R293" s="586"/>
      <c r="S293" s="586"/>
      <c r="V293" s="585" t="str">
        <f>IFERROR('E1-F. Portfolio Co. Financials'!G293/'E1-F. Portfolio Co. Financials'!G293,"")</f>
        <v/>
      </c>
      <c r="W293" s="585" t="str">
        <f>IFERROR('E1-F. Portfolio Co. Financials'!P293/'E1-F. Portfolio Co. Financials'!H293,"")</f>
        <v/>
      </c>
      <c r="X293" s="585" t="str">
        <f>IFERROR(('E1-F. Portfolio Co. Financials'!Q293/'E1-F. Portfolio Co. Financials'!P293)/('E1-F. Portfolio Co. Financials'!I293/'E1-F. Portfolio Co. Financials'!H293),"")</f>
        <v/>
      </c>
      <c r="Y293" s="585" t="str">
        <f>IFERROR(('E1-F. Portfolio Co. Financials'!O293/'E1-F. Portfolio Co. Financials'!Q293)/('E1-F. Portfolio Co. Financials'!G293/'E1-F. Portfolio Co. Financials'!I293),"")</f>
        <v/>
      </c>
      <c r="Z293" s="585" t="str">
        <f>IFERROR((1-(('E1-F. Portfolio Co. Financials'!S293-'E1-F. Portfolio Co. Financials'!R293)/'E1-F. Portfolio Co. Financials'!O293))/(1-(('E1-F. Portfolio Co. Financials'!K293-'E1-F. Portfolio Co. Financials'!J293)/'E1-F. Portfolio Co. Financials'!G293)),"")</f>
        <v/>
      </c>
      <c r="AA293" s="585">
        <f t="shared" si="13"/>
        <v>0</v>
      </c>
      <c r="AB293" s="584"/>
      <c r="AC293" s="588" t="str">
        <f t="shared" si="14"/>
        <v/>
      </c>
      <c r="AD293" s="585" t="str">
        <f>IFERROR((W293*PRODUCT($V293:V293))-PRODUCT($V293:V293),"")</f>
        <v/>
      </c>
      <c r="AE293" s="585" t="str">
        <f>IFERROR((X293*PRODUCT($V293:W293))-PRODUCT($V293:W293),"")</f>
        <v/>
      </c>
      <c r="AF293" s="585" t="str">
        <f>IFERROR((Y293*PRODUCT($V293:X293))-PRODUCT($V293:X293),"")</f>
        <v/>
      </c>
      <c r="AG293" s="585" t="str">
        <f>IFERROR((Z293*PRODUCT($V293:Y293))-PRODUCT($V293:Y293),"")</f>
        <v/>
      </c>
      <c r="AH293" s="584"/>
    </row>
    <row r="294" spans="10:34" x14ac:dyDescent="0.25">
      <c r="J294" s="586"/>
      <c r="K294" s="586"/>
      <c r="L294" s="586"/>
      <c r="M294" s="586"/>
      <c r="N294" s="586"/>
      <c r="O294" s="586"/>
      <c r="P294" s="586"/>
      <c r="Q294" s="586"/>
      <c r="R294" s="586"/>
      <c r="S294" s="586"/>
      <c r="V294" s="585" t="str">
        <f>IFERROR('E1-F. Portfolio Co. Financials'!G294/'E1-F. Portfolio Co. Financials'!G294,"")</f>
        <v/>
      </c>
      <c r="W294" s="585" t="str">
        <f>IFERROR('E1-F. Portfolio Co. Financials'!P294/'E1-F. Portfolio Co. Financials'!H294,"")</f>
        <v/>
      </c>
      <c r="X294" s="585" t="str">
        <f>IFERROR(('E1-F. Portfolio Co. Financials'!Q294/'E1-F. Portfolio Co. Financials'!P294)/('E1-F. Portfolio Co. Financials'!I294/'E1-F. Portfolio Co. Financials'!H294),"")</f>
        <v/>
      </c>
      <c r="Y294" s="585" t="str">
        <f>IFERROR(('E1-F. Portfolio Co. Financials'!O294/'E1-F. Portfolio Co. Financials'!Q294)/('E1-F. Portfolio Co. Financials'!G294/'E1-F. Portfolio Co. Financials'!I294),"")</f>
        <v/>
      </c>
      <c r="Z294" s="585" t="str">
        <f>IFERROR((1-(('E1-F. Portfolio Co. Financials'!S294-'E1-F. Portfolio Co. Financials'!R294)/'E1-F. Portfolio Co. Financials'!O294))/(1-(('E1-F. Portfolio Co. Financials'!K294-'E1-F. Portfolio Co. Financials'!J294)/'E1-F. Portfolio Co. Financials'!G294)),"")</f>
        <v/>
      </c>
      <c r="AA294" s="585">
        <f t="shared" si="13"/>
        <v>0</v>
      </c>
      <c r="AB294" s="584"/>
      <c r="AC294" s="588" t="str">
        <f t="shared" si="14"/>
        <v/>
      </c>
      <c r="AD294" s="585" t="str">
        <f>IFERROR((W294*PRODUCT($V294:V294))-PRODUCT($V294:V294),"")</f>
        <v/>
      </c>
      <c r="AE294" s="585" t="str">
        <f>IFERROR((X294*PRODUCT($V294:W294))-PRODUCT($V294:W294),"")</f>
        <v/>
      </c>
      <c r="AF294" s="585" t="str">
        <f>IFERROR((Y294*PRODUCT($V294:X294))-PRODUCT($V294:X294),"")</f>
        <v/>
      </c>
      <c r="AG294" s="585" t="str">
        <f>IFERROR((Z294*PRODUCT($V294:Y294))-PRODUCT($V294:Y294),"")</f>
        <v/>
      </c>
      <c r="AH294" s="584"/>
    </row>
    <row r="295" spans="10:34" x14ac:dyDescent="0.25">
      <c r="J295" s="586"/>
      <c r="K295" s="586"/>
      <c r="L295" s="586"/>
      <c r="M295" s="586"/>
      <c r="N295" s="586"/>
      <c r="O295" s="586"/>
      <c r="P295" s="586"/>
      <c r="Q295" s="586"/>
      <c r="R295" s="586"/>
      <c r="S295" s="586"/>
      <c r="V295" s="585" t="str">
        <f>IFERROR('E1-F. Portfolio Co. Financials'!G295/'E1-F. Portfolio Co. Financials'!G295,"")</f>
        <v/>
      </c>
      <c r="W295" s="585" t="str">
        <f>IFERROR('E1-F. Portfolio Co. Financials'!P295/'E1-F. Portfolio Co. Financials'!H295,"")</f>
        <v/>
      </c>
      <c r="X295" s="585" t="str">
        <f>IFERROR(('E1-F. Portfolio Co. Financials'!Q295/'E1-F. Portfolio Co. Financials'!P295)/('E1-F. Portfolio Co. Financials'!I295/'E1-F. Portfolio Co. Financials'!H295),"")</f>
        <v/>
      </c>
      <c r="Y295" s="585" t="str">
        <f>IFERROR(('E1-F. Portfolio Co. Financials'!O295/'E1-F. Portfolio Co. Financials'!Q295)/('E1-F. Portfolio Co. Financials'!G295/'E1-F. Portfolio Co. Financials'!I295),"")</f>
        <v/>
      </c>
      <c r="Z295" s="585" t="str">
        <f>IFERROR((1-(('E1-F. Portfolio Co. Financials'!S295-'E1-F. Portfolio Co. Financials'!R295)/'E1-F. Portfolio Co. Financials'!O295))/(1-(('E1-F. Portfolio Co. Financials'!K295-'E1-F. Portfolio Co. Financials'!J295)/'E1-F. Portfolio Co. Financials'!G295)),"")</f>
        <v/>
      </c>
      <c r="AA295" s="585">
        <f t="shared" si="13"/>
        <v>0</v>
      </c>
      <c r="AB295" s="584"/>
      <c r="AC295" s="588" t="str">
        <f t="shared" si="14"/>
        <v/>
      </c>
      <c r="AD295" s="585" t="str">
        <f>IFERROR((W295*PRODUCT($V295:V295))-PRODUCT($V295:V295),"")</f>
        <v/>
      </c>
      <c r="AE295" s="585" t="str">
        <f>IFERROR((X295*PRODUCT($V295:W295))-PRODUCT($V295:W295),"")</f>
        <v/>
      </c>
      <c r="AF295" s="585" t="str">
        <f>IFERROR((Y295*PRODUCT($V295:X295))-PRODUCT($V295:X295),"")</f>
        <v/>
      </c>
      <c r="AG295" s="585" t="str">
        <f>IFERROR((Z295*PRODUCT($V295:Y295))-PRODUCT($V295:Y295),"")</f>
        <v/>
      </c>
      <c r="AH295" s="584"/>
    </row>
    <row r="296" spans="10:34" x14ac:dyDescent="0.25">
      <c r="J296" s="586"/>
      <c r="K296" s="586"/>
      <c r="L296" s="586"/>
      <c r="M296" s="586"/>
      <c r="N296" s="586"/>
      <c r="O296" s="586"/>
      <c r="P296" s="586"/>
      <c r="Q296" s="586"/>
      <c r="R296" s="586"/>
      <c r="S296" s="586"/>
      <c r="V296" s="585" t="str">
        <f>IFERROR('E1-F. Portfolio Co. Financials'!G296/'E1-F. Portfolio Co. Financials'!G296,"")</f>
        <v/>
      </c>
      <c r="W296" s="585" t="str">
        <f>IFERROR('E1-F. Portfolio Co. Financials'!P296/'E1-F. Portfolio Co. Financials'!H296,"")</f>
        <v/>
      </c>
      <c r="X296" s="585" t="str">
        <f>IFERROR(('E1-F. Portfolio Co. Financials'!Q296/'E1-F. Portfolio Co. Financials'!P296)/('E1-F. Portfolio Co. Financials'!I296/'E1-F. Portfolio Co. Financials'!H296),"")</f>
        <v/>
      </c>
      <c r="Y296" s="585" t="str">
        <f>IFERROR(('E1-F. Portfolio Co. Financials'!O296/'E1-F. Portfolio Co. Financials'!Q296)/('E1-F. Portfolio Co. Financials'!G296/'E1-F. Portfolio Co. Financials'!I296),"")</f>
        <v/>
      </c>
      <c r="Z296" s="585" t="str">
        <f>IFERROR((1-(('E1-F. Portfolio Co. Financials'!S296-'E1-F. Portfolio Co. Financials'!R296)/'E1-F. Portfolio Co. Financials'!O296))/(1-(('E1-F. Portfolio Co. Financials'!K296-'E1-F. Portfolio Co. Financials'!J296)/'E1-F. Portfolio Co. Financials'!G296)),"")</f>
        <v/>
      </c>
      <c r="AA296" s="585">
        <f t="shared" si="13"/>
        <v>0</v>
      </c>
      <c r="AB296" s="584"/>
      <c r="AC296" s="588" t="str">
        <f t="shared" si="14"/>
        <v/>
      </c>
      <c r="AD296" s="585" t="str">
        <f>IFERROR((W296*PRODUCT($V296:V296))-PRODUCT($V296:V296),"")</f>
        <v/>
      </c>
      <c r="AE296" s="585" t="str">
        <f>IFERROR((X296*PRODUCT($V296:W296))-PRODUCT($V296:W296),"")</f>
        <v/>
      </c>
      <c r="AF296" s="585" t="str">
        <f>IFERROR((Y296*PRODUCT($V296:X296))-PRODUCT($V296:X296),"")</f>
        <v/>
      </c>
      <c r="AG296" s="585" t="str">
        <f>IFERROR((Z296*PRODUCT($V296:Y296))-PRODUCT($V296:Y296),"")</f>
        <v/>
      </c>
      <c r="AH296" s="584"/>
    </row>
    <row r="297" spans="10:34" x14ac:dyDescent="0.25">
      <c r="J297" s="586"/>
      <c r="K297" s="586"/>
      <c r="L297" s="586"/>
      <c r="M297" s="586"/>
      <c r="N297" s="586"/>
      <c r="O297" s="586"/>
      <c r="P297" s="586"/>
      <c r="Q297" s="586"/>
      <c r="R297" s="586"/>
      <c r="S297" s="586"/>
      <c r="V297" s="585" t="str">
        <f>IFERROR('E1-F. Portfolio Co. Financials'!G297/'E1-F. Portfolio Co. Financials'!G297,"")</f>
        <v/>
      </c>
      <c r="W297" s="585" t="str">
        <f>IFERROR('E1-F. Portfolio Co. Financials'!P297/'E1-F. Portfolio Co. Financials'!H297,"")</f>
        <v/>
      </c>
      <c r="X297" s="585" t="str">
        <f>IFERROR(('E1-F. Portfolio Co. Financials'!Q297/'E1-F. Portfolio Co. Financials'!P297)/('E1-F. Portfolio Co. Financials'!I297/'E1-F. Portfolio Co. Financials'!H297),"")</f>
        <v/>
      </c>
      <c r="Y297" s="585" t="str">
        <f>IFERROR(('E1-F. Portfolio Co. Financials'!O297/'E1-F. Portfolio Co. Financials'!Q297)/('E1-F. Portfolio Co. Financials'!G297/'E1-F. Portfolio Co. Financials'!I297),"")</f>
        <v/>
      </c>
      <c r="Z297" s="585" t="str">
        <f>IFERROR((1-(('E1-F. Portfolio Co. Financials'!S297-'E1-F. Portfolio Co. Financials'!R297)/'E1-F. Portfolio Co. Financials'!O297))/(1-(('E1-F. Portfolio Co. Financials'!K297-'E1-F. Portfolio Co. Financials'!J297)/'E1-F. Portfolio Co. Financials'!G297)),"")</f>
        <v/>
      </c>
      <c r="AA297" s="585">
        <f t="shared" si="13"/>
        <v>0</v>
      </c>
      <c r="AB297" s="584"/>
      <c r="AC297" s="588" t="str">
        <f t="shared" si="14"/>
        <v/>
      </c>
      <c r="AD297" s="585" t="str">
        <f>IFERROR((W297*PRODUCT($V297:V297))-PRODUCT($V297:V297),"")</f>
        <v/>
      </c>
      <c r="AE297" s="585" t="str">
        <f>IFERROR((X297*PRODUCT($V297:W297))-PRODUCT($V297:W297),"")</f>
        <v/>
      </c>
      <c r="AF297" s="585" t="str">
        <f>IFERROR((Y297*PRODUCT($V297:X297))-PRODUCT($V297:X297),"")</f>
        <v/>
      </c>
      <c r="AG297" s="585" t="str">
        <f>IFERROR((Z297*PRODUCT($V297:Y297))-PRODUCT($V297:Y297),"")</f>
        <v/>
      </c>
      <c r="AH297" s="584"/>
    </row>
    <row r="298" spans="10:34" x14ac:dyDescent="0.25">
      <c r="J298" s="586"/>
      <c r="K298" s="586"/>
      <c r="L298" s="586"/>
      <c r="M298" s="586"/>
      <c r="N298" s="586"/>
      <c r="O298" s="586"/>
      <c r="P298" s="586"/>
      <c r="Q298" s="586"/>
      <c r="R298" s="586"/>
      <c r="S298" s="586"/>
      <c r="V298" s="585" t="str">
        <f>IFERROR('E1-F. Portfolio Co. Financials'!G298/'E1-F. Portfolio Co. Financials'!G298,"")</f>
        <v/>
      </c>
      <c r="W298" s="585" t="str">
        <f>IFERROR('E1-F. Portfolio Co. Financials'!P298/'E1-F. Portfolio Co. Financials'!H298,"")</f>
        <v/>
      </c>
      <c r="X298" s="585" t="str">
        <f>IFERROR(('E1-F. Portfolio Co. Financials'!Q298/'E1-F. Portfolio Co. Financials'!P298)/('E1-F. Portfolio Co. Financials'!I298/'E1-F. Portfolio Co. Financials'!H298),"")</f>
        <v/>
      </c>
      <c r="Y298" s="585" t="str">
        <f>IFERROR(('E1-F. Portfolio Co. Financials'!O298/'E1-F. Portfolio Co. Financials'!Q298)/('E1-F. Portfolio Co. Financials'!G298/'E1-F. Portfolio Co. Financials'!I298),"")</f>
        <v/>
      </c>
      <c r="Z298" s="585" t="str">
        <f>IFERROR((1-(('E1-F. Portfolio Co. Financials'!S298-'E1-F. Portfolio Co. Financials'!R298)/'E1-F. Portfolio Co. Financials'!O298))/(1-(('E1-F. Portfolio Co. Financials'!K298-'E1-F. Portfolio Co. Financials'!J298)/'E1-F. Portfolio Co. Financials'!G298)),"")</f>
        <v/>
      </c>
      <c r="AA298" s="585">
        <f t="shared" si="13"/>
        <v>0</v>
      </c>
      <c r="AB298" s="584"/>
      <c r="AC298" s="588" t="str">
        <f t="shared" si="14"/>
        <v/>
      </c>
      <c r="AD298" s="585" t="str">
        <f>IFERROR((W298*PRODUCT($V298:V298))-PRODUCT($V298:V298),"")</f>
        <v/>
      </c>
      <c r="AE298" s="585" t="str">
        <f>IFERROR((X298*PRODUCT($V298:W298))-PRODUCT($V298:W298),"")</f>
        <v/>
      </c>
      <c r="AF298" s="585" t="str">
        <f>IFERROR((Y298*PRODUCT($V298:X298))-PRODUCT($V298:X298),"")</f>
        <v/>
      </c>
      <c r="AG298" s="585" t="str">
        <f>IFERROR((Z298*PRODUCT($V298:Y298))-PRODUCT($V298:Y298),"")</f>
        <v/>
      </c>
      <c r="AH298" s="584"/>
    </row>
    <row r="299" spans="10:34" x14ac:dyDescent="0.25">
      <c r="J299" s="586"/>
      <c r="K299" s="586"/>
      <c r="L299" s="586"/>
      <c r="M299" s="586"/>
      <c r="N299" s="586"/>
      <c r="O299" s="586"/>
      <c r="P299" s="586"/>
      <c r="Q299" s="586"/>
      <c r="R299" s="586"/>
      <c r="S299" s="586"/>
      <c r="V299" s="585" t="str">
        <f>IFERROR('E1-F. Portfolio Co. Financials'!G299/'E1-F. Portfolio Co. Financials'!G299,"")</f>
        <v/>
      </c>
      <c r="W299" s="585" t="str">
        <f>IFERROR('E1-F. Portfolio Co. Financials'!P299/'E1-F. Portfolio Co. Financials'!H299,"")</f>
        <v/>
      </c>
      <c r="X299" s="585" t="str">
        <f>IFERROR(('E1-F. Portfolio Co. Financials'!Q299/'E1-F. Portfolio Co. Financials'!P299)/('E1-F. Portfolio Co. Financials'!I299/'E1-F. Portfolio Co. Financials'!H299),"")</f>
        <v/>
      </c>
      <c r="Y299" s="585" t="str">
        <f>IFERROR(('E1-F. Portfolio Co. Financials'!O299/'E1-F. Portfolio Co. Financials'!Q299)/('E1-F. Portfolio Co. Financials'!G299/'E1-F. Portfolio Co. Financials'!I299),"")</f>
        <v/>
      </c>
      <c r="Z299" s="585" t="str">
        <f>IFERROR((1-(('E1-F. Portfolio Co. Financials'!S299-'E1-F. Portfolio Co. Financials'!R299)/'E1-F. Portfolio Co. Financials'!O299))/(1-(('E1-F. Portfolio Co. Financials'!K299-'E1-F. Portfolio Co. Financials'!J299)/'E1-F. Portfolio Co. Financials'!G299)),"")</f>
        <v/>
      </c>
      <c r="AA299" s="585">
        <f t="shared" si="13"/>
        <v>0</v>
      </c>
      <c r="AB299" s="584"/>
      <c r="AC299" s="588" t="str">
        <f t="shared" si="14"/>
        <v/>
      </c>
      <c r="AD299" s="585" t="str">
        <f>IFERROR((W299*PRODUCT($V299:V299))-PRODUCT($V299:V299),"")</f>
        <v/>
      </c>
      <c r="AE299" s="585" t="str">
        <f>IFERROR((X299*PRODUCT($V299:W299))-PRODUCT($V299:W299),"")</f>
        <v/>
      </c>
      <c r="AF299" s="585" t="str">
        <f>IFERROR((Y299*PRODUCT($V299:X299))-PRODUCT($V299:X299),"")</f>
        <v/>
      </c>
      <c r="AG299" s="585" t="str">
        <f>IFERROR((Z299*PRODUCT($V299:Y299))-PRODUCT($V299:Y299),"")</f>
        <v/>
      </c>
      <c r="AH299" s="584"/>
    </row>
    <row r="300" spans="10:34" x14ac:dyDescent="0.25">
      <c r="J300" s="586"/>
      <c r="K300" s="586"/>
      <c r="L300" s="586"/>
      <c r="M300" s="586"/>
      <c r="N300" s="586"/>
      <c r="O300" s="586"/>
      <c r="P300" s="586"/>
      <c r="Q300" s="586"/>
      <c r="R300" s="586"/>
      <c r="S300" s="586"/>
      <c r="V300" s="585" t="str">
        <f>IFERROR('E1-F. Portfolio Co. Financials'!G300/'E1-F. Portfolio Co. Financials'!G300,"")</f>
        <v/>
      </c>
      <c r="W300" s="585" t="str">
        <f>IFERROR('E1-F. Portfolio Co. Financials'!P300/'E1-F. Portfolio Co. Financials'!H300,"")</f>
        <v/>
      </c>
      <c r="X300" s="585" t="str">
        <f>IFERROR(('E1-F. Portfolio Co. Financials'!Q300/'E1-F. Portfolio Co. Financials'!P300)/('E1-F. Portfolio Co. Financials'!I300/'E1-F. Portfolio Co. Financials'!H300),"")</f>
        <v/>
      </c>
      <c r="Y300" s="585" t="str">
        <f>IFERROR(('E1-F. Portfolio Co. Financials'!O300/'E1-F. Portfolio Co. Financials'!Q300)/('E1-F. Portfolio Co. Financials'!G300/'E1-F. Portfolio Co. Financials'!I300),"")</f>
        <v/>
      </c>
      <c r="Z300" s="585" t="str">
        <f>IFERROR((1-(('E1-F. Portfolio Co. Financials'!S300-'E1-F. Portfolio Co. Financials'!R300)/'E1-F. Portfolio Co. Financials'!O300))/(1-(('E1-F. Portfolio Co. Financials'!K300-'E1-F. Portfolio Co. Financials'!J300)/'E1-F. Portfolio Co. Financials'!G300)),"")</f>
        <v/>
      </c>
      <c r="AA300" s="585">
        <f t="shared" si="13"/>
        <v>0</v>
      </c>
      <c r="AB300" s="584"/>
      <c r="AC300" s="588" t="str">
        <f t="shared" si="14"/>
        <v/>
      </c>
      <c r="AD300" s="585" t="str">
        <f>IFERROR((W300*PRODUCT($V300:V300))-PRODUCT($V300:V300),"")</f>
        <v/>
      </c>
      <c r="AE300" s="585" t="str">
        <f>IFERROR((X300*PRODUCT($V300:W300))-PRODUCT($V300:W300),"")</f>
        <v/>
      </c>
      <c r="AF300" s="585" t="str">
        <f>IFERROR((Y300*PRODUCT($V300:X300))-PRODUCT($V300:X300),"")</f>
        <v/>
      </c>
      <c r="AG300" s="585" t="str">
        <f>IFERROR((Z300*PRODUCT($V300:Y300))-PRODUCT($V300:Y300),"")</f>
        <v/>
      </c>
      <c r="AH300" s="584"/>
    </row>
    <row r="301" spans="10:34" x14ac:dyDescent="0.25">
      <c r="J301" s="586"/>
      <c r="K301" s="586"/>
      <c r="L301" s="586"/>
      <c r="M301" s="586"/>
      <c r="N301" s="586"/>
      <c r="O301" s="586"/>
      <c r="P301" s="586"/>
      <c r="Q301" s="586"/>
      <c r="R301" s="586"/>
      <c r="S301" s="586"/>
      <c r="V301" s="585" t="str">
        <f>IFERROR('E1-F. Portfolio Co. Financials'!G301/'E1-F. Portfolio Co. Financials'!G301,"")</f>
        <v/>
      </c>
      <c r="W301" s="585" t="str">
        <f>IFERROR('E1-F. Portfolio Co. Financials'!P301/'E1-F. Portfolio Co. Financials'!H301,"")</f>
        <v/>
      </c>
      <c r="X301" s="585" t="str">
        <f>IFERROR(('E1-F. Portfolio Co. Financials'!Q301/'E1-F. Portfolio Co. Financials'!P301)/('E1-F. Portfolio Co. Financials'!I301/'E1-F. Portfolio Co. Financials'!H301),"")</f>
        <v/>
      </c>
      <c r="Y301" s="585" t="str">
        <f>IFERROR(('E1-F. Portfolio Co. Financials'!O301/'E1-F. Portfolio Co. Financials'!Q301)/('E1-F. Portfolio Co. Financials'!G301/'E1-F. Portfolio Co. Financials'!I301),"")</f>
        <v/>
      </c>
      <c r="Z301" s="585" t="str">
        <f>IFERROR((1-(('E1-F. Portfolio Co. Financials'!S301-'E1-F. Portfolio Co. Financials'!R301)/'E1-F. Portfolio Co. Financials'!O301))/(1-(('E1-F. Portfolio Co. Financials'!K301-'E1-F. Portfolio Co. Financials'!J301)/'E1-F. Portfolio Co. Financials'!G301)),"")</f>
        <v/>
      </c>
      <c r="AA301" s="585">
        <f t="shared" si="13"/>
        <v>0</v>
      </c>
      <c r="AB301" s="584"/>
      <c r="AC301" s="588" t="str">
        <f t="shared" si="14"/>
        <v/>
      </c>
      <c r="AD301" s="585" t="str">
        <f>IFERROR((W301*PRODUCT($V301:V301))-PRODUCT($V301:V301),"")</f>
        <v/>
      </c>
      <c r="AE301" s="585" t="str">
        <f>IFERROR((X301*PRODUCT($V301:W301))-PRODUCT($V301:W301),"")</f>
        <v/>
      </c>
      <c r="AF301" s="585" t="str">
        <f>IFERROR((Y301*PRODUCT($V301:X301))-PRODUCT($V301:X301),"")</f>
        <v/>
      </c>
      <c r="AG301" s="585" t="str">
        <f>IFERROR((Z301*PRODUCT($V301:Y301))-PRODUCT($V301:Y301),"")</f>
        <v/>
      </c>
      <c r="AH301" s="584"/>
    </row>
    <row r="302" spans="10:34" x14ac:dyDescent="0.25">
      <c r="J302" s="586"/>
      <c r="K302" s="586"/>
      <c r="L302" s="586"/>
      <c r="M302" s="586"/>
      <c r="N302" s="586"/>
      <c r="O302" s="586"/>
      <c r="P302" s="586"/>
      <c r="Q302" s="586"/>
      <c r="R302" s="586"/>
      <c r="S302" s="586"/>
      <c r="V302" s="585" t="str">
        <f>IFERROR('E1-F. Portfolio Co. Financials'!G302/'E1-F. Portfolio Co. Financials'!G302,"")</f>
        <v/>
      </c>
      <c r="W302" s="585" t="str">
        <f>IFERROR('E1-F. Portfolio Co. Financials'!P302/'E1-F. Portfolio Co. Financials'!H302,"")</f>
        <v/>
      </c>
      <c r="X302" s="585" t="str">
        <f>IFERROR(('E1-F. Portfolio Co. Financials'!Q302/'E1-F. Portfolio Co. Financials'!P302)/('E1-F. Portfolio Co. Financials'!I302/'E1-F. Portfolio Co. Financials'!H302),"")</f>
        <v/>
      </c>
      <c r="Y302" s="585" t="str">
        <f>IFERROR(('E1-F. Portfolio Co. Financials'!O302/'E1-F. Portfolio Co. Financials'!Q302)/('E1-F. Portfolio Co. Financials'!G302/'E1-F. Portfolio Co. Financials'!I302),"")</f>
        <v/>
      </c>
      <c r="Z302" s="585" t="str">
        <f>IFERROR((1-(('E1-F. Portfolio Co. Financials'!S302-'E1-F. Portfolio Co. Financials'!R302)/'E1-F. Portfolio Co. Financials'!O302))/(1-(('E1-F. Portfolio Co. Financials'!K302-'E1-F. Portfolio Co. Financials'!J302)/'E1-F. Portfolio Co. Financials'!G302)),"")</f>
        <v/>
      </c>
      <c r="AA302" s="585">
        <f t="shared" si="13"/>
        <v>0</v>
      </c>
      <c r="AB302" s="584"/>
      <c r="AC302" s="588" t="str">
        <f t="shared" si="14"/>
        <v/>
      </c>
      <c r="AD302" s="585" t="str">
        <f>IFERROR((W302*PRODUCT($V302:V302))-PRODUCT($V302:V302),"")</f>
        <v/>
      </c>
      <c r="AE302" s="585" t="str">
        <f>IFERROR((X302*PRODUCT($V302:W302))-PRODUCT($V302:W302),"")</f>
        <v/>
      </c>
      <c r="AF302" s="585" t="str">
        <f>IFERROR((Y302*PRODUCT($V302:X302))-PRODUCT($V302:X302),"")</f>
        <v/>
      </c>
      <c r="AG302" s="585" t="str">
        <f>IFERROR((Z302*PRODUCT($V302:Y302))-PRODUCT($V302:Y302),"")</f>
        <v/>
      </c>
      <c r="AH302" s="584"/>
    </row>
    <row r="303" spans="10:34" x14ac:dyDescent="0.25">
      <c r="J303" s="586"/>
      <c r="K303" s="586"/>
      <c r="L303" s="586"/>
      <c r="M303" s="586"/>
      <c r="N303" s="586"/>
      <c r="O303" s="586"/>
      <c r="P303" s="586"/>
      <c r="Q303" s="586"/>
      <c r="R303" s="586"/>
      <c r="S303" s="586"/>
      <c r="V303" s="585" t="str">
        <f>IFERROR('E1-F. Portfolio Co. Financials'!G303/'E1-F. Portfolio Co. Financials'!G303,"")</f>
        <v/>
      </c>
      <c r="W303" s="585" t="str">
        <f>IFERROR('E1-F. Portfolio Co. Financials'!P303/'E1-F. Portfolio Co. Financials'!H303,"")</f>
        <v/>
      </c>
      <c r="X303" s="585" t="str">
        <f>IFERROR(('E1-F. Portfolio Co. Financials'!Q303/'E1-F. Portfolio Co. Financials'!P303)/('E1-F. Portfolio Co. Financials'!I303/'E1-F. Portfolio Co. Financials'!H303),"")</f>
        <v/>
      </c>
      <c r="Y303" s="585" t="str">
        <f>IFERROR(('E1-F. Portfolio Co. Financials'!O303/'E1-F. Portfolio Co. Financials'!Q303)/('E1-F. Portfolio Co. Financials'!G303/'E1-F. Portfolio Co. Financials'!I303),"")</f>
        <v/>
      </c>
      <c r="Z303" s="585" t="str">
        <f>IFERROR((1-(('E1-F. Portfolio Co. Financials'!S303-'E1-F. Portfolio Co. Financials'!R303)/'E1-F. Portfolio Co. Financials'!O303))/(1-(('E1-F. Portfolio Co. Financials'!K303-'E1-F. Portfolio Co. Financials'!J303)/'E1-F. Portfolio Co. Financials'!G303)),"")</f>
        <v/>
      </c>
      <c r="AA303" s="585">
        <f t="shared" si="13"/>
        <v>0</v>
      </c>
      <c r="AB303" s="584"/>
      <c r="AC303" s="588" t="str">
        <f t="shared" si="14"/>
        <v/>
      </c>
      <c r="AD303" s="585" t="str">
        <f>IFERROR((W303*PRODUCT($V303:V303))-PRODUCT($V303:V303),"")</f>
        <v/>
      </c>
      <c r="AE303" s="585" t="str">
        <f>IFERROR((X303*PRODUCT($V303:W303))-PRODUCT($V303:W303),"")</f>
        <v/>
      </c>
      <c r="AF303" s="585" t="str">
        <f>IFERROR((Y303*PRODUCT($V303:X303))-PRODUCT($V303:X303),"")</f>
        <v/>
      </c>
      <c r="AG303" s="585" t="str">
        <f>IFERROR((Z303*PRODUCT($V303:Y303))-PRODUCT($V303:Y303),"")</f>
        <v/>
      </c>
      <c r="AH303" s="584"/>
    </row>
    <row r="304" spans="10:34" x14ac:dyDescent="0.25">
      <c r="J304" s="586"/>
      <c r="K304" s="586"/>
      <c r="L304" s="586"/>
      <c r="M304" s="586"/>
      <c r="N304" s="586"/>
      <c r="O304" s="586"/>
      <c r="P304" s="586"/>
      <c r="Q304" s="586"/>
      <c r="R304" s="586"/>
      <c r="S304" s="586"/>
      <c r="V304" s="585" t="str">
        <f>IFERROR('E1-F. Portfolio Co. Financials'!G304/'E1-F. Portfolio Co. Financials'!G304,"")</f>
        <v/>
      </c>
      <c r="W304" s="585" t="str">
        <f>IFERROR('E1-F. Portfolio Co. Financials'!P304/'E1-F. Portfolio Co. Financials'!H304,"")</f>
        <v/>
      </c>
      <c r="X304" s="585" t="str">
        <f>IFERROR(('E1-F. Portfolio Co. Financials'!Q304/'E1-F. Portfolio Co. Financials'!P304)/('E1-F. Portfolio Co. Financials'!I304/'E1-F. Portfolio Co. Financials'!H304),"")</f>
        <v/>
      </c>
      <c r="Y304" s="585" t="str">
        <f>IFERROR(('E1-F. Portfolio Co. Financials'!O304/'E1-F. Portfolio Co. Financials'!Q304)/('E1-F. Portfolio Co. Financials'!G304/'E1-F. Portfolio Co. Financials'!I304),"")</f>
        <v/>
      </c>
      <c r="Z304" s="585" t="str">
        <f>IFERROR((1-(('E1-F. Portfolio Co. Financials'!S304-'E1-F. Portfolio Co. Financials'!R304)/'E1-F. Portfolio Co. Financials'!O304))/(1-(('E1-F. Portfolio Co. Financials'!K304-'E1-F. Portfolio Co. Financials'!J304)/'E1-F. Portfolio Co. Financials'!G304)),"")</f>
        <v/>
      </c>
      <c r="AA304" s="585">
        <f t="shared" si="13"/>
        <v>0</v>
      </c>
      <c r="AB304" s="584"/>
      <c r="AC304" s="588" t="str">
        <f t="shared" si="14"/>
        <v/>
      </c>
      <c r="AD304" s="585" t="str">
        <f>IFERROR((W304*PRODUCT($V304:V304))-PRODUCT($V304:V304),"")</f>
        <v/>
      </c>
      <c r="AE304" s="585" t="str">
        <f>IFERROR((X304*PRODUCT($V304:W304))-PRODUCT($V304:W304),"")</f>
        <v/>
      </c>
      <c r="AF304" s="585" t="str">
        <f>IFERROR((Y304*PRODUCT($V304:X304))-PRODUCT($V304:X304),"")</f>
        <v/>
      </c>
      <c r="AG304" s="585" t="str">
        <f>IFERROR((Z304*PRODUCT($V304:Y304))-PRODUCT($V304:Y304),"")</f>
        <v/>
      </c>
      <c r="AH304" s="584"/>
    </row>
    <row r="305" spans="10:34" x14ac:dyDescent="0.25">
      <c r="J305" s="586"/>
      <c r="K305" s="586"/>
      <c r="L305" s="586"/>
      <c r="M305" s="586"/>
      <c r="N305" s="586"/>
      <c r="O305" s="586"/>
      <c r="P305" s="586"/>
      <c r="Q305" s="586"/>
      <c r="R305" s="586"/>
      <c r="S305" s="586"/>
      <c r="V305" s="585" t="str">
        <f>IFERROR('E1-F. Portfolio Co. Financials'!G305/'E1-F. Portfolio Co. Financials'!G305,"")</f>
        <v/>
      </c>
      <c r="W305" s="585" t="str">
        <f>IFERROR('E1-F. Portfolio Co. Financials'!P305/'E1-F. Portfolio Co. Financials'!H305,"")</f>
        <v/>
      </c>
      <c r="X305" s="585" t="str">
        <f>IFERROR(('E1-F. Portfolio Co. Financials'!Q305/'E1-F. Portfolio Co. Financials'!P305)/('E1-F. Portfolio Co. Financials'!I305/'E1-F. Portfolio Co. Financials'!H305),"")</f>
        <v/>
      </c>
      <c r="Y305" s="585" t="str">
        <f>IFERROR(('E1-F. Portfolio Co. Financials'!O305/'E1-F. Portfolio Co. Financials'!Q305)/('E1-F. Portfolio Co. Financials'!G305/'E1-F. Portfolio Co. Financials'!I305),"")</f>
        <v/>
      </c>
      <c r="Z305" s="585" t="str">
        <f>IFERROR((1-(('E1-F. Portfolio Co. Financials'!S305-'E1-F. Portfolio Co. Financials'!R305)/'E1-F. Portfolio Co. Financials'!O305))/(1-(('E1-F. Portfolio Co. Financials'!K305-'E1-F. Portfolio Co. Financials'!J305)/'E1-F. Portfolio Co. Financials'!G305)),"")</f>
        <v/>
      </c>
      <c r="AA305" s="585">
        <f t="shared" si="13"/>
        <v>0</v>
      </c>
      <c r="AB305" s="584"/>
      <c r="AC305" s="588" t="str">
        <f t="shared" si="14"/>
        <v/>
      </c>
      <c r="AD305" s="585" t="str">
        <f>IFERROR((W305*PRODUCT($V305:V305))-PRODUCT($V305:V305),"")</f>
        <v/>
      </c>
      <c r="AE305" s="585" t="str">
        <f>IFERROR((X305*PRODUCT($V305:W305))-PRODUCT($V305:W305),"")</f>
        <v/>
      </c>
      <c r="AF305" s="585" t="str">
        <f>IFERROR((Y305*PRODUCT($V305:X305))-PRODUCT($V305:X305),"")</f>
        <v/>
      </c>
      <c r="AG305" s="585" t="str">
        <f>IFERROR((Z305*PRODUCT($V305:Y305))-PRODUCT($V305:Y305),"")</f>
        <v/>
      </c>
      <c r="AH305" s="584"/>
    </row>
    <row r="306" spans="10:34" x14ac:dyDescent="0.25">
      <c r="J306" s="586"/>
      <c r="K306" s="586"/>
      <c r="L306" s="586"/>
      <c r="M306" s="586"/>
      <c r="N306" s="586"/>
      <c r="O306" s="587"/>
      <c r="P306" s="587"/>
      <c r="Q306" s="587"/>
      <c r="R306" s="587"/>
      <c r="S306" s="587"/>
      <c r="V306" s="599" t="str">
        <f>IFERROR('E1-F. Portfolio Co. Financials'!G306/'E1-F. Portfolio Co. Financials'!G306,"")</f>
        <v/>
      </c>
      <c r="W306" s="599" t="str">
        <f>IFERROR('E1-F. Portfolio Co. Financials'!P306/'E1-F. Portfolio Co. Financials'!H306,"")</f>
        <v/>
      </c>
      <c r="X306" s="599" t="str">
        <f>IFERROR(('E1-F. Portfolio Co. Financials'!Q306/'E1-F. Portfolio Co. Financials'!P306)/('E1-F. Portfolio Co. Financials'!I306/'E1-F. Portfolio Co. Financials'!H306),"")</f>
        <v/>
      </c>
      <c r="Y306" s="599" t="str">
        <f>IFERROR(('E1-F. Portfolio Co. Financials'!O306/'E1-F. Portfolio Co. Financials'!Q306)/('E1-F. Portfolio Co. Financials'!G306/'E1-F. Portfolio Co. Financials'!I306),"")</f>
        <v/>
      </c>
      <c r="Z306" s="599" t="str">
        <f>IFERROR((1-(('E1-F. Portfolio Co. Financials'!S306-'E1-F. Portfolio Co. Financials'!R306)/'E1-F. Portfolio Co. Financials'!O306))/(1-(('E1-F. Portfolio Co. Financials'!K306-'E1-F. Portfolio Co. Financials'!J306)/'E1-F. Portfolio Co. Financials'!G306)),"")</f>
        <v/>
      </c>
      <c r="AA306" s="599">
        <f t="shared" si="13"/>
        <v>0</v>
      </c>
      <c r="AB306" s="584"/>
      <c r="AC306" s="588" t="str">
        <f t="shared" si="14"/>
        <v/>
      </c>
      <c r="AD306" s="585" t="str">
        <f>IFERROR((W306*PRODUCT($V306:V306))-PRODUCT($V306:V306),"")</f>
        <v/>
      </c>
      <c r="AE306" s="585" t="str">
        <f>IFERROR((X306*PRODUCT($V306:W306))-PRODUCT($V306:W306),"")</f>
        <v/>
      </c>
      <c r="AF306" s="585" t="str">
        <f>IFERROR((Y306*PRODUCT($V306:X306))-PRODUCT($V306:X306),"")</f>
        <v/>
      </c>
      <c r="AG306" s="585" t="str">
        <f>IFERROR((Z306*PRODUCT($V306:Y306))-PRODUCT($V306:Y306),"")</f>
        <v/>
      </c>
      <c r="AH306" s="584"/>
    </row>
    <row r="307" spans="10:34" x14ac:dyDescent="0.25">
      <c r="J307" s="587"/>
      <c r="K307" s="587"/>
      <c r="L307" s="587"/>
      <c r="M307" s="587"/>
      <c r="N307" s="587"/>
    </row>
  </sheetData>
  <sheetProtection sheet="1" objects="1" scenarios="1"/>
  <dataValidations count="1">
    <dataValidation type="list" allowBlank="1" showInputMessage="1" showErrorMessage="1" sqref="C3">
      <formula1>CoNames</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9" id="{5D2B4F71-DF6C-42A8-A311-6455B6D70E75}">
            <xm:f>IF('E1-F. Portfolio Co. Financials'!$A6="",TRUE,FALSE)</xm:f>
            <x14:dxf>
              <fill>
                <patternFill>
                  <bgColor theme="0" tint="-0.499984740745262"/>
                </patternFill>
              </fill>
            </x14:dxf>
          </x14:cfRule>
          <xm:sqref>J6:S11 V6:AA305 AC6:AG306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L41"/>
  <sheetViews>
    <sheetView zoomScaleNormal="100" workbookViewId="0">
      <selection activeCell="B39" sqref="B39"/>
    </sheetView>
  </sheetViews>
  <sheetFormatPr defaultColWidth="9.1796875" defaultRowHeight="12.5" x14ac:dyDescent="0.25"/>
  <cols>
    <col min="1" max="1" width="2.453125" style="510" customWidth="1"/>
    <col min="2" max="2" width="18.81640625" style="510" customWidth="1"/>
    <col min="3" max="3" width="2.54296875" style="510" customWidth="1"/>
    <col min="4" max="5" width="10" style="510" customWidth="1"/>
    <col min="6" max="6" width="4.1796875" style="510" customWidth="1"/>
    <col min="7" max="8" width="10" style="510" customWidth="1"/>
    <col min="9" max="9" width="4.1796875" style="510" customWidth="1"/>
    <col min="10" max="11" width="10" style="510" customWidth="1"/>
    <col min="12" max="12" width="2.453125" style="510" customWidth="1"/>
    <col min="13" max="16384" width="9.1796875" style="510"/>
  </cols>
  <sheetData>
    <row r="1" spans="1:12" ht="13" x14ac:dyDescent="0.25">
      <c r="A1" s="507"/>
      <c r="B1" s="508"/>
      <c r="C1" s="508"/>
      <c r="D1" s="508"/>
      <c r="E1" s="508"/>
      <c r="F1" s="508"/>
      <c r="G1" s="508"/>
      <c r="H1" s="508"/>
      <c r="I1" s="508"/>
      <c r="J1" s="508"/>
      <c r="K1" s="508"/>
      <c r="L1" s="509"/>
    </row>
    <row r="2" spans="1:12" ht="13" x14ac:dyDescent="0.25">
      <c r="A2" s="511"/>
      <c r="B2" s="512" t="s">
        <v>417</v>
      </c>
      <c r="C2" s="512"/>
      <c r="D2" s="512"/>
      <c r="E2" s="512"/>
      <c r="F2" s="512"/>
      <c r="G2" s="512"/>
      <c r="H2" s="512"/>
      <c r="I2" s="512"/>
      <c r="J2" s="512"/>
      <c r="K2" s="512"/>
      <c r="L2" s="513"/>
    </row>
    <row r="3" spans="1:12" ht="13" x14ac:dyDescent="0.25">
      <c r="A3" s="511"/>
      <c r="B3" s="512"/>
      <c r="C3" s="512"/>
      <c r="D3" s="512"/>
      <c r="E3" s="512"/>
      <c r="F3" s="512"/>
      <c r="G3" s="512"/>
      <c r="H3" s="512"/>
      <c r="I3" s="512"/>
      <c r="J3" s="512"/>
      <c r="K3" s="512"/>
      <c r="L3" s="513"/>
    </row>
    <row r="4" spans="1:12" ht="13.5" thickBot="1" x14ac:dyDescent="0.3">
      <c r="A4" s="511"/>
      <c r="B4" s="512" t="s">
        <v>418</v>
      </c>
      <c r="C4" s="512"/>
      <c r="D4" s="677" t="s">
        <v>419</v>
      </c>
      <c r="E4" s="677"/>
      <c r="F4" s="512"/>
      <c r="G4" s="678"/>
      <c r="H4" s="678"/>
      <c r="I4" s="512"/>
      <c r="J4" s="678"/>
      <c r="K4" s="678"/>
      <c r="L4" s="513"/>
    </row>
    <row r="5" spans="1:12" ht="3.75" customHeight="1" x14ac:dyDescent="0.25">
      <c r="A5" s="511"/>
      <c r="B5" s="514"/>
      <c r="C5" s="514"/>
      <c r="D5" s="515"/>
      <c r="E5" s="515"/>
      <c r="F5" s="515"/>
      <c r="G5" s="515"/>
      <c r="H5" s="515"/>
      <c r="I5" s="515"/>
      <c r="J5" s="515"/>
      <c r="K5" s="515"/>
      <c r="L5" s="513"/>
    </row>
    <row r="6" spans="1:12" x14ac:dyDescent="0.25">
      <c r="A6" s="511"/>
      <c r="B6" s="516" t="s">
        <v>420</v>
      </c>
      <c r="C6" s="516"/>
      <c r="D6" s="679" t="e">
        <f>Fund</f>
        <v>#NAME?</v>
      </c>
      <c r="E6" s="679"/>
      <c r="F6" s="516"/>
      <c r="G6" s="679" t="s">
        <v>113</v>
      </c>
      <c r="H6" s="679"/>
      <c r="I6" s="516"/>
      <c r="J6" s="679" t="s">
        <v>228</v>
      </c>
      <c r="K6" s="679"/>
      <c r="L6" s="513"/>
    </row>
    <row r="7" spans="1:12" ht="5.25" customHeight="1" x14ac:dyDescent="0.25">
      <c r="A7" s="511"/>
      <c r="B7" s="517"/>
      <c r="C7" s="517"/>
      <c r="D7" s="518"/>
      <c r="E7" s="518"/>
      <c r="F7" s="519"/>
      <c r="G7" s="518"/>
      <c r="H7" s="518"/>
      <c r="I7" s="519"/>
      <c r="J7" s="518"/>
      <c r="K7" s="518"/>
      <c r="L7" s="513"/>
    </row>
    <row r="8" spans="1:12" ht="10.5" customHeight="1" x14ac:dyDescent="0.25">
      <c r="A8" s="511"/>
      <c r="B8" s="520"/>
      <c r="C8" s="517"/>
      <c r="D8" s="521" t="s">
        <v>50</v>
      </c>
      <c r="E8" s="521" t="s">
        <v>51</v>
      </c>
      <c r="F8" s="522"/>
      <c r="G8" s="521" t="s">
        <v>239</v>
      </c>
      <c r="H8" s="521" t="s">
        <v>421</v>
      </c>
      <c r="I8" s="522"/>
      <c r="J8" s="521" t="s">
        <v>239</v>
      </c>
      <c r="K8" s="521" t="s">
        <v>421</v>
      </c>
      <c r="L8" s="513"/>
    </row>
    <row r="9" spans="1:12" ht="10.5" customHeight="1" x14ac:dyDescent="0.25">
      <c r="A9" s="511"/>
      <c r="B9" s="517" t="s">
        <v>52</v>
      </c>
      <c r="C9" s="517"/>
      <c r="D9" s="523" t="str">
        <f>GrossIRR</f>
        <v/>
      </c>
      <c r="E9" s="524" t="str">
        <f>ULNetIRR</f>
        <v/>
      </c>
      <c r="F9" s="525"/>
      <c r="G9" s="523"/>
      <c r="H9" s="524"/>
      <c r="I9" s="525"/>
      <c r="J9" s="523"/>
      <c r="K9" s="524"/>
      <c r="L9" s="513"/>
    </row>
    <row r="10" spans="1:12" ht="10.5" customHeight="1" x14ac:dyDescent="0.25">
      <c r="A10" s="511"/>
      <c r="B10" s="517" t="s">
        <v>53</v>
      </c>
      <c r="C10" s="517"/>
      <c r="D10" s="526" t="str">
        <f>MOIC</f>
        <v/>
      </c>
      <c r="E10" s="527" t="str">
        <f>ULTVPI</f>
        <v/>
      </c>
      <c r="F10" s="525"/>
      <c r="G10" s="526"/>
      <c r="H10" s="527"/>
      <c r="I10" s="525"/>
      <c r="J10" s="526"/>
      <c r="K10" s="527"/>
      <c r="L10" s="513"/>
    </row>
    <row r="11" spans="1:12" ht="10.5" customHeight="1" x14ac:dyDescent="0.25">
      <c r="A11" s="511"/>
      <c r="B11" s="517" t="s">
        <v>48</v>
      </c>
      <c r="C11" s="517"/>
      <c r="D11" s="528" t="e">
        <f>ProceedsIC</f>
        <v>#DIV/0!</v>
      </c>
      <c r="E11" s="529" t="str">
        <f>ULDPI</f>
        <v/>
      </c>
      <c r="F11" s="525"/>
      <c r="G11" s="528"/>
      <c r="H11" s="529"/>
      <c r="I11" s="525"/>
      <c r="J11" s="528"/>
      <c r="K11" s="529"/>
      <c r="L11" s="513"/>
    </row>
    <row r="12" spans="1:12" ht="10.5" customHeight="1" x14ac:dyDescent="0.25">
      <c r="A12" s="511"/>
      <c r="B12" s="517" t="s">
        <v>47</v>
      </c>
      <c r="C12" s="517"/>
      <c r="D12" s="528" t="e">
        <f>ResidualIC</f>
        <v>#DIV/0!</v>
      </c>
      <c r="E12" s="529" t="str">
        <f>ULRPI</f>
        <v/>
      </c>
      <c r="F12" s="525"/>
      <c r="G12" s="528"/>
      <c r="H12" s="529"/>
      <c r="I12" s="525"/>
      <c r="J12" s="528"/>
      <c r="K12" s="529"/>
      <c r="L12" s="513"/>
    </row>
    <row r="13" spans="1:12" ht="10.5" customHeight="1" x14ac:dyDescent="0.25">
      <c r="A13" s="511"/>
      <c r="B13" s="517"/>
      <c r="C13" s="517"/>
      <c r="D13" s="530"/>
      <c r="E13" s="531"/>
      <c r="F13" s="532"/>
      <c r="G13" s="530"/>
      <c r="H13" s="531"/>
      <c r="I13" s="532"/>
      <c r="J13" s="530"/>
      <c r="K13" s="531"/>
      <c r="L13" s="513"/>
    </row>
    <row r="14" spans="1:12" ht="10.5" customHeight="1" x14ac:dyDescent="0.25">
      <c r="A14" s="511"/>
      <c r="B14" s="517" t="s">
        <v>49</v>
      </c>
      <c r="C14" s="514"/>
      <c r="D14" s="533">
        <f>FundType</f>
        <v>0</v>
      </c>
      <c r="E14" s="533"/>
      <c r="F14" s="534"/>
      <c r="G14" s="533"/>
      <c r="H14" s="533"/>
      <c r="I14" s="534"/>
      <c r="J14" s="533"/>
      <c r="K14" s="533"/>
      <c r="L14" s="513"/>
    </row>
    <row r="15" spans="1:12" ht="10.5" customHeight="1" x14ac:dyDescent="0.25">
      <c r="A15" s="511"/>
      <c r="B15" s="517" t="s">
        <v>422</v>
      </c>
      <c r="C15" s="517"/>
      <c r="D15" s="535"/>
      <c r="E15" s="535"/>
      <c r="F15" s="536"/>
      <c r="G15" s="535"/>
      <c r="H15" s="535"/>
      <c r="I15" s="536"/>
      <c r="J15" s="535"/>
      <c r="K15" s="535"/>
      <c r="L15" s="513"/>
    </row>
    <row r="16" spans="1:12" ht="10.5" customHeight="1" x14ac:dyDescent="0.25">
      <c r="A16" s="511"/>
      <c r="B16" s="517" t="s">
        <v>423</v>
      </c>
      <c r="C16" s="517"/>
      <c r="D16" s="537">
        <f>F2DInvestedCap</f>
        <v>0</v>
      </c>
      <c r="E16" s="538"/>
      <c r="F16" s="515"/>
      <c r="G16" s="537"/>
      <c r="H16" s="538"/>
      <c r="I16" s="515"/>
      <c r="J16" s="537"/>
      <c r="K16" s="538"/>
      <c r="L16" s="513"/>
    </row>
    <row r="17" spans="1:12" ht="10.5" customHeight="1" x14ac:dyDescent="0.25">
      <c r="A17" s="511"/>
      <c r="B17" s="517" t="s">
        <v>424</v>
      </c>
      <c r="C17" s="517"/>
      <c r="D17" s="549">
        <f>'E1-H. Portfolio Cash Flows'!KU124</f>
        <v>0</v>
      </c>
      <c r="E17" s="540"/>
      <c r="F17" s="520"/>
      <c r="G17" s="539"/>
      <c r="H17" s="540"/>
      <c r="I17" s="520"/>
      <c r="J17" s="539"/>
      <c r="K17" s="540"/>
      <c r="L17" s="513"/>
    </row>
    <row r="18" spans="1:12" ht="5.25" customHeight="1" x14ac:dyDescent="0.25">
      <c r="A18" s="511"/>
      <c r="B18" s="517"/>
      <c r="C18" s="517"/>
      <c r="D18" s="541"/>
      <c r="E18" s="542"/>
      <c r="F18" s="543"/>
      <c r="G18" s="541"/>
      <c r="H18" s="542"/>
      <c r="I18" s="543"/>
      <c r="J18" s="541"/>
      <c r="K18" s="542"/>
      <c r="L18" s="513"/>
    </row>
    <row r="19" spans="1:12" ht="10.5" customHeight="1" x14ac:dyDescent="0.25">
      <c r="A19" s="511"/>
      <c r="B19" s="517"/>
      <c r="C19" s="517"/>
      <c r="D19" s="544" t="s">
        <v>61</v>
      </c>
      <c r="E19" s="545" t="s">
        <v>62</v>
      </c>
      <c r="F19" s="543"/>
      <c r="G19" s="546"/>
      <c r="H19" s="547"/>
      <c r="I19" s="543"/>
      <c r="J19" s="546"/>
      <c r="K19" s="547"/>
      <c r="L19" s="513"/>
    </row>
    <row r="20" spans="1:12" ht="10.5" customHeight="1" x14ac:dyDescent="0.25">
      <c r="A20" s="511"/>
      <c r="B20" s="517" t="s">
        <v>424</v>
      </c>
      <c r="C20" s="548"/>
      <c r="D20" s="549">
        <f>'E1-H. Portfolio Cash Flows'!$KS$124</f>
        <v>0</v>
      </c>
      <c r="E20" s="549">
        <f>'E1-H. Portfolio Cash Flows'!KT124</f>
        <v>0</v>
      </c>
      <c r="F20" s="543"/>
      <c r="G20" s="550"/>
      <c r="H20" s="550"/>
      <c r="I20" s="543"/>
      <c r="J20" s="550"/>
      <c r="K20" s="550"/>
      <c r="L20" s="513"/>
    </row>
    <row r="21" spans="1:12" ht="10.5" customHeight="1" x14ac:dyDescent="0.25">
      <c r="A21" s="511"/>
      <c r="B21" s="517" t="s">
        <v>425</v>
      </c>
      <c r="C21" s="548"/>
      <c r="D21" s="551" t="e">
        <f>'E1-H. Portfolio Cash Flows'!KS127</f>
        <v>#DIV/0!</v>
      </c>
      <c r="E21" s="551" t="e">
        <f>'E1-H. Portfolio Cash Flows'!KT127</f>
        <v>#DIV/0!</v>
      </c>
      <c r="F21" s="543"/>
      <c r="G21" s="552"/>
      <c r="H21" s="552"/>
      <c r="I21" s="543"/>
      <c r="J21" s="552"/>
      <c r="K21" s="552"/>
      <c r="L21" s="513"/>
    </row>
    <row r="22" spans="1:12" ht="10.5" customHeight="1" x14ac:dyDescent="0.25">
      <c r="A22" s="511"/>
      <c r="B22" s="517"/>
      <c r="C22" s="517"/>
      <c r="D22" s="553"/>
      <c r="E22" s="553"/>
      <c r="F22" s="515"/>
      <c r="G22" s="554"/>
      <c r="H22" s="554"/>
      <c r="I22" s="515"/>
      <c r="J22" s="554"/>
      <c r="K22" s="554"/>
      <c r="L22" s="513"/>
    </row>
    <row r="23" spans="1:12" ht="10.5" customHeight="1" x14ac:dyDescent="0.25">
      <c r="A23" s="511"/>
      <c r="B23" s="517" t="s">
        <v>426</v>
      </c>
      <c r="C23" s="517"/>
      <c r="D23" s="555" t="e">
        <f>'E1-H. Portfolio Cash Flows'!KU133</f>
        <v>#DIV/0!</v>
      </c>
      <c r="E23" s="535"/>
      <c r="F23" s="515"/>
      <c r="G23" s="556"/>
      <c r="H23" s="554"/>
      <c r="I23" s="515"/>
      <c r="J23" s="556"/>
      <c r="K23" s="554"/>
      <c r="L23" s="513"/>
    </row>
    <row r="24" spans="1:12" ht="10.5" customHeight="1" x14ac:dyDescent="0.25">
      <c r="A24" s="511"/>
      <c r="B24" s="517" t="s">
        <v>427</v>
      </c>
      <c r="C24" s="517"/>
      <c r="D24" s="555" t="e">
        <f>'E1-H. Portfolio Cash Flows'!KU135</f>
        <v>#NUM!</v>
      </c>
      <c r="E24" s="535"/>
      <c r="F24" s="515"/>
      <c r="G24" s="556"/>
      <c r="H24" s="554"/>
      <c r="I24" s="515"/>
      <c r="J24" s="556"/>
      <c r="K24" s="554"/>
      <c r="L24" s="513"/>
    </row>
    <row r="25" spans="1:12" ht="10.5" customHeight="1" x14ac:dyDescent="0.25">
      <c r="A25" s="511"/>
      <c r="B25" s="517" t="s">
        <v>428</v>
      </c>
      <c r="C25" s="517"/>
      <c r="D25" s="557" t="str">
        <f>'E1-H. Portfolio Cash Flows'!KU140</f>
        <v/>
      </c>
      <c r="E25" s="558"/>
      <c r="F25" s="515"/>
      <c r="G25" s="559"/>
      <c r="H25" s="560"/>
      <c r="I25" s="515"/>
      <c r="J25" s="559"/>
      <c r="K25" s="560"/>
      <c r="L25" s="513"/>
    </row>
    <row r="26" spans="1:12" ht="10.5" customHeight="1" x14ac:dyDescent="0.25">
      <c r="A26" s="511"/>
      <c r="B26" s="517" t="s">
        <v>304</v>
      </c>
      <c r="C26" s="517"/>
      <c r="D26" s="557">
        <f>'E1-H. Portfolio Cash Flows'!KU141</f>
        <v>0</v>
      </c>
      <c r="E26" s="558"/>
      <c r="F26" s="515"/>
      <c r="G26" s="561"/>
      <c r="H26" s="560"/>
      <c r="I26" s="515"/>
      <c r="J26" s="559"/>
      <c r="K26" s="560"/>
      <c r="L26" s="513"/>
    </row>
    <row r="27" spans="1:12" ht="10.5" customHeight="1" x14ac:dyDescent="0.25">
      <c r="A27" s="511"/>
      <c r="B27" s="517" t="s">
        <v>429</v>
      </c>
      <c r="C27" s="517"/>
      <c r="D27" s="557" t="e">
        <f>'E1-H. Portfolio Cash Flows'!KU142</f>
        <v>#DIV/0!</v>
      </c>
      <c r="E27" s="558"/>
      <c r="F27" s="515"/>
      <c r="G27" s="559"/>
      <c r="H27" s="560"/>
      <c r="I27" s="515"/>
      <c r="J27" s="559"/>
      <c r="K27" s="560"/>
      <c r="L27" s="513"/>
    </row>
    <row r="28" spans="1:12" ht="10.5" customHeight="1" x14ac:dyDescent="0.25">
      <c r="A28" s="511"/>
      <c r="B28" s="517"/>
      <c r="C28" s="517"/>
      <c r="D28" s="562"/>
      <c r="E28" s="562"/>
      <c r="F28" s="515"/>
      <c r="G28" s="563"/>
      <c r="H28" s="563"/>
      <c r="I28" s="515"/>
      <c r="J28" s="563"/>
      <c r="K28" s="563"/>
      <c r="L28" s="513"/>
    </row>
    <row r="29" spans="1:12" ht="10.5" customHeight="1" x14ac:dyDescent="0.25">
      <c r="A29" s="511"/>
      <c r="B29" s="517"/>
      <c r="C29" s="517"/>
      <c r="D29" s="579" t="s">
        <v>425</v>
      </c>
      <c r="E29" s="579"/>
      <c r="F29" s="515"/>
      <c r="G29" s="564"/>
      <c r="H29" s="564"/>
      <c r="I29" s="515"/>
      <c r="J29" s="564"/>
      <c r="K29" s="564"/>
      <c r="L29" s="513"/>
    </row>
    <row r="30" spans="1:12" ht="10.5" customHeight="1" x14ac:dyDescent="0.25">
      <c r="A30" s="511"/>
      <c r="B30" s="517" t="s">
        <v>430</v>
      </c>
      <c r="C30" s="517"/>
      <c r="D30" s="580" t="e">
        <f>'E1-H. Portfolio Cash Flows'!KU137</f>
        <v>#DIV/0!</v>
      </c>
      <c r="E30" s="581"/>
      <c r="F30" s="515"/>
      <c r="G30" s="565"/>
      <c r="H30" s="566"/>
      <c r="I30" s="515"/>
      <c r="J30" s="565"/>
      <c r="K30" s="566"/>
      <c r="L30" s="513"/>
    </row>
    <row r="31" spans="1:12" ht="10.5" customHeight="1" x14ac:dyDescent="0.25">
      <c r="A31" s="511"/>
      <c r="B31" s="517" t="s">
        <v>431</v>
      </c>
      <c r="C31" s="517"/>
      <c r="D31" s="582" t="e">
        <f>'E1-H. Portfolio Cash Flows'!KU138</f>
        <v>#DIV/0!</v>
      </c>
      <c r="E31" s="581"/>
      <c r="F31" s="515"/>
      <c r="G31" s="567" t="s">
        <v>432</v>
      </c>
      <c r="H31" s="566"/>
      <c r="I31" s="515"/>
      <c r="J31" s="568"/>
      <c r="K31" s="566"/>
      <c r="L31" s="513"/>
    </row>
    <row r="32" spans="1:12" ht="12.75" customHeight="1" x14ac:dyDescent="0.25">
      <c r="A32" s="569"/>
      <c r="B32" s="570"/>
      <c r="C32" s="571"/>
      <c r="D32" s="572"/>
      <c r="E32" s="570"/>
      <c r="F32" s="573"/>
      <c r="G32" s="572"/>
      <c r="H32" s="570"/>
      <c r="I32" s="573"/>
      <c r="J32" s="572"/>
      <c r="K32" s="570"/>
      <c r="L32" s="574"/>
    </row>
    <row r="33" spans="1:12" x14ac:dyDescent="0.25">
      <c r="A33" s="575"/>
      <c r="B33" s="575"/>
      <c r="C33" s="575"/>
      <c r="D33" s="575"/>
      <c r="E33" s="575"/>
      <c r="F33" s="575"/>
      <c r="G33" s="575"/>
      <c r="H33" s="575"/>
      <c r="I33" s="575"/>
      <c r="J33" s="575"/>
      <c r="K33" s="575"/>
      <c r="L33" s="520"/>
    </row>
    <row r="34" spans="1:12" x14ac:dyDescent="0.25">
      <c r="B34" s="510" t="s">
        <v>433</v>
      </c>
    </row>
    <row r="35" spans="1:12" x14ac:dyDescent="0.25">
      <c r="B35" s="510" t="s">
        <v>475</v>
      </c>
    </row>
    <row r="36" spans="1:12" x14ac:dyDescent="0.25">
      <c r="B36" s="510" t="s">
        <v>434</v>
      </c>
    </row>
    <row r="37" spans="1:12" x14ac:dyDescent="0.25">
      <c r="B37" s="510" t="s">
        <v>435</v>
      </c>
    </row>
    <row r="38" spans="1:12" x14ac:dyDescent="0.25">
      <c r="B38" s="510" t="s">
        <v>476</v>
      </c>
    </row>
    <row r="39" spans="1:12" x14ac:dyDescent="0.25">
      <c r="B39" s="510" t="s">
        <v>436</v>
      </c>
    </row>
    <row r="40" spans="1:12" x14ac:dyDescent="0.25">
      <c r="B40" s="510" t="s">
        <v>437</v>
      </c>
    </row>
    <row r="41" spans="1:12" x14ac:dyDescent="0.25">
      <c r="B41" s="510" t="s">
        <v>438</v>
      </c>
    </row>
  </sheetData>
  <sheetProtection sheet="1" objects="1" scenarios="1"/>
  <mergeCells count="6">
    <mergeCell ref="D4:E4"/>
    <mergeCell ref="G4:H4"/>
    <mergeCell ref="J4:K4"/>
    <mergeCell ref="D6:E6"/>
    <mergeCell ref="G6:H6"/>
    <mergeCell ref="J6:K6"/>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57"/>
  <sheetViews>
    <sheetView workbookViewId="0">
      <selection activeCell="A12" sqref="A12"/>
    </sheetView>
  </sheetViews>
  <sheetFormatPr defaultColWidth="9.1796875" defaultRowHeight="12.5" x14ac:dyDescent="0.25"/>
  <cols>
    <col min="1" max="1" width="10.453125" style="432" bestFit="1" customWidth="1"/>
    <col min="2" max="2" width="9.1796875" style="432"/>
    <col min="3" max="3" width="13.7265625" style="432" bestFit="1" customWidth="1"/>
    <col min="4" max="4" width="9.1796875" style="432"/>
    <col min="5" max="5" width="22.1796875" style="432" bestFit="1" customWidth="1"/>
    <col min="6" max="6" width="9.1796875" style="432"/>
    <col min="7" max="7" width="12.26953125" style="432" bestFit="1" customWidth="1"/>
    <col min="8" max="8" width="9.1796875" style="432"/>
    <col min="9" max="9" width="13.54296875" style="432" bestFit="1" customWidth="1"/>
    <col min="10" max="10" width="9.1796875" style="432"/>
    <col min="11" max="11" width="3.453125" style="432" bestFit="1" customWidth="1"/>
    <col min="12" max="12" width="9.1796875" style="432"/>
    <col min="13" max="13" width="9.7265625" style="432" bestFit="1" customWidth="1"/>
    <col min="14" max="14" width="9.1796875" style="432"/>
    <col min="15" max="15" width="12.1796875" style="432" bestFit="1" customWidth="1"/>
    <col min="16" max="16" width="9.1796875" style="432"/>
    <col min="17" max="17" width="7.1796875" style="432" bestFit="1" customWidth="1"/>
    <col min="18" max="22" width="9.1796875" style="431"/>
    <col min="23" max="23" width="38.7265625" style="431" bestFit="1" customWidth="1"/>
    <col min="24" max="16384" width="9.1796875" style="431"/>
  </cols>
  <sheetData>
    <row r="1" spans="1:25" ht="13" x14ac:dyDescent="0.3">
      <c r="A1" s="430" t="s">
        <v>334</v>
      </c>
      <c r="C1" s="430" t="s">
        <v>335</v>
      </c>
      <c r="E1" s="433" t="s">
        <v>1</v>
      </c>
      <c r="G1" s="433" t="s">
        <v>8</v>
      </c>
      <c r="I1" s="433" t="s">
        <v>2</v>
      </c>
      <c r="K1" s="433" t="s">
        <v>210</v>
      </c>
      <c r="M1" s="433" t="s">
        <v>211</v>
      </c>
      <c r="O1" s="433" t="s">
        <v>3</v>
      </c>
      <c r="Q1" s="434" t="s">
        <v>125</v>
      </c>
      <c r="S1" s="429" t="s">
        <v>337</v>
      </c>
      <c r="U1" s="429" t="s">
        <v>332</v>
      </c>
      <c r="W1" s="429" t="s">
        <v>359</v>
      </c>
      <c r="Y1" s="429" t="s">
        <v>356</v>
      </c>
    </row>
    <row r="2" spans="1:25" ht="13" x14ac:dyDescent="0.3">
      <c r="A2" s="435"/>
      <c r="C2" s="436"/>
      <c r="E2" s="433"/>
      <c r="G2" s="433"/>
      <c r="I2" s="433"/>
      <c r="K2" s="435"/>
      <c r="M2" s="435"/>
      <c r="O2" s="435"/>
      <c r="Q2" s="433"/>
      <c r="S2" s="433"/>
    </row>
    <row r="3" spans="1:25" x14ac:dyDescent="0.25">
      <c r="A3" s="432" t="s">
        <v>474</v>
      </c>
      <c r="C3" s="436" t="s">
        <v>65</v>
      </c>
      <c r="E3" s="435" t="s">
        <v>24</v>
      </c>
      <c r="G3" s="435" t="s">
        <v>411</v>
      </c>
      <c r="I3" s="435" t="s">
        <v>38</v>
      </c>
      <c r="K3" s="435" t="s">
        <v>42</v>
      </c>
      <c r="M3" s="435" t="s">
        <v>202</v>
      </c>
      <c r="O3" s="435" t="s">
        <v>205</v>
      </c>
      <c r="Q3" s="435" t="s">
        <v>126</v>
      </c>
      <c r="S3" s="435" t="s">
        <v>338</v>
      </c>
      <c r="U3" s="431" t="s">
        <v>339</v>
      </c>
      <c r="W3" s="431" t="s">
        <v>360</v>
      </c>
      <c r="Y3" s="431" t="s">
        <v>357</v>
      </c>
    </row>
    <row r="4" spans="1:25" x14ac:dyDescent="0.25">
      <c r="A4" s="435" t="s">
        <v>265</v>
      </c>
      <c r="C4" s="437" t="s">
        <v>95</v>
      </c>
      <c r="E4" s="435" t="s">
        <v>25</v>
      </c>
      <c r="G4" s="435" t="s">
        <v>410</v>
      </c>
      <c r="I4" s="435" t="s">
        <v>39</v>
      </c>
      <c r="K4" s="435" t="s">
        <v>21</v>
      </c>
      <c r="M4" s="435" t="s">
        <v>203</v>
      </c>
      <c r="O4" s="435" t="s">
        <v>206</v>
      </c>
      <c r="Q4" s="435"/>
      <c r="S4" s="435" t="s">
        <v>375</v>
      </c>
      <c r="U4" s="431" t="s">
        <v>340</v>
      </c>
      <c r="W4" s="431" t="s">
        <v>362</v>
      </c>
      <c r="Y4" s="431" t="s">
        <v>358</v>
      </c>
    </row>
    <row r="5" spans="1:25" x14ac:dyDescent="0.25">
      <c r="A5" s="435" t="s">
        <v>272</v>
      </c>
      <c r="C5" s="436" t="s">
        <v>83</v>
      </c>
      <c r="E5" s="435" t="s">
        <v>26</v>
      </c>
      <c r="G5" s="435" t="s">
        <v>409</v>
      </c>
      <c r="I5" s="435" t="s">
        <v>40</v>
      </c>
      <c r="M5" s="435" t="s">
        <v>37</v>
      </c>
      <c r="O5" s="435" t="s">
        <v>121</v>
      </c>
      <c r="S5" s="431" t="s">
        <v>377</v>
      </c>
      <c r="U5" s="431" t="s">
        <v>341</v>
      </c>
      <c r="W5" s="431" t="s">
        <v>363</v>
      </c>
    </row>
    <row r="6" spans="1:25" x14ac:dyDescent="0.25">
      <c r="A6" s="435" t="s">
        <v>266</v>
      </c>
      <c r="C6" s="436" t="s">
        <v>70</v>
      </c>
      <c r="E6" s="435" t="s">
        <v>27</v>
      </c>
      <c r="G6" s="435" t="s">
        <v>413</v>
      </c>
      <c r="I6" s="435" t="s">
        <v>18</v>
      </c>
      <c r="O6" s="435" t="s">
        <v>122</v>
      </c>
      <c r="U6" s="431" t="s">
        <v>343</v>
      </c>
      <c r="W6" s="431" t="s">
        <v>364</v>
      </c>
    </row>
    <row r="7" spans="1:25" x14ac:dyDescent="0.25">
      <c r="A7" s="435" t="s">
        <v>267</v>
      </c>
      <c r="C7" s="436" t="s">
        <v>66</v>
      </c>
      <c r="E7" s="435" t="s">
        <v>28</v>
      </c>
      <c r="G7" s="435" t="s">
        <v>336</v>
      </c>
      <c r="I7" s="435" t="s">
        <v>23</v>
      </c>
      <c r="O7" s="435" t="s">
        <v>204</v>
      </c>
      <c r="U7" s="431" t="s">
        <v>344</v>
      </c>
      <c r="W7" s="431" t="s">
        <v>365</v>
      </c>
    </row>
    <row r="8" spans="1:25" x14ac:dyDescent="0.25">
      <c r="A8" s="435" t="s">
        <v>268</v>
      </c>
      <c r="C8" s="436" t="s">
        <v>74</v>
      </c>
      <c r="E8" s="435" t="s">
        <v>29</v>
      </c>
      <c r="G8" s="435" t="s">
        <v>408</v>
      </c>
      <c r="I8" s="435" t="s">
        <v>41</v>
      </c>
      <c r="O8" s="435" t="s">
        <v>123</v>
      </c>
      <c r="U8" s="431" t="s">
        <v>345</v>
      </c>
      <c r="W8" s="431" t="s">
        <v>366</v>
      </c>
    </row>
    <row r="9" spans="1:25" x14ac:dyDescent="0.25">
      <c r="A9" s="435" t="s">
        <v>269</v>
      </c>
      <c r="C9" s="437" t="s">
        <v>96</v>
      </c>
      <c r="E9" s="435" t="s">
        <v>30</v>
      </c>
      <c r="G9" s="435" t="s">
        <v>412</v>
      </c>
      <c r="U9" s="431" t="s">
        <v>346</v>
      </c>
      <c r="W9" s="431" t="s">
        <v>367</v>
      </c>
    </row>
    <row r="10" spans="1:25" x14ac:dyDescent="0.25">
      <c r="A10" s="435" t="s">
        <v>270</v>
      </c>
      <c r="C10" s="436" t="s">
        <v>98</v>
      </c>
      <c r="E10" s="435" t="s">
        <v>31</v>
      </c>
      <c r="U10" s="431" t="s">
        <v>342</v>
      </c>
      <c r="W10" s="431" t="s">
        <v>361</v>
      </c>
    </row>
    <row r="11" spans="1:25" x14ac:dyDescent="0.25">
      <c r="A11" s="435" t="s">
        <v>271</v>
      </c>
      <c r="C11" s="436" t="s">
        <v>97</v>
      </c>
      <c r="E11" s="435" t="s">
        <v>32</v>
      </c>
      <c r="W11" s="431" t="s">
        <v>368</v>
      </c>
    </row>
    <row r="12" spans="1:25" x14ac:dyDescent="0.25">
      <c r="A12" s="435" t="s">
        <v>37</v>
      </c>
      <c r="C12" s="436" t="s">
        <v>99</v>
      </c>
      <c r="E12" s="435" t="s">
        <v>33</v>
      </c>
      <c r="W12" s="431" t="s">
        <v>369</v>
      </c>
    </row>
    <row r="13" spans="1:25" x14ac:dyDescent="0.25">
      <c r="C13" s="436" t="s">
        <v>100</v>
      </c>
      <c r="E13" s="435" t="s">
        <v>20</v>
      </c>
      <c r="W13" s="431" t="s">
        <v>370</v>
      </c>
    </row>
    <row r="14" spans="1:25" x14ac:dyDescent="0.25">
      <c r="C14" s="436" t="s">
        <v>67</v>
      </c>
      <c r="E14" s="435" t="s">
        <v>22</v>
      </c>
      <c r="W14" s="431" t="s">
        <v>371</v>
      </c>
    </row>
    <row r="15" spans="1:25" x14ac:dyDescent="0.25">
      <c r="C15" s="436" t="s">
        <v>85</v>
      </c>
      <c r="E15" s="435" t="s">
        <v>34</v>
      </c>
      <c r="W15" s="431" t="s">
        <v>372</v>
      </c>
    </row>
    <row r="16" spans="1:25" x14ac:dyDescent="0.25">
      <c r="C16" s="436" t="s">
        <v>68</v>
      </c>
      <c r="E16" s="435" t="s">
        <v>35</v>
      </c>
      <c r="W16" s="431" t="s">
        <v>374</v>
      </c>
    </row>
    <row r="17" spans="3:23" x14ac:dyDescent="0.25">
      <c r="C17" s="436" t="s">
        <v>88</v>
      </c>
      <c r="E17" s="435" t="s">
        <v>36</v>
      </c>
      <c r="W17" s="431" t="s">
        <v>373</v>
      </c>
    </row>
    <row r="18" spans="3:23" x14ac:dyDescent="0.25">
      <c r="C18" s="435" t="s">
        <v>124</v>
      </c>
      <c r="E18" s="435" t="s">
        <v>37</v>
      </c>
    </row>
    <row r="19" spans="3:23" x14ac:dyDescent="0.25">
      <c r="C19" s="436" t="s">
        <v>80</v>
      </c>
    </row>
    <row r="20" spans="3:23" x14ac:dyDescent="0.25">
      <c r="C20" s="437" t="s">
        <v>91</v>
      </c>
    </row>
    <row r="21" spans="3:23" x14ac:dyDescent="0.25">
      <c r="C21" s="436" t="s">
        <v>82</v>
      </c>
    </row>
    <row r="22" spans="3:23" x14ac:dyDescent="0.25">
      <c r="C22" s="437" t="s">
        <v>89</v>
      </c>
    </row>
    <row r="23" spans="3:23" x14ac:dyDescent="0.25">
      <c r="C23" s="436" t="s">
        <v>102</v>
      </c>
    </row>
    <row r="24" spans="3:23" x14ac:dyDescent="0.25">
      <c r="C24" s="437" t="s">
        <v>101</v>
      </c>
    </row>
    <row r="25" spans="3:23" x14ac:dyDescent="0.25">
      <c r="C25" s="436" t="s">
        <v>92</v>
      </c>
    </row>
    <row r="26" spans="3:23" x14ac:dyDescent="0.25">
      <c r="C26" s="436" t="s">
        <v>86</v>
      </c>
    </row>
    <row r="27" spans="3:23" x14ac:dyDescent="0.25">
      <c r="C27" s="436" t="s">
        <v>84</v>
      </c>
    </row>
    <row r="28" spans="3:23" x14ac:dyDescent="0.25">
      <c r="C28" s="437" t="s">
        <v>103</v>
      </c>
    </row>
    <row r="29" spans="3:23" x14ac:dyDescent="0.25">
      <c r="C29" s="436" t="s">
        <v>72</v>
      </c>
    </row>
    <row r="30" spans="3:23" x14ac:dyDescent="0.25">
      <c r="C30" s="436" t="s">
        <v>107</v>
      </c>
    </row>
    <row r="31" spans="3:23" x14ac:dyDescent="0.25">
      <c r="C31" s="436" t="s">
        <v>77</v>
      </c>
    </row>
    <row r="32" spans="3:23" x14ac:dyDescent="0.25">
      <c r="C32" s="436" t="s">
        <v>79</v>
      </c>
    </row>
    <row r="33" spans="3:3" x14ac:dyDescent="0.25">
      <c r="C33" s="437" t="s">
        <v>104</v>
      </c>
    </row>
    <row r="34" spans="3:3" x14ac:dyDescent="0.25">
      <c r="C34" s="436" t="s">
        <v>105</v>
      </c>
    </row>
    <row r="35" spans="3:3" x14ac:dyDescent="0.25">
      <c r="C35" s="436" t="s">
        <v>75</v>
      </c>
    </row>
    <row r="36" spans="3:3" x14ac:dyDescent="0.25">
      <c r="C36" s="436" t="s">
        <v>69</v>
      </c>
    </row>
    <row r="37" spans="3:3" x14ac:dyDescent="0.25">
      <c r="C37" s="436" t="s">
        <v>106</v>
      </c>
    </row>
    <row r="38" spans="3:3" x14ac:dyDescent="0.25">
      <c r="C38" s="436" t="s">
        <v>93</v>
      </c>
    </row>
    <row r="39" spans="3:3" x14ac:dyDescent="0.25">
      <c r="C39" s="436" t="s">
        <v>81</v>
      </c>
    </row>
    <row r="40" spans="3:3" x14ac:dyDescent="0.25">
      <c r="C40" s="436" t="s">
        <v>64</v>
      </c>
    </row>
    <row r="41" spans="3:3" x14ac:dyDescent="0.25">
      <c r="C41" s="436" t="s">
        <v>108</v>
      </c>
    </row>
    <row r="42" spans="3:3" x14ac:dyDescent="0.25">
      <c r="C42" s="437" t="s">
        <v>109</v>
      </c>
    </row>
    <row r="43" spans="3:3" x14ac:dyDescent="0.25">
      <c r="C43" s="436" t="s">
        <v>110</v>
      </c>
    </row>
    <row r="44" spans="3:3" x14ac:dyDescent="0.25">
      <c r="C44" s="436" t="s">
        <v>78</v>
      </c>
    </row>
    <row r="45" spans="3:3" x14ac:dyDescent="0.25">
      <c r="C45" s="436" t="s">
        <v>90</v>
      </c>
    </row>
    <row r="46" spans="3:3" x14ac:dyDescent="0.25">
      <c r="C46" s="436" t="s">
        <v>76</v>
      </c>
    </row>
    <row r="47" spans="3:3" x14ac:dyDescent="0.25">
      <c r="C47" s="436" t="s">
        <v>71</v>
      </c>
    </row>
    <row r="48" spans="3:3" x14ac:dyDescent="0.25">
      <c r="C48" s="436" t="s">
        <v>112</v>
      </c>
    </row>
    <row r="49" spans="3:3" x14ac:dyDescent="0.25">
      <c r="C49" s="437" t="s">
        <v>111</v>
      </c>
    </row>
    <row r="50" spans="3:3" x14ac:dyDescent="0.25">
      <c r="C50" s="436" t="s">
        <v>63</v>
      </c>
    </row>
    <row r="51" spans="3:3" x14ac:dyDescent="0.25">
      <c r="C51" s="436" t="s">
        <v>87</v>
      </c>
    </row>
    <row r="52" spans="3:3" x14ac:dyDescent="0.25">
      <c r="C52" s="436" t="s">
        <v>94</v>
      </c>
    </row>
    <row r="53" spans="3:3" x14ac:dyDescent="0.25">
      <c r="C53" s="436" t="s">
        <v>73</v>
      </c>
    </row>
    <row r="54" spans="3:3" x14ac:dyDescent="0.25">
      <c r="C54" s="436" t="s">
        <v>127</v>
      </c>
    </row>
    <row r="55" spans="3:3" x14ac:dyDescent="0.25">
      <c r="C55" s="436" t="s">
        <v>128</v>
      </c>
    </row>
    <row r="56" spans="3:3" x14ac:dyDescent="0.25">
      <c r="C56" s="436" t="s">
        <v>131</v>
      </c>
    </row>
    <row r="57" spans="3:3" x14ac:dyDescent="0.25">
      <c r="C57" s="435" t="s">
        <v>37</v>
      </c>
    </row>
  </sheetData>
  <sheetProtection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pageSetUpPr fitToPage="1"/>
  </sheetPr>
  <dimension ref="A1:N67"/>
  <sheetViews>
    <sheetView zoomScaleNormal="100" workbookViewId="0">
      <selection sqref="A1:L1"/>
    </sheetView>
  </sheetViews>
  <sheetFormatPr defaultColWidth="9.1796875" defaultRowHeight="10" outlineLevelRow="1" x14ac:dyDescent="0.2"/>
  <cols>
    <col min="1" max="1" width="19" style="60" customWidth="1"/>
    <col min="2" max="2" width="4.81640625" style="60" customWidth="1"/>
    <col min="3" max="4" width="9.7265625" style="60" customWidth="1"/>
    <col min="5" max="5" width="5.7265625" style="60" customWidth="1"/>
    <col min="6" max="6" width="9.7265625" style="60" customWidth="1"/>
    <col min="7" max="8" width="7.26953125" style="60" customWidth="1"/>
    <col min="9" max="9" width="5" style="60" customWidth="1"/>
    <col min="10" max="10" width="9.7265625" style="60" customWidth="1"/>
    <col min="11" max="12" width="7.26953125" style="60" customWidth="1"/>
    <col min="13" max="16384" width="9.1796875" style="60"/>
  </cols>
  <sheetData>
    <row r="1" spans="1:14" s="56" customFormat="1" ht="18.5" thickBot="1" x14ac:dyDescent="0.45">
      <c r="A1" s="650"/>
      <c r="B1" s="651"/>
      <c r="C1" s="651"/>
      <c r="D1" s="651"/>
      <c r="E1" s="651"/>
      <c r="F1" s="651"/>
      <c r="G1" s="651"/>
      <c r="H1" s="651"/>
      <c r="I1" s="651"/>
      <c r="J1" s="651"/>
      <c r="K1" s="651"/>
      <c r="L1" s="652"/>
      <c r="M1" s="55"/>
      <c r="N1" s="414"/>
    </row>
    <row r="2" spans="1:14" s="56" customFormat="1" ht="5.25" customHeight="1" x14ac:dyDescent="0.4">
      <c r="A2" s="53"/>
      <c r="B2" s="54"/>
      <c r="C2" s="54"/>
      <c r="D2" s="54"/>
      <c r="E2" s="54"/>
      <c r="F2" s="54"/>
      <c r="G2" s="54"/>
      <c r="H2" s="54"/>
      <c r="I2" s="54"/>
      <c r="J2" s="54"/>
      <c r="K2" s="54"/>
      <c r="L2" s="54"/>
      <c r="M2" s="55"/>
    </row>
    <row r="3" spans="1:14" s="58" customFormat="1" ht="14.25" customHeight="1" x14ac:dyDescent="0.25">
      <c r="A3" s="57" t="s">
        <v>229</v>
      </c>
      <c r="B3" s="647"/>
      <c r="C3" s="648"/>
      <c r="D3" s="648"/>
      <c r="E3" s="649"/>
      <c r="I3" s="59"/>
      <c r="J3" s="59"/>
      <c r="K3" s="59"/>
    </row>
    <row r="4" spans="1:14" s="56" customFormat="1" ht="2.25" customHeight="1" x14ac:dyDescent="0.4">
      <c r="A4" s="53"/>
      <c r="B4" s="54"/>
      <c r="C4" s="54"/>
      <c r="D4" s="54"/>
      <c r="E4" s="54"/>
      <c r="F4" s="54"/>
      <c r="G4" s="54"/>
      <c r="H4" s="54"/>
      <c r="I4" s="54"/>
      <c r="J4" s="54"/>
      <c r="K4" s="54"/>
      <c r="L4" s="54"/>
      <c r="M4" s="55"/>
    </row>
    <row r="5" spans="1:14" s="58" customFormat="1" ht="14.25" customHeight="1" x14ac:dyDescent="0.25">
      <c r="A5" s="57" t="s">
        <v>331</v>
      </c>
      <c r="B5" s="57" t="s">
        <v>243</v>
      </c>
      <c r="I5" s="59"/>
      <c r="J5" s="59"/>
      <c r="K5" s="59"/>
    </row>
    <row r="6" spans="1:14" ht="10.5" x14ac:dyDescent="0.25">
      <c r="A6" s="618"/>
      <c r="B6" s="615"/>
      <c r="C6" s="99"/>
      <c r="D6" s="61" t="s">
        <v>54</v>
      </c>
      <c r="E6" s="61"/>
      <c r="F6" s="618"/>
      <c r="H6" s="61" t="s">
        <v>231</v>
      </c>
      <c r="L6" s="62">
        <f>SUM(L7:L9)</f>
        <v>0</v>
      </c>
      <c r="N6" s="61"/>
    </row>
    <row r="7" spans="1:14" ht="10.5" x14ac:dyDescent="0.25">
      <c r="A7" s="618"/>
      <c r="B7" s="615"/>
      <c r="C7" s="99"/>
      <c r="D7" s="60" t="s">
        <v>240</v>
      </c>
      <c r="F7" s="624"/>
      <c r="H7" s="64" t="s">
        <v>232</v>
      </c>
      <c r="L7" s="447"/>
    </row>
    <row r="8" spans="1:14" x14ac:dyDescent="0.2">
      <c r="A8" s="619"/>
      <c r="B8" s="616"/>
      <c r="C8" s="99"/>
      <c r="D8" s="60" t="s">
        <v>241</v>
      </c>
      <c r="F8" s="623"/>
      <c r="H8" s="64" t="s">
        <v>237</v>
      </c>
      <c r="L8" s="447"/>
    </row>
    <row r="9" spans="1:14" x14ac:dyDescent="0.2">
      <c r="A9" s="619"/>
      <c r="B9" s="616"/>
      <c r="C9" s="99"/>
      <c r="D9" s="60" t="s">
        <v>242</v>
      </c>
      <c r="F9" s="623"/>
      <c r="H9" s="64" t="s">
        <v>238</v>
      </c>
      <c r="L9" s="447"/>
    </row>
    <row r="10" spans="1:14" ht="10.5" x14ac:dyDescent="0.25">
      <c r="A10" s="444"/>
      <c r="B10" s="445"/>
      <c r="C10" s="99"/>
      <c r="H10" s="61" t="s">
        <v>244</v>
      </c>
      <c r="L10" s="62">
        <f>SUM(L11:L13)</f>
        <v>0</v>
      </c>
    </row>
    <row r="11" spans="1:14" ht="10.5" x14ac:dyDescent="0.25">
      <c r="A11" s="444"/>
      <c r="B11" s="445"/>
      <c r="C11" s="99"/>
      <c r="D11" s="60" t="s">
        <v>248</v>
      </c>
      <c r="F11" s="65">
        <f>ValuationDate</f>
        <v>41274</v>
      </c>
      <c r="H11" s="64" t="s">
        <v>245</v>
      </c>
      <c r="L11" s="66">
        <f>PaidIn</f>
        <v>0</v>
      </c>
    </row>
    <row r="12" spans="1:14" x14ac:dyDescent="0.2">
      <c r="A12" s="444"/>
      <c r="B12" s="445"/>
      <c r="C12" s="99"/>
      <c r="D12" s="60" t="s">
        <v>49</v>
      </c>
      <c r="F12" s="446"/>
      <c r="H12" s="64" t="s">
        <v>246</v>
      </c>
      <c r="L12" s="66">
        <f>SBADrawn</f>
        <v>0</v>
      </c>
    </row>
    <row r="13" spans="1:14" x14ac:dyDescent="0.2">
      <c r="A13" s="444"/>
      <c r="B13" s="445"/>
      <c r="C13" s="99"/>
      <c r="D13" s="344" t="s">
        <v>284</v>
      </c>
      <c r="F13" s="604"/>
      <c r="H13" s="64" t="s">
        <v>247</v>
      </c>
      <c r="L13" s="66">
        <f>OtherDrawn</f>
        <v>0</v>
      </c>
    </row>
    <row r="14" spans="1:14" x14ac:dyDescent="0.2">
      <c r="A14" s="444"/>
      <c r="B14" s="445"/>
      <c r="C14" s="310" t="s">
        <v>273</v>
      </c>
      <c r="H14" s="64"/>
      <c r="L14" s="98"/>
    </row>
    <row r="15" spans="1:14" ht="6" customHeight="1" x14ac:dyDescent="0.2"/>
    <row r="16" spans="1:14" ht="10.5" hidden="1" outlineLevel="1" x14ac:dyDescent="0.25">
      <c r="F16" s="67" t="s">
        <v>113</v>
      </c>
      <c r="G16" s="68"/>
      <c r="H16" s="68"/>
      <c r="J16" s="67" t="s">
        <v>228</v>
      </c>
      <c r="K16" s="67"/>
      <c r="L16" s="67"/>
    </row>
    <row r="17" spans="1:12" ht="12.75" hidden="1" customHeight="1" outlineLevel="1" x14ac:dyDescent="0.25">
      <c r="A17" s="69">
        <f>A1</f>
        <v>0</v>
      </c>
      <c r="B17" s="70"/>
      <c r="C17" s="67" t="s">
        <v>50</v>
      </c>
      <c r="D17" s="71" t="s">
        <v>51</v>
      </c>
      <c r="E17" s="72"/>
      <c r="F17" s="73" t="s">
        <v>239</v>
      </c>
      <c r="G17" s="73" t="s">
        <v>250</v>
      </c>
      <c r="H17" s="74" t="s">
        <v>251</v>
      </c>
      <c r="I17" s="72"/>
      <c r="J17" s="73" t="s">
        <v>239</v>
      </c>
      <c r="K17" s="73" t="s">
        <v>250</v>
      </c>
      <c r="L17" s="73" t="s">
        <v>251</v>
      </c>
    </row>
    <row r="18" spans="1:12" s="58" customFormat="1" ht="12.75" hidden="1" customHeight="1" outlineLevel="1" x14ac:dyDescent="0.25">
      <c r="A18" s="75" t="s">
        <v>52</v>
      </c>
      <c r="B18" s="76"/>
      <c r="C18" s="77" t="str">
        <f>GrossIRR</f>
        <v/>
      </c>
      <c r="D18" s="78" t="str">
        <f>ULNetIRR</f>
        <v/>
      </c>
      <c r="F18" s="78"/>
      <c r="G18" s="77"/>
      <c r="H18" s="77"/>
      <c r="J18" s="78"/>
      <c r="K18" s="77"/>
      <c r="L18" s="77"/>
    </row>
    <row r="19" spans="1:12" s="58" customFormat="1" ht="12.75" hidden="1" customHeight="1" outlineLevel="1" x14ac:dyDescent="0.25">
      <c r="A19" s="79" t="s">
        <v>53</v>
      </c>
      <c r="B19" s="80"/>
      <c r="C19" s="81" t="str">
        <f>MOIC</f>
        <v/>
      </c>
      <c r="D19" s="82" t="str">
        <f>ULTVPI</f>
        <v/>
      </c>
      <c r="F19" s="82"/>
      <c r="G19" s="81"/>
      <c r="H19" s="81"/>
      <c r="J19" s="82"/>
      <c r="K19" s="81"/>
      <c r="L19" s="81"/>
    </row>
    <row r="20" spans="1:12" s="58" customFormat="1" ht="12.75" hidden="1" customHeight="1" outlineLevel="1" x14ac:dyDescent="0.25">
      <c r="A20" s="79" t="s">
        <v>48</v>
      </c>
      <c r="B20" s="80"/>
      <c r="C20" s="81" t="e">
        <f>ProceedsIC</f>
        <v>#DIV/0!</v>
      </c>
      <c r="D20" s="83" t="str">
        <f>ULDPI</f>
        <v/>
      </c>
      <c r="F20" s="83"/>
      <c r="G20" s="81"/>
      <c r="H20" s="81"/>
      <c r="J20" s="83"/>
      <c r="K20" s="81"/>
      <c r="L20" s="81"/>
    </row>
    <row r="21" spans="1:12" s="58" customFormat="1" ht="12.75" hidden="1" customHeight="1" outlineLevel="1" x14ac:dyDescent="0.25">
      <c r="A21" s="79" t="s">
        <v>47</v>
      </c>
      <c r="B21" s="80"/>
      <c r="C21" s="81" t="e">
        <f>ResidualIC</f>
        <v>#DIV/0!</v>
      </c>
      <c r="D21" s="83" t="str">
        <f>ULRPI</f>
        <v/>
      </c>
      <c r="F21" s="83"/>
      <c r="G21" s="81"/>
      <c r="H21" s="81"/>
      <c r="J21" s="83"/>
      <c r="K21" s="81"/>
      <c r="L21" s="81"/>
    </row>
    <row r="22" spans="1:12" s="58" customFormat="1" ht="12.75" hidden="1" customHeight="1" outlineLevel="1" x14ac:dyDescent="0.25">
      <c r="A22" s="79" t="s">
        <v>249</v>
      </c>
      <c r="B22" s="80"/>
      <c r="C22" s="84" t="s">
        <v>264</v>
      </c>
      <c r="D22" s="85" t="str">
        <f>IFERROR(L10/L6,"")</f>
        <v/>
      </c>
      <c r="F22" s="85"/>
      <c r="G22" s="86"/>
      <c r="H22" s="86"/>
      <c r="J22" s="85"/>
      <c r="K22" s="86"/>
      <c r="L22" s="86"/>
    </row>
    <row r="23" spans="1:12" s="58" customFormat="1" ht="12.75" hidden="1" customHeight="1" outlineLevel="1" x14ac:dyDescent="0.25">
      <c r="A23" s="79" t="s">
        <v>55</v>
      </c>
      <c r="B23" s="80"/>
      <c r="C23" s="84" t="s">
        <v>264</v>
      </c>
      <c r="D23" s="87" t="s">
        <v>264</v>
      </c>
      <c r="E23" s="88"/>
      <c r="F23" s="89"/>
      <c r="G23" s="84"/>
      <c r="H23" s="84"/>
      <c r="I23" s="88"/>
      <c r="J23" s="89"/>
      <c r="K23" s="84"/>
      <c r="L23" s="84"/>
    </row>
    <row r="24" spans="1:12" hidden="1" outlineLevel="1" x14ac:dyDescent="0.2"/>
    <row r="25" spans="1:12" ht="10.5" hidden="1" outlineLevel="1" x14ac:dyDescent="0.25">
      <c r="A25" s="61" t="s">
        <v>252</v>
      </c>
    </row>
    <row r="26" spans="1:12" hidden="1" outlineLevel="1" x14ac:dyDescent="0.2">
      <c r="A26" s="90" t="s">
        <v>253</v>
      </c>
      <c r="B26" s="91"/>
      <c r="C26" s="91"/>
      <c r="D26" s="92">
        <f>F2DInvestedCap</f>
        <v>0</v>
      </c>
    </row>
    <row r="27" spans="1:12" hidden="1" outlineLevel="1" x14ac:dyDescent="0.2">
      <c r="A27" s="90" t="s">
        <v>227</v>
      </c>
      <c r="B27" s="91"/>
      <c r="C27" s="91"/>
      <c r="D27" s="92">
        <f>'E1-H. Portfolio Cash Flows'!KU129</f>
        <v>0</v>
      </c>
    </row>
    <row r="28" spans="1:12" hidden="1" outlineLevel="1" x14ac:dyDescent="0.2">
      <c r="A28" s="90" t="s">
        <v>192</v>
      </c>
      <c r="B28" s="91"/>
      <c r="C28" s="91"/>
      <c r="D28" s="92">
        <f>'E1-H. Portfolio Cash Flows'!KU130</f>
        <v>0</v>
      </c>
    </row>
    <row r="29" spans="1:12" hidden="1" outlineLevel="1" x14ac:dyDescent="0.2">
      <c r="A29" s="90" t="s">
        <v>254</v>
      </c>
      <c r="B29" s="91"/>
      <c r="C29" s="91"/>
      <c r="D29" s="92">
        <f>'E1-H. Portfolio Cash Flows'!KU131</f>
        <v>0</v>
      </c>
    </row>
    <row r="30" spans="1:12" hidden="1" outlineLevel="1" x14ac:dyDescent="0.2"/>
    <row r="31" spans="1:12" hidden="1" outlineLevel="1" x14ac:dyDescent="0.2">
      <c r="A31" s="90" t="s">
        <v>200</v>
      </c>
      <c r="B31" s="91"/>
      <c r="C31" s="91"/>
      <c r="D31" s="391">
        <f>'E1-H. Portfolio Cash Flows'!KU124</f>
        <v>0</v>
      </c>
    </row>
    <row r="32" spans="1:12" hidden="1" outlineLevel="1" x14ac:dyDescent="0.2">
      <c r="A32" s="90" t="s">
        <v>295</v>
      </c>
      <c r="B32" s="91"/>
      <c r="C32" s="91"/>
      <c r="D32" s="391">
        <f>'E1-H. Portfolio Cash Flows'!KU125</f>
        <v>0</v>
      </c>
    </row>
    <row r="33" spans="1:13" hidden="1" outlineLevel="1" x14ac:dyDescent="0.2">
      <c r="A33" s="90" t="s">
        <v>323</v>
      </c>
      <c r="B33" s="91"/>
      <c r="C33" s="91"/>
      <c r="D33" s="391">
        <f>'E1-H. Portfolio Cash Flows'!KS125</f>
        <v>0</v>
      </c>
    </row>
    <row r="34" spans="1:13" hidden="1" outlineLevel="1" x14ac:dyDescent="0.2">
      <c r="A34" s="90" t="s">
        <v>324</v>
      </c>
      <c r="B34" s="91"/>
      <c r="C34" s="91"/>
      <c r="D34" s="391">
        <f>'E1-H. Portfolio Cash Flows'!KT125</f>
        <v>0</v>
      </c>
    </row>
    <row r="35" spans="1:13" hidden="1" outlineLevel="1" x14ac:dyDescent="0.2"/>
    <row r="36" spans="1:13" hidden="1" outlineLevel="1" x14ac:dyDescent="0.2">
      <c r="A36" s="90" t="s">
        <v>255</v>
      </c>
      <c r="B36" s="91"/>
      <c r="C36" s="91"/>
      <c r="D36" s="92" t="e">
        <f>'E1-H. Portfolio Cash Flows'!KU133</f>
        <v>#DIV/0!</v>
      </c>
    </row>
    <row r="37" spans="1:13" hidden="1" outlineLevel="1" x14ac:dyDescent="0.2">
      <c r="A37" s="90" t="s">
        <v>256</v>
      </c>
      <c r="B37" s="91"/>
      <c r="C37" s="91"/>
      <c r="D37" s="346" t="str">
        <f>'E1-H. Portfolio Cash Flows'!KU144</f>
        <v/>
      </c>
    </row>
    <row r="38" spans="1:13" hidden="1" outlineLevel="1" x14ac:dyDescent="0.2">
      <c r="A38" s="90" t="s">
        <v>257</v>
      </c>
      <c r="B38" s="91"/>
      <c r="C38" s="91"/>
      <c r="D38" s="346" t="str">
        <f>'E1-H. Portfolio Cash Flows'!KS144</f>
        <v/>
      </c>
    </row>
    <row r="39" spans="1:13" hidden="1" outlineLevel="1" x14ac:dyDescent="0.2"/>
    <row r="40" spans="1:13" hidden="1" outlineLevel="1" x14ac:dyDescent="0.2">
      <c r="A40" s="90" t="s">
        <v>56</v>
      </c>
      <c r="B40" s="91"/>
      <c r="C40" s="91"/>
      <c r="D40" s="345" t="e">
        <f>'E1-H. Portfolio Cash Flows'!KU142</f>
        <v>#DIV/0!</v>
      </c>
    </row>
    <row r="41" spans="1:13" collapsed="1" x14ac:dyDescent="0.2"/>
    <row r="42" spans="1:13" ht="10.5" x14ac:dyDescent="0.25">
      <c r="A42" s="61" t="s">
        <v>355</v>
      </c>
    </row>
    <row r="43" spans="1:13" x14ac:dyDescent="0.2">
      <c r="A43" s="632"/>
      <c r="B43" s="633"/>
      <c r="C43" s="633"/>
      <c r="D43" s="633"/>
      <c r="E43" s="633"/>
      <c r="F43" s="633"/>
      <c r="G43" s="633"/>
      <c r="H43" s="633"/>
      <c r="I43" s="633"/>
      <c r="J43" s="633"/>
      <c r="K43" s="633"/>
      <c r="L43" s="634"/>
      <c r="M43" s="60" t="s">
        <v>134</v>
      </c>
    </row>
    <row r="44" spans="1:13" x14ac:dyDescent="0.2">
      <c r="A44" s="635"/>
      <c r="B44" s="636"/>
      <c r="C44" s="636"/>
      <c r="D44" s="636"/>
      <c r="E44" s="636"/>
      <c r="F44" s="636"/>
      <c r="G44" s="636"/>
      <c r="H44" s="636"/>
      <c r="I44" s="636"/>
      <c r="J44" s="636"/>
      <c r="K44" s="636"/>
      <c r="L44" s="637"/>
      <c r="M44" s="60" t="s">
        <v>134</v>
      </c>
    </row>
    <row r="45" spans="1:13" ht="11.25" customHeight="1" x14ac:dyDescent="0.2">
      <c r="A45" s="635"/>
      <c r="B45" s="636"/>
      <c r="C45" s="636"/>
      <c r="D45" s="636"/>
      <c r="E45" s="636"/>
      <c r="F45" s="636"/>
      <c r="G45" s="636"/>
      <c r="H45" s="636"/>
      <c r="I45" s="636"/>
      <c r="J45" s="636"/>
      <c r="K45" s="636"/>
      <c r="L45" s="637"/>
      <c r="M45" s="60" t="s">
        <v>134</v>
      </c>
    </row>
    <row r="46" spans="1:13" ht="11.25" customHeight="1" x14ac:dyDescent="0.2">
      <c r="A46" s="638"/>
      <c r="B46" s="639"/>
      <c r="C46" s="639"/>
      <c r="D46" s="639"/>
      <c r="E46" s="639"/>
      <c r="F46" s="639"/>
      <c r="G46" s="639"/>
      <c r="H46" s="639"/>
      <c r="I46" s="639"/>
      <c r="J46" s="639"/>
      <c r="K46" s="639"/>
      <c r="L46" s="640"/>
      <c r="M46" s="60" t="s">
        <v>134</v>
      </c>
    </row>
    <row r="47" spans="1:13" ht="11.25" customHeight="1" x14ac:dyDescent="0.2"/>
    <row r="48" spans="1:13" ht="10.5" x14ac:dyDescent="0.25">
      <c r="A48" s="93" t="s">
        <v>115</v>
      </c>
      <c r="B48" s="94"/>
      <c r="C48" s="94"/>
      <c r="D48" s="95"/>
    </row>
    <row r="49" spans="1:12" ht="10.5" x14ac:dyDescent="0.25">
      <c r="A49" s="96" t="s">
        <v>116</v>
      </c>
      <c r="D49" s="97" t="s">
        <v>117</v>
      </c>
      <c r="G49" s="96" t="s">
        <v>118</v>
      </c>
      <c r="I49" s="96" t="s">
        <v>119</v>
      </c>
    </row>
    <row r="50" spans="1:12" x14ac:dyDescent="0.2">
      <c r="A50" s="641"/>
      <c r="B50" s="642"/>
      <c r="C50" s="643"/>
      <c r="D50" s="641"/>
      <c r="E50" s="642"/>
      <c r="F50" s="643"/>
      <c r="G50" s="641"/>
      <c r="H50" s="643"/>
      <c r="I50" s="644"/>
      <c r="J50" s="645"/>
      <c r="K50" s="645"/>
      <c r="L50" s="646"/>
    </row>
    <row r="51" spans="1:12" x14ac:dyDescent="0.2">
      <c r="A51" s="641"/>
      <c r="B51" s="642"/>
      <c r="C51" s="643"/>
      <c r="D51" s="641"/>
      <c r="E51" s="642"/>
      <c r="F51" s="643"/>
      <c r="G51" s="641"/>
      <c r="H51" s="643"/>
      <c r="I51" s="644"/>
      <c r="J51" s="645"/>
      <c r="K51" s="645"/>
      <c r="L51" s="646"/>
    </row>
    <row r="52" spans="1:12" x14ac:dyDescent="0.2">
      <c r="A52" s="641"/>
      <c r="B52" s="642"/>
      <c r="C52" s="643"/>
      <c r="D52" s="641"/>
      <c r="E52" s="642"/>
      <c r="F52" s="643"/>
      <c r="G52" s="641"/>
      <c r="H52" s="643"/>
      <c r="I52" s="644"/>
      <c r="J52" s="645"/>
      <c r="K52" s="645"/>
      <c r="L52" s="646"/>
    </row>
    <row r="53" spans="1:12" x14ac:dyDescent="0.2">
      <c r="A53" s="641"/>
      <c r="B53" s="642"/>
      <c r="C53" s="643"/>
      <c r="D53" s="641"/>
      <c r="E53" s="642"/>
      <c r="F53" s="643"/>
      <c r="G53" s="641"/>
      <c r="H53" s="643"/>
      <c r="I53" s="644"/>
      <c r="J53" s="645"/>
      <c r="K53" s="645"/>
      <c r="L53" s="646"/>
    </row>
    <row r="54" spans="1:12" x14ac:dyDescent="0.2">
      <c r="A54" s="641"/>
      <c r="B54" s="642"/>
      <c r="C54" s="643"/>
      <c r="D54" s="641"/>
      <c r="E54" s="642"/>
      <c r="F54" s="643"/>
      <c r="G54" s="641"/>
      <c r="H54" s="643"/>
      <c r="I54" s="644"/>
      <c r="J54" s="645"/>
      <c r="K54" s="645"/>
      <c r="L54" s="646"/>
    </row>
    <row r="55" spans="1:12" x14ac:dyDescent="0.2">
      <c r="A55" s="641"/>
      <c r="B55" s="642"/>
      <c r="C55" s="643"/>
      <c r="D55" s="641"/>
      <c r="E55" s="642"/>
      <c r="F55" s="643"/>
      <c r="G55" s="641"/>
      <c r="H55" s="643"/>
      <c r="I55" s="644"/>
      <c r="J55" s="645"/>
      <c r="K55" s="645"/>
      <c r="L55" s="646"/>
    </row>
    <row r="56" spans="1:12" x14ac:dyDescent="0.2">
      <c r="A56" s="641"/>
      <c r="B56" s="642"/>
      <c r="C56" s="643"/>
      <c r="D56" s="641"/>
      <c r="E56" s="642"/>
      <c r="F56" s="643"/>
      <c r="G56" s="641"/>
      <c r="H56" s="643"/>
      <c r="I56" s="644"/>
      <c r="J56" s="645"/>
      <c r="K56" s="645"/>
      <c r="L56" s="646"/>
    </row>
    <row r="57" spans="1:12" x14ac:dyDescent="0.2">
      <c r="A57" s="641"/>
      <c r="B57" s="642"/>
      <c r="C57" s="643"/>
      <c r="D57" s="641"/>
      <c r="E57" s="642"/>
      <c r="F57" s="643"/>
      <c r="G57" s="641"/>
      <c r="H57" s="643"/>
      <c r="I57" s="644"/>
      <c r="J57" s="645"/>
      <c r="K57" s="645"/>
      <c r="L57" s="646"/>
    </row>
    <row r="58" spans="1:12" x14ac:dyDescent="0.2">
      <c r="A58" s="641"/>
      <c r="B58" s="642"/>
      <c r="C58" s="643"/>
      <c r="D58" s="641"/>
      <c r="E58" s="642"/>
      <c r="F58" s="643"/>
      <c r="G58" s="641"/>
      <c r="H58" s="643"/>
      <c r="I58" s="644"/>
      <c r="J58" s="645"/>
      <c r="K58" s="645"/>
      <c r="L58" s="646"/>
    </row>
    <row r="59" spans="1:12" x14ac:dyDescent="0.2">
      <c r="A59" s="641"/>
      <c r="B59" s="642"/>
      <c r="C59" s="643"/>
      <c r="D59" s="641"/>
      <c r="E59" s="642"/>
      <c r="F59" s="643"/>
      <c r="G59" s="641"/>
      <c r="H59" s="643"/>
      <c r="I59" s="644"/>
      <c r="J59" s="645"/>
      <c r="K59" s="645"/>
      <c r="L59" s="646"/>
    </row>
    <row r="63" spans="1:12" ht="10.5" x14ac:dyDescent="0.25">
      <c r="A63" s="61" t="s">
        <v>156</v>
      </c>
    </row>
    <row r="64" spans="1:12" x14ac:dyDescent="0.2">
      <c r="A64" s="632"/>
      <c r="B64" s="633"/>
      <c r="C64" s="633"/>
      <c r="D64" s="633"/>
      <c r="E64" s="633"/>
      <c r="F64" s="633"/>
      <c r="G64" s="633"/>
      <c r="H64" s="633"/>
      <c r="I64" s="633"/>
      <c r="J64" s="633"/>
      <c r="K64" s="633"/>
      <c r="L64" s="634"/>
    </row>
    <row r="65" spans="1:12" x14ac:dyDescent="0.2">
      <c r="A65" s="635"/>
      <c r="B65" s="636"/>
      <c r="C65" s="636"/>
      <c r="D65" s="636"/>
      <c r="E65" s="636"/>
      <c r="F65" s="636"/>
      <c r="G65" s="636"/>
      <c r="H65" s="636"/>
      <c r="I65" s="636"/>
      <c r="J65" s="636"/>
      <c r="K65" s="636"/>
      <c r="L65" s="637"/>
    </row>
    <row r="66" spans="1:12" x14ac:dyDescent="0.2">
      <c r="A66" s="635"/>
      <c r="B66" s="636"/>
      <c r="C66" s="636"/>
      <c r="D66" s="636"/>
      <c r="E66" s="636"/>
      <c r="F66" s="636"/>
      <c r="G66" s="636"/>
      <c r="H66" s="636"/>
      <c r="I66" s="636"/>
      <c r="J66" s="636"/>
      <c r="K66" s="636"/>
      <c r="L66" s="637"/>
    </row>
    <row r="67" spans="1:12" x14ac:dyDescent="0.2">
      <c r="A67" s="638"/>
      <c r="B67" s="639"/>
      <c r="C67" s="639"/>
      <c r="D67" s="639"/>
      <c r="E67" s="639"/>
      <c r="F67" s="639"/>
      <c r="G67" s="639"/>
      <c r="H67" s="639"/>
      <c r="I67" s="639"/>
      <c r="J67" s="639"/>
      <c r="K67" s="639"/>
      <c r="L67" s="640"/>
    </row>
  </sheetData>
  <sheetProtection sheet="1" objects="1" scenarios="1"/>
  <mergeCells count="44">
    <mergeCell ref="B3:E3"/>
    <mergeCell ref="A1:L1"/>
    <mergeCell ref="A59:C59"/>
    <mergeCell ref="D59:F59"/>
    <mergeCell ref="G59:H59"/>
    <mergeCell ref="I59:L59"/>
    <mergeCell ref="A57:C57"/>
    <mergeCell ref="D57:F57"/>
    <mergeCell ref="G57:H57"/>
    <mergeCell ref="I57:L57"/>
    <mergeCell ref="A58:C58"/>
    <mergeCell ref="D58:F58"/>
    <mergeCell ref="G58:H58"/>
    <mergeCell ref="I58:L58"/>
    <mergeCell ref="A55:C55"/>
    <mergeCell ref="D55:F55"/>
    <mergeCell ref="G55:H55"/>
    <mergeCell ref="I55:L55"/>
    <mergeCell ref="A56:C56"/>
    <mergeCell ref="D56:F56"/>
    <mergeCell ref="G56:H56"/>
    <mergeCell ref="I56:L56"/>
    <mergeCell ref="G53:H53"/>
    <mergeCell ref="I53:L53"/>
    <mergeCell ref="A54:C54"/>
    <mergeCell ref="D54:F54"/>
    <mergeCell ref="G54:H54"/>
    <mergeCell ref="I54:L54"/>
    <mergeCell ref="A64:L67"/>
    <mergeCell ref="A43:L46"/>
    <mergeCell ref="A50:C50"/>
    <mergeCell ref="D50:F50"/>
    <mergeCell ref="G50:H50"/>
    <mergeCell ref="I50:L50"/>
    <mergeCell ref="A51:C51"/>
    <mergeCell ref="D51:F51"/>
    <mergeCell ref="G51:H51"/>
    <mergeCell ref="I51:L51"/>
    <mergeCell ref="A52:C52"/>
    <mergeCell ref="D52:F52"/>
    <mergeCell ref="G52:H52"/>
    <mergeCell ref="I52:L52"/>
    <mergeCell ref="A53:C53"/>
    <mergeCell ref="D53:F53"/>
  </mergeCells>
  <conditionalFormatting sqref="D13">
    <cfRule type="expression" dxfId="281" priority="2">
      <formula>IF($F$12="Other", TRUE, FALSE)</formula>
    </cfRule>
  </conditionalFormatting>
  <conditionalFormatting sqref="F13">
    <cfRule type="expression" dxfId="280" priority="1">
      <formula>IF($F$12="Other",TRUE, FALSE)</formula>
    </cfRule>
  </conditionalFormatting>
  <dataValidations xWindow="776" yWindow="187" count="12">
    <dataValidation type="textLength" operator="lessThanOrEqual" allowBlank="1" showInputMessage="1" showErrorMessage="1" errorTitle="Too Many Letters" error="Please only use two (2) CAPITALIZED letters for the initials of each principal." sqref="B7:B14">
      <formula1>2</formula1>
    </dataValidation>
    <dataValidation allowBlank="1" showInputMessage="1" prompt="Enter the name of the fund/portfolio being presented." sqref="A1:L1"/>
    <dataValidation allowBlank="1" showInputMessage="1" prompt="Enter the name of the SBIC Applicant." sqref="B3:E3"/>
    <dataValidation allowBlank="1" showInputMessage="1" showErrorMessage="1" prompt="Enter the names of each member of the investment committee responsible for investing this portfolio.  Put the names of the SBIC Principals in Bold." sqref="A6"/>
    <dataValidation type="textLength" operator="lessThanOrEqual" allowBlank="1" showInputMessage="1" showErrorMessage="1" errorTitle="Too Many Letters" error="Please only use two (2) CAPITALIZED letters for the initials of each principal." prompt="Using two letters only, enter the initials associated with each investment committee member.  The intials of the SBIC Principals should be in Bold." sqref="B6">
      <formula1>2</formula1>
    </dataValidation>
    <dataValidation allowBlank="1" showInputMessage="1" prompt="Enter the vintage year of the portfolio presented in this exhibit." sqref="F6"/>
    <dataValidation allowBlank="1" showInputMessage="1" prompt="Enter, as a percentage, the management fee that was charged to manage this portfolio." sqref="F7"/>
    <dataValidation allowBlank="1" showInputMessage="1" prompt="Enter, if applicable, the preferred return associated with this portfolio." sqref="F8"/>
    <dataValidation allowBlank="1" showInputMessage="1" prompt="If applicable, enter the percentage of profits (&quot;carry&quot;) allocated to the General Partner associated with this portfolio." sqref="F9"/>
    <dataValidation allowBlank="1" showInputMessage="1" prompt="Enter the total amount of private capital that has been committed to this fund." sqref="L7"/>
    <dataValidation allowBlank="1" showInputMessage="1" prompt="If applicable, indicate the total amount of SBA leverage committed to this fund." sqref="L8"/>
    <dataValidation allowBlank="1" showInputMessage="1" showErrorMessage="1" prompt="If applicable, indicate the total amount of any other leverage committment made to this fund." sqref="L9"/>
  </dataValidations>
  <printOptions horizontalCentered="1"/>
  <pageMargins left="0.25" right="0.25" top="0.75" bottom="0.75" header="0.3" footer="0.3"/>
  <pageSetup orientation="portrait" r:id="rId1"/>
  <headerFooter>
    <oddHeader>&amp;L&amp;"Arial,Bold"&amp;8&amp;K0000FFE1-A. Fund Overview</oddHeader>
  </headerFooter>
  <drawing r:id="rId2"/>
  <extLst>
    <ext xmlns:x14="http://schemas.microsoft.com/office/spreadsheetml/2009/9/main" uri="{CCE6A557-97BC-4b89-ADB6-D9C93CAAB3DF}">
      <x14:dataValidations xmlns:xm="http://schemas.microsoft.com/office/excel/2006/main" xWindow="776" yWindow="187" count="1">
        <x14:dataValidation type="list" allowBlank="1" showInputMessage="1" showErrorMessage="1" promptTitle="Fund Type" prompt="Select a fund type from the drop-down menu.  If the appropriate fund type is not available, select &quot;Other&quot; and enter the fund type in the space provided.">
          <x14:formula1>
            <xm:f>Menus!$A$2:$A$12</xm:f>
          </x14:formula1>
          <xm:sqref>F12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363"/>
  <sheetViews>
    <sheetView zoomScaleNormal="100" workbookViewId="0">
      <pane ySplit="5" topLeftCell="A6" activePane="bottomLeft" state="frozen"/>
      <selection pane="bottomLeft" activeCell="A6" sqref="A6"/>
    </sheetView>
  </sheetViews>
  <sheetFormatPr defaultColWidth="9.1796875" defaultRowHeight="10" outlineLevelRow="1" x14ac:dyDescent="0.2"/>
  <cols>
    <col min="1" max="1" width="31.453125" style="106" customWidth="1"/>
    <col min="2" max="2" width="13.7265625" style="106" bestFit="1" customWidth="1"/>
    <col min="3" max="3" width="24.7265625" style="106" bestFit="1" customWidth="1"/>
    <col min="4" max="4" width="36.26953125" style="106" bestFit="1" customWidth="1"/>
    <col min="5" max="5" width="33.7265625" style="106" customWidth="1"/>
    <col min="6" max="6" width="16.453125" style="106" bestFit="1" customWidth="1"/>
    <col min="7" max="8" width="26" style="106" customWidth="1"/>
    <col min="9" max="9" width="9.1796875" style="107"/>
    <col min="10" max="10" width="16.453125" style="106" customWidth="1"/>
    <col min="11" max="16384" width="9.1796875" style="107"/>
  </cols>
  <sheetData>
    <row r="1" spans="1:10" s="103" customFormat="1" ht="22.5" customHeight="1" x14ac:dyDescent="0.4">
      <c r="A1" s="100">
        <f>FundName</f>
        <v>0</v>
      </c>
      <c r="B1" s="101"/>
      <c r="C1" s="102"/>
      <c r="D1" s="102"/>
      <c r="E1" s="102"/>
      <c r="F1" s="102"/>
      <c r="G1" s="102"/>
      <c r="H1" s="102"/>
      <c r="J1" s="102"/>
    </row>
    <row r="2" spans="1:10" ht="10.5" x14ac:dyDescent="0.2">
      <c r="A2" s="104">
        <f>ApplicantName</f>
        <v>0</v>
      </c>
      <c r="B2" s="105"/>
    </row>
    <row r="3" spans="1:10" ht="10.5" x14ac:dyDescent="0.2">
      <c r="A3" s="104"/>
      <c r="B3" s="105"/>
    </row>
    <row r="4" spans="1:10" ht="12" customHeight="1" x14ac:dyDescent="0.3">
      <c r="A4" s="108" t="s">
        <v>199</v>
      </c>
      <c r="B4" s="109">
        <f>COUNTIF(CoNames,"&lt;&gt;")</f>
        <v>0</v>
      </c>
      <c r="C4" s="110" t="s">
        <v>441</v>
      </c>
      <c r="D4" s="111"/>
      <c r="E4" s="111"/>
      <c r="F4" s="112"/>
    </row>
    <row r="5" spans="1:10" ht="31.5" x14ac:dyDescent="0.25">
      <c r="A5" s="113" t="s">
        <v>0</v>
      </c>
      <c r="B5" s="113" t="s">
        <v>114</v>
      </c>
      <c r="C5" s="114" t="s">
        <v>1</v>
      </c>
      <c r="D5" s="114" t="s">
        <v>19</v>
      </c>
      <c r="E5" s="114" t="s">
        <v>8</v>
      </c>
      <c r="F5" s="114" t="s">
        <v>2</v>
      </c>
      <c r="G5" s="114" t="s">
        <v>382</v>
      </c>
      <c r="H5" s="114" t="s">
        <v>407</v>
      </c>
      <c r="J5" s="611" t="s">
        <v>208</v>
      </c>
    </row>
    <row r="6" spans="1:10" ht="10.5" x14ac:dyDescent="0.2">
      <c r="A6" s="448"/>
      <c r="B6" s="448"/>
      <c r="C6" s="448"/>
      <c r="D6" s="448"/>
      <c r="E6" s="448"/>
      <c r="F6" s="448"/>
      <c r="G6" s="448"/>
      <c r="H6" s="448"/>
      <c r="J6" s="610" t="str">
        <f>IF(A6&lt;&gt;"",IF(COUNTIFS('E1-C. Financing Descriptions'!$L$6:$L$305,"U",'E1-C. Financing Descriptions'!$A$6:$A$305,'E1-B. Portfolio Companies'!$A6)&gt;0,"U","R"),"")</f>
        <v/>
      </c>
    </row>
    <row r="7" spans="1:10" ht="10.5" x14ac:dyDescent="0.2">
      <c r="A7" s="448"/>
      <c r="B7" s="448"/>
      <c r="C7" s="448"/>
      <c r="D7" s="448"/>
      <c r="E7" s="448"/>
      <c r="F7" s="448"/>
      <c r="G7" s="448"/>
      <c r="H7" s="448"/>
      <c r="J7" s="610" t="str">
        <f>IF(A7&lt;&gt;"",IF(COUNTIFS('E1-C. Financing Descriptions'!$L$6:$L$305,"U",'E1-C. Financing Descriptions'!$A$6:$A$305,'E1-B. Portfolio Companies'!$A7)&gt;0,"U","R"),"")</f>
        <v/>
      </c>
    </row>
    <row r="8" spans="1:10" ht="10.5" x14ac:dyDescent="0.2">
      <c r="A8" s="448"/>
      <c r="B8" s="448"/>
      <c r="C8" s="448"/>
      <c r="D8" s="448"/>
      <c r="E8" s="448"/>
      <c r="F8" s="448"/>
      <c r="G8" s="448"/>
      <c r="H8" s="448"/>
      <c r="J8" s="610" t="str">
        <f>IF(A8&lt;&gt;"",IF(COUNTIFS('E1-C. Financing Descriptions'!$L$6:$L$305,"U",'E1-C. Financing Descriptions'!$A$6:$A$305,'E1-B. Portfolio Companies'!$A8)&gt;0,"U","R"),"")</f>
        <v/>
      </c>
    </row>
    <row r="9" spans="1:10" ht="10.5" x14ac:dyDescent="0.2">
      <c r="A9" s="448"/>
      <c r="B9" s="448"/>
      <c r="C9" s="448"/>
      <c r="D9" s="448"/>
      <c r="E9" s="448"/>
      <c r="F9" s="448"/>
      <c r="G9" s="448"/>
      <c r="H9" s="448"/>
      <c r="J9" s="610" t="str">
        <f>IF(A9&lt;&gt;"",IF(COUNTIFS('E1-C. Financing Descriptions'!$L$6:$L$305,"U",'E1-C. Financing Descriptions'!$A$6:$A$305,'E1-B. Portfolio Companies'!$A9)&gt;0,"U","R"),"")</f>
        <v/>
      </c>
    </row>
    <row r="10" spans="1:10" ht="10.5" x14ac:dyDescent="0.2">
      <c r="A10" s="448"/>
      <c r="B10" s="448"/>
      <c r="C10" s="448"/>
      <c r="D10" s="448"/>
      <c r="E10" s="448"/>
      <c r="F10" s="448"/>
      <c r="G10" s="448"/>
      <c r="H10" s="448"/>
      <c r="J10" s="610" t="str">
        <f>IF(A10&lt;&gt;"",IF(COUNTIFS('E1-C. Financing Descriptions'!$L$6:$L$305,"U",'E1-C. Financing Descriptions'!$A$6:$A$305,'E1-B. Portfolio Companies'!$A10)&gt;0,"U","R"),"")</f>
        <v/>
      </c>
    </row>
    <row r="11" spans="1:10" ht="10.5" x14ac:dyDescent="0.2">
      <c r="A11" s="448"/>
      <c r="B11" s="448"/>
      <c r="C11" s="448"/>
      <c r="D11" s="448"/>
      <c r="E11" s="448"/>
      <c r="F11" s="448"/>
      <c r="G11" s="448"/>
      <c r="H11" s="448"/>
      <c r="J11" s="610" t="str">
        <f>IF(A11&lt;&gt;"",IF(COUNTIFS('E1-C. Financing Descriptions'!$L$6:$L$305,"U",'E1-C. Financing Descriptions'!$A$6:$A$305,'E1-B. Portfolio Companies'!$A11)&gt;0,"U","R"),"")</f>
        <v/>
      </c>
    </row>
    <row r="12" spans="1:10" ht="10.5" x14ac:dyDescent="0.2">
      <c r="A12" s="448"/>
      <c r="B12" s="448"/>
      <c r="C12" s="448"/>
      <c r="D12" s="448"/>
      <c r="E12" s="448"/>
      <c r="F12" s="448"/>
      <c r="G12" s="448"/>
      <c r="H12" s="448"/>
      <c r="J12" s="610" t="str">
        <f>IF(A12&lt;&gt;"",IF(COUNTIFS('E1-C. Financing Descriptions'!$L$6:$L$305,"U",'E1-C. Financing Descriptions'!$A$6:$A$305,'E1-B. Portfolio Companies'!$A12)&gt;0,"U","R"),"")</f>
        <v/>
      </c>
    </row>
    <row r="13" spans="1:10" ht="10.5" x14ac:dyDescent="0.2">
      <c r="A13" s="448"/>
      <c r="B13" s="448"/>
      <c r="C13" s="448"/>
      <c r="D13" s="448"/>
      <c r="E13" s="448"/>
      <c r="F13" s="448"/>
      <c r="G13" s="448"/>
      <c r="H13" s="448"/>
      <c r="J13" s="610" t="str">
        <f>IF(A13&lt;&gt;"",IF(COUNTIFS('E1-C. Financing Descriptions'!$L$6:$L$305,"U",'E1-C. Financing Descriptions'!$A$6:$A$305,'E1-B. Portfolio Companies'!$A13)&gt;0,"U","R"),"")</f>
        <v/>
      </c>
    </row>
    <row r="14" spans="1:10" ht="10.5" x14ac:dyDescent="0.2">
      <c r="A14" s="448"/>
      <c r="B14" s="448"/>
      <c r="C14" s="448"/>
      <c r="D14" s="448"/>
      <c r="E14" s="448"/>
      <c r="F14" s="448"/>
      <c r="G14" s="448"/>
      <c r="H14" s="448"/>
      <c r="J14" s="610" t="str">
        <f>IF(A14&lt;&gt;"",IF(COUNTIFS('E1-C. Financing Descriptions'!$L$6:$L$305,"U",'E1-C. Financing Descriptions'!$A$6:$A$305,'E1-B. Portfolio Companies'!$A14)&gt;0,"U","R"),"")</f>
        <v/>
      </c>
    </row>
    <row r="15" spans="1:10" ht="10.5" x14ac:dyDescent="0.2">
      <c r="A15" s="448"/>
      <c r="B15" s="448"/>
      <c r="C15" s="448"/>
      <c r="D15" s="448"/>
      <c r="E15" s="448"/>
      <c r="F15" s="448"/>
      <c r="G15" s="448"/>
      <c r="H15" s="448"/>
      <c r="J15" s="610" t="str">
        <f>IF(A15&lt;&gt;"",IF(COUNTIFS('E1-C. Financing Descriptions'!$L$6:$L$305,"U",'E1-C. Financing Descriptions'!$A$6:$A$305,'E1-B. Portfolio Companies'!$A15)&gt;0,"U","R"),"")</f>
        <v/>
      </c>
    </row>
    <row r="16" spans="1:10" ht="12" customHeight="1" x14ac:dyDescent="0.2">
      <c r="A16" s="448"/>
      <c r="B16" s="448"/>
      <c r="C16" s="448"/>
      <c r="D16" s="448"/>
      <c r="E16" s="448"/>
      <c r="F16" s="448"/>
      <c r="G16" s="448"/>
      <c r="H16" s="448"/>
      <c r="J16" s="610" t="str">
        <f>IF(A16&lt;&gt;"",IF(COUNTIFS('E1-C. Financing Descriptions'!$L$6:$L$305,"U",'E1-C. Financing Descriptions'!$A$6:$A$305,'E1-B. Portfolio Companies'!$A16)&gt;0,"U","R"),"")</f>
        <v/>
      </c>
    </row>
    <row r="17" spans="1:10" ht="12" customHeight="1" x14ac:dyDescent="0.2">
      <c r="A17" s="448"/>
      <c r="B17" s="448"/>
      <c r="C17" s="448"/>
      <c r="D17" s="448"/>
      <c r="E17" s="448"/>
      <c r="F17" s="448"/>
      <c r="G17" s="448"/>
      <c r="H17" s="448"/>
      <c r="J17" s="610" t="str">
        <f>IF(A17&lt;&gt;"",IF(COUNTIFS('E1-C. Financing Descriptions'!$L$6:$L$305,"U",'E1-C. Financing Descriptions'!$A$6:$A$305,'E1-B. Portfolio Companies'!$A17)&gt;0,"U","R"),"")</f>
        <v/>
      </c>
    </row>
    <row r="18" spans="1:10" ht="12" customHeight="1" x14ac:dyDescent="0.2">
      <c r="A18" s="448"/>
      <c r="B18" s="448"/>
      <c r="C18" s="448"/>
      <c r="D18" s="448"/>
      <c r="E18" s="448"/>
      <c r="F18" s="448"/>
      <c r="G18" s="448"/>
      <c r="H18" s="448"/>
      <c r="J18" s="610" t="str">
        <f>IF(A18&lt;&gt;"",IF(COUNTIFS('E1-C. Financing Descriptions'!$L$6:$L$305,"U",'E1-C. Financing Descriptions'!$A$6:$A$305,'E1-B. Portfolio Companies'!$A18)&gt;0,"U","R"),"")</f>
        <v/>
      </c>
    </row>
    <row r="19" spans="1:10" ht="12" customHeight="1" x14ac:dyDescent="0.2">
      <c r="A19" s="449"/>
      <c r="B19" s="449"/>
      <c r="C19" s="449"/>
      <c r="D19" s="449"/>
      <c r="E19" s="449"/>
      <c r="F19" s="449"/>
      <c r="G19" s="449"/>
      <c r="H19" s="449"/>
      <c r="J19" s="610" t="str">
        <f>IF(A19&lt;&gt;"",IF(COUNTIFS('E1-C. Financing Descriptions'!$L$6:$L$305,"U",'E1-C. Financing Descriptions'!$A$6:$A$305,'E1-B. Portfolio Companies'!$A19)&gt;0,"U","R"),"")</f>
        <v/>
      </c>
    </row>
    <row r="20" spans="1:10" ht="12" customHeight="1" x14ac:dyDescent="0.2">
      <c r="A20" s="449"/>
      <c r="B20" s="449"/>
      <c r="C20" s="449"/>
      <c r="D20" s="449"/>
      <c r="E20" s="449"/>
      <c r="F20" s="449"/>
      <c r="G20" s="449"/>
      <c r="H20" s="449"/>
      <c r="J20" s="610" t="str">
        <f>IF(A20&lt;&gt;"",IF(COUNTIFS('E1-C. Financing Descriptions'!$L$6:$L$305,"U",'E1-C. Financing Descriptions'!$A$6:$A$305,'E1-B. Portfolio Companies'!$A20)&gt;0,"U","R"),"")</f>
        <v/>
      </c>
    </row>
    <row r="21" spans="1:10" ht="12" customHeight="1" x14ac:dyDescent="0.2">
      <c r="A21" s="449"/>
      <c r="B21" s="449"/>
      <c r="C21" s="449"/>
      <c r="D21" s="449"/>
      <c r="E21" s="449"/>
      <c r="F21" s="449"/>
      <c r="G21" s="449"/>
      <c r="H21" s="449"/>
      <c r="J21" s="610" t="str">
        <f>IF(A21&lt;&gt;"",IF(COUNTIFS('E1-C. Financing Descriptions'!$L$6:$L$305,"U",'E1-C. Financing Descriptions'!$A$6:$A$305,'E1-B. Portfolio Companies'!$A21)&gt;0,"U","R"),"")</f>
        <v/>
      </c>
    </row>
    <row r="22" spans="1:10" ht="12" customHeight="1" x14ac:dyDescent="0.2">
      <c r="A22" s="449"/>
      <c r="B22" s="449"/>
      <c r="C22" s="449"/>
      <c r="D22" s="449"/>
      <c r="E22" s="449"/>
      <c r="F22" s="449"/>
      <c r="G22" s="449"/>
      <c r="H22" s="449"/>
      <c r="J22" s="610" t="str">
        <f>IF(A22&lt;&gt;"",IF(COUNTIFS('E1-C. Financing Descriptions'!$L$6:$L$305,"U",'E1-C. Financing Descriptions'!$A$6:$A$305,'E1-B. Portfolio Companies'!$A22)&gt;0,"U","R"),"")</f>
        <v/>
      </c>
    </row>
    <row r="23" spans="1:10" ht="12" customHeight="1" x14ac:dyDescent="0.2">
      <c r="A23" s="449"/>
      <c r="B23" s="449"/>
      <c r="C23" s="449"/>
      <c r="D23" s="449"/>
      <c r="E23" s="449"/>
      <c r="F23" s="449"/>
      <c r="G23" s="449"/>
      <c r="H23" s="449"/>
      <c r="J23" s="610" t="str">
        <f>IF(A23&lt;&gt;"",IF(COUNTIFS('E1-C. Financing Descriptions'!$L$6:$L$305,"U",'E1-C. Financing Descriptions'!$A$6:$A$305,'E1-B. Portfolio Companies'!$A23)&gt;0,"U","R"),"")</f>
        <v/>
      </c>
    </row>
    <row r="24" spans="1:10" ht="12" customHeight="1" x14ac:dyDescent="0.2">
      <c r="A24" s="449"/>
      <c r="B24" s="449"/>
      <c r="C24" s="449"/>
      <c r="D24" s="449"/>
      <c r="E24" s="449"/>
      <c r="F24" s="449"/>
      <c r="G24" s="449"/>
      <c r="H24" s="449"/>
      <c r="J24" s="610" t="str">
        <f>IF(A24&lt;&gt;"",IF(COUNTIFS('E1-C. Financing Descriptions'!$L$6:$L$305,"U",'E1-C. Financing Descriptions'!$A$6:$A$305,'E1-B. Portfolio Companies'!$A24)&gt;0,"U","R"),"")</f>
        <v/>
      </c>
    </row>
    <row r="25" spans="1:10" ht="12" customHeight="1" x14ac:dyDescent="0.2">
      <c r="A25" s="449"/>
      <c r="B25" s="449"/>
      <c r="C25" s="449"/>
      <c r="D25" s="449"/>
      <c r="E25" s="449"/>
      <c r="F25" s="449"/>
      <c r="G25" s="449"/>
      <c r="H25" s="449"/>
      <c r="J25" s="610" t="str">
        <f>IF(A25&lt;&gt;"",IF(COUNTIFS('E1-C. Financing Descriptions'!$L$6:$L$305,"U",'E1-C. Financing Descriptions'!$A$6:$A$305,'E1-B. Portfolio Companies'!$A25)&gt;0,"U","R"),"")</f>
        <v/>
      </c>
    </row>
    <row r="26" spans="1:10" ht="12" customHeight="1" x14ac:dyDescent="0.2">
      <c r="A26" s="449"/>
      <c r="B26" s="449"/>
      <c r="C26" s="449"/>
      <c r="D26" s="449"/>
      <c r="E26" s="449"/>
      <c r="F26" s="449"/>
      <c r="G26" s="449"/>
      <c r="H26" s="449"/>
      <c r="J26" s="610" t="str">
        <f>IF(A26&lt;&gt;"",IF(COUNTIFS('E1-C. Financing Descriptions'!$L$6:$L$305,"U",'E1-C. Financing Descriptions'!$A$6:$A$305,'E1-B. Portfolio Companies'!$A26)&gt;0,"U","R"),"")</f>
        <v/>
      </c>
    </row>
    <row r="27" spans="1:10" ht="12" customHeight="1" x14ac:dyDescent="0.2">
      <c r="A27" s="449"/>
      <c r="B27" s="449"/>
      <c r="C27" s="449"/>
      <c r="D27" s="449"/>
      <c r="E27" s="449"/>
      <c r="F27" s="449"/>
      <c r="G27" s="449"/>
      <c r="H27" s="449"/>
      <c r="J27" s="610" t="str">
        <f>IF(A27&lt;&gt;"",IF(COUNTIFS('E1-C. Financing Descriptions'!$L$6:$L$305,"U",'E1-C. Financing Descriptions'!$A$6:$A$305,'E1-B. Portfolio Companies'!$A27)&gt;0,"U","R"),"")</f>
        <v/>
      </c>
    </row>
    <row r="28" spans="1:10" ht="12" customHeight="1" x14ac:dyDescent="0.2">
      <c r="A28" s="449"/>
      <c r="B28" s="449"/>
      <c r="C28" s="449"/>
      <c r="D28" s="449"/>
      <c r="E28" s="449"/>
      <c r="F28" s="449"/>
      <c r="G28" s="449"/>
      <c r="H28" s="449"/>
      <c r="J28" s="610" t="str">
        <f>IF(A28&lt;&gt;"",IF(COUNTIFS('E1-C. Financing Descriptions'!$L$6:$L$305,"U",'E1-C. Financing Descriptions'!$A$6:$A$305,'E1-B. Portfolio Companies'!$A28)&gt;0,"U","R"),"")</f>
        <v/>
      </c>
    </row>
    <row r="29" spans="1:10" ht="12" customHeight="1" x14ac:dyDescent="0.2">
      <c r="A29" s="449"/>
      <c r="B29" s="449"/>
      <c r="C29" s="449"/>
      <c r="D29" s="449"/>
      <c r="E29" s="449"/>
      <c r="F29" s="449"/>
      <c r="G29" s="449"/>
      <c r="H29" s="449"/>
      <c r="J29" s="610" t="str">
        <f>IF(A29&lt;&gt;"",IF(COUNTIFS('E1-C. Financing Descriptions'!$L$6:$L$305,"U",'E1-C. Financing Descriptions'!$A$6:$A$305,'E1-B. Portfolio Companies'!$A29)&gt;0,"U","R"),"")</f>
        <v/>
      </c>
    </row>
    <row r="30" spans="1:10" ht="12" customHeight="1" x14ac:dyDescent="0.2">
      <c r="A30" s="449"/>
      <c r="B30" s="449"/>
      <c r="C30" s="449"/>
      <c r="D30" s="449"/>
      <c r="E30" s="449"/>
      <c r="F30" s="449"/>
      <c r="G30" s="449"/>
      <c r="H30" s="449"/>
      <c r="J30" s="610" t="str">
        <f>IF(A30&lt;&gt;"",IF(COUNTIFS('E1-C. Financing Descriptions'!$L$6:$L$305,"U",'E1-C. Financing Descriptions'!$A$6:$A$305,'E1-B. Portfolio Companies'!$A30)&gt;0,"U","R"),"")</f>
        <v/>
      </c>
    </row>
    <row r="31" spans="1:10" ht="12" customHeight="1" x14ac:dyDescent="0.2">
      <c r="A31" s="449"/>
      <c r="B31" s="449"/>
      <c r="C31" s="449"/>
      <c r="D31" s="449"/>
      <c r="E31" s="449"/>
      <c r="F31" s="449"/>
      <c r="G31" s="449"/>
      <c r="H31" s="449"/>
      <c r="J31" s="610" t="str">
        <f>IF(A31&lt;&gt;"",IF(COUNTIFS('E1-C. Financing Descriptions'!$L$6:$L$305,"U",'E1-C. Financing Descriptions'!$A$6:$A$305,'E1-B. Portfolio Companies'!$A31)&gt;0,"U","R"),"")</f>
        <v/>
      </c>
    </row>
    <row r="32" spans="1:10" ht="12" customHeight="1" x14ac:dyDescent="0.2">
      <c r="A32" s="449"/>
      <c r="B32" s="449"/>
      <c r="C32" s="449"/>
      <c r="D32" s="449"/>
      <c r="E32" s="449"/>
      <c r="F32" s="449"/>
      <c r="G32" s="449"/>
      <c r="H32" s="449"/>
      <c r="J32" s="610" t="str">
        <f>IF(A32&lt;&gt;"",IF(COUNTIFS('E1-C. Financing Descriptions'!$L$6:$L$305,"U",'E1-C. Financing Descriptions'!$A$6:$A$305,'E1-B. Portfolio Companies'!$A32)&gt;0,"U","R"),"")</f>
        <v/>
      </c>
    </row>
    <row r="33" spans="1:10" ht="12" customHeight="1" x14ac:dyDescent="0.2">
      <c r="A33" s="449"/>
      <c r="B33" s="449"/>
      <c r="C33" s="449"/>
      <c r="D33" s="449"/>
      <c r="E33" s="449"/>
      <c r="F33" s="449"/>
      <c r="G33" s="449"/>
      <c r="H33" s="449"/>
      <c r="J33" s="610" t="str">
        <f>IF(A33&lt;&gt;"",IF(COUNTIFS('E1-C. Financing Descriptions'!$L$6:$L$305,"U",'E1-C. Financing Descriptions'!$A$6:$A$305,'E1-B. Portfolio Companies'!$A33)&gt;0,"U","R"),"")</f>
        <v/>
      </c>
    </row>
    <row r="34" spans="1:10" ht="12" customHeight="1" x14ac:dyDescent="0.2">
      <c r="A34" s="449"/>
      <c r="B34" s="449"/>
      <c r="C34" s="449"/>
      <c r="D34" s="449"/>
      <c r="E34" s="449"/>
      <c r="F34" s="449"/>
      <c r="G34" s="449"/>
      <c r="H34" s="449"/>
      <c r="J34" s="610" t="str">
        <f>IF(A34&lt;&gt;"",IF(COUNTIFS('E1-C. Financing Descriptions'!$L$6:$L$305,"U",'E1-C. Financing Descriptions'!$A$6:$A$305,'E1-B. Portfolio Companies'!$A34)&gt;0,"U","R"),"")</f>
        <v/>
      </c>
    </row>
    <row r="35" spans="1:10" ht="12" customHeight="1" x14ac:dyDescent="0.2">
      <c r="A35" s="449"/>
      <c r="B35" s="449"/>
      <c r="C35" s="449"/>
      <c r="D35" s="449"/>
      <c r="E35" s="449"/>
      <c r="F35" s="449"/>
      <c r="G35" s="449"/>
      <c r="H35" s="449"/>
      <c r="J35" s="610" t="str">
        <f>IF(A35&lt;&gt;"",IF(COUNTIFS('E1-C. Financing Descriptions'!$L$6:$L$305,"U",'E1-C. Financing Descriptions'!$A$6:$A$305,'E1-B. Portfolio Companies'!$A35)&gt;0,"U","R"),"")</f>
        <v/>
      </c>
    </row>
    <row r="36" spans="1:10" ht="12" customHeight="1" x14ac:dyDescent="0.2">
      <c r="A36" s="449"/>
      <c r="B36" s="449"/>
      <c r="C36" s="449"/>
      <c r="D36" s="449"/>
      <c r="E36" s="449"/>
      <c r="F36" s="449"/>
      <c r="G36" s="449"/>
      <c r="H36" s="449"/>
      <c r="J36" s="610" t="str">
        <f>IF(A36&lt;&gt;"",IF(COUNTIFS('E1-C. Financing Descriptions'!$L$6:$L$305,"U",'E1-C. Financing Descriptions'!$A$6:$A$305,'E1-B. Portfolio Companies'!$A36)&gt;0,"U","R"),"")</f>
        <v/>
      </c>
    </row>
    <row r="37" spans="1:10" ht="12" customHeight="1" x14ac:dyDescent="0.2">
      <c r="A37" s="449"/>
      <c r="B37" s="449"/>
      <c r="C37" s="449"/>
      <c r="D37" s="449"/>
      <c r="E37" s="449"/>
      <c r="F37" s="449"/>
      <c r="G37" s="449"/>
      <c r="H37" s="449"/>
      <c r="J37" s="610" t="str">
        <f>IF(A37&lt;&gt;"",IF(COUNTIFS('E1-C. Financing Descriptions'!$L$6:$L$305,"U",'E1-C. Financing Descriptions'!$A$6:$A$305,'E1-B. Portfolio Companies'!$A37)&gt;0,"U","R"),"")</f>
        <v/>
      </c>
    </row>
    <row r="38" spans="1:10" ht="12" customHeight="1" x14ac:dyDescent="0.2">
      <c r="A38" s="449"/>
      <c r="B38" s="449"/>
      <c r="C38" s="449"/>
      <c r="D38" s="449"/>
      <c r="E38" s="449"/>
      <c r="F38" s="449"/>
      <c r="G38" s="449"/>
      <c r="H38" s="449"/>
      <c r="J38" s="610" t="str">
        <f>IF(A38&lt;&gt;"",IF(COUNTIFS('E1-C. Financing Descriptions'!$L$6:$L$305,"U",'E1-C. Financing Descriptions'!$A$6:$A$305,'E1-B. Portfolio Companies'!$A38)&gt;0,"U","R"),"")</f>
        <v/>
      </c>
    </row>
    <row r="39" spans="1:10" ht="12" customHeight="1" x14ac:dyDescent="0.2">
      <c r="A39" s="449"/>
      <c r="B39" s="449"/>
      <c r="C39" s="449"/>
      <c r="D39" s="449"/>
      <c r="E39" s="449"/>
      <c r="F39" s="449"/>
      <c r="G39" s="449"/>
      <c r="H39" s="449"/>
      <c r="J39" s="610" t="str">
        <f>IF(A39&lt;&gt;"",IF(COUNTIFS('E1-C. Financing Descriptions'!$L$6:$L$305,"U",'E1-C. Financing Descriptions'!$A$6:$A$305,'E1-B. Portfolio Companies'!$A39)&gt;0,"U","R"),"")</f>
        <v/>
      </c>
    </row>
    <row r="40" spans="1:10" ht="12" customHeight="1" x14ac:dyDescent="0.2">
      <c r="A40" s="449"/>
      <c r="B40" s="449"/>
      <c r="C40" s="449"/>
      <c r="D40" s="449"/>
      <c r="E40" s="449"/>
      <c r="F40" s="449"/>
      <c r="G40" s="449"/>
      <c r="H40" s="449"/>
      <c r="J40" s="610" t="str">
        <f>IF(A40&lt;&gt;"",IF(COUNTIFS('E1-C. Financing Descriptions'!$L$6:$L$305,"U",'E1-C. Financing Descriptions'!$A$6:$A$305,'E1-B. Portfolio Companies'!$A40)&gt;0,"U","R"),"")</f>
        <v/>
      </c>
    </row>
    <row r="41" spans="1:10" ht="12" customHeight="1" x14ac:dyDescent="0.2">
      <c r="A41" s="449"/>
      <c r="B41" s="449"/>
      <c r="C41" s="449"/>
      <c r="D41" s="449"/>
      <c r="E41" s="449"/>
      <c r="F41" s="449"/>
      <c r="G41" s="449"/>
      <c r="H41" s="449"/>
      <c r="J41" s="610" t="str">
        <f>IF(A41&lt;&gt;"",IF(COUNTIFS('E1-C. Financing Descriptions'!$L$6:$L$305,"U",'E1-C. Financing Descriptions'!$A$6:$A$305,'E1-B. Portfolio Companies'!$A41)&gt;0,"U","R"),"")</f>
        <v/>
      </c>
    </row>
    <row r="42" spans="1:10" ht="12" customHeight="1" x14ac:dyDescent="0.2">
      <c r="A42" s="449"/>
      <c r="B42" s="449"/>
      <c r="C42" s="449"/>
      <c r="D42" s="449"/>
      <c r="E42" s="449"/>
      <c r="F42" s="449"/>
      <c r="G42" s="449"/>
      <c r="H42" s="449"/>
      <c r="J42" s="610" t="str">
        <f>IF(A42&lt;&gt;"",IF(COUNTIFS('E1-C. Financing Descriptions'!$L$6:$L$305,"U",'E1-C. Financing Descriptions'!$A$6:$A$305,'E1-B. Portfolio Companies'!$A42)&gt;0,"U","R"),"")</f>
        <v/>
      </c>
    </row>
    <row r="43" spans="1:10" ht="12" customHeight="1" x14ac:dyDescent="0.2">
      <c r="A43" s="449"/>
      <c r="B43" s="449"/>
      <c r="C43" s="449"/>
      <c r="D43" s="449"/>
      <c r="E43" s="449"/>
      <c r="F43" s="449"/>
      <c r="G43" s="449"/>
      <c r="H43" s="449"/>
      <c r="J43" s="610" t="str">
        <f>IF(A43&lt;&gt;"",IF(COUNTIFS('E1-C. Financing Descriptions'!$L$6:$L$305,"U",'E1-C. Financing Descriptions'!$A$6:$A$305,'E1-B. Portfolio Companies'!$A43)&gt;0,"U","R"),"")</f>
        <v/>
      </c>
    </row>
    <row r="44" spans="1:10" ht="12" customHeight="1" x14ac:dyDescent="0.2">
      <c r="A44" s="449"/>
      <c r="B44" s="449"/>
      <c r="C44" s="449"/>
      <c r="D44" s="449"/>
      <c r="E44" s="449"/>
      <c r="F44" s="449"/>
      <c r="G44" s="449"/>
      <c r="H44" s="449"/>
      <c r="J44" s="610" t="str">
        <f>IF(A44&lt;&gt;"",IF(COUNTIFS('E1-C. Financing Descriptions'!$L$6:$L$305,"U",'E1-C. Financing Descriptions'!$A$6:$A$305,'E1-B. Portfolio Companies'!$A44)&gt;0,"U","R"),"")</f>
        <v/>
      </c>
    </row>
    <row r="45" spans="1:10" ht="12" customHeight="1" x14ac:dyDescent="0.2">
      <c r="A45" s="449"/>
      <c r="B45" s="449"/>
      <c r="C45" s="449"/>
      <c r="D45" s="449"/>
      <c r="E45" s="449"/>
      <c r="F45" s="449"/>
      <c r="G45" s="449"/>
      <c r="H45" s="449"/>
      <c r="J45" s="610" t="str">
        <f>IF(A45&lt;&gt;"",IF(COUNTIFS('E1-C. Financing Descriptions'!$L$6:$L$305,"U",'E1-C. Financing Descriptions'!$A$6:$A$305,'E1-B. Portfolio Companies'!$A45)&gt;0,"U","R"),"")</f>
        <v/>
      </c>
    </row>
    <row r="46" spans="1:10" ht="12" customHeight="1" x14ac:dyDescent="0.2">
      <c r="A46" s="449"/>
      <c r="B46" s="449"/>
      <c r="C46" s="449"/>
      <c r="D46" s="449"/>
      <c r="E46" s="449"/>
      <c r="F46" s="449"/>
      <c r="G46" s="449"/>
      <c r="H46" s="449"/>
      <c r="J46" s="610" t="str">
        <f>IF(A46&lt;&gt;"",IF(COUNTIFS('E1-C. Financing Descriptions'!$L$6:$L$305,"U",'E1-C. Financing Descriptions'!$A$6:$A$305,'E1-B. Portfolio Companies'!$A46)&gt;0,"U","R"),"")</f>
        <v/>
      </c>
    </row>
    <row r="47" spans="1:10" ht="12" customHeight="1" x14ac:dyDescent="0.2">
      <c r="A47" s="449"/>
      <c r="B47" s="449"/>
      <c r="C47" s="449"/>
      <c r="D47" s="449"/>
      <c r="E47" s="449"/>
      <c r="F47" s="449"/>
      <c r="G47" s="449"/>
      <c r="H47" s="449"/>
      <c r="J47" s="610" t="str">
        <f>IF(A47&lt;&gt;"",IF(COUNTIFS('E1-C. Financing Descriptions'!$L$6:$L$305,"U",'E1-C. Financing Descriptions'!$A$6:$A$305,'E1-B. Portfolio Companies'!$A47)&gt;0,"U","R"),"")</f>
        <v/>
      </c>
    </row>
    <row r="48" spans="1:10" ht="12" customHeight="1" x14ac:dyDescent="0.2">
      <c r="A48" s="449"/>
      <c r="B48" s="449"/>
      <c r="C48" s="449"/>
      <c r="D48" s="449"/>
      <c r="E48" s="449"/>
      <c r="F48" s="449"/>
      <c r="G48" s="449"/>
      <c r="H48" s="449"/>
      <c r="J48" s="610" t="str">
        <f>IF(A48&lt;&gt;"",IF(COUNTIFS('E1-C. Financing Descriptions'!$L$6:$L$305,"U",'E1-C. Financing Descriptions'!$A$6:$A$305,'E1-B. Portfolio Companies'!$A48)&gt;0,"U","R"),"")</f>
        <v/>
      </c>
    </row>
    <row r="49" spans="1:10" ht="12" customHeight="1" x14ac:dyDescent="0.2">
      <c r="A49" s="449"/>
      <c r="B49" s="449"/>
      <c r="C49" s="449"/>
      <c r="D49" s="449"/>
      <c r="E49" s="449"/>
      <c r="F49" s="449"/>
      <c r="G49" s="449"/>
      <c r="H49" s="449"/>
      <c r="J49" s="610" t="str">
        <f>IF(A49&lt;&gt;"",IF(COUNTIFS('E1-C. Financing Descriptions'!$L$6:$L$305,"U",'E1-C. Financing Descriptions'!$A$6:$A$305,'E1-B. Portfolio Companies'!$A49)&gt;0,"U","R"),"")</f>
        <v/>
      </c>
    </row>
    <row r="50" spans="1:10" ht="12" customHeight="1" x14ac:dyDescent="0.2">
      <c r="A50" s="449"/>
      <c r="B50" s="449"/>
      <c r="C50" s="449"/>
      <c r="D50" s="449"/>
      <c r="E50" s="449"/>
      <c r="F50" s="449"/>
      <c r="G50" s="449"/>
      <c r="H50" s="449"/>
      <c r="J50" s="610" t="str">
        <f>IF(A50&lt;&gt;"",IF(COUNTIFS('E1-C. Financing Descriptions'!$L$6:$L$305,"U",'E1-C. Financing Descriptions'!$A$6:$A$305,'E1-B. Portfolio Companies'!$A50)&gt;0,"U","R"),"")</f>
        <v/>
      </c>
    </row>
    <row r="51" spans="1:10" ht="12" customHeight="1" x14ac:dyDescent="0.2">
      <c r="A51" s="449"/>
      <c r="B51" s="449"/>
      <c r="C51" s="449"/>
      <c r="D51" s="449"/>
      <c r="E51" s="449"/>
      <c r="F51" s="449"/>
      <c r="G51" s="449"/>
      <c r="H51" s="449"/>
      <c r="J51" s="610" t="str">
        <f>IF(A51&lt;&gt;"",IF(COUNTIFS('E1-C. Financing Descriptions'!$L$6:$L$305,"U",'E1-C. Financing Descriptions'!$A$6:$A$305,'E1-B. Portfolio Companies'!$A51)&gt;0,"U","R"),"")</f>
        <v/>
      </c>
    </row>
    <row r="52" spans="1:10" ht="12" customHeight="1" x14ac:dyDescent="0.2">
      <c r="A52" s="449"/>
      <c r="B52" s="449"/>
      <c r="C52" s="449"/>
      <c r="D52" s="449"/>
      <c r="E52" s="449"/>
      <c r="F52" s="449"/>
      <c r="G52" s="449"/>
      <c r="H52" s="449"/>
      <c r="J52" s="610" t="str">
        <f>IF(A52&lt;&gt;"",IF(COUNTIFS('E1-C. Financing Descriptions'!$L$6:$L$305,"U",'E1-C. Financing Descriptions'!$A$6:$A$305,'E1-B. Portfolio Companies'!$A52)&gt;0,"U","R"),"")</f>
        <v/>
      </c>
    </row>
    <row r="53" spans="1:10" ht="12" customHeight="1" x14ac:dyDescent="0.2">
      <c r="A53" s="449"/>
      <c r="B53" s="449"/>
      <c r="C53" s="449"/>
      <c r="D53" s="449"/>
      <c r="E53" s="449"/>
      <c r="F53" s="449"/>
      <c r="G53" s="449"/>
      <c r="H53" s="449"/>
      <c r="J53" s="610" t="str">
        <f>IF(A53&lt;&gt;"",IF(COUNTIFS('E1-C. Financing Descriptions'!$L$6:$L$305,"U",'E1-C. Financing Descriptions'!$A$6:$A$305,'E1-B. Portfolio Companies'!$A53)&gt;0,"U","R"),"")</f>
        <v/>
      </c>
    </row>
    <row r="54" spans="1:10" ht="12" customHeight="1" x14ac:dyDescent="0.2">
      <c r="A54" s="449"/>
      <c r="B54" s="449"/>
      <c r="C54" s="449"/>
      <c r="D54" s="449"/>
      <c r="E54" s="449"/>
      <c r="F54" s="449"/>
      <c r="G54" s="449"/>
      <c r="H54" s="449"/>
      <c r="J54" s="610" t="str">
        <f>IF(A54&lt;&gt;"",IF(COUNTIFS('E1-C. Financing Descriptions'!$L$6:$L$305,"U",'E1-C. Financing Descriptions'!$A$6:$A$305,'E1-B. Portfolio Companies'!$A54)&gt;0,"U","R"),"")</f>
        <v/>
      </c>
    </row>
    <row r="55" spans="1:10" ht="12" customHeight="1" x14ac:dyDescent="0.2">
      <c r="A55" s="449"/>
      <c r="B55" s="449"/>
      <c r="C55" s="449"/>
      <c r="D55" s="449"/>
      <c r="E55" s="449"/>
      <c r="F55" s="449"/>
      <c r="G55" s="449"/>
      <c r="H55" s="449"/>
      <c r="J55" s="610" t="str">
        <f>IF(A55&lt;&gt;"",IF(COUNTIFS('E1-C. Financing Descriptions'!$L$6:$L$305,"U",'E1-C. Financing Descriptions'!$A$6:$A$305,'E1-B. Portfolio Companies'!$A55)&gt;0,"U","R"),"")</f>
        <v/>
      </c>
    </row>
    <row r="56" spans="1:10" ht="12" hidden="1" customHeight="1" outlineLevel="1" x14ac:dyDescent="0.2">
      <c r="A56" s="449"/>
      <c r="B56" s="449"/>
      <c r="C56" s="449"/>
      <c r="D56" s="449"/>
      <c r="E56" s="449"/>
      <c r="F56" s="449"/>
      <c r="G56" s="449"/>
      <c r="H56" s="449"/>
      <c r="J56" s="610" t="str">
        <f>IF(A56&lt;&gt;"",IF(COUNTIFS('E1-C. Financing Descriptions'!$L$6:$L$305,"U",'E1-C. Financing Descriptions'!$A$6:$A$305,'E1-B. Portfolio Companies'!$A56)&gt;0,"U","R"),"")</f>
        <v/>
      </c>
    </row>
    <row r="57" spans="1:10" ht="12" hidden="1" customHeight="1" outlineLevel="1" x14ac:dyDescent="0.2">
      <c r="A57" s="449"/>
      <c r="B57" s="449"/>
      <c r="C57" s="449"/>
      <c r="D57" s="449"/>
      <c r="E57" s="449"/>
      <c r="F57" s="449"/>
      <c r="G57" s="449"/>
      <c r="H57" s="449"/>
      <c r="J57" s="610" t="str">
        <f>IF(A57&lt;&gt;"",IF(COUNTIFS('E1-C. Financing Descriptions'!$L$6:$L$305,"U",'E1-C. Financing Descriptions'!$A$6:$A$305,'E1-B. Portfolio Companies'!$A57)&gt;0,"U","R"),"")</f>
        <v/>
      </c>
    </row>
    <row r="58" spans="1:10" ht="12" hidden="1" customHeight="1" outlineLevel="1" x14ac:dyDescent="0.2">
      <c r="A58" s="449"/>
      <c r="B58" s="449"/>
      <c r="C58" s="449"/>
      <c r="D58" s="449"/>
      <c r="E58" s="449"/>
      <c r="F58" s="449"/>
      <c r="G58" s="449"/>
      <c r="H58" s="449"/>
      <c r="J58" s="610" t="str">
        <f>IF(A58&lt;&gt;"",IF(COUNTIFS('E1-C. Financing Descriptions'!$L$6:$L$305,"U",'E1-C. Financing Descriptions'!$A$6:$A$305,'E1-B. Portfolio Companies'!$A58)&gt;0,"U","R"),"")</f>
        <v/>
      </c>
    </row>
    <row r="59" spans="1:10" ht="12" hidden="1" customHeight="1" outlineLevel="1" x14ac:dyDescent="0.2">
      <c r="A59" s="449"/>
      <c r="B59" s="449"/>
      <c r="C59" s="449"/>
      <c r="D59" s="449"/>
      <c r="E59" s="449"/>
      <c r="F59" s="449"/>
      <c r="G59" s="449"/>
      <c r="H59" s="449"/>
      <c r="J59" s="610" t="str">
        <f>IF(A59&lt;&gt;"",IF(COUNTIFS('E1-C. Financing Descriptions'!$L$6:$L$305,"U",'E1-C. Financing Descriptions'!$A$6:$A$305,'E1-B. Portfolio Companies'!$A59)&gt;0,"U","R"),"")</f>
        <v/>
      </c>
    </row>
    <row r="60" spans="1:10" ht="12" hidden="1" customHeight="1" outlineLevel="1" x14ac:dyDescent="0.2">
      <c r="A60" s="449"/>
      <c r="B60" s="449"/>
      <c r="C60" s="449"/>
      <c r="D60" s="449"/>
      <c r="E60" s="449"/>
      <c r="F60" s="449"/>
      <c r="G60" s="449"/>
      <c r="H60" s="449"/>
      <c r="J60" s="610" t="str">
        <f>IF(A60&lt;&gt;"",IF(COUNTIFS('E1-C. Financing Descriptions'!$L$6:$L$305,"U",'E1-C. Financing Descriptions'!$A$6:$A$305,'E1-B. Portfolio Companies'!$A60)&gt;0,"U","R"),"")</f>
        <v/>
      </c>
    </row>
    <row r="61" spans="1:10" ht="12" hidden="1" customHeight="1" outlineLevel="1" x14ac:dyDescent="0.2">
      <c r="A61" s="449"/>
      <c r="B61" s="449"/>
      <c r="C61" s="449"/>
      <c r="D61" s="449"/>
      <c r="E61" s="449"/>
      <c r="F61" s="449"/>
      <c r="G61" s="449"/>
      <c r="H61" s="449"/>
      <c r="J61" s="610" t="str">
        <f>IF(A61&lt;&gt;"",IF(COUNTIFS('E1-C. Financing Descriptions'!$L$6:$L$305,"U",'E1-C. Financing Descriptions'!$A$6:$A$305,'E1-B. Portfolio Companies'!$A61)&gt;0,"U","R"),"")</f>
        <v/>
      </c>
    </row>
    <row r="62" spans="1:10" ht="12" hidden="1" customHeight="1" outlineLevel="1" x14ac:dyDescent="0.2">
      <c r="A62" s="449"/>
      <c r="B62" s="449"/>
      <c r="C62" s="449"/>
      <c r="D62" s="449"/>
      <c r="E62" s="449"/>
      <c r="F62" s="449"/>
      <c r="G62" s="449"/>
      <c r="H62" s="449"/>
      <c r="J62" s="610" t="str">
        <f>IF(A62&lt;&gt;"",IF(COUNTIFS('E1-C. Financing Descriptions'!$L$6:$L$305,"U",'E1-C. Financing Descriptions'!$A$6:$A$305,'E1-B. Portfolio Companies'!$A62)&gt;0,"U","R"),"")</f>
        <v/>
      </c>
    </row>
    <row r="63" spans="1:10" ht="12" hidden="1" customHeight="1" outlineLevel="1" x14ac:dyDescent="0.2">
      <c r="A63" s="449"/>
      <c r="B63" s="449"/>
      <c r="C63" s="449"/>
      <c r="D63" s="449"/>
      <c r="E63" s="449"/>
      <c r="F63" s="449"/>
      <c r="G63" s="449"/>
      <c r="H63" s="449"/>
      <c r="J63" s="610" t="str">
        <f>IF(A63&lt;&gt;"",IF(COUNTIFS('E1-C. Financing Descriptions'!$L$6:$L$305,"U",'E1-C. Financing Descriptions'!$A$6:$A$305,'E1-B. Portfolio Companies'!$A63)&gt;0,"U","R"),"")</f>
        <v/>
      </c>
    </row>
    <row r="64" spans="1:10" ht="12" hidden="1" customHeight="1" outlineLevel="1" x14ac:dyDescent="0.2">
      <c r="A64" s="449"/>
      <c r="B64" s="449"/>
      <c r="C64" s="449"/>
      <c r="D64" s="449"/>
      <c r="E64" s="449"/>
      <c r="F64" s="449"/>
      <c r="G64" s="449"/>
      <c r="H64" s="449"/>
      <c r="J64" s="610" t="str">
        <f>IF(A64&lt;&gt;"",IF(COUNTIFS('E1-C. Financing Descriptions'!$L$6:$L$305,"U",'E1-C. Financing Descriptions'!$A$6:$A$305,'E1-B. Portfolio Companies'!$A64)&gt;0,"U","R"),"")</f>
        <v/>
      </c>
    </row>
    <row r="65" spans="1:10" ht="12" hidden="1" customHeight="1" outlineLevel="1" x14ac:dyDescent="0.2">
      <c r="A65" s="449"/>
      <c r="B65" s="449"/>
      <c r="C65" s="449"/>
      <c r="D65" s="449"/>
      <c r="E65" s="449"/>
      <c r="F65" s="449"/>
      <c r="G65" s="449"/>
      <c r="H65" s="449"/>
      <c r="J65" s="610" t="str">
        <f>IF(A65&lt;&gt;"",IF(COUNTIFS('E1-C. Financing Descriptions'!$L$6:$L$305,"U",'E1-C. Financing Descriptions'!$A$6:$A$305,'E1-B. Portfolio Companies'!$A65)&gt;0,"U","R"),"")</f>
        <v/>
      </c>
    </row>
    <row r="66" spans="1:10" ht="12" hidden="1" customHeight="1" outlineLevel="1" x14ac:dyDescent="0.2">
      <c r="A66" s="449"/>
      <c r="B66" s="449"/>
      <c r="C66" s="449"/>
      <c r="D66" s="449"/>
      <c r="E66" s="449"/>
      <c r="F66" s="449"/>
      <c r="G66" s="449"/>
      <c r="H66" s="449"/>
      <c r="J66" s="610" t="str">
        <f>IF(A66&lt;&gt;"",IF(COUNTIFS('E1-C. Financing Descriptions'!$L$6:$L$305,"U",'E1-C. Financing Descriptions'!$A$6:$A$305,'E1-B. Portfolio Companies'!$A66)&gt;0,"U","R"),"")</f>
        <v/>
      </c>
    </row>
    <row r="67" spans="1:10" ht="12" hidden="1" customHeight="1" outlineLevel="1" x14ac:dyDescent="0.2">
      <c r="A67" s="449"/>
      <c r="B67" s="449"/>
      <c r="C67" s="449"/>
      <c r="D67" s="449"/>
      <c r="E67" s="449"/>
      <c r="F67" s="449"/>
      <c r="G67" s="449"/>
      <c r="H67" s="449"/>
      <c r="J67" s="610" t="str">
        <f>IF(A67&lt;&gt;"",IF(COUNTIFS('E1-C. Financing Descriptions'!$L$6:$L$305,"U",'E1-C. Financing Descriptions'!$A$6:$A$305,'E1-B. Portfolio Companies'!$A67)&gt;0,"U","R"),"")</f>
        <v/>
      </c>
    </row>
    <row r="68" spans="1:10" ht="12" hidden="1" customHeight="1" outlineLevel="1" x14ac:dyDescent="0.2">
      <c r="A68" s="448"/>
      <c r="B68" s="448"/>
      <c r="C68" s="448"/>
      <c r="D68" s="448"/>
      <c r="E68" s="448"/>
      <c r="F68" s="448"/>
      <c r="G68" s="448"/>
      <c r="H68" s="448"/>
      <c r="J68" s="610" t="str">
        <f>IF(A68&lt;&gt;"",IF(COUNTIFS('E1-C. Financing Descriptions'!$L$6:$L$305,"U",'E1-C. Financing Descriptions'!$A$6:$A$305,'E1-B. Portfolio Companies'!$A68)&gt;0,"U","R"),"")</f>
        <v/>
      </c>
    </row>
    <row r="69" spans="1:10" ht="12" hidden="1" customHeight="1" outlineLevel="1" x14ac:dyDescent="0.2">
      <c r="A69" s="449"/>
      <c r="B69" s="449"/>
      <c r="C69" s="449"/>
      <c r="D69" s="449"/>
      <c r="E69" s="449"/>
      <c r="F69" s="449"/>
      <c r="G69" s="449"/>
      <c r="H69" s="449"/>
      <c r="J69" s="610" t="str">
        <f>IF(A69&lt;&gt;"",IF(COUNTIFS('E1-C. Financing Descriptions'!$L$6:$L$305,"U",'E1-C. Financing Descriptions'!$A$6:$A$305,'E1-B. Portfolio Companies'!$A69)&gt;0,"U","R"),"")</f>
        <v/>
      </c>
    </row>
    <row r="70" spans="1:10" ht="12" hidden="1" customHeight="1" outlineLevel="1" x14ac:dyDescent="0.2">
      <c r="A70" s="449"/>
      <c r="B70" s="449"/>
      <c r="C70" s="449"/>
      <c r="D70" s="449"/>
      <c r="E70" s="449"/>
      <c r="F70" s="449"/>
      <c r="G70" s="449"/>
      <c r="H70" s="449"/>
      <c r="J70" s="610" t="str">
        <f>IF(A70&lt;&gt;"",IF(COUNTIFS('E1-C. Financing Descriptions'!$L$6:$L$305,"U",'E1-C. Financing Descriptions'!$A$6:$A$305,'E1-B. Portfolio Companies'!$A70)&gt;0,"U","R"),"")</f>
        <v/>
      </c>
    </row>
    <row r="71" spans="1:10" ht="12" hidden="1" customHeight="1" outlineLevel="1" x14ac:dyDescent="0.2">
      <c r="A71" s="449"/>
      <c r="B71" s="449"/>
      <c r="C71" s="449"/>
      <c r="D71" s="449"/>
      <c r="E71" s="449"/>
      <c r="F71" s="449"/>
      <c r="G71" s="449"/>
      <c r="H71" s="449"/>
      <c r="J71" s="610" t="str">
        <f>IF(A71&lt;&gt;"",IF(COUNTIFS('E1-C. Financing Descriptions'!$L$6:$L$305,"U",'E1-C. Financing Descriptions'!$A$6:$A$305,'E1-B. Portfolio Companies'!$A71)&gt;0,"U","R"),"")</f>
        <v/>
      </c>
    </row>
    <row r="72" spans="1:10" ht="12" hidden="1" customHeight="1" outlineLevel="1" x14ac:dyDescent="0.2">
      <c r="A72" s="449"/>
      <c r="B72" s="449"/>
      <c r="C72" s="449"/>
      <c r="D72" s="449"/>
      <c r="E72" s="449"/>
      <c r="F72" s="449"/>
      <c r="G72" s="449"/>
      <c r="H72" s="449"/>
      <c r="J72" s="610" t="str">
        <f>IF(A72&lt;&gt;"",IF(COUNTIFS('E1-C. Financing Descriptions'!$L$6:$L$305,"U",'E1-C. Financing Descriptions'!$A$6:$A$305,'E1-B. Portfolio Companies'!$A72)&gt;0,"U","R"),"")</f>
        <v/>
      </c>
    </row>
    <row r="73" spans="1:10" ht="12" hidden="1" customHeight="1" outlineLevel="1" x14ac:dyDescent="0.2">
      <c r="A73" s="449"/>
      <c r="B73" s="449"/>
      <c r="C73" s="449"/>
      <c r="D73" s="449"/>
      <c r="E73" s="449"/>
      <c r="F73" s="449"/>
      <c r="G73" s="449"/>
      <c r="H73" s="449"/>
      <c r="J73" s="610" t="str">
        <f>IF(A73&lt;&gt;"",IF(COUNTIFS('E1-C. Financing Descriptions'!$L$6:$L$305,"U",'E1-C. Financing Descriptions'!$A$6:$A$305,'E1-B. Portfolio Companies'!$A73)&gt;0,"U","R"),"")</f>
        <v/>
      </c>
    </row>
    <row r="74" spans="1:10" ht="12" hidden="1" customHeight="1" outlineLevel="1" x14ac:dyDescent="0.2">
      <c r="A74" s="449"/>
      <c r="B74" s="449"/>
      <c r="C74" s="449"/>
      <c r="D74" s="449"/>
      <c r="E74" s="449"/>
      <c r="F74" s="449"/>
      <c r="G74" s="449"/>
      <c r="H74" s="449"/>
      <c r="J74" s="610" t="str">
        <f>IF(A74&lt;&gt;"",IF(COUNTIFS('E1-C. Financing Descriptions'!$L$6:$L$305,"U",'E1-C. Financing Descriptions'!$A$6:$A$305,'E1-B. Portfolio Companies'!$A74)&gt;0,"U","R"),"")</f>
        <v/>
      </c>
    </row>
    <row r="75" spans="1:10" ht="12" hidden="1" customHeight="1" outlineLevel="1" x14ac:dyDescent="0.2">
      <c r="A75" s="449"/>
      <c r="B75" s="449"/>
      <c r="C75" s="449"/>
      <c r="D75" s="449"/>
      <c r="E75" s="449"/>
      <c r="F75" s="449"/>
      <c r="G75" s="449"/>
      <c r="H75" s="449"/>
      <c r="J75" s="610" t="str">
        <f>IF(A75&lt;&gt;"",IF(COUNTIFS('E1-C. Financing Descriptions'!$L$6:$L$305,"U",'E1-C. Financing Descriptions'!$A$6:$A$305,'E1-B. Portfolio Companies'!$A75)&gt;0,"U","R"),"")</f>
        <v/>
      </c>
    </row>
    <row r="76" spans="1:10" ht="12" hidden="1" customHeight="1" outlineLevel="1" x14ac:dyDescent="0.2">
      <c r="A76" s="449"/>
      <c r="B76" s="449"/>
      <c r="C76" s="449"/>
      <c r="D76" s="449"/>
      <c r="E76" s="449"/>
      <c r="F76" s="449"/>
      <c r="G76" s="449"/>
      <c r="H76" s="449"/>
      <c r="J76" s="610" t="str">
        <f>IF(A76&lt;&gt;"",IF(COUNTIFS('E1-C. Financing Descriptions'!$L$6:$L$305,"U",'E1-C. Financing Descriptions'!$A$6:$A$305,'E1-B. Portfolio Companies'!$A76)&gt;0,"U","R"),"")</f>
        <v/>
      </c>
    </row>
    <row r="77" spans="1:10" ht="12" hidden="1" customHeight="1" outlineLevel="1" x14ac:dyDescent="0.2">
      <c r="A77" s="449"/>
      <c r="B77" s="449"/>
      <c r="C77" s="449"/>
      <c r="D77" s="449"/>
      <c r="E77" s="449"/>
      <c r="F77" s="449"/>
      <c r="G77" s="449"/>
      <c r="H77" s="449"/>
      <c r="J77" s="610" t="str">
        <f>IF(A77&lt;&gt;"",IF(COUNTIFS('E1-C. Financing Descriptions'!$L$6:$L$305,"U",'E1-C. Financing Descriptions'!$A$6:$A$305,'E1-B. Portfolio Companies'!$A77)&gt;0,"U","R"),"")</f>
        <v/>
      </c>
    </row>
    <row r="78" spans="1:10" ht="12" hidden="1" customHeight="1" outlineLevel="1" x14ac:dyDescent="0.2">
      <c r="A78" s="449"/>
      <c r="B78" s="449"/>
      <c r="C78" s="449"/>
      <c r="D78" s="449"/>
      <c r="E78" s="449"/>
      <c r="F78" s="449"/>
      <c r="G78" s="449"/>
      <c r="H78" s="449"/>
      <c r="J78" s="610" t="str">
        <f>IF(A78&lt;&gt;"",IF(COUNTIFS('E1-C. Financing Descriptions'!$L$6:$L$305,"U",'E1-C. Financing Descriptions'!$A$6:$A$305,'E1-B. Portfolio Companies'!$A78)&gt;0,"U","R"),"")</f>
        <v/>
      </c>
    </row>
    <row r="79" spans="1:10" ht="12" hidden="1" customHeight="1" outlineLevel="1" x14ac:dyDescent="0.2">
      <c r="A79" s="449"/>
      <c r="B79" s="449"/>
      <c r="C79" s="449"/>
      <c r="D79" s="449"/>
      <c r="E79" s="449"/>
      <c r="F79" s="449"/>
      <c r="G79" s="449"/>
      <c r="H79" s="449"/>
      <c r="J79" s="610" t="str">
        <f>IF(A79&lt;&gt;"",IF(COUNTIFS('E1-C. Financing Descriptions'!$L$6:$L$305,"U",'E1-C. Financing Descriptions'!$A$6:$A$305,'E1-B. Portfolio Companies'!$A79)&gt;0,"U","R"),"")</f>
        <v/>
      </c>
    </row>
    <row r="80" spans="1:10" ht="12" hidden="1" customHeight="1" outlineLevel="1" x14ac:dyDescent="0.2">
      <c r="A80" s="449"/>
      <c r="B80" s="449"/>
      <c r="C80" s="449"/>
      <c r="D80" s="449"/>
      <c r="E80" s="449"/>
      <c r="F80" s="449"/>
      <c r="G80" s="449"/>
      <c r="H80" s="449"/>
      <c r="J80" s="610" t="str">
        <f>IF(A80&lt;&gt;"",IF(COUNTIFS('E1-C. Financing Descriptions'!$L$6:$L$305,"U",'E1-C. Financing Descriptions'!$A$6:$A$305,'E1-B. Portfolio Companies'!$A80)&gt;0,"U","R"),"")</f>
        <v/>
      </c>
    </row>
    <row r="81" spans="1:10" ht="12" hidden="1" customHeight="1" outlineLevel="1" x14ac:dyDescent="0.2">
      <c r="A81" s="449"/>
      <c r="B81" s="449"/>
      <c r="C81" s="449"/>
      <c r="D81" s="449"/>
      <c r="E81" s="449"/>
      <c r="F81" s="449"/>
      <c r="G81" s="449"/>
      <c r="H81" s="449"/>
      <c r="J81" s="610" t="str">
        <f>IF(A81&lt;&gt;"",IF(COUNTIFS('E1-C. Financing Descriptions'!$L$6:$L$305,"U",'E1-C. Financing Descriptions'!$A$6:$A$305,'E1-B. Portfolio Companies'!$A81)&gt;0,"U","R"),"")</f>
        <v/>
      </c>
    </row>
    <row r="82" spans="1:10" ht="12" hidden="1" customHeight="1" outlineLevel="1" x14ac:dyDescent="0.2">
      <c r="A82" s="449"/>
      <c r="B82" s="449"/>
      <c r="C82" s="449"/>
      <c r="D82" s="449"/>
      <c r="E82" s="449"/>
      <c r="F82" s="449"/>
      <c r="G82" s="449"/>
      <c r="H82" s="449"/>
      <c r="J82" s="610" t="str">
        <f>IF(A82&lt;&gt;"",IF(COUNTIFS('E1-C. Financing Descriptions'!$L$6:$L$305,"U",'E1-C. Financing Descriptions'!$A$6:$A$305,'E1-B. Portfolio Companies'!$A82)&gt;0,"U","R"),"")</f>
        <v/>
      </c>
    </row>
    <row r="83" spans="1:10" ht="12" hidden="1" customHeight="1" outlineLevel="1" x14ac:dyDescent="0.2">
      <c r="A83" s="449"/>
      <c r="B83" s="449"/>
      <c r="C83" s="449"/>
      <c r="D83" s="449"/>
      <c r="E83" s="449"/>
      <c r="F83" s="449"/>
      <c r="G83" s="449"/>
      <c r="H83" s="449"/>
      <c r="J83" s="610" t="str">
        <f>IF(A83&lt;&gt;"",IF(COUNTIFS('E1-C. Financing Descriptions'!$L$6:$L$305,"U",'E1-C. Financing Descriptions'!$A$6:$A$305,'E1-B. Portfolio Companies'!$A83)&gt;0,"U","R"),"")</f>
        <v/>
      </c>
    </row>
    <row r="84" spans="1:10" ht="12" hidden="1" customHeight="1" outlineLevel="1" x14ac:dyDescent="0.2">
      <c r="A84" s="449"/>
      <c r="B84" s="449"/>
      <c r="C84" s="449"/>
      <c r="D84" s="449"/>
      <c r="E84" s="449"/>
      <c r="F84" s="449"/>
      <c r="G84" s="449"/>
      <c r="H84" s="449"/>
      <c r="J84" s="610" t="str">
        <f>IF(A84&lt;&gt;"",IF(COUNTIFS('E1-C. Financing Descriptions'!$L$6:$L$305,"U",'E1-C. Financing Descriptions'!$A$6:$A$305,'E1-B. Portfolio Companies'!$A84)&gt;0,"U","R"),"")</f>
        <v/>
      </c>
    </row>
    <row r="85" spans="1:10" ht="12" hidden="1" customHeight="1" outlineLevel="1" x14ac:dyDescent="0.2">
      <c r="A85" s="449"/>
      <c r="B85" s="449"/>
      <c r="C85" s="449"/>
      <c r="D85" s="449"/>
      <c r="E85" s="449"/>
      <c r="F85" s="449"/>
      <c r="G85" s="449"/>
      <c r="H85" s="449"/>
      <c r="J85" s="610" t="str">
        <f>IF(A85&lt;&gt;"",IF(COUNTIFS('E1-C. Financing Descriptions'!$L$6:$L$305,"U",'E1-C. Financing Descriptions'!$A$6:$A$305,'E1-B. Portfolio Companies'!$A85)&gt;0,"U","R"),"")</f>
        <v/>
      </c>
    </row>
    <row r="86" spans="1:10" ht="12" hidden="1" customHeight="1" outlineLevel="1" x14ac:dyDescent="0.2">
      <c r="A86" s="449"/>
      <c r="B86" s="449"/>
      <c r="C86" s="449"/>
      <c r="D86" s="449"/>
      <c r="E86" s="449"/>
      <c r="F86" s="449"/>
      <c r="G86" s="449"/>
      <c r="H86" s="449"/>
      <c r="J86" s="610" t="str">
        <f>IF(A86&lt;&gt;"",IF(COUNTIFS('E1-C. Financing Descriptions'!$L$6:$L$305,"U",'E1-C. Financing Descriptions'!$A$6:$A$305,'E1-B. Portfolio Companies'!$A86)&gt;0,"U","R"),"")</f>
        <v/>
      </c>
    </row>
    <row r="87" spans="1:10" ht="12" hidden="1" customHeight="1" outlineLevel="1" x14ac:dyDescent="0.2">
      <c r="A87" s="449"/>
      <c r="B87" s="449"/>
      <c r="C87" s="449"/>
      <c r="D87" s="449"/>
      <c r="E87" s="449"/>
      <c r="F87" s="449"/>
      <c r="G87" s="449"/>
      <c r="H87" s="449"/>
      <c r="J87" s="610" t="str">
        <f>IF(A87&lt;&gt;"",IF(COUNTIFS('E1-C. Financing Descriptions'!$L$6:$L$305,"U",'E1-C. Financing Descriptions'!$A$6:$A$305,'E1-B. Portfolio Companies'!$A87)&gt;0,"U","R"),"")</f>
        <v/>
      </c>
    </row>
    <row r="88" spans="1:10" ht="12" hidden="1" customHeight="1" outlineLevel="1" x14ac:dyDescent="0.2">
      <c r="A88" s="449"/>
      <c r="B88" s="449"/>
      <c r="C88" s="449"/>
      <c r="D88" s="449"/>
      <c r="E88" s="449"/>
      <c r="F88" s="449"/>
      <c r="G88" s="449"/>
      <c r="H88" s="449"/>
      <c r="J88" s="610" t="str">
        <f>IF(A88&lt;&gt;"",IF(COUNTIFS('E1-C. Financing Descriptions'!$L$6:$L$305,"U",'E1-C. Financing Descriptions'!$A$6:$A$305,'E1-B. Portfolio Companies'!$A88)&gt;0,"U","R"),"")</f>
        <v/>
      </c>
    </row>
    <row r="89" spans="1:10" ht="12" hidden="1" customHeight="1" outlineLevel="1" x14ac:dyDescent="0.2">
      <c r="A89" s="449"/>
      <c r="B89" s="449"/>
      <c r="C89" s="449"/>
      <c r="D89" s="449"/>
      <c r="E89" s="449"/>
      <c r="F89" s="449"/>
      <c r="G89" s="449"/>
      <c r="H89" s="449"/>
      <c r="J89" s="610" t="str">
        <f>IF(A89&lt;&gt;"",IF(COUNTIFS('E1-C. Financing Descriptions'!$L$6:$L$305,"U",'E1-C. Financing Descriptions'!$A$6:$A$305,'E1-B. Portfolio Companies'!$A89)&gt;0,"U","R"),"")</f>
        <v/>
      </c>
    </row>
    <row r="90" spans="1:10" ht="12" hidden="1" customHeight="1" outlineLevel="1" x14ac:dyDescent="0.2">
      <c r="A90" s="449"/>
      <c r="B90" s="449"/>
      <c r="C90" s="449"/>
      <c r="D90" s="449"/>
      <c r="E90" s="449"/>
      <c r="F90" s="449"/>
      <c r="G90" s="449"/>
      <c r="H90" s="449"/>
      <c r="J90" s="610" t="str">
        <f>IF(A90&lt;&gt;"",IF(COUNTIFS('E1-C. Financing Descriptions'!$L$6:$L$305,"U",'E1-C. Financing Descriptions'!$A$6:$A$305,'E1-B. Portfolio Companies'!$A90)&gt;0,"U","R"),"")</f>
        <v/>
      </c>
    </row>
    <row r="91" spans="1:10" ht="12" hidden="1" customHeight="1" outlineLevel="1" x14ac:dyDescent="0.2">
      <c r="A91" s="449"/>
      <c r="B91" s="449"/>
      <c r="C91" s="449"/>
      <c r="D91" s="449"/>
      <c r="E91" s="449"/>
      <c r="F91" s="449"/>
      <c r="G91" s="449"/>
      <c r="H91" s="449"/>
      <c r="J91" s="610" t="str">
        <f>IF(A91&lt;&gt;"",IF(COUNTIFS('E1-C. Financing Descriptions'!$L$6:$L$305,"U",'E1-C. Financing Descriptions'!$A$6:$A$305,'E1-B. Portfolio Companies'!$A91)&gt;0,"U","R"),"")</f>
        <v/>
      </c>
    </row>
    <row r="92" spans="1:10" ht="12" hidden="1" customHeight="1" outlineLevel="1" x14ac:dyDescent="0.2">
      <c r="A92" s="449"/>
      <c r="B92" s="449"/>
      <c r="C92" s="449"/>
      <c r="D92" s="449"/>
      <c r="E92" s="449"/>
      <c r="F92" s="449"/>
      <c r="G92" s="449"/>
      <c r="H92" s="449"/>
      <c r="J92" s="610" t="str">
        <f>IF(A92&lt;&gt;"",IF(COUNTIFS('E1-C. Financing Descriptions'!$L$6:$L$305,"U",'E1-C. Financing Descriptions'!$A$6:$A$305,'E1-B. Portfolio Companies'!$A92)&gt;0,"U","R"),"")</f>
        <v/>
      </c>
    </row>
    <row r="93" spans="1:10" ht="12" hidden="1" customHeight="1" outlineLevel="1" x14ac:dyDescent="0.2">
      <c r="A93" s="449"/>
      <c r="B93" s="449"/>
      <c r="C93" s="449"/>
      <c r="D93" s="449"/>
      <c r="E93" s="449"/>
      <c r="F93" s="449"/>
      <c r="G93" s="449"/>
      <c r="H93" s="449"/>
      <c r="J93" s="610" t="str">
        <f>IF(A93&lt;&gt;"",IF(COUNTIFS('E1-C. Financing Descriptions'!$L$6:$L$305,"U",'E1-C. Financing Descriptions'!$A$6:$A$305,'E1-B. Portfolio Companies'!$A93)&gt;0,"U","R"),"")</f>
        <v/>
      </c>
    </row>
    <row r="94" spans="1:10" ht="12" hidden="1" customHeight="1" outlineLevel="1" x14ac:dyDescent="0.2">
      <c r="A94" s="449"/>
      <c r="B94" s="449"/>
      <c r="C94" s="449"/>
      <c r="D94" s="449"/>
      <c r="E94" s="449"/>
      <c r="F94" s="449"/>
      <c r="G94" s="449"/>
      <c r="H94" s="449"/>
      <c r="J94" s="610" t="str">
        <f>IF(A94&lt;&gt;"",IF(COUNTIFS('E1-C. Financing Descriptions'!$L$6:$L$305,"U",'E1-C. Financing Descriptions'!$A$6:$A$305,'E1-B. Portfolio Companies'!$A94)&gt;0,"U","R"),"")</f>
        <v/>
      </c>
    </row>
    <row r="95" spans="1:10" ht="12" hidden="1" customHeight="1" outlineLevel="1" x14ac:dyDescent="0.2">
      <c r="A95" s="449"/>
      <c r="B95" s="449"/>
      <c r="C95" s="449"/>
      <c r="D95" s="449"/>
      <c r="E95" s="449"/>
      <c r="F95" s="449"/>
      <c r="G95" s="449"/>
      <c r="H95" s="449"/>
      <c r="J95" s="610" t="str">
        <f>IF(A95&lt;&gt;"",IF(COUNTIFS('E1-C. Financing Descriptions'!$L$6:$L$305,"U",'E1-C. Financing Descriptions'!$A$6:$A$305,'E1-B. Portfolio Companies'!$A95)&gt;0,"U","R"),"")</f>
        <v/>
      </c>
    </row>
    <row r="96" spans="1:10" ht="12" hidden="1" customHeight="1" outlineLevel="1" x14ac:dyDescent="0.2">
      <c r="A96" s="449"/>
      <c r="B96" s="449"/>
      <c r="C96" s="449"/>
      <c r="D96" s="449"/>
      <c r="E96" s="449"/>
      <c r="F96" s="449"/>
      <c r="G96" s="449"/>
      <c r="H96" s="449"/>
      <c r="J96" s="610" t="str">
        <f>IF(A96&lt;&gt;"",IF(COUNTIFS('E1-C. Financing Descriptions'!$L$6:$L$305,"U",'E1-C. Financing Descriptions'!$A$6:$A$305,'E1-B. Portfolio Companies'!$A96)&gt;0,"U","R"),"")</f>
        <v/>
      </c>
    </row>
    <row r="97" spans="1:10" ht="12" hidden="1" customHeight="1" outlineLevel="1" x14ac:dyDescent="0.2">
      <c r="A97" s="449"/>
      <c r="B97" s="449"/>
      <c r="C97" s="449"/>
      <c r="D97" s="449"/>
      <c r="E97" s="449"/>
      <c r="F97" s="449"/>
      <c r="G97" s="449"/>
      <c r="H97" s="449"/>
      <c r="J97" s="610" t="str">
        <f>IF(A97&lt;&gt;"",IF(COUNTIFS('E1-C. Financing Descriptions'!$L$6:$L$305,"U",'E1-C. Financing Descriptions'!$A$6:$A$305,'E1-B. Portfolio Companies'!$A97)&gt;0,"U","R"),"")</f>
        <v/>
      </c>
    </row>
    <row r="98" spans="1:10" ht="12" hidden="1" customHeight="1" outlineLevel="1" x14ac:dyDescent="0.2">
      <c r="A98" s="449"/>
      <c r="B98" s="449"/>
      <c r="C98" s="449"/>
      <c r="D98" s="449"/>
      <c r="E98" s="449"/>
      <c r="F98" s="449"/>
      <c r="G98" s="449"/>
      <c r="H98" s="449"/>
      <c r="J98" s="610" t="str">
        <f>IF(A98&lt;&gt;"",IF(COUNTIFS('E1-C. Financing Descriptions'!$L$6:$L$305,"U",'E1-C. Financing Descriptions'!$A$6:$A$305,'E1-B. Portfolio Companies'!$A98)&gt;0,"U","R"),"")</f>
        <v/>
      </c>
    </row>
    <row r="99" spans="1:10" ht="12" hidden="1" customHeight="1" outlineLevel="1" x14ac:dyDescent="0.2">
      <c r="A99" s="449"/>
      <c r="B99" s="449"/>
      <c r="C99" s="449"/>
      <c r="D99" s="449"/>
      <c r="E99" s="449"/>
      <c r="F99" s="449"/>
      <c r="G99" s="449"/>
      <c r="H99" s="449"/>
      <c r="J99" s="610" t="str">
        <f>IF(A99&lt;&gt;"",IF(COUNTIFS('E1-C. Financing Descriptions'!$L$6:$L$305,"U",'E1-C. Financing Descriptions'!$A$6:$A$305,'E1-B. Portfolio Companies'!$A99)&gt;0,"U","R"),"")</f>
        <v/>
      </c>
    </row>
    <row r="100" spans="1:10" ht="12" hidden="1" customHeight="1" outlineLevel="1" x14ac:dyDescent="0.2">
      <c r="A100" s="449"/>
      <c r="B100" s="449"/>
      <c r="C100" s="449"/>
      <c r="D100" s="449"/>
      <c r="E100" s="449"/>
      <c r="F100" s="449"/>
      <c r="G100" s="449"/>
      <c r="H100" s="449"/>
      <c r="J100" s="610" t="str">
        <f>IF(A100&lt;&gt;"",IF(COUNTIFS('E1-C. Financing Descriptions'!$L$6:$L$305,"U",'E1-C. Financing Descriptions'!$A$6:$A$305,'E1-B. Portfolio Companies'!$A100)&gt;0,"U","R"),"")</f>
        <v/>
      </c>
    </row>
    <row r="101" spans="1:10" ht="12" hidden="1" customHeight="1" outlineLevel="1" x14ac:dyDescent="0.2">
      <c r="A101" s="449"/>
      <c r="B101" s="449"/>
      <c r="C101" s="449"/>
      <c r="D101" s="449"/>
      <c r="E101" s="449"/>
      <c r="F101" s="449"/>
      <c r="G101" s="449"/>
      <c r="H101" s="449"/>
      <c r="J101" s="610" t="str">
        <f>IF(A101&lt;&gt;"",IF(COUNTIFS('E1-C. Financing Descriptions'!$L$6:$L$305,"U",'E1-C. Financing Descriptions'!$A$6:$A$305,'E1-B. Portfolio Companies'!$A101)&gt;0,"U","R"),"")</f>
        <v/>
      </c>
    </row>
    <row r="102" spans="1:10" ht="12" hidden="1" customHeight="1" outlineLevel="1" x14ac:dyDescent="0.2">
      <c r="A102" s="449"/>
      <c r="B102" s="449"/>
      <c r="C102" s="449"/>
      <c r="D102" s="449"/>
      <c r="E102" s="449"/>
      <c r="F102" s="449"/>
      <c r="G102" s="449"/>
      <c r="H102" s="449"/>
      <c r="J102" s="610" t="str">
        <f>IF(A102&lt;&gt;"",IF(COUNTIFS('E1-C. Financing Descriptions'!$L$6:$L$305,"U",'E1-C. Financing Descriptions'!$A$6:$A$305,'E1-B. Portfolio Companies'!$A102)&gt;0,"U","R"),"")</f>
        <v/>
      </c>
    </row>
    <row r="103" spans="1:10" ht="12" hidden="1" customHeight="1" outlineLevel="1" x14ac:dyDescent="0.2">
      <c r="A103" s="449"/>
      <c r="B103" s="449"/>
      <c r="C103" s="449"/>
      <c r="D103" s="449"/>
      <c r="E103" s="449"/>
      <c r="F103" s="449"/>
      <c r="G103" s="449"/>
      <c r="H103" s="449"/>
      <c r="J103" s="610" t="str">
        <f>IF(A103&lt;&gt;"",IF(COUNTIFS('E1-C. Financing Descriptions'!$L$6:$L$305,"U",'E1-C. Financing Descriptions'!$A$6:$A$305,'E1-B. Portfolio Companies'!$A103)&gt;0,"U","R"),"")</f>
        <v/>
      </c>
    </row>
    <row r="104" spans="1:10" ht="12" hidden="1" customHeight="1" outlineLevel="1" x14ac:dyDescent="0.2">
      <c r="A104" s="449"/>
      <c r="B104" s="449"/>
      <c r="C104" s="449"/>
      <c r="D104" s="449"/>
      <c r="E104" s="449"/>
      <c r="F104" s="449"/>
      <c r="G104" s="449"/>
      <c r="H104" s="449"/>
      <c r="J104" s="610" t="str">
        <f>IF(A104&lt;&gt;"",IF(COUNTIFS('E1-C. Financing Descriptions'!$L$6:$L$305,"U",'E1-C. Financing Descriptions'!$A$6:$A$305,'E1-B. Portfolio Companies'!$A104)&gt;0,"U","R"),"")</f>
        <v/>
      </c>
    </row>
    <row r="105" spans="1:10" ht="12" hidden="1" customHeight="1" outlineLevel="1" x14ac:dyDescent="0.2">
      <c r="A105" s="449"/>
      <c r="B105" s="449"/>
      <c r="C105" s="449"/>
      <c r="D105" s="449"/>
      <c r="E105" s="449"/>
      <c r="F105" s="449"/>
      <c r="G105" s="449"/>
      <c r="H105" s="449"/>
      <c r="J105" s="610" t="str">
        <f>IF(A105&lt;&gt;"",IF(COUNTIFS('E1-C. Financing Descriptions'!$L$6:$L$305,"U",'E1-C. Financing Descriptions'!$A$6:$A$305,'E1-B. Portfolio Companies'!$A105)&gt;0,"U","R"),"")</f>
        <v/>
      </c>
    </row>
    <row r="106" spans="1:10" ht="12" customHeight="1" collapsed="1" x14ac:dyDescent="0.2">
      <c r="A106" s="449"/>
      <c r="B106" s="449"/>
      <c r="C106" s="449"/>
      <c r="D106" s="449"/>
      <c r="E106" s="449"/>
      <c r="F106" s="449"/>
      <c r="G106" s="449"/>
      <c r="H106" s="449"/>
      <c r="J106" s="610" t="str">
        <f>IF(A106&lt;&gt;"",IF(COUNTIFS('E1-C. Financing Descriptions'!$L$6:$L$305,"U",'E1-C. Financing Descriptions'!$A$6:$A$305,'E1-B. Portfolio Companies'!$A106)&gt;0,"U","R"),"")</f>
        <v/>
      </c>
    </row>
    <row r="107" spans="1:10" ht="12" hidden="1" customHeight="1" outlineLevel="1" x14ac:dyDescent="0.2">
      <c r="A107" s="449"/>
      <c r="B107" s="449"/>
      <c r="C107" s="449"/>
      <c r="D107" s="449"/>
      <c r="E107" s="449"/>
      <c r="F107" s="449"/>
      <c r="G107" s="449"/>
      <c r="H107" s="449"/>
      <c r="J107" s="610" t="str">
        <f>IF(A107&lt;&gt;"",IF(COUNTIFS('E1-C. Financing Descriptions'!$L$6:$L$305,"U",'E1-C. Financing Descriptions'!$A$6:$A$305,'E1-B. Portfolio Companies'!$A107)&gt;0,"U","R"),"")</f>
        <v/>
      </c>
    </row>
    <row r="108" spans="1:10" ht="12" hidden="1" customHeight="1" outlineLevel="1" x14ac:dyDescent="0.2">
      <c r="A108" s="449"/>
      <c r="B108" s="449"/>
      <c r="C108" s="449"/>
      <c r="D108" s="449"/>
      <c r="E108" s="449"/>
      <c r="F108" s="449"/>
      <c r="G108" s="449"/>
      <c r="H108" s="449"/>
      <c r="J108" s="610" t="str">
        <f>IF(A108&lt;&gt;"",IF(COUNTIFS('E1-C. Financing Descriptions'!$L$6:$L$305,"U",'E1-C. Financing Descriptions'!$A$6:$A$305,'E1-B. Portfolio Companies'!$A108)&gt;0,"U","R"),"")</f>
        <v/>
      </c>
    </row>
    <row r="109" spans="1:10" ht="12" hidden="1" customHeight="1" outlineLevel="1" x14ac:dyDescent="0.2">
      <c r="A109" s="449"/>
      <c r="B109" s="449"/>
      <c r="C109" s="449"/>
      <c r="D109" s="449"/>
      <c r="E109" s="449"/>
      <c r="F109" s="449"/>
      <c r="G109" s="449"/>
      <c r="H109" s="449"/>
      <c r="J109" s="610" t="str">
        <f>IF(A109&lt;&gt;"",IF(COUNTIFS('E1-C. Financing Descriptions'!$L$6:$L$305,"U",'E1-C. Financing Descriptions'!$A$6:$A$305,'E1-B. Portfolio Companies'!$A109)&gt;0,"U","R"),"")</f>
        <v/>
      </c>
    </row>
    <row r="110" spans="1:10" ht="12" hidden="1" customHeight="1" outlineLevel="1" x14ac:dyDescent="0.2">
      <c r="A110" s="449"/>
      <c r="B110" s="449"/>
      <c r="C110" s="449"/>
      <c r="D110" s="449"/>
      <c r="E110" s="449"/>
      <c r="F110" s="449"/>
      <c r="G110" s="449"/>
      <c r="H110" s="449"/>
      <c r="J110" s="610" t="str">
        <f>IF(A110&lt;&gt;"",IF(COUNTIFS('E1-C. Financing Descriptions'!$L$6:$L$305,"U",'E1-C. Financing Descriptions'!$A$6:$A$305,'E1-B. Portfolio Companies'!$A110)&gt;0,"U","R"),"")</f>
        <v/>
      </c>
    </row>
    <row r="111" spans="1:10" ht="12" hidden="1" customHeight="1" outlineLevel="1" x14ac:dyDescent="0.2">
      <c r="A111" s="449"/>
      <c r="B111" s="449"/>
      <c r="C111" s="449"/>
      <c r="D111" s="449"/>
      <c r="E111" s="449"/>
      <c r="F111" s="449"/>
      <c r="G111" s="449"/>
      <c r="H111" s="449"/>
      <c r="J111" s="610" t="str">
        <f>IF(A111&lt;&gt;"",IF(COUNTIFS('E1-C. Financing Descriptions'!$L$6:$L$305,"U",'E1-C. Financing Descriptions'!$A$6:$A$305,'E1-B. Portfolio Companies'!$A111)&gt;0,"U","R"),"")</f>
        <v/>
      </c>
    </row>
    <row r="112" spans="1:10" ht="12" hidden="1" customHeight="1" outlineLevel="1" x14ac:dyDescent="0.2">
      <c r="A112" s="449"/>
      <c r="B112" s="449"/>
      <c r="C112" s="449"/>
      <c r="D112" s="449"/>
      <c r="E112" s="449"/>
      <c r="F112" s="449"/>
      <c r="G112" s="449"/>
      <c r="H112" s="449"/>
      <c r="J112" s="610" t="str">
        <f>IF(A112&lt;&gt;"",IF(COUNTIFS('E1-C. Financing Descriptions'!$L$6:$L$305,"U",'E1-C. Financing Descriptions'!$A$6:$A$305,'E1-B. Portfolio Companies'!$A112)&gt;0,"U","R"),"")</f>
        <v/>
      </c>
    </row>
    <row r="113" spans="1:10" ht="12" hidden="1" customHeight="1" outlineLevel="1" x14ac:dyDescent="0.2">
      <c r="A113" s="449"/>
      <c r="B113" s="449"/>
      <c r="C113" s="449"/>
      <c r="D113" s="449"/>
      <c r="E113" s="449"/>
      <c r="F113" s="449"/>
      <c r="G113" s="449"/>
      <c r="H113" s="449"/>
      <c r="J113" s="610" t="str">
        <f>IF(A113&lt;&gt;"",IF(COUNTIFS('E1-C. Financing Descriptions'!$L$6:$L$305,"U",'E1-C. Financing Descriptions'!$A$6:$A$305,'E1-B. Portfolio Companies'!$A113)&gt;0,"U","R"),"")</f>
        <v/>
      </c>
    </row>
    <row r="114" spans="1:10" ht="12" hidden="1" customHeight="1" outlineLevel="1" x14ac:dyDescent="0.2">
      <c r="A114" s="449"/>
      <c r="B114" s="449"/>
      <c r="C114" s="449"/>
      <c r="D114" s="449"/>
      <c r="E114" s="449"/>
      <c r="F114" s="449"/>
      <c r="G114" s="449"/>
      <c r="H114" s="449"/>
      <c r="J114" s="610" t="str">
        <f>IF(A114&lt;&gt;"",IF(COUNTIFS('E1-C. Financing Descriptions'!$L$6:$L$305,"U",'E1-C. Financing Descriptions'!$A$6:$A$305,'E1-B. Portfolio Companies'!$A114)&gt;0,"U","R"),"")</f>
        <v/>
      </c>
    </row>
    <row r="115" spans="1:10" ht="12" hidden="1" customHeight="1" outlineLevel="1" x14ac:dyDescent="0.2">
      <c r="A115" s="449"/>
      <c r="B115" s="449"/>
      <c r="C115" s="449"/>
      <c r="D115" s="449"/>
      <c r="E115" s="449"/>
      <c r="F115" s="449"/>
      <c r="G115" s="449"/>
      <c r="H115" s="449"/>
      <c r="J115" s="610" t="str">
        <f>IF(A115&lt;&gt;"",IF(COUNTIFS('E1-C. Financing Descriptions'!$L$6:$L$305,"U",'E1-C. Financing Descriptions'!$A$6:$A$305,'E1-B. Portfolio Companies'!$A115)&gt;0,"U","R"),"")</f>
        <v/>
      </c>
    </row>
    <row r="116" spans="1:10" ht="12" hidden="1" customHeight="1" outlineLevel="1" x14ac:dyDescent="0.2">
      <c r="A116" s="449"/>
      <c r="B116" s="449"/>
      <c r="C116" s="449"/>
      <c r="D116" s="449"/>
      <c r="E116" s="449"/>
      <c r="F116" s="449"/>
      <c r="G116" s="449"/>
      <c r="H116" s="449"/>
      <c r="J116" s="610" t="str">
        <f>IF(A116&lt;&gt;"",IF(COUNTIFS('E1-C. Financing Descriptions'!$L$6:$L$305,"U",'E1-C. Financing Descriptions'!$A$6:$A$305,'E1-B. Portfolio Companies'!$A116)&gt;0,"U","R"),"")</f>
        <v/>
      </c>
    </row>
    <row r="117" spans="1:10" ht="12" hidden="1" customHeight="1" outlineLevel="1" x14ac:dyDescent="0.2">
      <c r="A117" s="449"/>
      <c r="B117" s="449"/>
      <c r="C117" s="449"/>
      <c r="D117" s="449"/>
      <c r="E117" s="449"/>
      <c r="F117" s="449"/>
      <c r="G117" s="449"/>
      <c r="H117" s="449"/>
      <c r="J117" s="610" t="str">
        <f>IF(A117&lt;&gt;"",IF(COUNTIFS('E1-C. Financing Descriptions'!$L$6:$L$305,"U",'E1-C. Financing Descriptions'!$A$6:$A$305,'E1-B. Portfolio Companies'!$A117)&gt;0,"U","R"),"")</f>
        <v/>
      </c>
    </row>
    <row r="118" spans="1:10" ht="12" hidden="1" customHeight="1" outlineLevel="1" x14ac:dyDescent="0.2">
      <c r="A118" s="448"/>
      <c r="B118" s="448"/>
      <c r="C118" s="448"/>
      <c r="D118" s="448"/>
      <c r="E118" s="448"/>
      <c r="F118" s="448"/>
      <c r="G118" s="448"/>
      <c r="H118" s="448"/>
      <c r="J118" s="610" t="str">
        <f>IF(A118&lt;&gt;"",IF(COUNTIFS('E1-C. Financing Descriptions'!$L$6:$L$305,"U",'E1-C. Financing Descriptions'!$A$6:$A$305,'E1-B. Portfolio Companies'!$A118)&gt;0,"U","R"),"")</f>
        <v/>
      </c>
    </row>
    <row r="119" spans="1:10" ht="12" hidden="1" customHeight="1" outlineLevel="1" x14ac:dyDescent="0.2">
      <c r="A119" s="449"/>
      <c r="B119" s="449"/>
      <c r="C119" s="449"/>
      <c r="D119" s="449"/>
      <c r="E119" s="449"/>
      <c r="F119" s="449"/>
      <c r="G119" s="449"/>
      <c r="H119" s="449"/>
      <c r="J119" s="610" t="str">
        <f>IF(A119&lt;&gt;"",IF(COUNTIFS('E1-C. Financing Descriptions'!$L$6:$L$305,"U",'E1-C. Financing Descriptions'!$A$6:$A$305,'E1-B. Portfolio Companies'!$A119)&gt;0,"U","R"),"")</f>
        <v/>
      </c>
    </row>
    <row r="120" spans="1:10" ht="12" hidden="1" customHeight="1" outlineLevel="1" x14ac:dyDescent="0.2">
      <c r="A120" s="449"/>
      <c r="B120" s="449"/>
      <c r="C120" s="449"/>
      <c r="D120" s="449"/>
      <c r="E120" s="449"/>
      <c r="F120" s="449"/>
      <c r="G120" s="449"/>
      <c r="H120" s="449"/>
      <c r="J120" s="610" t="str">
        <f>IF(A120&lt;&gt;"",IF(COUNTIFS('E1-C. Financing Descriptions'!$L$6:$L$305,"U",'E1-C. Financing Descriptions'!$A$6:$A$305,'E1-B. Portfolio Companies'!$A120)&gt;0,"U","R"),"")</f>
        <v/>
      </c>
    </row>
    <row r="121" spans="1:10" ht="12" hidden="1" customHeight="1" outlineLevel="1" x14ac:dyDescent="0.2">
      <c r="A121" s="449"/>
      <c r="B121" s="449"/>
      <c r="C121" s="449"/>
      <c r="D121" s="449"/>
      <c r="E121" s="449"/>
      <c r="F121" s="449"/>
      <c r="G121" s="449"/>
      <c r="H121" s="449"/>
      <c r="J121" s="610" t="str">
        <f>IF(A121&lt;&gt;"",IF(COUNTIFS('E1-C. Financing Descriptions'!$L$6:$L$305,"U",'E1-C. Financing Descriptions'!$A$6:$A$305,'E1-B. Portfolio Companies'!$A121)&gt;0,"U","R"),"")</f>
        <v/>
      </c>
    </row>
    <row r="122" spans="1:10" ht="12" hidden="1" customHeight="1" outlineLevel="1" x14ac:dyDescent="0.2">
      <c r="A122" s="449"/>
      <c r="B122" s="449"/>
      <c r="C122" s="449"/>
      <c r="D122" s="449"/>
      <c r="E122" s="449"/>
      <c r="F122" s="449"/>
      <c r="G122" s="449"/>
      <c r="H122" s="449"/>
      <c r="J122" s="610" t="str">
        <f>IF(A122&lt;&gt;"",IF(COUNTIFS('E1-C. Financing Descriptions'!$L$6:$L$305,"U",'E1-C. Financing Descriptions'!$A$6:$A$305,'E1-B. Portfolio Companies'!$A122)&gt;0,"U","R"),"")</f>
        <v/>
      </c>
    </row>
    <row r="123" spans="1:10" ht="12" hidden="1" customHeight="1" outlineLevel="1" x14ac:dyDescent="0.2">
      <c r="A123" s="449"/>
      <c r="B123" s="449"/>
      <c r="C123" s="449"/>
      <c r="D123" s="449"/>
      <c r="E123" s="449"/>
      <c r="F123" s="449"/>
      <c r="G123" s="449"/>
      <c r="H123" s="449"/>
      <c r="J123" s="610" t="str">
        <f>IF(A123&lt;&gt;"",IF(COUNTIFS('E1-C. Financing Descriptions'!$L$6:$L$305,"U",'E1-C. Financing Descriptions'!$A$6:$A$305,'E1-B. Portfolio Companies'!$A123)&gt;0,"U","R"),"")</f>
        <v/>
      </c>
    </row>
    <row r="124" spans="1:10" ht="12" hidden="1" customHeight="1" outlineLevel="1" x14ac:dyDescent="0.2">
      <c r="A124" s="449"/>
      <c r="B124" s="449"/>
      <c r="C124" s="449"/>
      <c r="D124" s="449"/>
      <c r="E124" s="449"/>
      <c r="F124" s="449"/>
      <c r="G124" s="449"/>
      <c r="H124" s="449"/>
      <c r="J124" s="610" t="str">
        <f>IF(A124&lt;&gt;"",IF(COUNTIFS('E1-C. Financing Descriptions'!$L$6:$L$305,"U",'E1-C. Financing Descriptions'!$A$6:$A$305,'E1-B. Portfolio Companies'!$A124)&gt;0,"U","R"),"")</f>
        <v/>
      </c>
    </row>
    <row r="125" spans="1:10" ht="12" hidden="1" customHeight="1" outlineLevel="1" x14ac:dyDescent="0.2">
      <c r="A125" s="449"/>
      <c r="B125" s="449"/>
      <c r="C125" s="449"/>
      <c r="D125" s="449"/>
      <c r="E125" s="449"/>
      <c r="F125" s="449"/>
      <c r="G125" s="449"/>
      <c r="H125" s="449"/>
      <c r="J125" s="610" t="str">
        <f>IF(A125&lt;&gt;"",IF(COUNTIFS('E1-C. Financing Descriptions'!$L$6:$L$305,"U",'E1-C. Financing Descriptions'!$A$6:$A$305,'E1-B. Portfolio Companies'!$A125)&gt;0,"U","R"),"")</f>
        <v/>
      </c>
    </row>
    <row r="126" spans="1:10" ht="12" hidden="1" customHeight="1" outlineLevel="1" x14ac:dyDescent="0.2">
      <c r="A126" s="449"/>
      <c r="B126" s="449"/>
      <c r="C126" s="449"/>
      <c r="D126" s="449"/>
      <c r="E126" s="449"/>
      <c r="F126" s="449"/>
      <c r="G126" s="449"/>
      <c r="H126" s="449"/>
      <c r="J126" s="610" t="str">
        <f>IF(A126&lt;&gt;"",IF(COUNTIFS('E1-C. Financing Descriptions'!$L$6:$L$305,"U",'E1-C. Financing Descriptions'!$A$6:$A$305,'E1-B. Portfolio Companies'!$A126)&gt;0,"U","R"),"")</f>
        <v/>
      </c>
    </row>
    <row r="127" spans="1:10" ht="12" hidden="1" customHeight="1" outlineLevel="1" x14ac:dyDescent="0.2">
      <c r="A127" s="449"/>
      <c r="B127" s="449"/>
      <c r="C127" s="449"/>
      <c r="D127" s="449"/>
      <c r="E127" s="449"/>
      <c r="F127" s="449"/>
      <c r="G127" s="449"/>
      <c r="H127" s="449"/>
      <c r="J127" s="610" t="str">
        <f>IF(A127&lt;&gt;"",IF(COUNTIFS('E1-C. Financing Descriptions'!$L$6:$L$305,"U",'E1-C. Financing Descriptions'!$A$6:$A$305,'E1-B. Portfolio Companies'!$A127)&gt;0,"U","R"),"")</f>
        <v/>
      </c>
    </row>
    <row r="128" spans="1:10" ht="12" hidden="1" customHeight="1" outlineLevel="1" x14ac:dyDescent="0.2">
      <c r="A128" s="449"/>
      <c r="B128" s="449"/>
      <c r="C128" s="449"/>
      <c r="D128" s="449"/>
      <c r="E128" s="449"/>
      <c r="F128" s="449"/>
      <c r="G128" s="449"/>
      <c r="H128" s="449"/>
      <c r="J128" s="610" t="str">
        <f>IF(A128&lt;&gt;"",IF(COUNTIFS('E1-C. Financing Descriptions'!$L$6:$L$305,"U",'E1-C. Financing Descriptions'!$A$6:$A$305,'E1-B. Portfolio Companies'!$A128)&gt;0,"U","R"),"")</f>
        <v/>
      </c>
    </row>
    <row r="129" spans="1:10" ht="12" hidden="1" customHeight="1" outlineLevel="1" x14ac:dyDescent="0.2">
      <c r="A129" s="449"/>
      <c r="B129" s="449"/>
      <c r="C129" s="449"/>
      <c r="D129" s="449"/>
      <c r="E129" s="449"/>
      <c r="F129" s="449"/>
      <c r="G129" s="449"/>
      <c r="H129" s="449"/>
      <c r="J129" s="610" t="str">
        <f>IF(A129&lt;&gt;"",IF(COUNTIFS('E1-C. Financing Descriptions'!$L$6:$L$305,"U",'E1-C. Financing Descriptions'!$A$6:$A$305,'E1-B. Portfolio Companies'!$A129)&gt;0,"U","R"),"")</f>
        <v/>
      </c>
    </row>
    <row r="130" spans="1:10" ht="12" hidden="1" customHeight="1" outlineLevel="1" x14ac:dyDescent="0.2">
      <c r="A130" s="449"/>
      <c r="B130" s="449"/>
      <c r="C130" s="449"/>
      <c r="D130" s="449"/>
      <c r="E130" s="449"/>
      <c r="F130" s="449"/>
      <c r="G130" s="449"/>
      <c r="H130" s="449"/>
      <c r="J130" s="610" t="str">
        <f>IF(A130&lt;&gt;"",IF(COUNTIFS('E1-C. Financing Descriptions'!$L$6:$L$305,"U",'E1-C. Financing Descriptions'!$A$6:$A$305,'E1-B. Portfolio Companies'!$A130)&gt;0,"U","R"),"")</f>
        <v/>
      </c>
    </row>
    <row r="131" spans="1:10" ht="12" hidden="1" customHeight="1" outlineLevel="1" x14ac:dyDescent="0.2">
      <c r="A131" s="449"/>
      <c r="B131" s="449"/>
      <c r="C131" s="449"/>
      <c r="D131" s="449"/>
      <c r="E131" s="449"/>
      <c r="F131" s="449"/>
      <c r="G131" s="449"/>
      <c r="H131" s="449"/>
      <c r="J131" s="610" t="str">
        <f>IF(A131&lt;&gt;"",IF(COUNTIFS('E1-C. Financing Descriptions'!$L$6:$L$305,"U",'E1-C. Financing Descriptions'!$A$6:$A$305,'E1-B. Portfolio Companies'!$A131)&gt;0,"U","R"),"")</f>
        <v/>
      </c>
    </row>
    <row r="132" spans="1:10" ht="12" hidden="1" customHeight="1" outlineLevel="1" x14ac:dyDescent="0.2">
      <c r="A132" s="449"/>
      <c r="B132" s="449"/>
      <c r="C132" s="449"/>
      <c r="D132" s="449"/>
      <c r="E132" s="449"/>
      <c r="F132" s="449"/>
      <c r="G132" s="449"/>
      <c r="H132" s="449"/>
      <c r="J132" s="610" t="str">
        <f>IF(A132&lt;&gt;"",IF(COUNTIFS('E1-C. Financing Descriptions'!$L$6:$L$305,"U",'E1-C. Financing Descriptions'!$A$6:$A$305,'E1-B. Portfolio Companies'!$A132)&gt;0,"U","R"),"")</f>
        <v/>
      </c>
    </row>
    <row r="133" spans="1:10" ht="12" hidden="1" customHeight="1" outlineLevel="1" x14ac:dyDescent="0.2">
      <c r="A133" s="449"/>
      <c r="B133" s="449"/>
      <c r="C133" s="449"/>
      <c r="D133" s="449"/>
      <c r="E133" s="449"/>
      <c r="F133" s="449"/>
      <c r="G133" s="449"/>
      <c r="H133" s="449"/>
      <c r="J133" s="610" t="str">
        <f>IF(A133&lt;&gt;"",IF(COUNTIFS('E1-C. Financing Descriptions'!$L$6:$L$305,"U",'E1-C. Financing Descriptions'!$A$6:$A$305,'E1-B. Portfolio Companies'!$A133)&gt;0,"U","R"),"")</f>
        <v/>
      </c>
    </row>
    <row r="134" spans="1:10" ht="12" hidden="1" customHeight="1" outlineLevel="1" x14ac:dyDescent="0.2">
      <c r="A134" s="449"/>
      <c r="B134" s="449"/>
      <c r="C134" s="449"/>
      <c r="D134" s="449"/>
      <c r="E134" s="449"/>
      <c r="F134" s="449"/>
      <c r="G134" s="449"/>
      <c r="H134" s="449"/>
      <c r="J134" s="610" t="str">
        <f>IF(A134&lt;&gt;"",IF(COUNTIFS('E1-C. Financing Descriptions'!$L$6:$L$305,"U",'E1-C. Financing Descriptions'!$A$6:$A$305,'E1-B. Portfolio Companies'!$A134)&gt;0,"U","R"),"")</f>
        <v/>
      </c>
    </row>
    <row r="135" spans="1:10" ht="12" hidden="1" customHeight="1" outlineLevel="1" x14ac:dyDescent="0.2">
      <c r="A135" s="449"/>
      <c r="B135" s="449"/>
      <c r="C135" s="449"/>
      <c r="D135" s="449"/>
      <c r="E135" s="449"/>
      <c r="F135" s="449"/>
      <c r="G135" s="449"/>
      <c r="H135" s="449"/>
      <c r="J135" s="610" t="str">
        <f>IF(A135&lt;&gt;"",IF(COUNTIFS('E1-C. Financing Descriptions'!$L$6:$L$305,"U",'E1-C. Financing Descriptions'!$A$6:$A$305,'E1-B. Portfolio Companies'!$A135)&gt;0,"U","R"),"")</f>
        <v/>
      </c>
    </row>
    <row r="136" spans="1:10" ht="12" hidden="1" customHeight="1" outlineLevel="1" x14ac:dyDescent="0.2">
      <c r="A136" s="449"/>
      <c r="B136" s="449"/>
      <c r="C136" s="449"/>
      <c r="D136" s="449"/>
      <c r="E136" s="449"/>
      <c r="F136" s="449"/>
      <c r="G136" s="449"/>
      <c r="H136" s="449"/>
      <c r="J136" s="610" t="str">
        <f>IF(A136&lt;&gt;"",IF(COUNTIFS('E1-C. Financing Descriptions'!$L$6:$L$305,"U",'E1-C. Financing Descriptions'!$A$6:$A$305,'E1-B. Portfolio Companies'!$A136)&gt;0,"U","R"),"")</f>
        <v/>
      </c>
    </row>
    <row r="137" spans="1:10" ht="12" hidden="1" customHeight="1" outlineLevel="1" x14ac:dyDescent="0.2">
      <c r="A137" s="449"/>
      <c r="B137" s="449"/>
      <c r="C137" s="449"/>
      <c r="D137" s="449"/>
      <c r="E137" s="449"/>
      <c r="F137" s="449"/>
      <c r="G137" s="449"/>
      <c r="H137" s="449"/>
      <c r="J137" s="610" t="str">
        <f>IF(A137&lt;&gt;"",IF(COUNTIFS('E1-C. Financing Descriptions'!$L$6:$L$305,"U",'E1-C. Financing Descriptions'!$A$6:$A$305,'E1-B. Portfolio Companies'!$A137)&gt;0,"U","R"),"")</f>
        <v/>
      </c>
    </row>
    <row r="138" spans="1:10" ht="12" hidden="1" customHeight="1" outlineLevel="1" x14ac:dyDescent="0.2">
      <c r="A138" s="449"/>
      <c r="B138" s="449"/>
      <c r="C138" s="449"/>
      <c r="D138" s="449"/>
      <c r="E138" s="449"/>
      <c r="F138" s="449"/>
      <c r="G138" s="449"/>
      <c r="H138" s="449"/>
      <c r="J138" s="610" t="str">
        <f>IF(A138&lt;&gt;"",IF(COUNTIFS('E1-C. Financing Descriptions'!$L$6:$L$305,"U",'E1-C. Financing Descriptions'!$A$6:$A$305,'E1-B. Portfolio Companies'!$A138)&gt;0,"U","R"),"")</f>
        <v/>
      </c>
    </row>
    <row r="139" spans="1:10" ht="12" hidden="1" customHeight="1" outlineLevel="1" x14ac:dyDescent="0.2">
      <c r="A139" s="449"/>
      <c r="B139" s="449"/>
      <c r="C139" s="449"/>
      <c r="D139" s="449"/>
      <c r="E139" s="449"/>
      <c r="F139" s="449"/>
      <c r="G139" s="449"/>
      <c r="H139" s="449"/>
      <c r="J139" s="610" t="str">
        <f>IF(A139&lt;&gt;"",IF(COUNTIFS('E1-C. Financing Descriptions'!$L$6:$L$305,"U",'E1-C. Financing Descriptions'!$A$6:$A$305,'E1-B. Portfolio Companies'!$A139)&gt;0,"U","R"),"")</f>
        <v/>
      </c>
    </row>
    <row r="140" spans="1:10" ht="12" hidden="1" customHeight="1" outlineLevel="1" x14ac:dyDescent="0.2">
      <c r="A140" s="449"/>
      <c r="B140" s="449"/>
      <c r="C140" s="449"/>
      <c r="D140" s="449"/>
      <c r="E140" s="449"/>
      <c r="F140" s="449"/>
      <c r="G140" s="449"/>
      <c r="H140" s="449"/>
      <c r="J140" s="610" t="str">
        <f>IF(A140&lt;&gt;"",IF(COUNTIFS('E1-C. Financing Descriptions'!$L$6:$L$305,"U",'E1-C. Financing Descriptions'!$A$6:$A$305,'E1-B. Portfolio Companies'!$A140)&gt;0,"U","R"),"")</f>
        <v/>
      </c>
    </row>
    <row r="141" spans="1:10" ht="12" hidden="1" customHeight="1" outlineLevel="1" x14ac:dyDescent="0.2">
      <c r="A141" s="449"/>
      <c r="B141" s="449"/>
      <c r="C141" s="449"/>
      <c r="D141" s="449"/>
      <c r="E141" s="449"/>
      <c r="F141" s="449"/>
      <c r="G141" s="449"/>
      <c r="H141" s="449"/>
      <c r="J141" s="610" t="str">
        <f>IF(A141&lt;&gt;"",IF(COUNTIFS('E1-C. Financing Descriptions'!$L$6:$L$305,"U",'E1-C. Financing Descriptions'!$A$6:$A$305,'E1-B. Portfolio Companies'!$A141)&gt;0,"U","R"),"")</f>
        <v/>
      </c>
    </row>
    <row r="142" spans="1:10" ht="12" hidden="1" customHeight="1" outlineLevel="1" x14ac:dyDescent="0.2">
      <c r="A142" s="449"/>
      <c r="B142" s="449"/>
      <c r="C142" s="449"/>
      <c r="D142" s="449"/>
      <c r="E142" s="449"/>
      <c r="F142" s="449"/>
      <c r="G142" s="449"/>
      <c r="H142" s="449"/>
      <c r="J142" s="610" t="str">
        <f>IF(A142&lt;&gt;"",IF(COUNTIFS('E1-C. Financing Descriptions'!$L$6:$L$305,"U",'E1-C. Financing Descriptions'!$A$6:$A$305,'E1-B. Portfolio Companies'!$A142)&gt;0,"U","R"),"")</f>
        <v/>
      </c>
    </row>
    <row r="143" spans="1:10" ht="12" hidden="1" customHeight="1" outlineLevel="1" x14ac:dyDescent="0.2">
      <c r="A143" s="449"/>
      <c r="B143" s="449"/>
      <c r="C143" s="449"/>
      <c r="D143" s="449"/>
      <c r="E143" s="449"/>
      <c r="F143" s="449"/>
      <c r="G143" s="449"/>
      <c r="H143" s="449"/>
      <c r="J143" s="610" t="str">
        <f>IF(A143&lt;&gt;"",IF(COUNTIFS('E1-C. Financing Descriptions'!$L$6:$L$305,"U",'E1-C. Financing Descriptions'!$A$6:$A$305,'E1-B. Portfolio Companies'!$A143)&gt;0,"U","R"),"")</f>
        <v/>
      </c>
    </row>
    <row r="144" spans="1:10" ht="12" hidden="1" customHeight="1" outlineLevel="1" x14ac:dyDescent="0.2">
      <c r="A144" s="449"/>
      <c r="B144" s="449"/>
      <c r="C144" s="449"/>
      <c r="D144" s="449"/>
      <c r="E144" s="449"/>
      <c r="F144" s="449"/>
      <c r="G144" s="449"/>
      <c r="H144" s="449"/>
      <c r="J144" s="610" t="str">
        <f>IF(A144&lt;&gt;"",IF(COUNTIFS('E1-C. Financing Descriptions'!$L$6:$L$305,"U",'E1-C. Financing Descriptions'!$A$6:$A$305,'E1-B. Portfolio Companies'!$A144)&gt;0,"U","R"),"")</f>
        <v/>
      </c>
    </row>
    <row r="145" spans="1:10" ht="12" hidden="1" customHeight="1" outlineLevel="1" x14ac:dyDescent="0.2">
      <c r="A145" s="449"/>
      <c r="B145" s="449"/>
      <c r="C145" s="449"/>
      <c r="D145" s="449"/>
      <c r="E145" s="449"/>
      <c r="F145" s="449"/>
      <c r="G145" s="449"/>
      <c r="H145" s="449"/>
      <c r="J145" s="610" t="str">
        <f>IF(A145&lt;&gt;"",IF(COUNTIFS('E1-C. Financing Descriptions'!$L$6:$L$305,"U",'E1-C. Financing Descriptions'!$A$6:$A$305,'E1-B. Portfolio Companies'!$A145)&gt;0,"U","R"),"")</f>
        <v/>
      </c>
    </row>
    <row r="146" spans="1:10" ht="12" hidden="1" customHeight="1" outlineLevel="1" x14ac:dyDescent="0.2">
      <c r="A146" s="449"/>
      <c r="B146" s="449"/>
      <c r="C146" s="449"/>
      <c r="D146" s="449"/>
      <c r="E146" s="449"/>
      <c r="F146" s="449"/>
      <c r="G146" s="449"/>
      <c r="H146" s="449"/>
      <c r="J146" s="610" t="str">
        <f>IF(A146&lt;&gt;"",IF(COUNTIFS('E1-C. Financing Descriptions'!$L$6:$L$305,"U",'E1-C. Financing Descriptions'!$A$6:$A$305,'E1-B. Portfolio Companies'!$A146)&gt;0,"U","R"),"")</f>
        <v/>
      </c>
    </row>
    <row r="147" spans="1:10" ht="12" hidden="1" customHeight="1" outlineLevel="1" x14ac:dyDescent="0.2">
      <c r="A147" s="449"/>
      <c r="B147" s="449"/>
      <c r="C147" s="449"/>
      <c r="D147" s="449"/>
      <c r="E147" s="449"/>
      <c r="F147" s="449"/>
      <c r="G147" s="449"/>
      <c r="H147" s="449"/>
      <c r="J147" s="610" t="str">
        <f>IF(A147&lt;&gt;"",IF(COUNTIFS('E1-C. Financing Descriptions'!$L$6:$L$305,"U",'E1-C. Financing Descriptions'!$A$6:$A$305,'E1-B. Portfolio Companies'!$A147)&gt;0,"U","R"),"")</f>
        <v/>
      </c>
    </row>
    <row r="148" spans="1:10" ht="12" hidden="1" customHeight="1" outlineLevel="1" x14ac:dyDescent="0.2">
      <c r="A148" s="449"/>
      <c r="B148" s="449"/>
      <c r="C148" s="449"/>
      <c r="D148" s="449"/>
      <c r="E148" s="449"/>
      <c r="F148" s="449"/>
      <c r="G148" s="449"/>
      <c r="H148" s="449"/>
      <c r="J148" s="610" t="str">
        <f>IF(A148&lt;&gt;"",IF(COUNTIFS('E1-C. Financing Descriptions'!$L$6:$L$305,"U",'E1-C. Financing Descriptions'!$A$6:$A$305,'E1-B. Portfolio Companies'!$A148)&gt;0,"U","R"),"")</f>
        <v/>
      </c>
    </row>
    <row r="149" spans="1:10" ht="12" hidden="1" customHeight="1" outlineLevel="1" x14ac:dyDescent="0.2">
      <c r="A149" s="449"/>
      <c r="B149" s="449"/>
      <c r="C149" s="449"/>
      <c r="D149" s="449"/>
      <c r="E149" s="449"/>
      <c r="F149" s="449"/>
      <c r="G149" s="449"/>
      <c r="H149" s="449"/>
      <c r="J149" s="610" t="str">
        <f>IF(A149&lt;&gt;"",IF(COUNTIFS('E1-C. Financing Descriptions'!$L$6:$L$305,"U",'E1-C. Financing Descriptions'!$A$6:$A$305,'E1-B. Portfolio Companies'!$A149)&gt;0,"U","R"),"")</f>
        <v/>
      </c>
    </row>
    <row r="150" spans="1:10" ht="12" hidden="1" customHeight="1" outlineLevel="1" x14ac:dyDescent="0.2">
      <c r="A150" s="449"/>
      <c r="B150" s="449"/>
      <c r="C150" s="449"/>
      <c r="D150" s="449"/>
      <c r="E150" s="449"/>
      <c r="F150" s="449"/>
      <c r="G150" s="449"/>
      <c r="H150" s="449"/>
      <c r="J150" s="610" t="str">
        <f>IF(A150&lt;&gt;"",IF(COUNTIFS('E1-C. Financing Descriptions'!$L$6:$L$305,"U",'E1-C. Financing Descriptions'!$A$6:$A$305,'E1-B. Portfolio Companies'!$A150)&gt;0,"U","R"),"")</f>
        <v/>
      </c>
    </row>
    <row r="151" spans="1:10" ht="12" hidden="1" customHeight="1" outlineLevel="1" x14ac:dyDescent="0.2">
      <c r="A151" s="449"/>
      <c r="B151" s="449"/>
      <c r="C151" s="449"/>
      <c r="D151" s="449"/>
      <c r="E151" s="449"/>
      <c r="F151" s="449"/>
      <c r="G151" s="449"/>
      <c r="H151" s="449"/>
      <c r="J151" s="610" t="str">
        <f>IF(A151&lt;&gt;"",IF(COUNTIFS('E1-C. Financing Descriptions'!$L$6:$L$305,"U",'E1-C. Financing Descriptions'!$A$6:$A$305,'E1-B. Portfolio Companies'!$A151)&gt;0,"U","R"),"")</f>
        <v/>
      </c>
    </row>
    <row r="152" spans="1:10" ht="12" hidden="1" customHeight="1" outlineLevel="1" x14ac:dyDescent="0.2">
      <c r="A152" s="449"/>
      <c r="B152" s="449"/>
      <c r="C152" s="449"/>
      <c r="D152" s="449"/>
      <c r="E152" s="449"/>
      <c r="F152" s="449"/>
      <c r="G152" s="449"/>
      <c r="H152" s="449"/>
      <c r="J152" s="610" t="str">
        <f>IF(A152&lt;&gt;"",IF(COUNTIFS('E1-C. Financing Descriptions'!$L$6:$L$305,"U",'E1-C. Financing Descriptions'!$A$6:$A$305,'E1-B. Portfolio Companies'!$A152)&gt;0,"U","R"),"")</f>
        <v/>
      </c>
    </row>
    <row r="153" spans="1:10" ht="12" hidden="1" customHeight="1" outlineLevel="1" x14ac:dyDescent="0.2">
      <c r="A153" s="449"/>
      <c r="B153" s="449"/>
      <c r="C153" s="449"/>
      <c r="D153" s="449"/>
      <c r="E153" s="449"/>
      <c r="F153" s="449"/>
      <c r="G153" s="449"/>
      <c r="H153" s="449"/>
      <c r="J153" s="610" t="str">
        <f>IF(A153&lt;&gt;"",IF(COUNTIFS('E1-C. Financing Descriptions'!$L$6:$L$305,"U",'E1-C. Financing Descriptions'!$A$6:$A$305,'E1-B. Portfolio Companies'!$A153)&gt;0,"U","R"),"")</f>
        <v/>
      </c>
    </row>
    <row r="154" spans="1:10" ht="12" hidden="1" customHeight="1" outlineLevel="1" x14ac:dyDescent="0.2">
      <c r="A154" s="449"/>
      <c r="B154" s="449"/>
      <c r="C154" s="449"/>
      <c r="D154" s="449"/>
      <c r="E154" s="449"/>
      <c r="F154" s="449"/>
      <c r="G154" s="449"/>
      <c r="H154" s="449"/>
      <c r="J154" s="610" t="str">
        <f>IF(A154&lt;&gt;"",IF(COUNTIFS('E1-C. Financing Descriptions'!$L$6:$L$305,"U",'E1-C. Financing Descriptions'!$A$6:$A$305,'E1-B. Portfolio Companies'!$A154)&gt;0,"U","R"),"")</f>
        <v/>
      </c>
    </row>
    <row r="155" spans="1:10" ht="12" hidden="1" customHeight="1" outlineLevel="1" x14ac:dyDescent="0.2">
      <c r="A155" s="449"/>
      <c r="B155" s="449"/>
      <c r="C155" s="449"/>
      <c r="D155" s="449"/>
      <c r="E155" s="449"/>
      <c r="F155" s="449"/>
      <c r="G155" s="449"/>
      <c r="H155" s="449"/>
      <c r="J155" s="610" t="str">
        <f>IF(A155&lt;&gt;"",IF(COUNTIFS('E1-C. Financing Descriptions'!$L$6:$L$305,"U",'E1-C. Financing Descriptions'!$A$6:$A$305,'E1-B. Portfolio Companies'!$A155)&gt;0,"U","R"),"")</f>
        <v/>
      </c>
    </row>
    <row r="156" spans="1:10" ht="12" hidden="1" customHeight="1" outlineLevel="1" x14ac:dyDescent="0.2">
      <c r="A156" s="449"/>
      <c r="B156" s="449"/>
      <c r="C156" s="449"/>
      <c r="D156" s="449"/>
      <c r="E156" s="449"/>
      <c r="F156" s="449"/>
      <c r="G156" s="449"/>
      <c r="H156" s="449"/>
      <c r="J156" s="610" t="str">
        <f>IF(A156&lt;&gt;"",IF(COUNTIFS('E1-C. Financing Descriptions'!$L$6:$L$305,"U",'E1-C. Financing Descriptions'!$A$6:$A$305,'E1-B. Portfolio Companies'!$A156)&gt;0,"U","R"),"")</f>
        <v/>
      </c>
    </row>
    <row r="157" spans="1:10" ht="12" customHeight="1" collapsed="1" x14ac:dyDescent="0.2">
      <c r="A157" s="449"/>
      <c r="B157" s="449"/>
      <c r="C157" s="449"/>
      <c r="D157" s="449"/>
      <c r="E157" s="449"/>
      <c r="F157" s="449"/>
      <c r="G157" s="449"/>
      <c r="H157" s="449"/>
      <c r="J157" s="610" t="str">
        <f>IF(A157&lt;&gt;"",IF(COUNTIFS('E1-C. Financing Descriptions'!$L$6:$L$305,"U",'E1-C. Financing Descriptions'!$A$6:$A$305,'E1-B. Portfolio Companies'!$A157)&gt;0,"U","R"),"")</f>
        <v/>
      </c>
    </row>
    <row r="158" spans="1:10" ht="12" hidden="1" customHeight="1" outlineLevel="1" x14ac:dyDescent="0.2">
      <c r="A158" s="449"/>
      <c r="B158" s="449"/>
      <c r="C158" s="449"/>
      <c r="D158" s="449"/>
      <c r="E158" s="449"/>
      <c r="F158" s="449"/>
      <c r="G158" s="449"/>
      <c r="H158" s="449"/>
      <c r="J158" s="610" t="str">
        <f>IF(A158&lt;&gt;"",IF(COUNTIFS('E1-C. Financing Descriptions'!$L$6:$L$305,"U",'E1-C. Financing Descriptions'!$A$6:$A$305,'E1-B. Portfolio Companies'!$A158)&gt;0,"U","R"),"")</f>
        <v/>
      </c>
    </row>
    <row r="159" spans="1:10" ht="12" hidden="1" customHeight="1" outlineLevel="1" x14ac:dyDescent="0.2">
      <c r="A159" s="449"/>
      <c r="B159" s="449"/>
      <c r="C159" s="449"/>
      <c r="D159" s="449"/>
      <c r="E159" s="449"/>
      <c r="F159" s="449"/>
      <c r="G159" s="449"/>
      <c r="H159" s="449"/>
      <c r="J159" s="610" t="str">
        <f>IF(A159&lt;&gt;"",IF(COUNTIFS('E1-C. Financing Descriptions'!$L$6:$L$305,"U",'E1-C. Financing Descriptions'!$A$6:$A$305,'E1-B. Portfolio Companies'!$A159)&gt;0,"U","R"),"")</f>
        <v/>
      </c>
    </row>
    <row r="160" spans="1:10" ht="12" hidden="1" customHeight="1" outlineLevel="1" x14ac:dyDescent="0.2">
      <c r="A160" s="449"/>
      <c r="B160" s="449"/>
      <c r="C160" s="449"/>
      <c r="D160" s="449"/>
      <c r="E160" s="449"/>
      <c r="F160" s="449"/>
      <c r="G160" s="449"/>
      <c r="H160" s="449"/>
      <c r="J160" s="610" t="str">
        <f>IF(A160&lt;&gt;"",IF(COUNTIFS('E1-C. Financing Descriptions'!$L$6:$L$305,"U",'E1-C. Financing Descriptions'!$A$6:$A$305,'E1-B. Portfolio Companies'!$A160)&gt;0,"U","R"),"")</f>
        <v/>
      </c>
    </row>
    <row r="161" spans="1:10" ht="12" hidden="1" customHeight="1" outlineLevel="1" x14ac:dyDescent="0.2">
      <c r="A161" s="449"/>
      <c r="B161" s="449"/>
      <c r="C161" s="449"/>
      <c r="D161" s="449"/>
      <c r="E161" s="449"/>
      <c r="F161" s="449"/>
      <c r="G161" s="449"/>
      <c r="H161" s="449"/>
      <c r="J161" s="610" t="str">
        <f>IF(A161&lt;&gt;"",IF(COUNTIFS('E1-C. Financing Descriptions'!$L$6:$L$305,"U",'E1-C. Financing Descriptions'!$A$6:$A$305,'E1-B. Portfolio Companies'!$A161)&gt;0,"U","R"),"")</f>
        <v/>
      </c>
    </row>
    <row r="162" spans="1:10" ht="12" hidden="1" customHeight="1" outlineLevel="1" x14ac:dyDescent="0.2">
      <c r="A162" s="449"/>
      <c r="B162" s="449"/>
      <c r="C162" s="449"/>
      <c r="D162" s="449"/>
      <c r="E162" s="449"/>
      <c r="F162" s="449"/>
      <c r="G162" s="449"/>
      <c r="H162" s="449"/>
      <c r="J162" s="610" t="str">
        <f>IF(A162&lt;&gt;"",IF(COUNTIFS('E1-C. Financing Descriptions'!$L$6:$L$305,"U",'E1-C. Financing Descriptions'!$A$6:$A$305,'E1-B. Portfolio Companies'!$A162)&gt;0,"U","R"),"")</f>
        <v/>
      </c>
    </row>
    <row r="163" spans="1:10" ht="12" hidden="1" customHeight="1" outlineLevel="1" x14ac:dyDescent="0.2">
      <c r="A163" s="449"/>
      <c r="B163" s="449"/>
      <c r="C163" s="449"/>
      <c r="D163" s="449"/>
      <c r="E163" s="449"/>
      <c r="F163" s="449"/>
      <c r="G163" s="449"/>
      <c r="H163" s="449"/>
      <c r="J163" s="610" t="str">
        <f>IF(A163&lt;&gt;"",IF(COUNTIFS('E1-C. Financing Descriptions'!$L$6:$L$305,"U",'E1-C. Financing Descriptions'!$A$6:$A$305,'E1-B. Portfolio Companies'!$A163)&gt;0,"U","R"),"")</f>
        <v/>
      </c>
    </row>
    <row r="164" spans="1:10" ht="12" hidden="1" customHeight="1" outlineLevel="1" x14ac:dyDescent="0.2">
      <c r="A164" s="449"/>
      <c r="B164" s="449"/>
      <c r="C164" s="449"/>
      <c r="D164" s="449"/>
      <c r="E164" s="449"/>
      <c r="F164" s="449"/>
      <c r="G164" s="449"/>
      <c r="H164" s="449"/>
      <c r="J164" s="610" t="str">
        <f>IF(A164&lt;&gt;"",IF(COUNTIFS('E1-C. Financing Descriptions'!$L$6:$L$305,"U",'E1-C. Financing Descriptions'!$A$6:$A$305,'E1-B. Portfolio Companies'!$A164)&gt;0,"U","R"),"")</f>
        <v/>
      </c>
    </row>
    <row r="165" spans="1:10" ht="12" hidden="1" customHeight="1" outlineLevel="1" x14ac:dyDescent="0.2">
      <c r="A165" s="449"/>
      <c r="B165" s="449"/>
      <c r="C165" s="449"/>
      <c r="D165" s="449"/>
      <c r="E165" s="449"/>
      <c r="F165" s="449"/>
      <c r="G165" s="449"/>
      <c r="H165" s="449"/>
      <c r="J165" s="610" t="str">
        <f>IF(A165&lt;&gt;"",IF(COUNTIFS('E1-C. Financing Descriptions'!$L$6:$L$305,"U",'E1-C. Financing Descriptions'!$A$6:$A$305,'E1-B. Portfolio Companies'!$A165)&gt;0,"U","R"),"")</f>
        <v/>
      </c>
    </row>
    <row r="166" spans="1:10" ht="12" hidden="1" customHeight="1" outlineLevel="1" x14ac:dyDescent="0.2">
      <c r="A166" s="449"/>
      <c r="B166" s="449"/>
      <c r="C166" s="449"/>
      <c r="D166" s="449"/>
      <c r="E166" s="449"/>
      <c r="F166" s="449"/>
      <c r="G166" s="449"/>
      <c r="H166" s="449"/>
      <c r="J166" s="610" t="str">
        <f>IF(A166&lt;&gt;"",IF(COUNTIFS('E1-C. Financing Descriptions'!$L$6:$L$305,"U",'E1-C. Financing Descriptions'!$A$6:$A$305,'E1-B. Portfolio Companies'!$A166)&gt;0,"U","R"),"")</f>
        <v/>
      </c>
    </row>
    <row r="167" spans="1:10" ht="12" hidden="1" customHeight="1" outlineLevel="1" x14ac:dyDescent="0.2">
      <c r="A167" s="449"/>
      <c r="B167" s="449"/>
      <c r="C167" s="449"/>
      <c r="D167" s="449"/>
      <c r="E167" s="449"/>
      <c r="F167" s="449"/>
      <c r="G167" s="449"/>
      <c r="H167" s="449"/>
      <c r="J167" s="610" t="str">
        <f>IF(A167&lt;&gt;"",IF(COUNTIFS('E1-C. Financing Descriptions'!$L$6:$L$305,"U",'E1-C. Financing Descriptions'!$A$6:$A$305,'E1-B. Portfolio Companies'!$A167)&gt;0,"U","R"),"")</f>
        <v/>
      </c>
    </row>
    <row r="168" spans="1:10" ht="12" hidden="1" customHeight="1" outlineLevel="1" x14ac:dyDescent="0.2">
      <c r="A168" s="448"/>
      <c r="B168" s="448"/>
      <c r="C168" s="448"/>
      <c r="D168" s="448"/>
      <c r="E168" s="448"/>
      <c r="F168" s="448"/>
      <c r="G168" s="448"/>
      <c r="H168" s="448"/>
      <c r="J168" s="610" t="str">
        <f>IF(A168&lt;&gt;"",IF(COUNTIFS('E1-C. Financing Descriptions'!$L$6:$L$305,"U",'E1-C. Financing Descriptions'!$A$6:$A$305,'E1-B. Portfolio Companies'!$A168)&gt;0,"U","R"),"")</f>
        <v/>
      </c>
    </row>
    <row r="169" spans="1:10" ht="12" hidden="1" customHeight="1" outlineLevel="1" x14ac:dyDescent="0.2">
      <c r="A169" s="449"/>
      <c r="B169" s="449"/>
      <c r="C169" s="449"/>
      <c r="D169" s="449"/>
      <c r="E169" s="449"/>
      <c r="F169" s="449"/>
      <c r="G169" s="449"/>
      <c r="H169" s="449"/>
      <c r="J169" s="610" t="str">
        <f>IF(A169&lt;&gt;"",IF(COUNTIFS('E1-C. Financing Descriptions'!$L$6:$L$305,"U",'E1-C. Financing Descriptions'!$A$6:$A$305,'E1-B. Portfolio Companies'!$A169)&gt;0,"U","R"),"")</f>
        <v/>
      </c>
    </row>
    <row r="170" spans="1:10" ht="12" hidden="1" customHeight="1" outlineLevel="1" x14ac:dyDescent="0.2">
      <c r="A170" s="449"/>
      <c r="B170" s="449"/>
      <c r="C170" s="449"/>
      <c r="D170" s="449"/>
      <c r="E170" s="449"/>
      <c r="F170" s="449"/>
      <c r="G170" s="449"/>
      <c r="H170" s="449"/>
      <c r="J170" s="610" t="str">
        <f>IF(A170&lt;&gt;"",IF(COUNTIFS('E1-C. Financing Descriptions'!$L$6:$L$305,"U",'E1-C. Financing Descriptions'!$A$6:$A$305,'E1-B. Portfolio Companies'!$A170)&gt;0,"U","R"),"")</f>
        <v/>
      </c>
    </row>
    <row r="171" spans="1:10" ht="12" hidden="1" customHeight="1" outlineLevel="1" x14ac:dyDescent="0.2">
      <c r="A171" s="449"/>
      <c r="B171" s="449"/>
      <c r="C171" s="449"/>
      <c r="D171" s="449"/>
      <c r="E171" s="449"/>
      <c r="F171" s="449"/>
      <c r="G171" s="449"/>
      <c r="H171" s="449"/>
      <c r="J171" s="610" t="str">
        <f>IF(A171&lt;&gt;"",IF(COUNTIFS('E1-C. Financing Descriptions'!$L$6:$L$305,"U",'E1-C. Financing Descriptions'!$A$6:$A$305,'E1-B. Portfolio Companies'!$A171)&gt;0,"U","R"),"")</f>
        <v/>
      </c>
    </row>
    <row r="172" spans="1:10" ht="12" hidden="1" customHeight="1" outlineLevel="1" x14ac:dyDescent="0.2">
      <c r="A172" s="449"/>
      <c r="B172" s="449"/>
      <c r="C172" s="449"/>
      <c r="D172" s="449"/>
      <c r="E172" s="449"/>
      <c r="F172" s="449"/>
      <c r="G172" s="449"/>
      <c r="H172" s="449"/>
      <c r="J172" s="610" t="str">
        <f>IF(A172&lt;&gt;"",IF(COUNTIFS('E1-C. Financing Descriptions'!$L$6:$L$305,"U",'E1-C. Financing Descriptions'!$A$6:$A$305,'E1-B. Portfolio Companies'!$A172)&gt;0,"U","R"),"")</f>
        <v/>
      </c>
    </row>
    <row r="173" spans="1:10" ht="12" hidden="1" customHeight="1" outlineLevel="1" x14ac:dyDescent="0.2">
      <c r="A173" s="449"/>
      <c r="B173" s="449"/>
      <c r="C173" s="449"/>
      <c r="D173" s="449"/>
      <c r="E173" s="449"/>
      <c r="F173" s="449"/>
      <c r="G173" s="449"/>
      <c r="H173" s="449"/>
      <c r="J173" s="610" t="str">
        <f>IF(A173&lt;&gt;"",IF(COUNTIFS('E1-C. Financing Descriptions'!$L$6:$L$305,"U",'E1-C. Financing Descriptions'!$A$6:$A$305,'E1-B. Portfolio Companies'!$A173)&gt;0,"U","R"),"")</f>
        <v/>
      </c>
    </row>
    <row r="174" spans="1:10" ht="12" hidden="1" customHeight="1" outlineLevel="1" x14ac:dyDescent="0.2">
      <c r="A174" s="449"/>
      <c r="B174" s="449"/>
      <c r="C174" s="449"/>
      <c r="D174" s="449"/>
      <c r="E174" s="449"/>
      <c r="F174" s="449"/>
      <c r="G174" s="449"/>
      <c r="H174" s="449"/>
      <c r="J174" s="610" t="str">
        <f>IF(A174&lt;&gt;"",IF(COUNTIFS('E1-C. Financing Descriptions'!$L$6:$L$305,"U",'E1-C. Financing Descriptions'!$A$6:$A$305,'E1-B. Portfolio Companies'!$A174)&gt;0,"U","R"),"")</f>
        <v/>
      </c>
    </row>
    <row r="175" spans="1:10" ht="12" hidden="1" customHeight="1" outlineLevel="1" x14ac:dyDescent="0.2">
      <c r="A175" s="449"/>
      <c r="B175" s="449"/>
      <c r="C175" s="449"/>
      <c r="D175" s="449"/>
      <c r="E175" s="449"/>
      <c r="F175" s="449"/>
      <c r="G175" s="449"/>
      <c r="H175" s="449"/>
      <c r="J175" s="610" t="str">
        <f>IF(A175&lt;&gt;"",IF(COUNTIFS('E1-C. Financing Descriptions'!$L$6:$L$305,"U",'E1-C. Financing Descriptions'!$A$6:$A$305,'E1-B. Portfolio Companies'!$A175)&gt;0,"U","R"),"")</f>
        <v/>
      </c>
    </row>
    <row r="176" spans="1:10" ht="12" hidden="1" customHeight="1" outlineLevel="1" x14ac:dyDescent="0.2">
      <c r="A176" s="449"/>
      <c r="B176" s="449"/>
      <c r="C176" s="449"/>
      <c r="D176" s="449"/>
      <c r="E176" s="449"/>
      <c r="F176" s="449"/>
      <c r="G176" s="449"/>
      <c r="H176" s="449"/>
      <c r="J176" s="610" t="str">
        <f>IF(A176&lt;&gt;"",IF(COUNTIFS('E1-C. Financing Descriptions'!$L$6:$L$305,"U",'E1-C. Financing Descriptions'!$A$6:$A$305,'E1-B. Portfolio Companies'!$A176)&gt;0,"U","R"),"")</f>
        <v/>
      </c>
    </row>
    <row r="177" spans="1:10" ht="12" hidden="1" customHeight="1" outlineLevel="1" x14ac:dyDescent="0.2">
      <c r="A177" s="449"/>
      <c r="B177" s="449"/>
      <c r="C177" s="449"/>
      <c r="D177" s="449"/>
      <c r="E177" s="449"/>
      <c r="F177" s="449"/>
      <c r="G177" s="449"/>
      <c r="H177" s="449"/>
      <c r="J177" s="610" t="str">
        <f>IF(A177&lt;&gt;"",IF(COUNTIFS('E1-C. Financing Descriptions'!$L$6:$L$305,"U",'E1-C. Financing Descriptions'!$A$6:$A$305,'E1-B. Portfolio Companies'!$A177)&gt;0,"U","R"),"")</f>
        <v/>
      </c>
    </row>
    <row r="178" spans="1:10" ht="12" hidden="1" customHeight="1" outlineLevel="1" x14ac:dyDescent="0.2">
      <c r="A178" s="449"/>
      <c r="B178" s="449"/>
      <c r="C178" s="449"/>
      <c r="D178" s="449"/>
      <c r="E178" s="449"/>
      <c r="F178" s="449"/>
      <c r="G178" s="449"/>
      <c r="H178" s="449"/>
      <c r="J178" s="610" t="str">
        <f>IF(A178&lt;&gt;"",IF(COUNTIFS('E1-C. Financing Descriptions'!$L$6:$L$305,"U",'E1-C. Financing Descriptions'!$A$6:$A$305,'E1-B. Portfolio Companies'!$A178)&gt;0,"U","R"),"")</f>
        <v/>
      </c>
    </row>
    <row r="179" spans="1:10" ht="12" hidden="1" customHeight="1" outlineLevel="1" x14ac:dyDescent="0.2">
      <c r="A179" s="449"/>
      <c r="B179" s="449"/>
      <c r="C179" s="449"/>
      <c r="D179" s="449"/>
      <c r="E179" s="449"/>
      <c r="F179" s="449"/>
      <c r="G179" s="449"/>
      <c r="H179" s="449"/>
      <c r="J179" s="610" t="str">
        <f>IF(A179&lt;&gt;"",IF(COUNTIFS('E1-C. Financing Descriptions'!$L$6:$L$305,"U",'E1-C. Financing Descriptions'!$A$6:$A$305,'E1-B. Portfolio Companies'!$A179)&gt;0,"U","R"),"")</f>
        <v/>
      </c>
    </row>
    <row r="180" spans="1:10" ht="12" hidden="1" customHeight="1" outlineLevel="1" x14ac:dyDescent="0.2">
      <c r="A180" s="449"/>
      <c r="B180" s="449"/>
      <c r="C180" s="449"/>
      <c r="D180" s="449"/>
      <c r="E180" s="449"/>
      <c r="F180" s="449"/>
      <c r="G180" s="449"/>
      <c r="H180" s="449"/>
      <c r="J180" s="610" t="str">
        <f>IF(A180&lt;&gt;"",IF(COUNTIFS('E1-C. Financing Descriptions'!$L$6:$L$305,"U",'E1-C. Financing Descriptions'!$A$6:$A$305,'E1-B. Portfolio Companies'!$A180)&gt;0,"U","R"),"")</f>
        <v/>
      </c>
    </row>
    <row r="181" spans="1:10" ht="12" hidden="1" customHeight="1" outlineLevel="1" x14ac:dyDescent="0.2">
      <c r="A181" s="449"/>
      <c r="B181" s="449"/>
      <c r="C181" s="449"/>
      <c r="D181" s="449"/>
      <c r="E181" s="449"/>
      <c r="F181" s="449"/>
      <c r="G181" s="449"/>
      <c r="H181" s="449"/>
      <c r="J181" s="610" t="str">
        <f>IF(A181&lt;&gt;"",IF(COUNTIFS('E1-C. Financing Descriptions'!$L$6:$L$305,"U",'E1-C. Financing Descriptions'!$A$6:$A$305,'E1-B. Portfolio Companies'!$A181)&gt;0,"U","R"),"")</f>
        <v/>
      </c>
    </row>
    <row r="182" spans="1:10" ht="12" hidden="1" customHeight="1" outlineLevel="1" x14ac:dyDescent="0.2">
      <c r="A182" s="449"/>
      <c r="B182" s="449"/>
      <c r="C182" s="449"/>
      <c r="D182" s="449"/>
      <c r="E182" s="449"/>
      <c r="F182" s="449"/>
      <c r="G182" s="449"/>
      <c r="H182" s="449"/>
      <c r="J182" s="610" t="str">
        <f>IF(A182&lt;&gt;"",IF(COUNTIFS('E1-C. Financing Descriptions'!$L$6:$L$305,"U",'E1-C. Financing Descriptions'!$A$6:$A$305,'E1-B. Portfolio Companies'!$A182)&gt;0,"U","R"),"")</f>
        <v/>
      </c>
    </row>
    <row r="183" spans="1:10" ht="12" hidden="1" customHeight="1" outlineLevel="1" x14ac:dyDescent="0.2">
      <c r="A183" s="449"/>
      <c r="B183" s="449"/>
      <c r="C183" s="449"/>
      <c r="D183" s="449"/>
      <c r="E183" s="449"/>
      <c r="F183" s="449"/>
      <c r="G183" s="449"/>
      <c r="H183" s="449"/>
      <c r="J183" s="610" t="str">
        <f>IF(A183&lt;&gt;"",IF(COUNTIFS('E1-C. Financing Descriptions'!$L$6:$L$305,"U",'E1-C. Financing Descriptions'!$A$6:$A$305,'E1-B. Portfolio Companies'!$A183)&gt;0,"U","R"),"")</f>
        <v/>
      </c>
    </row>
    <row r="184" spans="1:10" ht="12" hidden="1" customHeight="1" outlineLevel="1" x14ac:dyDescent="0.2">
      <c r="A184" s="449"/>
      <c r="B184" s="449"/>
      <c r="C184" s="449"/>
      <c r="D184" s="449"/>
      <c r="E184" s="449"/>
      <c r="F184" s="449"/>
      <c r="G184" s="449"/>
      <c r="H184" s="449"/>
      <c r="J184" s="610" t="str">
        <f>IF(A184&lt;&gt;"",IF(COUNTIFS('E1-C. Financing Descriptions'!$L$6:$L$305,"U",'E1-C. Financing Descriptions'!$A$6:$A$305,'E1-B. Portfolio Companies'!$A184)&gt;0,"U","R"),"")</f>
        <v/>
      </c>
    </row>
    <row r="185" spans="1:10" ht="12" hidden="1" customHeight="1" outlineLevel="1" x14ac:dyDescent="0.2">
      <c r="A185" s="449"/>
      <c r="B185" s="449"/>
      <c r="C185" s="449"/>
      <c r="D185" s="449"/>
      <c r="E185" s="449"/>
      <c r="F185" s="449"/>
      <c r="G185" s="449"/>
      <c r="H185" s="449"/>
      <c r="J185" s="610" t="str">
        <f>IF(A185&lt;&gt;"",IF(COUNTIFS('E1-C. Financing Descriptions'!$L$6:$L$305,"U",'E1-C. Financing Descriptions'!$A$6:$A$305,'E1-B. Portfolio Companies'!$A185)&gt;0,"U","R"),"")</f>
        <v/>
      </c>
    </row>
    <row r="186" spans="1:10" ht="12" hidden="1" customHeight="1" outlineLevel="1" x14ac:dyDescent="0.2">
      <c r="A186" s="449"/>
      <c r="B186" s="449"/>
      <c r="C186" s="449"/>
      <c r="D186" s="449"/>
      <c r="E186" s="449"/>
      <c r="F186" s="449"/>
      <c r="G186" s="449"/>
      <c r="H186" s="449"/>
      <c r="J186" s="610" t="str">
        <f>IF(A186&lt;&gt;"",IF(COUNTIFS('E1-C. Financing Descriptions'!$L$6:$L$305,"U",'E1-C. Financing Descriptions'!$A$6:$A$305,'E1-B. Portfolio Companies'!$A186)&gt;0,"U","R"),"")</f>
        <v/>
      </c>
    </row>
    <row r="187" spans="1:10" ht="12" hidden="1" customHeight="1" outlineLevel="1" x14ac:dyDescent="0.2">
      <c r="A187" s="449"/>
      <c r="B187" s="449"/>
      <c r="C187" s="449"/>
      <c r="D187" s="449"/>
      <c r="E187" s="449"/>
      <c r="F187" s="449"/>
      <c r="G187" s="449"/>
      <c r="H187" s="449"/>
      <c r="J187" s="610" t="str">
        <f>IF(A187&lt;&gt;"",IF(COUNTIFS('E1-C. Financing Descriptions'!$L$6:$L$305,"U",'E1-C. Financing Descriptions'!$A$6:$A$305,'E1-B. Portfolio Companies'!$A187)&gt;0,"U","R"),"")</f>
        <v/>
      </c>
    </row>
    <row r="188" spans="1:10" ht="12" hidden="1" customHeight="1" outlineLevel="1" x14ac:dyDescent="0.2">
      <c r="A188" s="449"/>
      <c r="B188" s="449"/>
      <c r="C188" s="449"/>
      <c r="D188" s="449"/>
      <c r="E188" s="449"/>
      <c r="F188" s="449"/>
      <c r="G188" s="449"/>
      <c r="H188" s="449"/>
      <c r="J188" s="610" t="str">
        <f>IF(A188&lt;&gt;"",IF(COUNTIFS('E1-C. Financing Descriptions'!$L$6:$L$305,"U",'E1-C. Financing Descriptions'!$A$6:$A$305,'E1-B. Portfolio Companies'!$A188)&gt;0,"U","R"),"")</f>
        <v/>
      </c>
    </row>
    <row r="189" spans="1:10" ht="12" hidden="1" customHeight="1" outlineLevel="1" x14ac:dyDescent="0.2">
      <c r="A189" s="449"/>
      <c r="B189" s="449"/>
      <c r="C189" s="449"/>
      <c r="D189" s="449"/>
      <c r="E189" s="449"/>
      <c r="F189" s="449"/>
      <c r="G189" s="449"/>
      <c r="H189" s="449"/>
      <c r="J189" s="610" t="str">
        <f>IF(A189&lt;&gt;"",IF(COUNTIFS('E1-C. Financing Descriptions'!$L$6:$L$305,"U",'E1-C. Financing Descriptions'!$A$6:$A$305,'E1-B. Portfolio Companies'!$A189)&gt;0,"U","R"),"")</f>
        <v/>
      </c>
    </row>
    <row r="190" spans="1:10" ht="12" hidden="1" customHeight="1" outlineLevel="1" x14ac:dyDescent="0.2">
      <c r="A190" s="449"/>
      <c r="B190" s="449"/>
      <c r="C190" s="449"/>
      <c r="D190" s="449"/>
      <c r="E190" s="449"/>
      <c r="F190" s="449"/>
      <c r="G190" s="449"/>
      <c r="H190" s="449"/>
      <c r="J190" s="610" t="str">
        <f>IF(A190&lt;&gt;"",IF(COUNTIFS('E1-C. Financing Descriptions'!$L$6:$L$305,"U",'E1-C. Financing Descriptions'!$A$6:$A$305,'E1-B. Portfolio Companies'!$A190)&gt;0,"U","R"),"")</f>
        <v/>
      </c>
    </row>
    <row r="191" spans="1:10" ht="12" hidden="1" customHeight="1" outlineLevel="1" x14ac:dyDescent="0.2">
      <c r="A191" s="449"/>
      <c r="B191" s="449"/>
      <c r="C191" s="449"/>
      <c r="D191" s="449"/>
      <c r="E191" s="449"/>
      <c r="F191" s="449"/>
      <c r="G191" s="449"/>
      <c r="H191" s="449"/>
      <c r="J191" s="610" t="str">
        <f>IF(A191&lt;&gt;"",IF(COUNTIFS('E1-C. Financing Descriptions'!$L$6:$L$305,"U",'E1-C. Financing Descriptions'!$A$6:$A$305,'E1-B. Portfolio Companies'!$A191)&gt;0,"U","R"),"")</f>
        <v/>
      </c>
    </row>
    <row r="192" spans="1:10" ht="12" hidden="1" customHeight="1" outlineLevel="1" x14ac:dyDescent="0.2">
      <c r="A192" s="449"/>
      <c r="B192" s="449"/>
      <c r="C192" s="449"/>
      <c r="D192" s="449"/>
      <c r="E192" s="449"/>
      <c r="F192" s="449"/>
      <c r="G192" s="449"/>
      <c r="H192" s="449"/>
      <c r="J192" s="610" t="str">
        <f>IF(A192&lt;&gt;"",IF(COUNTIFS('E1-C. Financing Descriptions'!$L$6:$L$305,"U",'E1-C. Financing Descriptions'!$A$6:$A$305,'E1-B. Portfolio Companies'!$A192)&gt;0,"U","R"),"")</f>
        <v/>
      </c>
    </row>
    <row r="193" spans="1:10" ht="12" hidden="1" customHeight="1" outlineLevel="1" x14ac:dyDescent="0.2">
      <c r="A193" s="449"/>
      <c r="B193" s="449"/>
      <c r="C193" s="449"/>
      <c r="D193" s="449"/>
      <c r="E193" s="449"/>
      <c r="F193" s="449"/>
      <c r="G193" s="449"/>
      <c r="H193" s="449"/>
      <c r="J193" s="610" t="str">
        <f>IF(A193&lt;&gt;"",IF(COUNTIFS('E1-C. Financing Descriptions'!$L$6:$L$305,"U",'E1-C. Financing Descriptions'!$A$6:$A$305,'E1-B. Portfolio Companies'!$A193)&gt;0,"U","R"),"")</f>
        <v/>
      </c>
    </row>
    <row r="194" spans="1:10" ht="12" hidden="1" customHeight="1" outlineLevel="1" x14ac:dyDescent="0.2">
      <c r="A194" s="449"/>
      <c r="B194" s="449"/>
      <c r="C194" s="449"/>
      <c r="D194" s="449"/>
      <c r="E194" s="449"/>
      <c r="F194" s="449"/>
      <c r="G194" s="449"/>
      <c r="H194" s="449"/>
      <c r="J194" s="610" t="str">
        <f>IF(A194&lt;&gt;"",IF(COUNTIFS('E1-C. Financing Descriptions'!$L$6:$L$305,"U",'E1-C. Financing Descriptions'!$A$6:$A$305,'E1-B. Portfolio Companies'!$A194)&gt;0,"U","R"),"")</f>
        <v/>
      </c>
    </row>
    <row r="195" spans="1:10" ht="12" hidden="1" customHeight="1" outlineLevel="1" x14ac:dyDescent="0.2">
      <c r="A195" s="449"/>
      <c r="B195" s="449"/>
      <c r="C195" s="449"/>
      <c r="D195" s="449"/>
      <c r="E195" s="449"/>
      <c r="F195" s="449"/>
      <c r="G195" s="449"/>
      <c r="H195" s="449"/>
      <c r="J195" s="610" t="str">
        <f>IF(A195&lt;&gt;"",IF(COUNTIFS('E1-C. Financing Descriptions'!$L$6:$L$305,"U",'E1-C. Financing Descriptions'!$A$6:$A$305,'E1-B. Portfolio Companies'!$A195)&gt;0,"U","R"),"")</f>
        <v/>
      </c>
    </row>
    <row r="196" spans="1:10" ht="12" hidden="1" customHeight="1" outlineLevel="1" x14ac:dyDescent="0.2">
      <c r="A196" s="449"/>
      <c r="B196" s="449"/>
      <c r="C196" s="449"/>
      <c r="D196" s="449"/>
      <c r="E196" s="449"/>
      <c r="F196" s="449"/>
      <c r="G196" s="449"/>
      <c r="H196" s="449"/>
      <c r="J196" s="610" t="str">
        <f>IF(A196&lt;&gt;"",IF(COUNTIFS('E1-C. Financing Descriptions'!$L$6:$L$305,"U",'E1-C. Financing Descriptions'!$A$6:$A$305,'E1-B. Portfolio Companies'!$A196)&gt;0,"U","R"),"")</f>
        <v/>
      </c>
    </row>
    <row r="197" spans="1:10" ht="12" hidden="1" customHeight="1" outlineLevel="1" x14ac:dyDescent="0.2">
      <c r="A197" s="449"/>
      <c r="B197" s="449"/>
      <c r="C197" s="449"/>
      <c r="D197" s="449"/>
      <c r="E197" s="449"/>
      <c r="F197" s="449"/>
      <c r="G197" s="449"/>
      <c r="H197" s="449"/>
      <c r="J197" s="610" t="str">
        <f>IF(A197&lt;&gt;"",IF(COUNTIFS('E1-C. Financing Descriptions'!$L$6:$L$305,"U",'E1-C. Financing Descriptions'!$A$6:$A$305,'E1-B. Portfolio Companies'!$A197)&gt;0,"U","R"),"")</f>
        <v/>
      </c>
    </row>
    <row r="198" spans="1:10" ht="12" hidden="1" customHeight="1" outlineLevel="1" x14ac:dyDescent="0.2">
      <c r="A198" s="449"/>
      <c r="B198" s="449"/>
      <c r="C198" s="449"/>
      <c r="D198" s="449"/>
      <c r="E198" s="449"/>
      <c r="F198" s="449"/>
      <c r="G198" s="449"/>
      <c r="H198" s="449"/>
      <c r="J198" s="610" t="str">
        <f>IF(A198&lt;&gt;"",IF(COUNTIFS('E1-C. Financing Descriptions'!$L$6:$L$305,"U",'E1-C. Financing Descriptions'!$A$6:$A$305,'E1-B. Portfolio Companies'!$A198)&gt;0,"U","R"),"")</f>
        <v/>
      </c>
    </row>
    <row r="199" spans="1:10" ht="12" hidden="1" customHeight="1" outlineLevel="1" x14ac:dyDescent="0.2">
      <c r="A199" s="449"/>
      <c r="B199" s="449"/>
      <c r="C199" s="449"/>
      <c r="D199" s="449"/>
      <c r="E199" s="449"/>
      <c r="F199" s="449"/>
      <c r="G199" s="449"/>
      <c r="H199" s="449"/>
      <c r="J199" s="610" t="str">
        <f>IF(A199&lt;&gt;"",IF(COUNTIFS('E1-C. Financing Descriptions'!$L$6:$L$305,"U",'E1-C. Financing Descriptions'!$A$6:$A$305,'E1-B. Portfolio Companies'!$A199)&gt;0,"U","R"),"")</f>
        <v/>
      </c>
    </row>
    <row r="200" spans="1:10" ht="12" hidden="1" customHeight="1" outlineLevel="1" x14ac:dyDescent="0.2">
      <c r="A200" s="449"/>
      <c r="B200" s="449"/>
      <c r="C200" s="449"/>
      <c r="D200" s="449"/>
      <c r="E200" s="449"/>
      <c r="F200" s="449"/>
      <c r="G200" s="449"/>
      <c r="H200" s="449"/>
      <c r="J200" s="610" t="str">
        <f>IF(A200&lt;&gt;"",IF(COUNTIFS('E1-C. Financing Descriptions'!$L$6:$L$305,"U",'E1-C. Financing Descriptions'!$A$6:$A$305,'E1-B. Portfolio Companies'!$A200)&gt;0,"U","R"),"")</f>
        <v/>
      </c>
    </row>
    <row r="201" spans="1:10" ht="12" hidden="1" customHeight="1" outlineLevel="1" x14ac:dyDescent="0.2">
      <c r="A201" s="449"/>
      <c r="B201" s="449"/>
      <c r="C201" s="449"/>
      <c r="D201" s="449"/>
      <c r="E201" s="449"/>
      <c r="F201" s="449"/>
      <c r="G201" s="449"/>
      <c r="H201" s="449"/>
      <c r="J201" s="610" t="str">
        <f>IF(A201&lt;&gt;"",IF(COUNTIFS('E1-C. Financing Descriptions'!$L$6:$L$305,"U",'E1-C. Financing Descriptions'!$A$6:$A$305,'E1-B. Portfolio Companies'!$A201)&gt;0,"U","R"),"")</f>
        <v/>
      </c>
    </row>
    <row r="202" spans="1:10" ht="12" hidden="1" customHeight="1" outlineLevel="1" x14ac:dyDescent="0.2">
      <c r="A202" s="449"/>
      <c r="B202" s="449"/>
      <c r="C202" s="449"/>
      <c r="D202" s="449"/>
      <c r="E202" s="449"/>
      <c r="F202" s="449"/>
      <c r="G202" s="449"/>
      <c r="H202" s="449"/>
      <c r="J202" s="610" t="str">
        <f>IF(A202&lt;&gt;"",IF(COUNTIFS('E1-C. Financing Descriptions'!$L$6:$L$305,"U",'E1-C. Financing Descriptions'!$A$6:$A$305,'E1-B. Portfolio Companies'!$A202)&gt;0,"U","R"),"")</f>
        <v/>
      </c>
    </row>
    <row r="203" spans="1:10" ht="12" hidden="1" customHeight="1" outlineLevel="1" x14ac:dyDescent="0.2">
      <c r="A203" s="449"/>
      <c r="B203" s="449"/>
      <c r="C203" s="449"/>
      <c r="D203" s="449"/>
      <c r="E203" s="449"/>
      <c r="F203" s="449"/>
      <c r="G203" s="449"/>
      <c r="H203" s="449"/>
      <c r="J203" s="610" t="str">
        <f>IF(A203&lt;&gt;"",IF(COUNTIFS('E1-C. Financing Descriptions'!$L$6:$L$305,"U",'E1-C. Financing Descriptions'!$A$6:$A$305,'E1-B. Portfolio Companies'!$A203)&gt;0,"U","R"),"")</f>
        <v/>
      </c>
    </row>
    <row r="204" spans="1:10" ht="12" hidden="1" customHeight="1" outlineLevel="1" x14ac:dyDescent="0.2">
      <c r="A204" s="449"/>
      <c r="B204" s="449"/>
      <c r="C204" s="449"/>
      <c r="D204" s="449"/>
      <c r="E204" s="449"/>
      <c r="F204" s="449"/>
      <c r="G204" s="449"/>
      <c r="H204" s="449"/>
      <c r="J204" s="610" t="str">
        <f>IF(A204&lt;&gt;"",IF(COUNTIFS('E1-C. Financing Descriptions'!$L$6:$L$305,"U",'E1-C. Financing Descriptions'!$A$6:$A$305,'E1-B. Portfolio Companies'!$A204)&gt;0,"U","R"),"")</f>
        <v/>
      </c>
    </row>
    <row r="205" spans="1:10" ht="12" hidden="1" customHeight="1" outlineLevel="1" x14ac:dyDescent="0.2">
      <c r="A205" s="449"/>
      <c r="B205" s="449"/>
      <c r="C205" s="449"/>
      <c r="D205" s="449"/>
      <c r="E205" s="449"/>
      <c r="F205" s="449"/>
      <c r="G205" s="449"/>
      <c r="H205" s="449"/>
      <c r="J205" s="610" t="str">
        <f>IF(A205&lt;&gt;"",IF(COUNTIFS('E1-C. Financing Descriptions'!$L$6:$L$305,"U",'E1-C. Financing Descriptions'!$A$6:$A$305,'E1-B. Portfolio Companies'!$A205)&gt;0,"U","R"),"")</f>
        <v/>
      </c>
    </row>
    <row r="206" spans="1:10" ht="12" hidden="1" customHeight="1" outlineLevel="1" x14ac:dyDescent="0.2">
      <c r="A206" s="449"/>
      <c r="B206" s="449"/>
      <c r="C206" s="449"/>
      <c r="D206" s="449"/>
      <c r="E206" s="449"/>
      <c r="F206" s="449"/>
      <c r="G206" s="449"/>
      <c r="H206" s="449"/>
      <c r="J206" s="610" t="str">
        <f>IF(A206&lt;&gt;"",IF(COUNTIFS('E1-C. Financing Descriptions'!$L$6:$L$305,"U",'E1-C. Financing Descriptions'!$A$6:$A$305,'E1-B. Portfolio Companies'!$A206)&gt;0,"U","R"),"")</f>
        <v/>
      </c>
    </row>
    <row r="207" spans="1:10" ht="12" hidden="1" customHeight="1" outlineLevel="1" x14ac:dyDescent="0.2">
      <c r="A207" s="449"/>
      <c r="B207" s="449"/>
      <c r="C207" s="449"/>
      <c r="D207" s="449"/>
      <c r="E207" s="449"/>
      <c r="F207" s="449"/>
      <c r="G207" s="449"/>
      <c r="H207" s="449"/>
      <c r="J207" s="610" t="str">
        <f>IF(A207&lt;&gt;"",IF(COUNTIFS('E1-C. Financing Descriptions'!$L$6:$L$305,"U",'E1-C. Financing Descriptions'!$A$6:$A$305,'E1-B. Portfolio Companies'!$A207)&gt;0,"U","R"),"")</f>
        <v/>
      </c>
    </row>
    <row r="208" spans="1:10" ht="12" customHeight="1" collapsed="1" x14ac:dyDescent="0.2">
      <c r="A208" s="449"/>
      <c r="B208" s="449"/>
      <c r="C208" s="449"/>
      <c r="D208" s="449"/>
      <c r="E208" s="449"/>
      <c r="F208" s="449"/>
      <c r="G208" s="449"/>
      <c r="H208" s="449"/>
      <c r="J208" s="610" t="str">
        <f>IF(A208&lt;&gt;"",IF(COUNTIFS('E1-C. Financing Descriptions'!$L$6:$L$305,"U",'E1-C. Financing Descriptions'!$A$6:$A$305,'E1-B. Portfolio Companies'!$A208)&gt;0,"U","R"),"")</f>
        <v/>
      </c>
    </row>
    <row r="209" spans="1:10" ht="12" hidden="1" customHeight="1" outlineLevel="1" x14ac:dyDescent="0.2">
      <c r="A209" s="449"/>
      <c r="B209" s="449"/>
      <c r="C209" s="449"/>
      <c r="D209" s="449"/>
      <c r="E209" s="449"/>
      <c r="F209" s="449"/>
      <c r="G209" s="449"/>
      <c r="H209" s="449"/>
      <c r="J209" s="610" t="str">
        <f>IF(A209&lt;&gt;"",IF(COUNTIFS('E1-C. Financing Descriptions'!$L$6:$L$305,"U",'E1-C. Financing Descriptions'!$A$6:$A$305,'E1-B. Portfolio Companies'!$A209)&gt;0,"U","R"),"")</f>
        <v/>
      </c>
    </row>
    <row r="210" spans="1:10" ht="12" hidden="1" customHeight="1" outlineLevel="1" x14ac:dyDescent="0.2">
      <c r="A210" s="449"/>
      <c r="B210" s="449"/>
      <c r="C210" s="449"/>
      <c r="D210" s="449"/>
      <c r="E210" s="449"/>
      <c r="F210" s="449"/>
      <c r="G210" s="449"/>
      <c r="H210" s="449"/>
      <c r="J210" s="610" t="str">
        <f>IF(A210&lt;&gt;"",IF(COUNTIFS('E1-C. Financing Descriptions'!$L$6:$L$305,"U",'E1-C. Financing Descriptions'!$A$6:$A$305,'E1-B. Portfolio Companies'!$A210)&gt;0,"U","R"),"")</f>
        <v/>
      </c>
    </row>
    <row r="211" spans="1:10" ht="12" hidden="1" customHeight="1" outlineLevel="1" x14ac:dyDescent="0.2">
      <c r="A211" s="449"/>
      <c r="B211" s="449"/>
      <c r="C211" s="449"/>
      <c r="D211" s="449"/>
      <c r="E211" s="449"/>
      <c r="F211" s="449"/>
      <c r="G211" s="449"/>
      <c r="H211" s="449"/>
      <c r="J211" s="610" t="str">
        <f>IF(A211&lt;&gt;"",IF(COUNTIFS('E1-C. Financing Descriptions'!$L$6:$L$305,"U",'E1-C. Financing Descriptions'!$A$6:$A$305,'E1-B. Portfolio Companies'!$A211)&gt;0,"U","R"),"")</f>
        <v/>
      </c>
    </row>
    <row r="212" spans="1:10" ht="12" hidden="1" customHeight="1" outlineLevel="1" x14ac:dyDescent="0.2">
      <c r="A212" s="449"/>
      <c r="B212" s="449"/>
      <c r="C212" s="449"/>
      <c r="D212" s="449"/>
      <c r="E212" s="449"/>
      <c r="F212" s="449"/>
      <c r="G212" s="449"/>
      <c r="H212" s="449"/>
      <c r="J212" s="610" t="str">
        <f>IF(A212&lt;&gt;"",IF(COUNTIFS('E1-C. Financing Descriptions'!$L$6:$L$305,"U",'E1-C. Financing Descriptions'!$A$6:$A$305,'E1-B. Portfolio Companies'!$A212)&gt;0,"U","R"),"")</f>
        <v/>
      </c>
    </row>
    <row r="213" spans="1:10" ht="12" hidden="1" customHeight="1" outlineLevel="1" x14ac:dyDescent="0.2">
      <c r="A213" s="449"/>
      <c r="B213" s="449"/>
      <c r="C213" s="449"/>
      <c r="D213" s="449"/>
      <c r="E213" s="449"/>
      <c r="F213" s="449"/>
      <c r="G213" s="449"/>
      <c r="H213" s="449"/>
      <c r="J213" s="610" t="str">
        <f>IF(A213&lt;&gt;"",IF(COUNTIFS('E1-C. Financing Descriptions'!$L$6:$L$305,"U",'E1-C. Financing Descriptions'!$A$6:$A$305,'E1-B. Portfolio Companies'!$A213)&gt;0,"U","R"),"")</f>
        <v/>
      </c>
    </row>
    <row r="214" spans="1:10" ht="12" hidden="1" customHeight="1" outlineLevel="1" x14ac:dyDescent="0.2">
      <c r="A214" s="449"/>
      <c r="B214" s="449"/>
      <c r="C214" s="449"/>
      <c r="D214" s="449"/>
      <c r="E214" s="449"/>
      <c r="F214" s="449"/>
      <c r="G214" s="449"/>
      <c r="H214" s="449"/>
      <c r="J214" s="610" t="str">
        <f>IF(A214&lt;&gt;"",IF(COUNTIFS('E1-C. Financing Descriptions'!$L$6:$L$305,"U",'E1-C. Financing Descriptions'!$A$6:$A$305,'E1-B. Portfolio Companies'!$A214)&gt;0,"U","R"),"")</f>
        <v/>
      </c>
    </row>
    <row r="215" spans="1:10" ht="12" hidden="1" customHeight="1" outlineLevel="1" x14ac:dyDescent="0.2">
      <c r="A215" s="449"/>
      <c r="B215" s="449"/>
      <c r="C215" s="449"/>
      <c r="D215" s="449"/>
      <c r="E215" s="449"/>
      <c r="F215" s="449"/>
      <c r="G215" s="449"/>
      <c r="H215" s="449"/>
      <c r="J215" s="610" t="str">
        <f>IF(A215&lt;&gt;"",IF(COUNTIFS('E1-C. Financing Descriptions'!$L$6:$L$305,"U",'E1-C. Financing Descriptions'!$A$6:$A$305,'E1-B. Portfolio Companies'!$A215)&gt;0,"U","R"),"")</f>
        <v/>
      </c>
    </row>
    <row r="216" spans="1:10" ht="12" hidden="1" customHeight="1" outlineLevel="1" x14ac:dyDescent="0.2">
      <c r="A216" s="449"/>
      <c r="B216" s="449"/>
      <c r="C216" s="449"/>
      <c r="D216" s="449"/>
      <c r="E216" s="449"/>
      <c r="F216" s="449"/>
      <c r="G216" s="449"/>
      <c r="H216" s="449"/>
      <c r="J216" s="610" t="str">
        <f>IF(A216&lt;&gt;"",IF(COUNTIFS('E1-C. Financing Descriptions'!$L$6:$L$305,"U",'E1-C. Financing Descriptions'!$A$6:$A$305,'E1-B. Portfolio Companies'!$A216)&gt;0,"U","R"),"")</f>
        <v/>
      </c>
    </row>
    <row r="217" spans="1:10" ht="12" hidden="1" customHeight="1" outlineLevel="1" x14ac:dyDescent="0.2">
      <c r="A217" s="449"/>
      <c r="B217" s="449"/>
      <c r="C217" s="449"/>
      <c r="D217" s="449"/>
      <c r="E217" s="449"/>
      <c r="F217" s="449"/>
      <c r="G217" s="449"/>
      <c r="H217" s="449"/>
      <c r="J217" s="610" t="str">
        <f>IF(A217&lt;&gt;"",IF(COUNTIFS('E1-C. Financing Descriptions'!$L$6:$L$305,"U",'E1-C. Financing Descriptions'!$A$6:$A$305,'E1-B. Portfolio Companies'!$A217)&gt;0,"U","R"),"")</f>
        <v/>
      </c>
    </row>
    <row r="218" spans="1:10" ht="12" hidden="1" customHeight="1" outlineLevel="1" x14ac:dyDescent="0.2">
      <c r="A218" s="448"/>
      <c r="B218" s="448"/>
      <c r="C218" s="448"/>
      <c r="D218" s="448"/>
      <c r="E218" s="448"/>
      <c r="F218" s="448"/>
      <c r="G218" s="448"/>
      <c r="H218" s="448"/>
      <c r="J218" s="610" t="str">
        <f>IF(A218&lt;&gt;"",IF(COUNTIFS('E1-C. Financing Descriptions'!$L$6:$L$305,"U",'E1-C. Financing Descriptions'!$A$6:$A$305,'E1-B. Portfolio Companies'!$A218)&gt;0,"U","R"),"")</f>
        <v/>
      </c>
    </row>
    <row r="219" spans="1:10" ht="12" hidden="1" customHeight="1" outlineLevel="1" x14ac:dyDescent="0.2">
      <c r="A219" s="449"/>
      <c r="B219" s="449"/>
      <c r="C219" s="449"/>
      <c r="D219" s="449"/>
      <c r="E219" s="449"/>
      <c r="F219" s="449"/>
      <c r="G219" s="449"/>
      <c r="H219" s="449"/>
      <c r="J219" s="610" t="str">
        <f>IF(A219&lt;&gt;"",IF(COUNTIFS('E1-C. Financing Descriptions'!$L$6:$L$305,"U",'E1-C. Financing Descriptions'!$A$6:$A$305,'E1-B. Portfolio Companies'!$A219)&gt;0,"U","R"),"")</f>
        <v/>
      </c>
    </row>
    <row r="220" spans="1:10" ht="12" hidden="1" customHeight="1" outlineLevel="1" x14ac:dyDescent="0.2">
      <c r="A220" s="449"/>
      <c r="B220" s="449"/>
      <c r="C220" s="449"/>
      <c r="D220" s="449"/>
      <c r="E220" s="449"/>
      <c r="F220" s="449"/>
      <c r="G220" s="449"/>
      <c r="H220" s="449"/>
      <c r="J220" s="610" t="str">
        <f>IF(A220&lt;&gt;"",IF(COUNTIFS('E1-C. Financing Descriptions'!$L$6:$L$305,"U",'E1-C. Financing Descriptions'!$A$6:$A$305,'E1-B. Portfolio Companies'!$A220)&gt;0,"U","R"),"")</f>
        <v/>
      </c>
    </row>
    <row r="221" spans="1:10" ht="12" hidden="1" customHeight="1" outlineLevel="1" x14ac:dyDescent="0.2">
      <c r="A221" s="449"/>
      <c r="B221" s="449"/>
      <c r="C221" s="449"/>
      <c r="D221" s="449"/>
      <c r="E221" s="449"/>
      <c r="F221" s="449"/>
      <c r="G221" s="449"/>
      <c r="H221" s="449"/>
      <c r="J221" s="610" t="str">
        <f>IF(A221&lt;&gt;"",IF(COUNTIFS('E1-C. Financing Descriptions'!$L$6:$L$305,"U",'E1-C. Financing Descriptions'!$A$6:$A$305,'E1-B. Portfolio Companies'!$A221)&gt;0,"U","R"),"")</f>
        <v/>
      </c>
    </row>
    <row r="222" spans="1:10" ht="12" hidden="1" customHeight="1" outlineLevel="1" x14ac:dyDescent="0.2">
      <c r="A222" s="449"/>
      <c r="B222" s="449"/>
      <c r="C222" s="449"/>
      <c r="D222" s="449"/>
      <c r="E222" s="449"/>
      <c r="F222" s="449"/>
      <c r="G222" s="449"/>
      <c r="H222" s="449"/>
      <c r="J222" s="610" t="str">
        <f>IF(A222&lt;&gt;"",IF(COUNTIFS('E1-C. Financing Descriptions'!$L$6:$L$305,"U",'E1-C. Financing Descriptions'!$A$6:$A$305,'E1-B. Portfolio Companies'!$A222)&gt;0,"U","R"),"")</f>
        <v/>
      </c>
    </row>
    <row r="223" spans="1:10" ht="12" hidden="1" customHeight="1" outlineLevel="1" x14ac:dyDescent="0.2">
      <c r="A223" s="449"/>
      <c r="B223" s="449"/>
      <c r="C223" s="449"/>
      <c r="D223" s="449"/>
      <c r="E223" s="449"/>
      <c r="F223" s="449"/>
      <c r="G223" s="449"/>
      <c r="H223" s="449"/>
      <c r="J223" s="610" t="str">
        <f>IF(A223&lt;&gt;"",IF(COUNTIFS('E1-C. Financing Descriptions'!$L$6:$L$305,"U",'E1-C. Financing Descriptions'!$A$6:$A$305,'E1-B. Portfolio Companies'!$A223)&gt;0,"U","R"),"")</f>
        <v/>
      </c>
    </row>
    <row r="224" spans="1:10" ht="12" hidden="1" customHeight="1" outlineLevel="1" x14ac:dyDescent="0.2">
      <c r="A224" s="449"/>
      <c r="B224" s="449"/>
      <c r="C224" s="449"/>
      <c r="D224" s="449"/>
      <c r="E224" s="449"/>
      <c r="F224" s="449"/>
      <c r="G224" s="449"/>
      <c r="H224" s="449"/>
      <c r="J224" s="610" t="str">
        <f>IF(A224&lt;&gt;"",IF(COUNTIFS('E1-C. Financing Descriptions'!$L$6:$L$305,"U",'E1-C. Financing Descriptions'!$A$6:$A$305,'E1-B. Portfolio Companies'!$A224)&gt;0,"U","R"),"")</f>
        <v/>
      </c>
    </row>
    <row r="225" spans="1:10" ht="12" hidden="1" customHeight="1" outlineLevel="1" x14ac:dyDescent="0.2">
      <c r="A225" s="449"/>
      <c r="B225" s="449"/>
      <c r="C225" s="449"/>
      <c r="D225" s="449"/>
      <c r="E225" s="449"/>
      <c r="F225" s="449"/>
      <c r="G225" s="449"/>
      <c r="H225" s="449"/>
      <c r="J225" s="610" t="str">
        <f>IF(A225&lt;&gt;"",IF(COUNTIFS('E1-C. Financing Descriptions'!$L$6:$L$305,"U",'E1-C. Financing Descriptions'!$A$6:$A$305,'E1-B. Portfolio Companies'!$A225)&gt;0,"U","R"),"")</f>
        <v/>
      </c>
    </row>
    <row r="226" spans="1:10" ht="12" hidden="1" customHeight="1" outlineLevel="1" x14ac:dyDescent="0.2">
      <c r="A226" s="449"/>
      <c r="B226" s="449"/>
      <c r="C226" s="449"/>
      <c r="D226" s="449"/>
      <c r="E226" s="449"/>
      <c r="F226" s="449"/>
      <c r="G226" s="449"/>
      <c r="H226" s="449"/>
      <c r="J226" s="610" t="str">
        <f>IF(A226&lt;&gt;"",IF(COUNTIFS('E1-C. Financing Descriptions'!$L$6:$L$305,"U",'E1-C. Financing Descriptions'!$A$6:$A$305,'E1-B. Portfolio Companies'!$A226)&gt;0,"U","R"),"")</f>
        <v/>
      </c>
    </row>
    <row r="227" spans="1:10" ht="12" hidden="1" customHeight="1" outlineLevel="1" x14ac:dyDescent="0.2">
      <c r="A227" s="449"/>
      <c r="B227" s="449"/>
      <c r="C227" s="449"/>
      <c r="D227" s="449"/>
      <c r="E227" s="449"/>
      <c r="F227" s="449"/>
      <c r="G227" s="449"/>
      <c r="H227" s="449"/>
      <c r="J227" s="610" t="str">
        <f>IF(A227&lt;&gt;"",IF(COUNTIFS('E1-C. Financing Descriptions'!$L$6:$L$305,"U",'E1-C. Financing Descriptions'!$A$6:$A$305,'E1-B. Portfolio Companies'!$A227)&gt;0,"U","R"),"")</f>
        <v/>
      </c>
    </row>
    <row r="228" spans="1:10" ht="12" hidden="1" customHeight="1" outlineLevel="1" x14ac:dyDescent="0.2">
      <c r="A228" s="449"/>
      <c r="B228" s="449"/>
      <c r="C228" s="449"/>
      <c r="D228" s="449"/>
      <c r="E228" s="449"/>
      <c r="F228" s="449"/>
      <c r="G228" s="449"/>
      <c r="H228" s="449"/>
      <c r="J228" s="610" t="str">
        <f>IF(A228&lt;&gt;"",IF(COUNTIFS('E1-C. Financing Descriptions'!$L$6:$L$305,"U",'E1-C. Financing Descriptions'!$A$6:$A$305,'E1-B. Portfolio Companies'!$A228)&gt;0,"U","R"),"")</f>
        <v/>
      </c>
    </row>
    <row r="229" spans="1:10" ht="12" hidden="1" customHeight="1" outlineLevel="1" x14ac:dyDescent="0.2">
      <c r="A229" s="449"/>
      <c r="B229" s="449"/>
      <c r="C229" s="449"/>
      <c r="D229" s="449"/>
      <c r="E229" s="449"/>
      <c r="F229" s="449"/>
      <c r="G229" s="449"/>
      <c r="H229" s="449"/>
      <c r="J229" s="610" t="str">
        <f>IF(A229&lt;&gt;"",IF(COUNTIFS('E1-C. Financing Descriptions'!$L$6:$L$305,"U",'E1-C. Financing Descriptions'!$A$6:$A$305,'E1-B. Portfolio Companies'!$A229)&gt;0,"U","R"),"")</f>
        <v/>
      </c>
    </row>
    <row r="230" spans="1:10" ht="12" hidden="1" customHeight="1" outlineLevel="1" x14ac:dyDescent="0.2">
      <c r="A230" s="449"/>
      <c r="B230" s="449"/>
      <c r="C230" s="449"/>
      <c r="D230" s="449"/>
      <c r="E230" s="449"/>
      <c r="F230" s="449"/>
      <c r="G230" s="449"/>
      <c r="H230" s="449"/>
      <c r="J230" s="610" t="str">
        <f>IF(A230&lt;&gt;"",IF(COUNTIFS('E1-C. Financing Descriptions'!$L$6:$L$305,"U",'E1-C. Financing Descriptions'!$A$6:$A$305,'E1-B. Portfolio Companies'!$A230)&gt;0,"U","R"),"")</f>
        <v/>
      </c>
    </row>
    <row r="231" spans="1:10" ht="12" hidden="1" customHeight="1" outlineLevel="1" x14ac:dyDescent="0.2">
      <c r="A231" s="449"/>
      <c r="B231" s="449"/>
      <c r="C231" s="449"/>
      <c r="D231" s="449"/>
      <c r="E231" s="449"/>
      <c r="F231" s="449"/>
      <c r="G231" s="449"/>
      <c r="H231" s="449"/>
      <c r="J231" s="610" t="str">
        <f>IF(A231&lt;&gt;"",IF(COUNTIFS('E1-C. Financing Descriptions'!$L$6:$L$305,"U",'E1-C. Financing Descriptions'!$A$6:$A$305,'E1-B. Portfolio Companies'!$A231)&gt;0,"U","R"),"")</f>
        <v/>
      </c>
    </row>
    <row r="232" spans="1:10" ht="12" hidden="1" customHeight="1" outlineLevel="1" x14ac:dyDescent="0.2">
      <c r="A232" s="449"/>
      <c r="B232" s="449"/>
      <c r="C232" s="449"/>
      <c r="D232" s="449"/>
      <c r="E232" s="449"/>
      <c r="F232" s="449"/>
      <c r="G232" s="449"/>
      <c r="H232" s="449"/>
      <c r="J232" s="610" t="str">
        <f>IF(A232&lt;&gt;"",IF(COUNTIFS('E1-C. Financing Descriptions'!$L$6:$L$305,"U",'E1-C. Financing Descriptions'!$A$6:$A$305,'E1-B. Portfolio Companies'!$A232)&gt;0,"U","R"),"")</f>
        <v/>
      </c>
    </row>
    <row r="233" spans="1:10" ht="12" hidden="1" customHeight="1" outlineLevel="1" x14ac:dyDescent="0.2">
      <c r="A233" s="449"/>
      <c r="B233" s="449"/>
      <c r="C233" s="449"/>
      <c r="D233" s="449"/>
      <c r="E233" s="449"/>
      <c r="F233" s="449"/>
      <c r="G233" s="449"/>
      <c r="H233" s="449"/>
      <c r="J233" s="610" t="str">
        <f>IF(A233&lt;&gt;"",IF(COUNTIFS('E1-C. Financing Descriptions'!$L$6:$L$305,"U",'E1-C. Financing Descriptions'!$A$6:$A$305,'E1-B. Portfolio Companies'!$A233)&gt;0,"U","R"),"")</f>
        <v/>
      </c>
    </row>
    <row r="234" spans="1:10" ht="12" hidden="1" customHeight="1" outlineLevel="1" x14ac:dyDescent="0.2">
      <c r="A234" s="449"/>
      <c r="B234" s="449"/>
      <c r="C234" s="449"/>
      <c r="D234" s="449"/>
      <c r="E234" s="449"/>
      <c r="F234" s="449"/>
      <c r="G234" s="449"/>
      <c r="H234" s="449"/>
      <c r="J234" s="610" t="str">
        <f>IF(A234&lt;&gt;"",IF(COUNTIFS('E1-C. Financing Descriptions'!$L$6:$L$305,"U",'E1-C. Financing Descriptions'!$A$6:$A$305,'E1-B. Portfolio Companies'!$A234)&gt;0,"U","R"),"")</f>
        <v/>
      </c>
    </row>
    <row r="235" spans="1:10" ht="12" hidden="1" customHeight="1" outlineLevel="1" x14ac:dyDescent="0.2">
      <c r="A235" s="449"/>
      <c r="B235" s="449"/>
      <c r="C235" s="449"/>
      <c r="D235" s="449"/>
      <c r="E235" s="449"/>
      <c r="F235" s="449"/>
      <c r="G235" s="449"/>
      <c r="H235" s="449"/>
      <c r="J235" s="610" t="str">
        <f>IF(A235&lt;&gt;"",IF(COUNTIFS('E1-C. Financing Descriptions'!$L$6:$L$305,"U",'E1-C. Financing Descriptions'!$A$6:$A$305,'E1-B. Portfolio Companies'!$A235)&gt;0,"U","R"),"")</f>
        <v/>
      </c>
    </row>
    <row r="236" spans="1:10" ht="12" hidden="1" customHeight="1" outlineLevel="1" x14ac:dyDescent="0.2">
      <c r="A236" s="449"/>
      <c r="B236" s="449"/>
      <c r="C236" s="449"/>
      <c r="D236" s="449"/>
      <c r="E236" s="449"/>
      <c r="F236" s="449"/>
      <c r="G236" s="449"/>
      <c r="H236" s="449"/>
      <c r="J236" s="610" t="str">
        <f>IF(A236&lt;&gt;"",IF(COUNTIFS('E1-C. Financing Descriptions'!$L$6:$L$305,"U",'E1-C. Financing Descriptions'!$A$6:$A$305,'E1-B. Portfolio Companies'!$A236)&gt;0,"U","R"),"")</f>
        <v/>
      </c>
    </row>
    <row r="237" spans="1:10" ht="12" hidden="1" customHeight="1" outlineLevel="1" x14ac:dyDescent="0.2">
      <c r="A237" s="449"/>
      <c r="B237" s="449"/>
      <c r="C237" s="449"/>
      <c r="D237" s="449"/>
      <c r="E237" s="449"/>
      <c r="F237" s="449"/>
      <c r="G237" s="449"/>
      <c r="H237" s="449"/>
      <c r="J237" s="610" t="str">
        <f>IF(A237&lt;&gt;"",IF(COUNTIFS('E1-C. Financing Descriptions'!$L$6:$L$305,"U",'E1-C. Financing Descriptions'!$A$6:$A$305,'E1-B. Portfolio Companies'!$A237)&gt;0,"U","R"),"")</f>
        <v/>
      </c>
    </row>
    <row r="238" spans="1:10" ht="12" hidden="1" customHeight="1" outlineLevel="1" x14ac:dyDescent="0.2">
      <c r="A238" s="449"/>
      <c r="B238" s="449"/>
      <c r="C238" s="449"/>
      <c r="D238" s="449"/>
      <c r="E238" s="449"/>
      <c r="F238" s="449"/>
      <c r="G238" s="449"/>
      <c r="H238" s="449"/>
      <c r="J238" s="610" t="str">
        <f>IF(A238&lt;&gt;"",IF(COUNTIFS('E1-C. Financing Descriptions'!$L$6:$L$305,"U",'E1-C. Financing Descriptions'!$A$6:$A$305,'E1-B. Portfolio Companies'!$A238)&gt;0,"U","R"),"")</f>
        <v/>
      </c>
    </row>
    <row r="239" spans="1:10" ht="12" hidden="1" customHeight="1" outlineLevel="1" x14ac:dyDescent="0.2">
      <c r="A239" s="449"/>
      <c r="B239" s="449"/>
      <c r="C239" s="449"/>
      <c r="D239" s="449"/>
      <c r="E239" s="449"/>
      <c r="F239" s="449"/>
      <c r="G239" s="449"/>
      <c r="H239" s="449"/>
      <c r="J239" s="610" t="str">
        <f>IF(A239&lt;&gt;"",IF(COUNTIFS('E1-C. Financing Descriptions'!$L$6:$L$305,"U",'E1-C. Financing Descriptions'!$A$6:$A$305,'E1-B. Portfolio Companies'!$A239)&gt;0,"U","R"),"")</f>
        <v/>
      </c>
    </row>
    <row r="240" spans="1:10" ht="12" hidden="1" customHeight="1" outlineLevel="1" x14ac:dyDescent="0.2">
      <c r="A240" s="449"/>
      <c r="B240" s="449"/>
      <c r="C240" s="449"/>
      <c r="D240" s="449"/>
      <c r="E240" s="449"/>
      <c r="F240" s="449"/>
      <c r="G240" s="449"/>
      <c r="H240" s="449"/>
      <c r="J240" s="610" t="str">
        <f>IF(A240&lt;&gt;"",IF(COUNTIFS('E1-C. Financing Descriptions'!$L$6:$L$305,"U",'E1-C. Financing Descriptions'!$A$6:$A$305,'E1-B. Portfolio Companies'!$A240)&gt;0,"U","R"),"")</f>
        <v/>
      </c>
    </row>
    <row r="241" spans="1:10" ht="12" hidden="1" customHeight="1" outlineLevel="1" x14ac:dyDescent="0.2">
      <c r="A241" s="449"/>
      <c r="B241" s="449"/>
      <c r="C241" s="449"/>
      <c r="D241" s="449"/>
      <c r="E241" s="449"/>
      <c r="F241" s="449"/>
      <c r="G241" s="449"/>
      <c r="H241" s="449"/>
      <c r="J241" s="610" t="str">
        <f>IF(A241&lt;&gt;"",IF(COUNTIFS('E1-C. Financing Descriptions'!$L$6:$L$305,"U",'E1-C. Financing Descriptions'!$A$6:$A$305,'E1-B. Portfolio Companies'!$A241)&gt;0,"U","R"),"")</f>
        <v/>
      </c>
    </row>
    <row r="242" spans="1:10" ht="12" hidden="1" customHeight="1" outlineLevel="1" x14ac:dyDescent="0.2">
      <c r="A242" s="449"/>
      <c r="B242" s="449"/>
      <c r="C242" s="449"/>
      <c r="D242" s="449"/>
      <c r="E242" s="449"/>
      <c r="F242" s="449"/>
      <c r="G242" s="449"/>
      <c r="H242" s="449"/>
      <c r="J242" s="610" t="str">
        <f>IF(A242&lt;&gt;"",IF(COUNTIFS('E1-C. Financing Descriptions'!$L$6:$L$305,"U",'E1-C. Financing Descriptions'!$A$6:$A$305,'E1-B. Portfolio Companies'!$A242)&gt;0,"U","R"),"")</f>
        <v/>
      </c>
    </row>
    <row r="243" spans="1:10" ht="12" hidden="1" customHeight="1" outlineLevel="1" x14ac:dyDescent="0.2">
      <c r="A243" s="449"/>
      <c r="B243" s="449"/>
      <c r="C243" s="449"/>
      <c r="D243" s="449"/>
      <c r="E243" s="449"/>
      <c r="F243" s="449"/>
      <c r="G243" s="449"/>
      <c r="H243" s="449"/>
      <c r="J243" s="610" t="str">
        <f>IF(A243&lt;&gt;"",IF(COUNTIFS('E1-C. Financing Descriptions'!$L$6:$L$305,"U",'E1-C. Financing Descriptions'!$A$6:$A$305,'E1-B. Portfolio Companies'!$A243)&gt;0,"U","R"),"")</f>
        <v/>
      </c>
    </row>
    <row r="244" spans="1:10" ht="12" hidden="1" customHeight="1" outlineLevel="1" x14ac:dyDescent="0.2">
      <c r="A244" s="449"/>
      <c r="B244" s="449"/>
      <c r="C244" s="449"/>
      <c r="D244" s="449"/>
      <c r="E244" s="449"/>
      <c r="F244" s="449"/>
      <c r="G244" s="449"/>
      <c r="H244" s="449"/>
      <c r="J244" s="610" t="str">
        <f>IF(A244&lt;&gt;"",IF(COUNTIFS('E1-C. Financing Descriptions'!$L$6:$L$305,"U",'E1-C. Financing Descriptions'!$A$6:$A$305,'E1-B. Portfolio Companies'!$A244)&gt;0,"U","R"),"")</f>
        <v/>
      </c>
    </row>
    <row r="245" spans="1:10" ht="12" hidden="1" customHeight="1" outlineLevel="1" x14ac:dyDescent="0.2">
      <c r="A245" s="449"/>
      <c r="B245" s="449"/>
      <c r="C245" s="449"/>
      <c r="D245" s="449"/>
      <c r="E245" s="449"/>
      <c r="F245" s="449"/>
      <c r="G245" s="449"/>
      <c r="H245" s="449"/>
      <c r="J245" s="610" t="str">
        <f>IF(A245&lt;&gt;"",IF(COUNTIFS('E1-C. Financing Descriptions'!$L$6:$L$305,"U",'E1-C. Financing Descriptions'!$A$6:$A$305,'E1-B. Portfolio Companies'!$A245)&gt;0,"U","R"),"")</f>
        <v/>
      </c>
    </row>
    <row r="246" spans="1:10" ht="12" hidden="1" customHeight="1" outlineLevel="1" x14ac:dyDescent="0.2">
      <c r="A246" s="449"/>
      <c r="B246" s="449"/>
      <c r="C246" s="449"/>
      <c r="D246" s="449"/>
      <c r="E246" s="449"/>
      <c r="F246" s="449"/>
      <c r="G246" s="449"/>
      <c r="H246" s="449"/>
      <c r="J246" s="610" t="str">
        <f>IF(A246&lt;&gt;"",IF(COUNTIFS('E1-C. Financing Descriptions'!$L$6:$L$305,"U",'E1-C. Financing Descriptions'!$A$6:$A$305,'E1-B. Portfolio Companies'!$A246)&gt;0,"U","R"),"")</f>
        <v/>
      </c>
    </row>
    <row r="247" spans="1:10" ht="12" hidden="1" customHeight="1" outlineLevel="1" x14ac:dyDescent="0.2">
      <c r="A247" s="449"/>
      <c r="B247" s="449"/>
      <c r="C247" s="449"/>
      <c r="D247" s="449"/>
      <c r="E247" s="449"/>
      <c r="F247" s="449"/>
      <c r="G247" s="449"/>
      <c r="H247" s="449"/>
      <c r="J247" s="610" t="str">
        <f>IF(A247&lt;&gt;"",IF(COUNTIFS('E1-C. Financing Descriptions'!$L$6:$L$305,"U",'E1-C. Financing Descriptions'!$A$6:$A$305,'E1-B. Portfolio Companies'!$A247)&gt;0,"U","R"),"")</f>
        <v/>
      </c>
    </row>
    <row r="248" spans="1:10" ht="12" hidden="1" customHeight="1" outlineLevel="1" x14ac:dyDescent="0.2">
      <c r="A248" s="449"/>
      <c r="B248" s="449"/>
      <c r="C248" s="449"/>
      <c r="D248" s="449"/>
      <c r="E248" s="449"/>
      <c r="F248" s="449"/>
      <c r="G248" s="449"/>
      <c r="H248" s="449"/>
      <c r="J248" s="610" t="str">
        <f>IF(A248&lt;&gt;"",IF(COUNTIFS('E1-C. Financing Descriptions'!$L$6:$L$305,"U",'E1-C. Financing Descriptions'!$A$6:$A$305,'E1-B. Portfolio Companies'!$A248)&gt;0,"U","R"),"")</f>
        <v/>
      </c>
    </row>
    <row r="249" spans="1:10" ht="12" hidden="1" customHeight="1" outlineLevel="1" x14ac:dyDescent="0.2">
      <c r="A249" s="449"/>
      <c r="B249" s="449"/>
      <c r="C249" s="449"/>
      <c r="D249" s="449"/>
      <c r="E249" s="449"/>
      <c r="F249" s="449"/>
      <c r="G249" s="449"/>
      <c r="H249" s="449"/>
      <c r="J249" s="610" t="str">
        <f>IF(A249&lt;&gt;"",IF(COUNTIFS('E1-C. Financing Descriptions'!$L$6:$L$305,"U",'E1-C. Financing Descriptions'!$A$6:$A$305,'E1-B. Portfolio Companies'!$A249)&gt;0,"U","R"),"")</f>
        <v/>
      </c>
    </row>
    <row r="250" spans="1:10" ht="12" hidden="1" customHeight="1" outlineLevel="1" x14ac:dyDescent="0.2">
      <c r="A250" s="449"/>
      <c r="B250" s="449"/>
      <c r="C250" s="449"/>
      <c r="D250" s="449"/>
      <c r="E250" s="449"/>
      <c r="F250" s="449"/>
      <c r="G250" s="449"/>
      <c r="H250" s="449"/>
      <c r="J250" s="610" t="str">
        <f>IF(A250&lt;&gt;"",IF(COUNTIFS('E1-C. Financing Descriptions'!$L$6:$L$305,"U",'E1-C. Financing Descriptions'!$A$6:$A$305,'E1-B. Portfolio Companies'!$A250)&gt;0,"U","R"),"")</f>
        <v/>
      </c>
    </row>
    <row r="251" spans="1:10" ht="12" hidden="1" customHeight="1" outlineLevel="1" x14ac:dyDescent="0.2">
      <c r="A251" s="449"/>
      <c r="B251" s="449"/>
      <c r="C251" s="449"/>
      <c r="D251" s="449"/>
      <c r="E251" s="449"/>
      <c r="F251" s="449"/>
      <c r="G251" s="449"/>
      <c r="H251" s="449"/>
      <c r="J251" s="610" t="str">
        <f>IF(A251&lt;&gt;"",IF(COUNTIFS('E1-C. Financing Descriptions'!$L$6:$L$305,"U",'E1-C. Financing Descriptions'!$A$6:$A$305,'E1-B. Portfolio Companies'!$A251)&gt;0,"U","R"),"")</f>
        <v/>
      </c>
    </row>
    <row r="252" spans="1:10" ht="12" hidden="1" customHeight="1" outlineLevel="1" x14ac:dyDescent="0.2">
      <c r="A252" s="449"/>
      <c r="B252" s="449"/>
      <c r="C252" s="449"/>
      <c r="D252" s="449"/>
      <c r="E252" s="449"/>
      <c r="F252" s="449"/>
      <c r="G252" s="449"/>
      <c r="H252" s="449"/>
      <c r="J252" s="610" t="str">
        <f>IF(A252&lt;&gt;"",IF(COUNTIFS('E1-C. Financing Descriptions'!$L$6:$L$305,"U",'E1-C. Financing Descriptions'!$A$6:$A$305,'E1-B. Portfolio Companies'!$A252)&gt;0,"U","R"),"")</f>
        <v/>
      </c>
    </row>
    <row r="253" spans="1:10" ht="12" hidden="1" customHeight="1" outlineLevel="1" x14ac:dyDescent="0.2">
      <c r="A253" s="449"/>
      <c r="B253" s="449"/>
      <c r="C253" s="449"/>
      <c r="D253" s="449"/>
      <c r="E253" s="449"/>
      <c r="F253" s="449"/>
      <c r="G253" s="449"/>
      <c r="H253" s="449"/>
      <c r="J253" s="610" t="str">
        <f>IF(A253&lt;&gt;"",IF(COUNTIFS('E1-C. Financing Descriptions'!$L$6:$L$305,"U",'E1-C. Financing Descriptions'!$A$6:$A$305,'E1-B. Portfolio Companies'!$A253)&gt;0,"U","R"),"")</f>
        <v/>
      </c>
    </row>
    <row r="254" spans="1:10" ht="12" hidden="1" customHeight="1" outlineLevel="1" x14ac:dyDescent="0.2">
      <c r="A254" s="449"/>
      <c r="B254" s="449"/>
      <c r="C254" s="449"/>
      <c r="D254" s="449"/>
      <c r="E254" s="449"/>
      <c r="F254" s="449"/>
      <c r="G254" s="449"/>
      <c r="H254" s="449"/>
      <c r="J254" s="610" t="str">
        <f>IF(A254&lt;&gt;"",IF(COUNTIFS('E1-C. Financing Descriptions'!$L$6:$L$305,"U",'E1-C. Financing Descriptions'!$A$6:$A$305,'E1-B. Portfolio Companies'!$A254)&gt;0,"U","R"),"")</f>
        <v/>
      </c>
    </row>
    <row r="255" spans="1:10" ht="12" hidden="1" customHeight="1" outlineLevel="1" x14ac:dyDescent="0.2">
      <c r="A255" s="449"/>
      <c r="B255" s="449"/>
      <c r="C255" s="449"/>
      <c r="D255" s="449"/>
      <c r="E255" s="449"/>
      <c r="F255" s="449"/>
      <c r="G255" s="449"/>
      <c r="H255" s="449"/>
      <c r="J255" s="610" t="str">
        <f>IF(A255&lt;&gt;"",IF(COUNTIFS('E1-C. Financing Descriptions'!$L$6:$L$305,"U",'E1-C. Financing Descriptions'!$A$6:$A$305,'E1-B. Portfolio Companies'!$A255)&gt;0,"U","R"),"")</f>
        <v/>
      </c>
    </row>
    <row r="256" spans="1:10" ht="12" hidden="1" customHeight="1" outlineLevel="1" x14ac:dyDescent="0.2">
      <c r="A256" s="449"/>
      <c r="B256" s="449"/>
      <c r="C256" s="449"/>
      <c r="D256" s="449"/>
      <c r="E256" s="449"/>
      <c r="F256" s="449"/>
      <c r="G256" s="449"/>
      <c r="H256" s="449"/>
      <c r="J256" s="610" t="str">
        <f>IF(A256&lt;&gt;"",IF(COUNTIFS('E1-C. Financing Descriptions'!$L$6:$L$305,"U",'E1-C. Financing Descriptions'!$A$6:$A$305,'E1-B. Portfolio Companies'!$A256)&gt;0,"U","R"),"")</f>
        <v/>
      </c>
    </row>
    <row r="257" spans="1:10" ht="12" hidden="1" customHeight="1" outlineLevel="1" x14ac:dyDescent="0.2">
      <c r="A257" s="449"/>
      <c r="B257" s="449"/>
      <c r="C257" s="449"/>
      <c r="D257" s="449"/>
      <c r="E257" s="449"/>
      <c r="F257" s="449"/>
      <c r="G257" s="449"/>
      <c r="H257" s="449"/>
      <c r="J257" s="610" t="str">
        <f>IF(A257&lt;&gt;"",IF(COUNTIFS('E1-C. Financing Descriptions'!$L$6:$L$305,"U",'E1-C. Financing Descriptions'!$A$6:$A$305,'E1-B. Portfolio Companies'!$A257)&gt;0,"U","R"),"")</f>
        <v/>
      </c>
    </row>
    <row r="258" spans="1:10" ht="12" hidden="1" customHeight="1" outlineLevel="1" x14ac:dyDescent="0.2">
      <c r="A258" s="449"/>
      <c r="B258" s="449"/>
      <c r="C258" s="449"/>
      <c r="D258" s="449"/>
      <c r="E258" s="449"/>
      <c r="F258" s="449"/>
      <c r="G258" s="449"/>
      <c r="H258" s="449"/>
      <c r="J258" s="610" t="str">
        <f>IF(A258&lt;&gt;"",IF(COUNTIFS('E1-C. Financing Descriptions'!$L$6:$L$305,"U",'E1-C. Financing Descriptions'!$A$6:$A$305,'E1-B. Portfolio Companies'!$A258)&gt;0,"U","R"),"")</f>
        <v/>
      </c>
    </row>
    <row r="259" spans="1:10" ht="12" customHeight="1" collapsed="1" x14ac:dyDescent="0.2">
      <c r="A259" s="449"/>
      <c r="B259" s="449"/>
      <c r="C259" s="449"/>
      <c r="D259" s="449"/>
      <c r="E259" s="449"/>
      <c r="F259" s="449"/>
      <c r="G259" s="449"/>
      <c r="H259" s="449"/>
      <c r="J259" s="610" t="str">
        <f>IF(A259&lt;&gt;"",IF(COUNTIFS('E1-C. Financing Descriptions'!$L$6:$L$305,"U",'E1-C. Financing Descriptions'!$A$6:$A$305,'E1-B. Portfolio Companies'!$A259)&gt;0,"U","R"),"")</f>
        <v/>
      </c>
    </row>
    <row r="260" spans="1:10" ht="12" customHeight="1" outlineLevel="1" x14ac:dyDescent="0.2">
      <c r="A260" s="449"/>
      <c r="B260" s="449"/>
      <c r="C260" s="449"/>
      <c r="D260" s="449"/>
      <c r="E260" s="449"/>
      <c r="F260" s="449"/>
      <c r="G260" s="449"/>
      <c r="H260" s="449"/>
      <c r="J260" s="610" t="str">
        <f>IF(A260&lt;&gt;"",IF(COUNTIFS('E1-C. Financing Descriptions'!$L$6:$L$305,"U",'E1-C. Financing Descriptions'!$A$6:$A$305,'E1-B. Portfolio Companies'!$A260)&gt;0,"U","R"),"")</f>
        <v/>
      </c>
    </row>
    <row r="261" spans="1:10" ht="12" customHeight="1" outlineLevel="1" x14ac:dyDescent="0.2">
      <c r="A261" s="449"/>
      <c r="B261" s="449"/>
      <c r="C261" s="449"/>
      <c r="D261" s="449"/>
      <c r="E261" s="449"/>
      <c r="F261" s="449"/>
      <c r="G261" s="449"/>
      <c r="H261" s="449"/>
      <c r="J261" s="610" t="str">
        <f>IF(A261&lt;&gt;"",IF(COUNTIFS('E1-C. Financing Descriptions'!$L$6:$L$305,"U",'E1-C. Financing Descriptions'!$A$6:$A$305,'E1-B. Portfolio Companies'!$A261)&gt;0,"U","R"),"")</f>
        <v/>
      </c>
    </row>
    <row r="262" spans="1:10" ht="12" customHeight="1" outlineLevel="1" x14ac:dyDescent="0.2">
      <c r="A262" s="449"/>
      <c r="B262" s="449"/>
      <c r="C262" s="449"/>
      <c r="D262" s="449"/>
      <c r="E262" s="449"/>
      <c r="F262" s="449"/>
      <c r="G262" s="449"/>
      <c r="H262" s="449"/>
      <c r="J262" s="610" t="str">
        <f>IF(A262&lt;&gt;"",IF(COUNTIFS('E1-C. Financing Descriptions'!$L$6:$L$305,"U",'E1-C. Financing Descriptions'!$A$6:$A$305,'E1-B. Portfolio Companies'!$A262)&gt;0,"U","R"),"")</f>
        <v/>
      </c>
    </row>
    <row r="263" spans="1:10" ht="12" customHeight="1" outlineLevel="1" x14ac:dyDescent="0.2">
      <c r="A263" s="449"/>
      <c r="B263" s="449"/>
      <c r="C263" s="449"/>
      <c r="D263" s="449"/>
      <c r="E263" s="449"/>
      <c r="F263" s="449"/>
      <c r="G263" s="449"/>
      <c r="H263" s="449"/>
      <c r="J263" s="610" t="str">
        <f>IF(A263&lt;&gt;"",IF(COUNTIFS('E1-C. Financing Descriptions'!$L$6:$L$305,"U",'E1-C. Financing Descriptions'!$A$6:$A$305,'E1-B. Portfolio Companies'!$A263)&gt;0,"U","R"),"")</f>
        <v/>
      </c>
    </row>
    <row r="264" spans="1:10" ht="12" customHeight="1" outlineLevel="1" x14ac:dyDescent="0.2">
      <c r="A264" s="449"/>
      <c r="B264" s="449"/>
      <c r="C264" s="449"/>
      <c r="D264" s="449"/>
      <c r="E264" s="449"/>
      <c r="F264" s="449"/>
      <c r="G264" s="449"/>
      <c r="H264" s="449"/>
      <c r="J264" s="610" t="str">
        <f>IF(A264&lt;&gt;"",IF(COUNTIFS('E1-C. Financing Descriptions'!$L$6:$L$305,"U",'E1-C. Financing Descriptions'!$A$6:$A$305,'E1-B. Portfolio Companies'!$A264)&gt;0,"U","R"),"")</f>
        <v/>
      </c>
    </row>
    <row r="265" spans="1:10" ht="12" customHeight="1" outlineLevel="1" x14ac:dyDescent="0.2">
      <c r="A265" s="449"/>
      <c r="B265" s="449"/>
      <c r="C265" s="449"/>
      <c r="D265" s="449"/>
      <c r="E265" s="449"/>
      <c r="F265" s="449"/>
      <c r="G265" s="449"/>
      <c r="H265" s="449"/>
      <c r="J265" s="610" t="str">
        <f>IF(A265&lt;&gt;"",IF(COUNTIFS('E1-C. Financing Descriptions'!$L$6:$L$305,"U",'E1-C. Financing Descriptions'!$A$6:$A$305,'E1-B. Portfolio Companies'!$A265)&gt;0,"U","R"),"")</f>
        <v/>
      </c>
    </row>
    <row r="266" spans="1:10" ht="12" customHeight="1" outlineLevel="1" x14ac:dyDescent="0.2">
      <c r="A266" s="449"/>
      <c r="B266" s="449"/>
      <c r="C266" s="449"/>
      <c r="D266" s="449"/>
      <c r="E266" s="449"/>
      <c r="F266" s="449"/>
      <c r="G266" s="449"/>
      <c r="H266" s="449"/>
      <c r="J266" s="610" t="str">
        <f>IF(A266&lt;&gt;"",IF(COUNTIFS('E1-C. Financing Descriptions'!$L$6:$L$305,"U",'E1-C. Financing Descriptions'!$A$6:$A$305,'E1-B. Portfolio Companies'!$A266)&gt;0,"U","R"),"")</f>
        <v/>
      </c>
    </row>
    <row r="267" spans="1:10" ht="12" customHeight="1" outlineLevel="1" x14ac:dyDescent="0.2">
      <c r="A267" s="449"/>
      <c r="B267" s="449"/>
      <c r="C267" s="449"/>
      <c r="D267" s="449"/>
      <c r="E267" s="449"/>
      <c r="F267" s="449"/>
      <c r="G267" s="449"/>
      <c r="H267" s="449"/>
      <c r="J267" s="610" t="str">
        <f>IF(A267&lt;&gt;"",IF(COUNTIFS('E1-C. Financing Descriptions'!$L$6:$L$305,"U",'E1-C. Financing Descriptions'!$A$6:$A$305,'E1-B. Portfolio Companies'!$A267)&gt;0,"U","R"),"")</f>
        <v/>
      </c>
    </row>
    <row r="268" spans="1:10" ht="12" customHeight="1" outlineLevel="1" x14ac:dyDescent="0.2">
      <c r="A268" s="449"/>
      <c r="B268" s="449"/>
      <c r="C268" s="449"/>
      <c r="D268" s="449"/>
      <c r="E268" s="449"/>
      <c r="F268" s="449"/>
      <c r="G268" s="449"/>
      <c r="H268" s="449"/>
      <c r="J268" s="610" t="str">
        <f>IF(A268&lt;&gt;"",IF(COUNTIFS('E1-C. Financing Descriptions'!$L$6:$L$305,"U",'E1-C. Financing Descriptions'!$A$6:$A$305,'E1-B. Portfolio Companies'!$A268)&gt;0,"U","R"),"")</f>
        <v/>
      </c>
    </row>
    <row r="269" spans="1:10" ht="12" customHeight="1" outlineLevel="1" x14ac:dyDescent="0.2">
      <c r="A269" s="449"/>
      <c r="B269" s="449"/>
      <c r="C269" s="449"/>
      <c r="D269" s="449"/>
      <c r="E269" s="449"/>
      <c r="F269" s="449"/>
      <c r="G269" s="449"/>
      <c r="H269" s="449"/>
      <c r="J269" s="610" t="str">
        <f>IF(A269&lt;&gt;"",IF(COUNTIFS('E1-C. Financing Descriptions'!$L$6:$L$305,"U",'E1-C. Financing Descriptions'!$A$6:$A$305,'E1-B. Portfolio Companies'!$A269)&gt;0,"U","R"),"")</f>
        <v/>
      </c>
    </row>
    <row r="270" spans="1:10" ht="12" customHeight="1" outlineLevel="1" x14ac:dyDescent="0.2">
      <c r="A270" s="449"/>
      <c r="B270" s="449"/>
      <c r="C270" s="449"/>
      <c r="D270" s="449"/>
      <c r="E270" s="449"/>
      <c r="F270" s="449"/>
      <c r="G270" s="449"/>
      <c r="H270" s="449"/>
      <c r="J270" s="610" t="str">
        <f>IF(A270&lt;&gt;"",IF(COUNTIFS('E1-C. Financing Descriptions'!$L$6:$L$305,"U",'E1-C. Financing Descriptions'!$A$6:$A$305,'E1-B. Portfolio Companies'!$A270)&gt;0,"U","R"),"")</f>
        <v/>
      </c>
    </row>
    <row r="271" spans="1:10" ht="12" customHeight="1" outlineLevel="1" x14ac:dyDescent="0.2">
      <c r="A271" s="449"/>
      <c r="B271" s="449"/>
      <c r="C271" s="449"/>
      <c r="D271" s="449"/>
      <c r="E271" s="449"/>
      <c r="F271" s="449"/>
      <c r="G271" s="449"/>
      <c r="H271" s="449"/>
      <c r="J271" s="610" t="str">
        <f>IF(A271&lt;&gt;"",IF(COUNTIFS('E1-C. Financing Descriptions'!$L$6:$L$305,"U",'E1-C. Financing Descriptions'!$A$6:$A$305,'E1-B. Portfolio Companies'!$A271)&gt;0,"U","R"),"")</f>
        <v/>
      </c>
    </row>
    <row r="272" spans="1:10" ht="12" customHeight="1" outlineLevel="1" x14ac:dyDescent="0.2">
      <c r="A272" s="449"/>
      <c r="B272" s="449"/>
      <c r="C272" s="449"/>
      <c r="D272" s="449"/>
      <c r="E272" s="449"/>
      <c r="F272" s="449"/>
      <c r="G272" s="449"/>
      <c r="H272" s="449"/>
      <c r="J272" s="610" t="str">
        <f>IF(A272&lt;&gt;"",IF(COUNTIFS('E1-C. Financing Descriptions'!$L$6:$L$305,"U",'E1-C. Financing Descriptions'!$A$6:$A$305,'E1-B. Portfolio Companies'!$A272)&gt;0,"U","R"),"")</f>
        <v/>
      </c>
    </row>
    <row r="273" spans="1:10" ht="12" customHeight="1" outlineLevel="1" x14ac:dyDescent="0.2">
      <c r="A273" s="449"/>
      <c r="B273" s="449"/>
      <c r="C273" s="449"/>
      <c r="D273" s="449"/>
      <c r="E273" s="449"/>
      <c r="F273" s="449"/>
      <c r="G273" s="449"/>
      <c r="H273" s="449"/>
      <c r="J273" s="610" t="str">
        <f>IF(A273&lt;&gt;"",IF(COUNTIFS('E1-C. Financing Descriptions'!$L$6:$L$305,"U",'E1-C. Financing Descriptions'!$A$6:$A$305,'E1-B. Portfolio Companies'!$A273)&gt;0,"U","R"),"")</f>
        <v/>
      </c>
    </row>
    <row r="274" spans="1:10" ht="12" customHeight="1" outlineLevel="1" x14ac:dyDescent="0.2">
      <c r="A274" s="449"/>
      <c r="B274" s="449"/>
      <c r="C274" s="449"/>
      <c r="D274" s="449"/>
      <c r="E274" s="449"/>
      <c r="F274" s="449"/>
      <c r="G274" s="449"/>
      <c r="H274" s="449"/>
      <c r="J274" s="610" t="str">
        <f>IF(A274&lt;&gt;"",IF(COUNTIFS('E1-C. Financing Descriptions'!$L$6:$L$305,"U",'E1-C. Financing Descriptions'!$A$6:$A$305,'E1-B. Portfolio Companies'!$A274)&gt;0,"U","R"),"")</f>
        <v/>
      </c>
    </row>
    <row r="275" spans="1:10" ht="12" customHeight="1" outlineLevel="1" x14ac:dyDescent="0.2">
      <c r="A275" s="449"/>
      <c r="B275" s="449"/>
      <c r="C275" s="449"/>
      <c r="D275" s="449"/>
      <c r="E275" s="449"/>
      <c r="F275" s="449"/>
      <c r="G275" s="449"/>
      <c r="H275" s="449"/>
      <c r="J275" s="610" t="str">
        <f>IF(A275&lt;&gt;"",IF(COUNTIFS('E1-C. Financing Descriptions'!$L$6:$L$305,"U",'E1-C. Financing Descriptions'!$A$6:$A$305,'E1-B. Portfolio Companies'!$A275)&gt;0,"U","R"),"")</f>
        <v/>
      </c>
    </row>
    <row r="276" spans="1:10" ht="12" customHeight="1" outlineLevel="1" x14ac:dyDescent="0.2">
      <c r="A276" s="449"/>
      <c r="B276" s="449"/>
      <c r="C276" s="449"/>
      <c r="D276" s="449"/>
      <c r="E276" s="449"/>
      <c r="F276" s="449"/>
      <c r="G276" s="449"/>
      <c r="H276" s="449"/>
      <c r="J276" s="610" t="str">
        <f>IF(A276&lt;&gt;"",IF(COUNTIFS('E1-C. Financing Descriptions'!$L$6:$L$305,"U",'E1-C. Financing Descriptions'!$A$6:$A$305,'E1-B. Portfolio Companies'!$A276)&gt;0,"U","R"),"")</f>
        <v/>
      </c>
    </row>
    <row r="277" spans="1:10" ht="12" customHeight="1" outlineLevel="1" x14ac:dyDescent="0.2">
      <c r="A277" s="449"/>
      <c r="B277" s="449"/>
      <c r="C277" s="449"/>
      <c r="D277" s="449"/>
      <c r="E277" s="449"/>
      <c r="F277" s="449"/>
      <c r="G277" s="449"/>
      <c r="H277" s="449"/>
      <c r="J277" s="610" t="str">
        <f>IF(A277&lt;&gt;"",IF(COUNTIFS('E1-C. Financing Descriptions'!$L$6:$L$305,"U",'E1-C. Financing Descriptions'!$A$6:$A$305,'E1-B. Portfolio Companies'!$A277)&gt;0,"U","R"),"")</f>
        <v/>
      </c>
    </row>
    <row r="278" spans="1:10" ht="12" customHeight="1" outlineLevel="1" x14ac:dyDescent="0.2">
      <c r="A278" s="449"/>
      <c r="B278" s="449"/>
      <c r="C278" s="449"/>
      <c r="D278" s="449"/>
      <c r="E278" s="449"/>
      <c r="F278" s="449"/>
      <c r="G278" s="449"/>
      <c r="H278" s="449"/>
      <c r="J278" s="610" t="str">
        <f>IF(A278&lt;&gt;"",IF(COUNTIFS('E1-C. Financing Descriptions'!$L$6:$L$305,"U",'E1-C. Financing Descriptions'!$A$6:$A$305,'E1-B. Portfolio Companies'!$A278)&gt;0,"U","R"),"")</f>
        <v/>
      </c>
    </row>
    <row r="279" spans="1:10" ht="12" customHeight="1" outlineLevel="1" x14ac:dyDescent="0.2">
      <c r="A279" s="449"/>
      <c r="B279" s="449"/>
      <c r="C279" s="449"/>
      <c r="D279" s="449"/>
      <c r="E279" s="449"/>
      <c r="F279" s="449"/>
      <c r="G279" s="449"/>
      <c r="H279" s="449"/>
      <c r="J279" s="610" t="str">
        <f>IF(A279&lt;&gt;"",IF(COUNTIFS('E1-C. Financing Descriptions'!$L$6:$L$305,"U",'E1-C. Financing Descriptions'!$A$6:$A$305,'E1-B. Portfolio Companies'!$A279)&gt;0,"U","R"),"")</f>
        <v/>
      </c>
    </row>
    <row r="280" spans="1:10" ht="12" customHeight="1" outlineLevel="1" x14ac:dyDescent="0.2">
      <c r="A280" s="449"/>
      <c r="B280" s="449"/>
      <c r="C280" s="449"/>
      <c r="D280" s="449"/>
      <c r="E280" s="449"/>
      <c r="F280" s="449"/>
      <c r="G280" s="449"/>
      <c r="H280" s="449"/>
      <c r="J280" s="610" t="str">
        <f>IF(A280&lt;&gt;"",IF(COUNTIFS('E1-C. Financing Descriptions'!$L$6:$L$305,"U",'E1-C. Financing Descriptions'!$A$6:$A$305,'E1-B. Portfolio Companies'!$A280)&gt;0,"U","R"),"")</f>
        <v/>
      </c>
    </row>
    <row r="281" spans="1:10" ht="12" customHeight="1" outlineLevel="1" x14ac:dyDescent="0.2">
      <c r="A281" s="449"/>
      <c r="B281" s="449"/>
      <c r="C281" s="449"/>
      <c r="D281" s="449"/>
      <c r="E281" s="449"/>
      <c r="F281" s="449"/>
      <c r="G281" s="449"/>
      <c r="H281" s="449"/>
      <c r="J281" s="610" t="str">
        <f>IF(A281&lt;&gt;"",IF(COUNTIFS('E1-C. Financing Descriptions'!$L$6:$L$305,"U",'E1-C. Financing Descriptions'!$A$6:$A$305,'E1-B. Portfolio Companies'!$A281)&gt;0,"U","R"),"")</f>
        <v/>
      </c>
    </row>
    <row r="282" spans="1:10" ht="12" customHeight="1" outlineLevel="1" x14ac:dyDescent="0.2">
      <c r="A282" s="449"/>
      <c r="B282" s="449"/>
      <c r="C282" s="449"/>
      <c r="D282" s="449"/>
      <c r="E282" s="449"/>
      <c r="F282" s="449"/>
      <c r="G282" s="449"/>
      <c r="H282" s="449"/>
      <c r="J282" s="610" t="str">
        <f>IF(A282&lt;&gt;"",IF(COUNTIFS('E1-C. Financing Descriptions'!$L$6:$L$305,"U",'E1-C. Financing Descriptions'!$A$6:$A$305,'E1-B. Portfolio Companies'!$A282)&gt;0,"U","R"),"")</f>
        <v/>
      </c>
    </row>
    <row r="283" spans="1:10" ht="12" customHeight="1" outlineLevel="1" x14ac:dyDescent="0.2">
      <c r="A283" s="449"/>
      <c r="B283" s="449"/>
      <c r="C283" s="449"/>
      <c r="D283" s="449"/>
      <c r="E283" s="449"/>
      <c r="F283" s="449"/>
      <c r="G283" s="449"/>
      <c r="H283" s="449"/>
      <c r="J283" s="610" t="str">
        <f>IF(A283&lt;&gt;"",IF(COUNTIFS('E1-C. Financing Descriptions'!$L$6:$L$305,"U",'E1-C. Financing Descriptions'!$A$6:$A$305,'E1-B. Portfolio Companies'!$A283)&gt;0,"U","R"),"")</f>
        <v/>
      </c>
    </row>
    <row r="284" spans="1:10" ht="12" customHeight="1" outlineLevel="1" x14ac:dyDescent="0.2">
      <c r="A284" s="449"/>
      <c r="B284" s="449"/>
      <c r="C284" s="449"/>
      <c r="D284" s="449"/>
      <c r="E284" s="449"/>
      <c r="F284" s="449"/>
      <c r="G284" s="449"/>
      <c r="H284" s="449"/>
      <c r="J284" s="610" t="str">
        <f>IF(A284&lt;&gt;"",IF(COUNTIFS('E1-C. Financing Descriptions'!$L$6:$L$305,"U",'E1-C. Financing Descriptions'!$A$6:$A$305,'E1-B. Portfolio Companies'!$A284)&gt;0,"U","R"),"")</f>
        <v/>
      </c>
    </row>
    <row r="285" spans="1:10" ht="12" customHeight="1" outlineLevel="1" x14ac:dyDescent="0.2">
      <c r="A285" s="449"/>
      <c r="B285" s="449"/>
      <c r="C285" s="449"/>
      <c r="D285" s="449"/>
      <c r="E285" s="449"/>
      <c r="F285" s="449"/>
      <c r="G285" s="449"/>
      <c r="H285" s="449"/>
      <c r="J285" s="610" t="str">
        <f>IF(A285&lt;&gt;"",IF(COUNTIFS('E1-C. Financing Descriptions'!$L$6:$L$305,"U",'E1-C. Financing Descriptions'!$A$6:$A$305,'E1-B. Portfolio Companies'!$A285)&gt;0,"U","R"),"")</f>
        <v/>
      </c>
    </row>
    <row r="286" spans="1:10" ht="12" customHeight="1" outlineLevel="1" x14ac:dyDescent="0.2">
      <c r="A286" s="449"/>
      <c r="B286" s="449"/>
      <c r="C286" s="449"/>
      <c r="D286" s="449"/>
      <c r="E286" s="449"/>
      <c r="F286" s="449"/>
      <c r="G286" s="449"/>
      <c r="H286" s="449"/>
      <c r="J286" s="610" t="str">
        <f>IF(A286&lt;&gt;"",IF(COUNTIFS('E1-C. Financing Descriptions'!$L$6:$L$305,"U",'E1-C. Financing Descriptions'!$A$6:$A$305,'E1-B. Portfolio Companies'!$A286)&gt;0,"U","R"),"")</f>
        <v/>
      </c>
    </row>
    <row r="287" spans="1:10" ht="12" customHeight="1" outlineLevel="1" x14ac:dyDescent="0.2">
      <c r="A287" s="449"/>
      <c r="B287" s="449"/>
      <c r="C287" s="449"/>
      <c r="D287" s="449"/>
      <c r="E287" s="449"/>
      <c r="F287" s="449"/>
      <c r="G287" s="449"/>
      <c r="H287" s="449"/>
      <c r="J287" s="610" t="str">
        <f>IF(A287&lt;&gt;"",IF(COUNTIFS('E1-C. Financing Descriptions'!$L$6:$L$305,"U",'E1-C. Financing Descriptions'!$A$6:$A$305,'E1-B. Portfolio Companies'!$A287)&gt;0,"U","R"),"")</f>
        <v/>
      </c>
    </row>
    <row r="288" spans="1:10" ht="12" customHeight="1" outlineLevel="1" x14ac:dyDescent="0.2">
      <c r="A288" s="449"/>
      <c r="B288" s="449"/>
      <c r="C288" s="449"/>
      <c r="D288" s="449"/>
      <c r="E288" s="449"/>
      <c r="F288" s="449"/>
      <c r="G288" s="449"/>
      <c r="H288" s="449"/>
      <c r="J288" s="610" t="str">
        <f>IF(A288&lt;&gt;"",IF(COUNTIFS('E1-C. Financing Descriptions'!$L$6:$L$305,"U",'E1-C. Financing Descriptions'!$A$6:$A$305,'E1-B. Portfolio Companies'!$A288)&gt;0,"U","R"),"")</f>
        <v/>
      </c>
    </row>
    <row r="289" spans="1:10" ht="12" customHeight="1" outlineLevel="1" x14ac:dyDescent="0.2">
      <c r="A289" s="449"/>
      <c r="B289" s="449"/>
      <c r="C289" s="449"/>
      <c r="D289" s="449"/>
      <c r="E289" s="449"/>
      <c r="F289" s="449"/>
      <c r="G289" s="449"/>
      <c r="H289" s="449"/>
      <c r="J289" s="610" t="str">
        <f>IF(A289&lt;&gt;"",IF(COUNTIFS('E1-C. Financing Descriptions'!$L$6:$L$305,"U",'E1-C. Financing Descriptions'!$A$6:$A$305,'E1-B. Portfolio Companies'!$A289)&gt;0,"U","R"),"")</f>
        <v/>
      </c>
    </row>
    <row r="290" spans="1:10" ht="12" customHeight="1" outlineLevel="1" x14ac:dyDescent="0.2">
      <c r="A290" s="449"/>
      <c r="B290" s="449"/>
      <c r="C290" s="449"/>
      <c r="D290" s="449"/>
      <c r="E290" s="449"/>
      <c r="F290" s="449"/>
      <c r="G290" s="449"/>
      <c r="H290" s="449"/>
      <c r="J290" s="610" t="str">
        <f>IF(A290&lt;&gt;"",IF(COUNTIFS('E1-C. Financing Descriptions'!$L$6:$L$305,"U",'E1-C. Financing Descriptions'!$A$6:$A$305,'E1-B. Portfolio Companies'!$A290)&gt;0,"U","R"),"")</f>
        <v/>
      </c>
    </row>
    <row r="291" spans="1:10" ht="12" customHeight="1" outlineLevel="1" x14ac:dyDescent="0.2">
      <c r="A291" s="449"/>
      <c r="B291" s="449"/>
      <c r="C291" s="449"/>
      <c r="D291" s="449"/>
      <c r="E291" s="449"/>
      <c r="F291" s="449"/>
      <c r="G291" s="449"/>
      <c r="H291" s="449"/>
      <c r="J291" s="610" t="str">
        <f>IF(A291&lt;&gt;"",IF(COUNTIFS('E1-C. Financing Descriptions'!$L$6:$L$305,"U",'E1-C. Financing Descriptions'!$A$6:$A$305,'E1-B. Portfolio Companies'!$A291)&gt;0,"U","R"),"")</f>
        <v/>
      </c>
    </row>
    <row r="292" spans="1:10" ht="12" customHeight="1" outlineLevel="1" x14ac:dyDescent="0.2">
      <c r="A292" s="449"/>
      <c r="B292" s="449"/>
      <c r="C292" s="449"/>
      <c r="D292" s="449"/>
      <c r="E292" s="449"/>
      <c r="F292" s="449"/>
      <c r="G292" s="449"/>
      <c r="H292" s="449"/>
      <c r="J292" s="610" t="str">
        <f>IF(A292&lt;&gt;"",IF(COUNTIFS('E1-C. Financing Descriptions'!$L$6:$L$305,"U",'E1-C. Financing Descriptions'!$A$6:$A$305,'E1-B. Portfolio Companies'!$A292)&gt;0,"U","R"),"")</f>
        <v/>
      </c>
    </row>
    <row r="293" spans="1:10" ht="12" customHeight="1" outlineLevel="1" x14ac:dyDescent="0.2">
      <c r="A293" s="449"/>
      <c r="B293" s="449"/>
      <c r="C293" s="449"/>
      <c r="D293" s="449"/>
      <c r="E293" s="449"/>
      <c r="F293" s="449"/>
      <c r="G293" s="449"/>
      <c r="H293" s="449"/>
      <c r="J293" s="610" t="str">
        <f>IF(A293&lt;&gt;"",IF(COUNTIFS('E1-C. Financing Descriptions'!$L$6:$L$305,"U",'E1-C. Financing Descriptions'!$A$6:$A$305,'E1-B. Portfolio Companies'!$A293)&gt;0,"U","R"),"")</f>
        <v/>
      </c>
    </row>
    <row r="294" spans="1:10" ht="12" customHeight="1" outlineLevel="1" x14ac:dyDescent="0.2">
      <c r="A294" s="449"/>
      <c r="B294" s="449"/>
      <c r="C294" s="449"/>
      <c r="D294" s="449"/>
      <c r="E294" s="449"/>
      <c r="F294" s="449"/>
      <c r="G294" s="449"/>
      <c r="H294" s="449"/>
      <c r="J294" s="610" t="str">
        <f>IF(A294&lt;&gt;"",IF(COUNTIFS('E1-C. Financing Descriptions'!$L$6:$L$305,"U",'E1-C. Financing Descriptions'!$A$6:$A$305,'E1-B. Portfolio Companies'!$A294)&gt;0,"U","R"),"")</f>
        <v/>
      </c>
    </row>
    <row r="295" spans="1:10" ht="12" customHeight="1" outlineLevel="1" x14ac:dyDescent="0.2">
      <c r="A295" s="449"/>
      <c r="B295" s="449"/>
      <c r="C295" s="449"/>
      <c r="D295" s="449"/>
      <c r="E295" s="449"/>
      <c r="F295" s="449"/>
      <c r="G295" s="449"/>
      <c r="H295" s="449"/>
      <c r="J295" s="610" t="str">
        <f>IF(A295&lt;&gt;"",IF(COUNTIFS('E1-C. Financing Descriptions'!$L$6:$L$305,"U",'E1-C. Financing Descriptions'!$A$6:$A$305,'E1-B. Portfolio Companies'!$A295)&gt;0,"U","R"),"")</f>
        <v/>
      </c>
    </row>
    <row r="296" spans="1:10" ht="12" customHeight="1" outlineLevel="1" x14ac:dyDescent="0.2">
      <c r="A296" s="449"/>
      <c r="B296" s="449"/>
      <c r="C296" s="449"/>
      <c r="D296" s="449"/>
      <c r="E296" s="449"/>
      <c r="F296" s="449"/>
      <c r="G296" s="449"/>
      <c r="H296" s="449"/>
      <c r="J296" s="610" t="str">
        <f>IF(A296&lt;&gt;"",IF(COUNTIFS('E1-C. Financing Descriptions'!$L$6:$L$305,"U",'E1-C. Financing Descriptions'!$A$6:$A$305,'E1-B. Portfolio Companies'!$A296)&gt;0,"U","R"),"")</f>
        <v/>
      </c>
    </row>
    <row r="297" spans="1:10" ht="12" customHeight="1" outlineLevel="1" x14ac:dyDescent="0.2">
      <c r="A297" s="449"/>
      <c r="B297" s="449"/>
      <c r="C297" s="449"/>
      <c r="D297" s="449"/>
      <c r="E297" s="449"/>
      <c r="F297" s="449"/>
      <c r="G297" s="449"/>
      <c r="H297" s="449"/>
      <c r="J297" s="610" t="str">
        <f>IF(A297&lt;&gt;"",IF(COUNTIFS('E1-C. Financing Descriptions'!$L$6:$L$305,"U",'E1-C. Financing Descriptions'!$A$6:$A$305,'E1-B. Portfolio Companies'!$A297)&gt;0,"U","R"),"")</f>
        <v/>
      </c>
    </row>
    <row r="298" spans="1:10" ht="12" customHeight="1" outlineLevel="1" x14ac:dyDescent="0.2">
      <c r="A298" s="449"/>
      <c r="B298" s="449"/>
      <c r="C298" s="449"/>
      <c r="D298" s="449"/>
      <c r="E298" s="449"/>
      <c r="F298" s="449"/>
      <c r="G298" s="449"/>
      <c r="H298" s="449"/>
      <c r="J298" s="610" t="str">
        <f>IF(A298&lt;&gt;"",IF(COUNTIFS('E1-C. Financing Descriptions'!$L$6:$L$305,"U",'E1-C. Financing Descriptions'!$A$6:$A$305,'E1-B. Portfolio Companies'!$A298)&gt;0,"U","R"),"")</f>
        <v/>
      </c>
    </row>
    <row r="299" spans="1:10" ht="12" customHeight="1" outlineLevel="1" x14ac:dyDescent="0.2">
      <c r="A299" s="449"/>
      <c r="B299" s="449"/>
      <c r="C299" s="449"/>
      <c r="D299" s="449"/>
      <c r="E299" s="449"/>
      <c r="F299" s="449"/>
      <c r="G299" s="449"/>
      <c r="H299" s="449"/>
      <c r="J299" s="610" t="str">
        <f>IF(A299&lt;&gt;"",IF(COUNTIFS('E1-C. Financing Descriptions'!$L$6:$L$305,"U",'E1-C. Financing Descriptions'!$A$6:$A$305,'E1-B. Portfolio Companies'!$A299)&gt;0,"U","R"),"")</f>
        <v/>
      </c>
    </row>
    <row r="300" spans="1:10" ht="12" customHeight="1" outlineLevel="1" x14ac:dyDescent="0.2">
      <c r="A300" s="449"/>
      <c r="B300" s="449"/>
      <c r="C300" s="449"/>
      <c r="D300" s="449"/>
      <c r="E300" s="449"/>
      <c r="F300" s="449"/>
      <c r="G300" s="449"/>
      <c r="H300" s="449"/>
      <c r="J300" s="610" t="str">
        <f>IF(A300&lt;&gt;"",IF(COUNTIFS('E1-C. Financing Descriptions'!$L$6:$L$305,"U",'E1-C. Financing Descriptions'!$A$6:$A$305,'E1-B. Portfolio Companies'!$A300)&gt;0,"U","R"),"")</f>
        <v/>
      </c>
    </row>
    <row r="301" spans="1:10" ht="12" customHeight="1" outlineLevel="1" x14ac:dyDescent="0.2">
      <c r="A301" s="449"/>
      <c r="B301" s="449"/>
      <c r="C301" s="449"/>
      <c r="D301" s="449"/>
      <c r="E301" s="449"/>
      <c r="F301" s="449"/>
      <c r="G301" s="449"/>
      <c r="H301" s="449"/>
      <c r="J301" s="610" t="str">
        <f>IF(A301&lt;&gt;"",IF(COUNTIFS('E1-C. Financing Descriptions'!$L$6:$L$305,"U",'E1-C. Financing Descriptions'!$A$6:$A$305,'E1-B. Portfolio Companies'!$A301)&gt;0,"U","R"),"")</f>
        <v/>
      </c>
    </row>
    <row r="302" spans="1:10" ht="12" customHeight="1" outlineLevel="1" x14ac:dyDescent="0.2">
      <c r="A302" s="449"/>
      <c r="B302" s="449"/>
      <c r="C302" s="449"/>
      <c r="D302" s="449"/>
      <c r="E302" s="449"/>
      <c r="F302" s="449"/>
      <c r="G302" s="449"/>
      <c r="H302" s="449"/>
      <c r="J302" s="610" t="str">
        <f>IF(A302&lt;&gt;"",IF(COUNTIFS('E1-C. Financing Descriptions'!$L$6:$L$305,"U",'E1-C. Financing Descriptions'!$A$6:$A$305,'E1-B. Portfolio Companies'!$A302)&gt;0,"U","R"),"")</f>
        <v/>
      </c>
    </row>
    <row r="303" spans="1:10" ht="12" customHeight="1" outlineLevel="1" x14ac:dyDescent="0.2">
      <c r="A303" s="449"/>
      <c r="B303" s="449"/>
      <c r="C303" s="449"/>
      <c r="D303" s="449"/>
      <c r="E303" s="449"/>
      <c r="F303" s="449"/>
      <c r="G303" s="449"/>
      <c r="H303" s="449"/>
      <c r="J303" s="610" t="str">
        <f>IF(A303&lt;&gt;"",IF(COUNTIFS('E1-C. Financing Descriptions'!$L$6:$L$305,"U",'E1-C. Financing Descriptions'!$A$6:$A$305,'E1-B. Portfolio Companies'!$A303)&gt;0,"U","R"),"")</f>
        <v/>
      </c>
    </row>
    <row r="304" spans="1:10" ht="12" customHeight="1" outlineLevel="1" x14ac:dyDescent="0.2">
      <c r="A304" s="449"/>
      <c r="B304" s="449"/>
      <c r="C304" s="449"/>
      <c r="D304" s="449"/>
      <c r="E304" s="449"/>
      <c r="F304" s="449"/>
      <c r="G304" s="449"/>
      <c r="H304" s="449"/>
      <c r="J304" s="610" t="str">
        <f>IF(A304&lt;&gt;"",IF(COUNTIFS('E1-C. Financing Descriptions'!$L$6:$L$305,"U",'E1-C. Financing Descriptions'!$A$6:$A$305,'E1-B. Portfolio Companies'!$A304)&gt;0,"U","R"),"")</f>
        <v/>
      </c>
    </row>
    <row r="305" spans="1:10" ht="12" customHeight="1" outlineLevel="1" x14ac:dyDescent="0.2">
      <c r="A305" s="449"/>
      <c r="B305" s="449"/>
      <c r="C305" s="449"/>
      <c r="D305" s="449"/>
      <c r="E305" s="449"/>
      <c r="F305" s="449"/>
      <c r="G305" s="449"/>
      <c r="H305" s="449"/>
      <c r="J305" s="612" t="str">
        <f>IF(A305&lt;&gt;"",IF(COUNTIFS('E1-C. Financing Descriptions'!$L$6:$L$305,"U",'E1-C. Financing Descriptions'!$A$6:$A$305,'E1-B. Portfolio Companies'!$A305)&gt;0,"U","R"),"")</f>
        <v/>
      </c>
    </row>
    <row r="306" spans="1:10" x14ac:dyDescent="0.2">
      <c r="A306" s="115" t="s">
        <v>209</v>
      </c>
      <c r="B306" s="115" t="s">
        <v>209</v>
      </c>
      <c r="C306" s="115" t="s">
        <v>209</v>
      </c>
      <c r="D306" s="115" t="s">
        <v>209</v>
      </c>
      <c r="E306" s="115" t="s">
        <v>209</v>
      </c>
      <c r="F306" s="115" t="s">
        <v>209</v>
      </c>
      <c r="G306" s="115" t="s">
        <v>209</v>
      </c>
      <c r="H306" s="115" t="s">
        <v>209</v>
      </c>
      <c r="J306" s="115" t="s">
        <v>209</v>
      </c>
    </row>
    <row r="307" spans="1:10" s="415" customFormat="1" x14ac:dyDescent="0.2">
      <c r="A307" s="423"/>
      <c r="D307" s="423"/>
      <c r="G307" s="423"/>
      <c r="H307" s="423"/>
    </row>
    <row r="308" spans="1:10" s="415" customFormat="1" x14ac:dyDescent="0.2">
      <c r="A308" s="423"/>
      <c r="D308" s="423"/>
      <c r="G308" s="423"/>
      <c r="H308" s="423"/>
    </row>
    <row r="309" spans="1:10" s="415" customFormat="1" x14ac:dyDescent="0.2">
      <c r="A309" s="423"/>
      <c r="D309" s="423"/>
      <c r="G309" s="423"/>
      <c r="H309" s="423"/>
    </row>
    <row r="310" spans="1:10" s="415" customFormat="1" x14ac:dyDescent="0.2">
      <c r="A310" s="423"/>
      <c r="D310" s="423"/>
      <c r="G310" s="423"/>
      <c r="H310" s="423"/>
    </row>
    <row r="311" spans="1:10" s="415" customFormat="1" x14ac:dyDescent="0.2">
      <c r="A311" s="423"/>
      <c r="D311" s="423"/>
      <c r="G311" s="423"/>
      <c r="H311" s="423"/>
      <c r="J311" s="423"/>
    </row>
    <row r="312" spans="1:10" s="415" customFormat="1" x14ac:dyDescent="0.2">
      <c r="A312" s="423"/>
      <c r="D312" s="423"/>
      <c r="G312" s="423"/>
      <c r="H312" s="423"/>
      <c r="J312" s="423"/>
    </row>
    <row r="313" spans="1:10" s="415" customFormat="1" x14ac:dyDescent="0.2">
      <c r="A313" s="423"/>
      <c r="D313" s="423"/>
      <c r="G313" s="423"/>
      <c r="H313" s="423"/>
      <c r="J313" s="423"/>
    </row>
    <row r="314" spans="1:10" s="415" customFormat="1" x14ac:dyDescent="0.2">
      <c r="A314" s="423"/>
      <c r="D314" s="423"/>
      <c r="G314" s="423"/>
      <c r="H314" s="423"/>
      <c r="J314" s="423"/>
    </row>
    <row r="315" spans="1:10" s="415" customFormat="1" x14ac:dyDescent="0.2">
      <c r="A315" s="423"/>
      <c r="D315" s="426"/>
      <c r="E315" s="426"/>
      <c r="F315" s="426"/>
      <c r="G315" s="423"/>
      <c r="H315" s="423"/>
      <c r="J315" s="423"/>
    </row>
    <row r="316" spans="1:10" s="415" customFormat="1" x14ac:dyDescent="0.2">
      <c r="A316" s="423"/>
      <c r="D316" s="426"/>
      <c r="E316" s="426"/>
      <c r="F316" s="426"/>
      <c r="G316" s="423"/>
      <c r="H316" s="423"/>
      <c r="J316" s="423"/>
    </row>
    <row r="317" spans="1:10" s="415" customFormat="1" x14ac:dyDescent="0.2">
      <c r="A317" s="423"/>
      <c r="D317" s="426"/>
      <c r="E317" s="426"/>
      <c r="F317" s="426"/>
      <c r="G317" s="423"/>
      <c r="H317" s="423"/>
      <c r="J317" s="423"/>
    </row>
    <row r="318" spans="1:10" s="415" customFormat="1" x14ac:dyDescent="0.2">
      <c r="A318" s="423"/>
      <c r="D318" s="426"/>
      <c r="E318" s="426"/>
      <c r="F318" s="426"/>
      <c r="G318" s="423"/>
      <c r="H318" s="423"/>
      <c r="J318" s="423"/>
    </row>
    <row r="319" spans="1:10" s="415" customFormat="1" x14ac:dyDescent="0.2">
      <c r="A319" s="423"/>
      <c r="D319" s="426"/>
      <c r="E319" s="426"/>
      <c r="F319" s="426"/>
      <c r="G319" s="423"/>
      <c r="H319" s="423"/>
      <c r="J319" s="423"/>
    </row>
    <row r="320" spans="1:10" s="415" customFormat="1" x14ac:dyDescent="0.2">
      <c r="A320" s="423"/>
      <c r="D320" s="426"/>
      <c r="E320" s="426"/>
      <c r="F320" s="426"/>
      <c r="G320" s="423"/>
      <c r="H320" s="423"/>
      <c r="J320" s="423"/>
    </row>
    <row r="321" spans="1:10" s="415" customFormat="1" x14ac:dyDescent="0.2">
      <c r="A321" s="423"/>
      <c r="D321" s="426"/>
      <c r="E321" s="426"/>
      <c r="F321" s="426"/>
      <c r="G321" s="423"/>
      <c r="H321" s="423"/>
      <c r="J321" s="423"/>
    </row>
    <row r="322" spans="1:10" s="415" customFormat="1" x14ac:dyDescent="0.2">
      <c r="A322" s="423"/>
      <c r="D322" s="426"/>
      <c r="E322" s="426"/>
      <c r="F322" s="426"/>
      <c r="G322" s="423"/>
      <c r="H322" s="423"/>
      <c r="J322" s="423"/>
    </row>
    <row r="323" spans="1:10" s="415" customFormat="1" x14ac:dyDescent="0.2">
      <c r="A323" s="423"/>
      <c r="D323" s="426"/>
      <c r="E323" s="426"/>
      <c r="F323" s="426"/>
      <c r="G323" s="423"/>
      <c r="H323" s="423"/>
      <c r="J323" s="423"/>
    </row>
    <row r="324" spans="1:10" s="415" customFormat="1" x14ac:dyDescent="0.2">
      <c r="A324" s="423"/>
      <c r="D324" s="426"/>
      <c r="E324" s="426"/>
      <c r="F324" s="426"/>
      <c r="G324" s="423"/>
      <c r="H324" s="423"/>
      <c r="J324" s="423"/>
    </row>
    <row r="325" spans="1:10" s="415" customFormat="1" x14ac:dyDescent="0.2">
      <c r="A325" s="423"/>
      <c r="C325" s="426"/>
      <c r="D325" s="426"/>
      <c r="E325" s="426"/>
      <c r="F325" s="426"/>
      <c r="G325" s="423"/>
      <c r="H325" s="423"/>
      <c r="J325" s="423"/>
    </row>
    <row r="326" spans="1:10" s="415" customFormat="1" x14ac:dyDescent="0.2">
      <c r="A326" s="423"/>
      <c r="C326" s="426"/>
      <c r="D326" s="426"/>
      <c r="E326" s="426"/>
      <c r="F326" s="426"/>
      <c r="G326" s="423"/>
      <c r="H326" s="423"/>
      <c r="J326" s="423"/>
    </row>
    <row r="327" spans="1:10" s="415" customFormat="1" x14ac:dyDescent="0.2">
      <c r="A327" s="423"/>
      <c r="C327" s="426"/>
      <c r="D327" s="426"/>
      <c r="E327" s="426"/>
      <c r="F327" s="426"/>
      <c r="G327" s="423"/>
      <c r="H327" s="423"/>
      <c r="J327" s="423"/>
    </row>
    <row r="328" spans="1:10" s="415" customFormat="1" x14ac:dyDescent="0.2">
      <c r="A328" s="423"/>
      <c r="C328" s="426"/>
      <c r="D328" s="426"/>
      <c r="E328" s="426"/>
      <c r="F328" s="426"/>
      <c r="G328" s="423"/>
      <c r="H328" s="423"/>
      <c r="J328" s="423"/>
    </row>
    <row r="329" spans="1:10" s="415" customFormat="1" x14ac:dyDescent="0.2">
      <c r="A329" s="423"/>
      <c r="C329" s="426"/>
      <c r="D329" s="426"/>
      <c r="E329" s="426"/>
      <c r="F329" s="426"/>
      <c r="G329" s="423"/>
      <c r="H329" s="423"/>
      <c r="J329" s="423"/>
    </row>
    <row r="330" spans="1:10" s="415" customFormat="1" x14ac:dyDescent="0.2">
      <c r="A330" s="423"/>
      <c r="C330" s="426"/>
      <c r="D330" s="426"/>
      <c r="E330" s="426"/>
      <c r="F330" s="426"/>
      <c r="G330" s="423"/>
      <c r="H330" s="423"/>
      <c r="J330" s="423"/>
    </row>
    <row r="331" spans="1:10" s="415" customFormat="1" x14ac:dyDescent="0.2">
      <c r="A331" s="423"/>
      <c r="C331" s="426"/>
      <c r="D331" s="426"/>
      <c r="E331" s="426"/>
      <c r="F331" s="426"/>
      <c r="G331" s="423"/>
      <c r="H331" s="423"/>
      <c r="J331" s="423"/>
    </row>
    <row r="332" spans="1:10" s="415" customFormat="1" x14ac:dyDescent="0.2">
      <c r="A332" s="423"/>
      <c r="C332" s="426"/>
      <c r="D332" s="426"/>
      <c r="E332" s="426"/>
      <c r="F332" s="426"/>
      <c r="G332" s="423"/>
      <c r="H332" s="423"/>
      <c r="J332" s="423"/>
    </row>
    <row r="333" spans="1:10" s="415" customFormat="1" x14ac:dyDescent="0.2">
      <c r="A333" s="423"/>
      <c r="C333" s="426"/>
      <c r="D333" s="426"/>
      <c r="E333" s="426"/>
      <c r="F333" s="426"/>
      <c r="G333" s="423"/>
      <c r="H333" s="423"/>
      <c r="J333" s="423"/>
    </row>
    <row r="334" spans="1:10" s="415" customFormat="1" x14ac:dyDescent="0.2">
      <c r="A334" s="423"/>
      <c r="C334" s="426"/>
      <c r="D334" s="426"/>
      <c r="E334" s="426"/>
      <c r="F334" s="426"/>
      <c r="G334" s="423"/>
      <c r="H334" s="423"/>
      <c r="J334" s="423"/>
    </row>
    <row r="335" spans="1:10" s="415" customFormat="1" x14ac:dyDescent="0.2">
      <c r="A335" s="423"/>
      <c r="C335" s="426"/>
      <c r="D335" s="426"/>
      <c r="E335" s="426"/>
      <c r="F335" s="426"/>
      <c r="G335" s="423"/>
      <c r="H335" s="423"/>
      <c r="J335" s="423"/>
    </row>
    <row r="336" spans="1:10" s="415" customFormat="1" x14ac:dyDescent="0.2">
      <c r="A336" s="423"/>
      <c r="C336" s="426"/>
      <c r="D336" s="426"/>
      <c r="E336" s="426"/>
      <c r="F336" s="426"/>
      <c r="G336" s="423"/>
      <c r="H336" s="423"/>
      <c r="J336" s="423"/>
    </row>
    <row r="337" spans="1:10" s="415" customFormat="1" x14ac:dyDescent="0.2">
      <c r="A337" s="423"/>
      <c r="C337" s="426"/>
      <c r="D337" s="426"/>
      <c r="E337" s="426"/>
      <c r="F337" s="426"/>
      <c r="G337" s="423"/>
      <c r="H337" s="423"/>
      <c r="J337" s="423"/>
    </row>
    <row r="338" spans="1:10" s="415" customFormat="1" x14ac:dyDescent="0.2">
      <c r="A338" s="423"/>
      <c r="C338" s="426"/>
      <c r="D338" s="426"/>
      <c r="E338" s="426"/>
      <c r="F338" s="426"/>
      <c r="G338" s="423"/>
      <c r="H338" s="423"/>
      <c r="J338" s="423"/>
    </row>
    <row r="339" spans="1:10" s="415" customFormat="1" x14ac:dyDescent="0.2">
      <c r="A339" s="423"/>
      <c r="C339" s="426"/>
      <c r="D339" s="426"/>
      <c r="E339" s="426"/>
      <c r="F339" s="426"/>
      <c r="G339" s="423"/>
      <c r="H339" s="423"/>
      <c r="J339" s="423"/>
    </row>
    <row r="340" spans="1:10" s="415" customFormat="1" x14ac:dyDescent="0.2">
      <c r="A340" s="423"/>
      <c r="C340" s="426"/>
      <c r="D340" s="426"/>
      <c r="E340" s="426"/>
      <c r="F340" s="426"/>
      <c r="G340" s="423"/>
      <c r="H340" s="423"/>
      <c r="J340" s="423"/>
    </row>
    <row r="341" spans="1:10" s="415" customFormat="1" x14ac:dyDescent="0.2">
      <c r="A341" s="423"/>
      <c r="C341" s="426"/>
      <c r="D341" s="426"/>
      <c r="E341" s="426"/>
      <c r="F341" s="426"/>
      <c r="G341" s="423"/>
      <c r="H341" s="423"/>
      <c r="J341" s="423"/>
    </row>
    <row r="342" spans="1:10" s="415" customFormat="1" x14ac:dyDescent="0.2">
      <c r="A342" s="423"/>
      <c r="C342" s="426"/>
      <c r="D342" s="426"/>
      <c r="E342" s="426"/>
      <c r="F342" s="426"/>
      <c r="G342" s="423"/>
      <c r="H342" s="423"/>
      <c r="J342" s="423"/>
    </row>
    <row r="343" spans="1:10" s="415" customFormat="1" x14ac:dyDescent="0.2">
      <c r="A343" s="423"/>
      <c r="C343" s="426"/>
      <c r="D343" s="426"/>
      <c r="E343" s="426"/>
      <c r="F343" s="426"/>
      <c r="G343" s="423"/>
      <c r="H343" s="423"/>
      <c r="J343" s="423"/>
    </row>
    <row r="344" spans="1:10" s="415" customFormat="1" x14ac:dyDescent="0.2">
      <c r="A344" s="423"/>
      <c r="C344" s="426"/>
      <c r="D344" s="426"/>
      <c r="E344" s="426"/>
      <c r="F344" s="426"/>
      <c r="G344" s="423"/>
      <c r="H344" s="423"/>
      <c r="J344" s="423"/>
    </row>
    <row r="345" spans="1:10" s="415" customFormat="1" x14ac:dyDescent="0.2">
      <c r="A345" s="423"/>
      <c r="C345" s="426"/>
      <c r="D345" s="426"/>
      <c r="E345" s="426"/>
      <c r="F345" s="426"/>
      <c r="G345" s="423"/>
      <c r="H345" s="423"/>
      <c r="J345" s="423"/>
    </row>
    <row r="346" spans="1:10" s="415" customFormat="1" x14ac:dyDescent="0.2">
      <c r="A346" s="423"/>
      <c r="C346" s="426"/>
      <c r="D346" s="426"/>
      <c r="E346" s="426"/>
      <c r="F346" s="426"/>
      <c r="G346" s="423"/>
      <c r="H346" s="423"/>
      <c r="J346" s="423"/>
    </row>
    <row r="347" spans="1:10" s="415" customFormat="1" x14ac:dyDescent="0.2">
      <c r="A347" s="423"/>
      <c r="C347" s="426"/>
      <c r="D347" s="426"/>
      <c r="E347" s="426"/>
      <c r="F347" s="426"/>
      <c r="G347" s="423"/>
      <c r="H347" s="423"/>
      <c r="J347" s="423"/>
    </row>
    <row r="348" spans="1:10" s="415" customFormat="1" x14ac:dyDescent="0.2">
      <c r="A348" s="423"/>
      <c r="C348" s="426"/>
      <c r="D348" s="426"/>
      <c r="E348" s="426"/>
      <c r="F348" s="426"/>
      <c r="G348" s="423"/>
      <c r="H348" s="423"/>
      <c r="J348" s="423"/>
    </row>
    <row r="349" spans="1:10" s="415" customFormat="1" x14ac:dyDescent="0.2">
      <c r="A349" s="423"/>
      <c r="C349" s="426"/>
      <c r="D349" s="426"/>
      <c r="E349" s="426"/>
      <c r="F349" s="426"/>
      <c r="G349" s="423"/>
      <c r="H349" s="423"/>
      <c r="J349" s="423"/>
    </row>
    <row r="350" spans="1:10" s="415" customFormat="1" x14ac:dyDescent="0.2">
      <c r="A350" s="423"/>
      <c r="C350" s="426"/>
      <c r="D350" s="426"/>
      <c r="E350" s="426"/>
      <c r="F350" s="426"/>
      <c r="G350" s="423"/>
      <c r="H350" s="423"/>
      <c r="J350" s="423"/>
    </row>
    <row r="351" spans="1:10" s="415" customFormat="1" x14ac:dyDescent="0.2">
      <c r="A351" s="423"/>
      <c r="C351" s="426"/>
      <c r="D351" s="426"/>
      <c r="E351" s="426"/>
      <c r="F351" s="426"/>
      <c r="G351" s="423"/>
      <c r="H351" s="423"/>
      <c r="J351" s="423"/>
    </row>
    <row r="352" spans="1:10" s="415" customFormat="1" x14ac:dyDescent="0.2">
      <c r="A352" s="423"/>
      <c r="C352" s="426"/>
      <c r="D352" s="426"/>
      <c r="E352" s="426"/>
      <c r="F352" s="426"/>
      <c r="G352" s="423"/>
      <c r="H352" s="423"/>
      <c r="J352" s="423"/>
    </row>
    <row r="353" spans="1:10" s="415" customFormat="1" x14ac:dyDescent="0.2">
      <c r="A353" s="423"/>
      <c r="C353" s="426"/>
      <c r="D353" s="426"/>
      <c r="E353" s="426"/>
      <c r="F353" s="426"/>
      <c r="G353" s="423"/>
      <c r="H353" s="423"/>
      <c r="J353" s="423"/>
    </row>
    <row r="354" spans="1:10" s="415" customFormat="1" x14ac:dyDescent="0.2">
      <c r="A354" s="423"/>
      <c r="C354" s="426"/>
      <c r="D354" s="426"/>
      <c r="E354" s="426"/>
      <c r="F354" s="426"/>
      <c r="G354" s="423"/>
      <c r="H354" s="423"/>
      <c r="J354" s="423"/>
    </row>
    <row r="355" spans="1:10" s="415" customFormat="1" x14ac:dyDescent="0.2">
      <c r="A355" s="423"/>
      <c r="C355" s="426"/>
      <c r="D355" s="426"/>
      <c r="E355" s="426"/>
      <c r="F355" s="426"/>
      <c r="G355" s="423"/>
      <c r="H355" s="423"/>
      <c r="J355" s="423"/>
    </row>
    <row r="356" spans="1:10" s="415" customFormat="1" x14ac:dyDescent="0.2">
      <c r="A356" s="423"/>
      <c r="C356" s="426"/>
      <c r="D356" s="426"/>
      <c r="E356" s="426"/>
      <c r="F356" s="426"/>
      <c r="G356" s="423"/>
      <c r="H356" s="423"/>
      <c r="J356" s="423"/>
    </row>
    <row r="357" spans="1:10" s="415" customFormat="1" x14ac:dyDescent="0.2">
      <c r="A357" s="423"/>
      <c r="C357" s="426"/>
      <c r="D357" s="426"/>
      <c r="E357" s="426"/>
      <c r="F357" s="426"/>
      <c r="G357" s="423"/>
      <c r="H357" s="423"/>
      <c r="J357" s="423"/>
    </row>
    <row r="358" spans="1:10" s="415" customFormat="1" x14ac:dyDescent="0.2">
      <c r="A358" s="423"/>
      <c r="C358" s="426"/>
      <c r="D358" s="426"/>
      <c r="E358" s="426"/>
      <c r="F358" s="426"/>
      <c r="G358" s="423"/>
      <c r="H358" s="423"/>
      <c r="J358" s="423"/>
    </row>
    <row r="359" spans="1:10" s="415" customFormat="1" x14ac:dyDescent="0.2">
      <c r="A359" s="423"/>
      <c r="C359" s="426"/>
      <c r="D359" s="426"/>
      <c r="E359" s="426"/>
      <c r="F359" s="426"/>
      <c r="G359" s="423"/>
      <c r="H359" s="423"/>
      <c r="J359" s="423"/>
    </row>
    <row r="360" spans="1:10" s="415" customFormat="1" x14ac:dyDescent="0.2">
      <c r="A360" s="423"/>
      <c r="C360" s="426"/>
      <c r="D360" s="426"/>
      <c r="E360" s="426"/>
      <c r="F360" s="426"/>
      <c r="G360" s="423"/>
      <c r="H360" s="423"/>
      <c r="J360" s="423"/>
    </row>
    <row r="361" spans="1:10" s="415" customFormat="1" x14ac:dyDescent="0.2">
      <c r="A361" s="423"/>
      <c r="C361" s="426"/>
      <c r="D361" s="426"/>
      <c r="E361" s="426"/>
      <c r="F361" s="426"/>
      <c r="G361" s="423"/>
      <c r="H361" s="423"/>
      <c r="J361" s="423"/>
    </row>
    <row r="362" spans="1:10" s="415" customFormat="1" x14ac:dyDescent="0.2">
      <c r="A362" s="423"/>
      <c r="C362" s="426"/>
      <c r="D362" s="426"/>
      <c r="E362" s="426"/>
      <c r="F362" s="426"/>
      <c r="G362" s="423"/>
      <c r="H362" s="423"/>
      <c r="J362" s="423"/>
    </row>
    <row r="363" spans="1:10" s="415" customFormat="1" x14ac:dyDescent="0.2">
      <c r="A363" s="423"/>
      <c r="C363" s="423"/>
      <c r="D363" s="423"/>
      <c r="E363" s="423"/>
      <c r="F363" s="423"/>
      <c r="G363" s="423"/>
      <c r="H363" s="423"/>
      <c r="J363" s="423"/>
    </row>
  </sheetData>
  <sheetProtection sheet="1" objects="1" scenarios="1"/>
  <conditionalFormatting sqref="A16:F305 H7:H305 B7:F15 J6:J305">
    <cfRule type="expression" dxfId="279" priority="4">
      <formula>IF($A5="",TRUE,FALSE)</formula>
    </cfRule>
  </conditionalFormatting>
  <conditionalFormatting sqref="G7:G305">
    <cfRule type="expression" dxfId="278" priority="2">
      <formula>IF($A6="",TRUE,FALSE)</formula>
    </cfRule>
  </conditionalFormatting>
  <conditionalFormatting sqref="A7:A15">
    <cfRule type="expression" dxfId="277" priority="1">
      <formula>IF($A6="",TRUE,FALSE)</formula>
    </cfRule>
  </conditionalFormatting>
  <dataValidations count="4">
    <dataValidation allowBlank="1" showInputMessage="1" promptTitle="Company Name" prompt="Enter the name of each portfolio company financed in the cells below." sqref="A6"/>
    <dataValidation allowBlank="1" showInputMessage="1" promptTitle="Product or Service" prompt="Using three or four words, provide a brief description of the product or service the company provides." sqref="D6"/>
    <dataValidation allowBlank="1" showInputMessage="1" promptTitle="Co-investors" prompt="Enter the names of any equity investors that were present during your tenure as an investor in this company." sqref="H6"/>
    <dataValidation allowBlank="1" showInputMessage="1" promptTitle="Co-investors" prompt="Enter the names of any creditors active during your tenure as an investor." sqref="G6"/>
  </dataValidations>
  <pageMargins left="0.25" right="0.25" top="0.75" bottom="0.75" header="0.3" footer="0.3"/>
  <pageSetup fitToWidth="0" orientation="landscape" r:id="rId1"/>
  <headerFooter>
    <oddHeader xml:space="preserve">&amp;L&amp;"Arial,Bold"&amp;8&amp;K0000FFE1-B. Portfolio Companies
</oddHeader>
    <oddFooter>&amp;L&amp;F&amp;R&amp;P of &amp;N</oddFooter>
  </headerFooter>
  <colBreaks count="2" manualBreakCount="2">
    <brk id="4" max="17" man="1"/>
    <brk id="9" max="17" man="1"/>
  </colBreaks>
  <tableParts count="1">
    <tablePart r:id="rId2"/>
  </tableParts>
  <extLst>
    <ext xmlns:x14="http://schemas.microsoft.com/office/spreadsheetml/2009/9/main" uri="{CCE6A557-97BC-4b89-ADB6-D9C93CAAB3DF}">
      <x14:dataValidations xmlns:xm="http://schemas.microsoft.com/office/excel/2006/main" count="8">
        <x14:dataValidation type="list" errorStyle="warning" allowBlank="1" showInputMessage="1" showErrorMessage="1" errorTitle="State" error="Please select a state abbreviation from the drop-down list">
          <x14:formula1>
            <xm:f>Menus!$C$2:$C$57</xm:f>
          </x14:formula1>
          <xm:sqref>B7:B305</xm:sqref>
        </x14:dataValidation>
        <x14:dataValidation type="list" errorStyle="warning" allowBlank="1" showInputMessage="1" showErrorMessage="1" errorTitle="State" error="Please select a state abbreviation from the drop-down list" promptTitle="State (Abbrev.)" prompt="Select a location from the drop-down menu: a state, &quot;INTL&quot; for international investments or &quot;Other&quot; for locations not included in the list.">
          <x14:formula1>
            <xm:f>Menus!$C$2:$C$57</xm:f>
          </x14:formula1>
          <xm:sqref>B6</xm:sqref>
        </x14:dataValidation>
        <x14:dataValidation type="list" allowBlank="1" showInputMessage="1">
          <x14:formula1>
            <xm:f>Menus!$E$2:$E$18</xm:f>
          </x14:formula1>
          <xm:sqref>C7:C305</xm:sqref>
        </x14:dataValidation>
        <x14:dataValidation type="list" allowBlank="1" showInputMessage="1" promptTitle="Industry" prompt="Select an industry from the drop-down list or, if the appropriate industry is not available, manually type in the name of the industry.">
          <x14:formula1>
            <xm:f>Menus!$E$2:$E$18</xm:f>
          </x14:formula1>
          <xm:sqref>C6</xm:sqref>
        </x14:dataValidation>
        <x14:dataValidation type="list" errorStyle="warning" allowBlank="1" showInputMessage="1" showErrorMessage="1" errorTitle="Stage" error="Please select a stage from the drop-down list">
          <x14:formula1>
            <xm:f>Menus!$I$2:$I$8</xm:f>
          </x14:formula1>
          <xm:sqref>F7:F305</xm:sqref>
        </x14:dataValidation>
        <x14:dataValidation type="list" errorStyle="warning" allowBlank="1" showInputMessage="1" showErrorMessage="1" errorTitle="Stage" error="Please select a stage from the drop-down list" promptTitle="Stage" prompt="Indicate, using the &quot;drop-down&quot; menu, the stage of the company at the time of initial investment.">
          <x14:formula1>
            <xm:f>Menus!$I$2:$I$8</xm:f>
          </x14:formula1>
          <xm:sqref>F6</xm:sqref>
        </x14:dataValidation>
        <x14:dataValidation type="list" allowBlank="1" showErrorMessage="1" promptTitle="Deal Source" prompt="Using four words or fewer, provide a brief description of the source of this deal (e.g. referral, auction, etc.)">
          <x14:formula1>
            <xm:f>Menus!$G$2:$G$9</xm:f>
          </x14:formula1>
          <xm:sqref>E7:E305</xm:sqref>
        </x14:dataValidation>
        <x14:dataValidation type="list" allowBlank="1" showInputMessage="1" promptTitle="Deal Source" prompt="Use the &quot;drop-down&quot; menu provided to indicate how this transaction was sourced.  If the relevant source is not available in the drop-down menu, type-in your own term.">
          <x14:formula1>
            <xm:f>Menus!$G$2:$G$9</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363"/>
  <sheetViews>
    <sheetView zoomScaleNormal="100" workbookViewId="0">
      <pane ySplit="5" topLeftCell="A6" activePane="bottomLeft" state="frozen"/>
      <selection pane="bottomLeft" activeCell="A6" sqref="A6"/>
    </sheetView>
  </sheetViews>
  <sheetFormatPr defaultColWidth="9.1796875" defaultRowHeight="10.5" outlineLevelRow="1" x14ac:dyDescent="0.25"/>
  <cols>
    <col min="1" max="1" width="30.81640625" style="106" customWidth="1"/>
    <col min="2" max="2" width="11.81640625" style="106" bestFit="1" customWidth="1"/>
    <col min="3" max="3" width="20.26953125" style="106" customWidth="1"/>
    <col min="4" max="4" width="11.54296875" style="106" bestFit="1" customWidth="1"/>
    <col min="5" max="5" width="11.26953125" style="106" bestFit="1" customWidth="1"/>
    <col min="6" max="7" width="14.1796875" style="128" bestFit="1" customWidth="1"/>
    <col min="8" max="9" width="15.54296875" style="106" customWidth="1"/>
    <col min="10" max="10" width="11" style="107" bestFit="1" customWidth="1"/>
    <col min="11" max="11" width="11.54296875" style="107" bestFit="1" customWidth="1"/>
    <col min="12" max="12" width="9.26953125" style="107" bestFit="1" customWidth="1"/>
    <col min="13" max="13" width="20.1796875" style="136" bestFit="1" customWidth="1"/>
    <col min="14" max="14" width="9.1796875" style="107" customWidth="1"/>
    <col min="15" max="16" width="9.26953125" style="107" customWidth="1"/>
    <col min="17" max="17" width="9.1796875" style="107" customWidth="1"/>
    <col min="18" max="20" width="7.26953125" style="107" customWidth="1"/>
    <col min="21" max="16384" width="9.1796875" style="107"/>
  </cols>
  <sheetData>
    <row r="1" spans="1:17" s="103" customFormat="1" ht="22.5" customHeight="1" x14ac:dyDescent="0.4">
      <c r="A1" s="100">
        <f>FundName</f>
        <v>0</v>
      </c>
      <c r="B1" s="100"/>
      <c r="C1" s="102"/>
      <c r="D1" s="102"/>
      <c r="E1" s="102"/>
      <c r="F1" s="128"/>
      <c r="G1" s="128"/>
      <c r="H1" s="102"/>
      <c r="I1" s="102"/>
      <c r="J1" s="134"/>
      <c r="K1" s="134"/>
      <c r="L1" s="134"/>
      <c r="M1" s="135"/>
      <c r="Q1" s="134"/>
    </row>
    <row r="2" spans="1:17" x14ac:dyDescent="0.25">
      <c r="A2" s="104">
        <f>ApplicantName</f>
        <v>0</v>
      </c>
      <c r="B2" s="104"/>
    </row>
    <row r="3" spans="1:17" ht="11" thickBot="1" x14ac:dyDescent="0.3">
      <c r="A3" s="104"/>
      <c r="B3" s="104"/>
    </row>
    <row r="4" spans="1:17" ht="11" thickBot="1" x14ac:dyDescent="0.3">
      <c r="A4" s="108" t="s">
        <v>286</v>
      </c>
      <c r="B4" s="422">
        <f>COUNTIF($A$6:$A$305,"&lt;&gt;")</f>
        <v>0</v>
      </c>
      <c r="C4" s="137" t="s">
        <v>353</v>
      </c>
      <c r="D4" s="112"/>
      <c r="J4" s="138"/>
      <c r="M4" s="139">
        <f>SUM(M6:$M$305)</f>
        <v>0</v>
      </c>
    </row>
    <row r="5" spans="1:17" ht="42" x14ac:dyDescent="0.25">
      <c r="A5" s="113" t="s">
        <v>0</v>
      </c>
      <c r="B5" s="113" t="s">
        <v>201</v>
      </c>
      <c r="C5" s="114" t="s">
        <v>3</v>
      </c>
      <c r="D5" s="114" t="s">
        <v>333</v>
      </c>
      <c r="E5" s="114" t="s">
        <v>464</v>
      </c>
      <c r="F5" s="114" t="s">
        <v>463</v>
      </c>
      <c r="G5" s="114" t="s">
        <v>376</v>
      </c>
      <c r="H5" s="114" t="s">
        <v>379</v>
      </c>
      <c r="I5" s="114" t="s">
        <v>465</v>
      </c>
      <c r="J5" s="114" t="s">
        <v>151</v>
      </c>
      <c r="K5" s="114" t="s">
        <v>152</v>
      </c>
      <c r="L5" s="114" t="s">
        <v>207</v>
      </c>
      <c r="M5" s="140" t="s">
        <v>285</v>
      </c>
    </row>
    <row r="6" spans="1:17" ht="12" customHeight="1" x14ac:dyDescent="0.25">
      <c r="A6" s="448"/>
      <c r="B6" s="450"/>
      <c r="C6" s="448"/>
      <c r="D6" s="451"/>
      <c r="E6" s="452"/>
      <c r="F6" s="461"/>
      <c r="G6" s="461"/>
      <c r="H6" s="452"/>
      <c r="I6" s="452"/>
      <c r="J6" s="469"/>
      <c r="K6" s="469"/>
      <c r="L6" s="452"/>
      <c r="M6" s="453"/>
    </row>
    <row r="7" spans="1:17" ht="12" customHeight="1" x14ac:dyDescent="0.25">
      <c r="A7" s="448"/>
      <c r="B7" s="450"/>
      <c r="C7" s="448"/>
      <c r="D7" s="451"/>
      <c r="E7" s="452"/>
      <c r="F7" s="461"/>
      <c r="G7" s="461"/>
      <c r="H7" s="452"/>
      <c r="I7" s="452"/>
      <c r="J7" s="469"/>
      <c r="K7" s="469"/>
      <c r="L7" s="452"/>
      <c r="M7" s="453"/>
    </row>
    <row r="8" spans="1:17" ht="12" customHeight="1" x14ac:dyDescent="0.25">
      <c r="A8" s="448"/>
      <c r="B8" s="450"/>
      <c r="C8" s="448"/>
      <c r="D8" s="451"/>
      <c r="E8" s="452"/>
      <c r="F8" s="461"/>
      <c r="G8" s="461"/>
      <c r="H8" s="452"/>
      <c r="I8" s="452"/>
      <c r="J8" s="469"/>
      <c r="K8" s="469"/>
      <c r="L8" s="452"/>
      <c r="M8" s="453"/>
    </row>
    <row r="9" spans="1:17" ht="12" customHeight="1" x14ac:dyDescent="0.25">
      <c r="A9" s="448"/>
      <c r="B9" s="450"/>
      <c r="C9" s="448"/>
      <c r="D9" s="451"/>
      <c r="E9" s="452"/>
      <c r="F9" s="461"/>
      <c r="G9" s="461"/>
      <c r="H9" s="452"/>
      <c r="I9" s="452"/>
      <c r="J9" s="469"/>
      <c r="K9" s="469"/>
      <c r="L9" s="452"/>
      <c r="M9" s="453"/>
    </row>
    <row r="10" spans="1:17" ht="12" customHeight="1" x14ac:dyDescent="0.25">
      <c r="A10" s="448"/>
      <c r="B10" s="450"/>
      <c r="C10" s="448"/>
      <c r="D10" s="451"/>
      <c r="E10" s="452"/>
      <c r="F10" s="461"/>
      <c r="G10" s="461"/>
      <c r="H10" s="452"/>
      <c r="I10" s="452"/>
      <c r="J10" s="469"/>
      <c r="K10" s="469"/>
      <c r="L10" s="452"/>
      <c r="M10" s="453"/>
    </row>
    <row r="11" spans="1:17" ht="12" customHeight="1" x14ac:dyDescent="0.25">
      <c r="A11" s="448"/>
      <c r="B11" s="450"/>
      <c r="C11" s="448"/>
      <c r="D11" s="451"/>
      <c r="E11" s="452"/>
      <c r="F11" s="461"/>
      <c r="G11" s="461"/>
      <c r="H11" s="452"/>
      <c r="I11" s="452"/>
      <c r="J11" s="469"/>
      <c r="K11" s="469"/>
      <c r="L11" s="452"/>
      <c r="M11" s="453"/>
    </row>
    <row r="12" spans="1:17" ht="12" customHeight="1" x14ac:dyDescent="0.25">
      <c r="A12" s="448"/>
      <c r="B12" s="450"/>
      <c r="C12" s="448"/>
      <c r="D12" s="451"/>
      <c r="E12" s="452"/>
      <c r="F12" s="461"/>
      <c r="G12" s="461"/>
      <c r="H12" s="452"/>
      <c r="I12" s="452"/>
      <c r="J12" s="469"/>
      <c r="K12" s="469"/>
      <c r="L12" s="452"/>
      <c r="M12" s="453"/>
    </row>
    <row r="13" spans="1:17" ht="12" customHeight="1" x14ac:dyDescent="0.25">
      <c r="A13" s="448"/>
      <c r="B13" s="450"/>
      <c r="C13" s="448"/>
      <c r="D13" s="451"/>
      <c r="E13" s="452"/>
      <c r="F13" s="461"/>
      <c r="G13" s="461"/>
      <c r="H13" s="452"/>
      <c r="I13" s="452"/>
      <c r="J13" s="469"/>
      <c r="K13" s="469"/>
      <c r="L13" s="452"/>
      <c r="M13" s="453"/>
    </row>
    <row r="14" spans="1:17" ht="12" customHeight="1" x14ac:dyDescent="0.25">
      <c r="A14" s="448"/>
      <c r="B14" s="450"/>
      <c r="C14" s="448"/>
      <c r="D14" s="451"/>
      <c r="E14" s="452"/>
      <c r="F14" s="461"/>
      <c r="G14" s="461"/>
      <c r="H14" s="452"/>
      <c r="I14" s="452"/>
      <c r="J14" s="469"/>
      <c r="K14" s="469"/>
      <c r="L14" s="452"/>
      <c r="M14" s="453"/>
    </row>
    <row r="15" spans="1:17" ht="12" customHeight="1" x14ac:dyDescent="0.25">
      <c r="A15" s="448"/>
      <c r="B15" s="450"/>
      <c r="C15" s="448"/>
      <c r="D15" s="451"/>
      <c r="E15" s="452"/>
      <c r="F15" s="461"/>
      <c r="G15" s="461"/>
      <c r="H15" s="452"/>
      <c r="I15" s="452"/>
      <c r="J15" s="469"/>
      <c r="K15" s="469"/>
      <c r="L15" s="452"/>
      <c r="M15" s="453"/>
    </row>
    <row r="16" spans="1:17" ht="12" customHeight="1" x14ac:dyDescent="0.25">
      <c r="A16" s="450"/>
      <c r="B16" s="450"/>
      <c r="C16" s="448"/>
      <c r="D16" s="451"/>
      <c r="E16" s="452"/>
      <c r="F16" s="461"/>
      <c r="G16" s="461"/>
      <c r="H16" s="452"/>
      <c r="I16" s="452"/>
      <c r="J16" s="469"/>
      <c r="K16" s="469"/>
      <c r="L16" s="452"/>
      <c r="M16" s="453"/>
    </row>
    <row r="17" spans="1:13" ht="12" customHeight="1" x14ac:dyDescent="0.25">
      <c r="A17" s="450"/>
      <c r="B17" s="450"/>
      <c r="C17" s="448"/>
      <c r="D17" s="451"/>
      <c r="E17" s="452"/>
      <c r="F17" s="461"/>
      <c r="G17" s="461"/>
      <c r="H17" s="452"/>
      <c r="I17" s="452"/>
      <c r="J17" s="469"/>
      <c r="K17" s="469"/>
      <c r="L17" s="452"/>
      <c r="M17" s="453"/>
    </row>
    <row r="18" spans="1:13" ht="12" customHeight="1" x14ac:dyDescent="0.25">
      <c r="A18" s="450"/>
      <c r="B18" s="450"/>
      <c r="C18" s="448"/>
      <c r="D18" s="451"/>
      <c r="E18" s="452"/>
      <c r="F18" s="461"/>
      <c r="G18" s="461"/>
      <c r="H18" s="452"/>
      <c r="I18" s="452"/>
      <c r="J18" s="469"/>
      <c r="K18" s="469"/>
      <c r="L18" s="452"/>
      <c r="M18" s="453"/>
    </row>
    <row r="19" spans="1:13" ht="12" customHeight="1" x14ac:dyDescent="0.25">
      <c r="A19" s="450"/>
      <c r="B19" s="450"/>
      <c r="C19" s="449"/>
      <c r="D19" s="451"/>
      <c r="E19" s="452"/>
      <c r="F19" s="461"/>
      <c r="G19" s="461"/>
      <c r="H19" s="452"/>
      <c r="I19" s="452"/>
      <c r="J19" s="469"/>
      <c r="K19" s="469"/>
      <c r="L19" s="452"/>
      <c r="M19" s="453"/>
    </row>
    <row r="20" spans="1:13" ht="12" customHeight="1" x14ac:dyDescent="0.25">
      <c r="A20" s="450"/>
      <c r="B20" s="450"/>
      <c r="C20" s="449"/>
      <c r="D20" s="451"/>
      <c r="E20" s="452"/>
      <c r="F20" s="461"/>
      <c r="G20" s="461"/>
      <c r="H20" s="452"/>
      <c r="I20" s="452"/>
      <c r="J20" s="469"/>
      <c r="K20" s="469"/>
      <c r="L20" s="452"/>
      <c r="M20" s="453"/>
    </row>
    <row r="21" spans="1:13" ht="12" customHeight="1" x14ac:dyDescent="0.25">
      <c r="A21" s="450"/>
      <c r="B21" s="450"/>
      <c r="C21" s="449"/>
      <c r="D21" s="451"/>
      <c r="E21" s="452"/>
      <c r="F21" s="461"/>
      <c r="G21" s="461"/>
      <c r="H21" s="452"/>
      <c r="I21" s="452"/>
      <c r="J21" s="469"/>
      <c r="K21" s="469"/>
      <c r="L21" s="452"/>
      <c r="M21" s="453"/>
    </row>
    <row r="22" spans="1:13" ht="12" customHeight="1" x14ac:dyDescent="0.25">
      <c r="A22" s="450"/>
      <c r="B22" s="450"/>
      <c r="C22" s="449"/>
      <c r="D22" s="451"/>
      <c r="E22" s="452"/>
      <c r="F22" s="461"/>
      <c r="G22" s="461"/>
      <c r="H22" s="452"/>
      <c r="I22" s="452"/>
      <c r="J22" s="469"/>
      <c r="K22" s="469"/>
      <c r="L22" s="452"/>
      <c r="M22" s="453"/>
    </row>
    <row r="23" spans="1:13" ht="12" customHeight="1" x14ac:dyDescent="0.25">
      <c r="A23" s="450"/>
      <c r="B23" s="450"/>
      <c r="C23" s="449"/>
      <c r="D23" s="451"/>
      <c r="E23" s="452"/>
      <c r="F23" s="461"/>
      <c r="G23" s="461"/>
      <c r="H23" s="452"/>
      <c r="I23" s="452"/>
      <c r="J23" s="469"/>
      <c r="K23" s="469"/>
      <c r="L23" s="452"/>
      <c r="M23" s="453"/>
    </row>
    <row r="24" spans="1:13" ht="12" customHeight="1" x14ac:dyDescent="0.25">
      <c r="A24" s="450"/>
      <c r="B24" s="450"/>
      <c r="C24" s="449"/>
      <c r="D24" s="451"/>
      <c r="E24" s="452"/>
      <c r="F24" s="461"/>
      <c r="G24" s="461"/>
      <c r="H24" s="452"/>
      <c r="I24" s="452"/>
      <c r="J24" s="469"/>
      <c r="K24" s="469"/>
      <c r="L24" s="452"/>
      <c r="M24" s="453"/>
    </row>
    <row r="25" spans="1:13" ht="12" customHeight="1" x14ac:dyDescent="0.25">
      <c r="A25" s="450"/>
      <c r="B25" s="450"/>
      <c r="C25" s="449"/>
      <c r="D25" s="451"/>
      <c r="E25" s="452"/>
      <c r="F25" s="461"/>
      <c r="G25" s="461"/>
      <c r="H25" s="452"/>
      <c r="I25" s="452"/>
      <c r="J25" s="469"/>
      <c r="K25" s="469"/>
      <c r="L25" s="452"/>
      <c r="M25" s="453"/>
    </row>
    <row r="26" spans="1:13" ht="12" customHeight="1" x14ac:dyDescent="0.25">
      <c r="A26" s="450"/>
      <c r="B26" s="450"/>
      <c r="C26" s="449"/>
      <c r="D26" s="451"/>
      <c r="E26" s="452"/>
      <c r="F26" s="461"/>
      <c r="G26" s="461"/>
      <c r="H26" s="452"/>
      <c r="I26" s="452"/>
      <c r="J26" s="469"/>
      <c r="K26" s="469"/>
      <c r="L26" s="452"/>
      <c r="M26" s="453"/>
    </row>
    <row r="27" spans="1:13" ht="12" customHeight="1" x14ac:dyDescent="0.25">
      <c r="A27" s="450"/>
      <c r="B27" s="450"/>
      <c r="C27" s="449"/>
      <c r="D27" s="451"/>
      <c r="E27" s="452"/>
      <c r="F27" s="461"/>
      <c r="G27" s="461"/>
      <c r="H27" s="452"/>
      <c r="I27" s="452"/>
      <c r="J27" s="469"/>
      <c r="K27" s="469"/>
      <c r="L27" s="452"/>
      <c r="M27" s="453"/>
    </row>
    <row r="28" spans="1:13" ht="12" customHeight="1" x14ac:dyDescent="0.25">
      <c r="A28" s="450"/>
      <c r="B28" s="450"/>
      <c r="C28" s="449"/>
      <c r="D28" s="451"/>
      <c r="E28" s="452"/>
      <c r="F28" s="461"/>
      <c r="G28" s="461"/>
      <c r="H28" s="452"/>
      <c r="I28" s="452"/>
      <c r="J28" s="469"/>
      <c r="K28" s="469"/>
      <c r="L28" s="452"/>
      <c r="M28" s="453"/>
    </row>
    <row r="29" spans="1:13" ht="12" customHeight="1" x14ac:dyDescent="0.25">
      <c r="A29" s="450"/>
      <c r="B29" s="450"/>
      <c r="C29" s="449"/>
      <c r="D29" s="451"/>
      <c r="E29" s="452"/>
      <c r="F29" s="461"/>
      <c r="G29" s="461"/>
      <c r="H29" s="452"/>
      <c r="I29" s="452"/>
      <c r="J29" s="469"/>
      <c r="K29" s="469"/>
      <c r="L29" s="452"/>
      <c r="M29" s="453"/>
    </row>
    <row r="30" spans="1:13" ht="12" customHeight="1" x14ac:dyDescent="0.25">
      <c r="A30" s="450"/>
      <c r="B30" s="450"/>
      <c r="C30" s="449"/>
      <c r="D30" s="451"/>
      <c r="E30" s="452"/>
      <c r="F30" s="461"/>
      <c r="G30" s="461"/>
      <c r="H30" s="452"/>
      <c r="I30" s="452"/>
      <c r="J30" s="469"/>
      <c r="K30" s="469"/>
      <c r="L30" s="452"/>
      <c r="M30" s="453"/>
    </row>
    <row r="31" spans="1:13" ht="12" customHeight="1" x14ac:dyDescent="0.25">
      <c r="A31" s="450"/>
      <c r="B31" s="450"/>
      <c r="C31" s="449"/>
      <c r="D31" s="451"/>
      <c r="E31" s="452"/>
      <c r="F31" s="461"/>
      <c r="G31" s="461"/>
      <c r="H31" s="452"/>
      <c r="I31" s="452"/>
      <c r="J31" s="469"/>
      <c r="K31" s="469"/>
      <c r="L31" s="452"/>
      <c r="M31" s="453"/>
    </row>
    <row r="32" spans="1:13" ht="12" customHeight="1" x14ac:dyDescent="0.25">
      <c r="A32" s="450"/>
      <c r="B32" s="450"/>
      <c r="C32" s="449"/>
      <c r="D32" s="451"/>
      <c r="E32" s="452"/>
      <c r="F32" s="461"/>
      <c r="G32" s="461"/>
      <c r="H32" s="452"/>
      <c r="I32" s="452"/>
      <c r="J32" s="469"/>
      <c r="K32" s="469"/>
      <c r="L32" s="452"/>
      <c r="M32" s="453"/>
    </row>
    <row r="33" spans="1:13" ht="12" customHeight="1" x14ac:dyDescent="0.25">
      <c r="A33" s="450"/>
      <c r="B33" s="450"/>
      <c r="C33" s="449"/>
      <c r="D33" s="451"/>
      <c r="E33" s="452"/>
      <c r="F33" s="461"/>
      <c r="G33" s="461"/>
      <c r="H33" s="452"/>
      <c r="I33" s="452"/>
      <c r="J33" s="469"/>
      <c r="K33" s="469"/>
      <c r="L33" s="452"/>
      <c r="M33" s="453"/>
    </row>
    <row r="34" spans="1:13" ht="12" customHeight="1" x14ac:dyDescent="0.25">
      <c r="A34" s="450"/>
      <c r="B34" s="450"/>
      <c r="C34" s="449"/>
      <c r="D34" s="451"/>
      <c r="E34" s="452"/>
      <c r="F34" s="461"/>
      <c r="G34" s="461"/>
      <c r="H34" s="452"/>
      <c r="I34" s="452"/>
      <c r="J34" s="469"/>
      <c r="K34" s="469"/>
      <c r="L34" s="452"/>
      <c r="M34" s="453"/>
    </row>
    <row r="35" spans="1:13" ht="12" customHeight="1" x14ac:dyDescent="0.25">
      <c r="A35" s="450"/>
      <c r="B35" s="450"/>
      <c r="C35" s="449"/>
      <c r="D35" s="451"/>
      <c r="E35" s="452"/>
      <c r="F35" s="461"/>
      <c r="G35" s="461"/>
      <c r="H35" s="452"/>
      <c r="I35" s="452"/>
      <c r="J35" s="469"/>
      <c r="K35" s="469"/>
      <c r="L35" s="452"/>
      <c r="M35" s="453"/>
    </row>
    <row r="36" spans="1:13" ht="12" customHeight="1" x14ac:dyDescent="0.25">
      <c r="A36" s="450"/>
      <c r="B36" s="450"/>
      <c r="C36" s="449"/>
      <c r="D36" s="451"/>
      <c r="E36" s="452"/>
      <c r="F36" s="461"/>
      <c r="G36" s="461"/>
      <c r="H36" s="452"/>
      <c r="I36" s="452"/>
      <c r="J36" s="469"/>
      <c r="K36" s="469"/>
      <c r="L36" s="452"/>
      <c r="M36" s="453"/>
    </row>
    <row r="37" spans="1:13" ht="12" customHeight="1" x14ac:dyDescent="0.25">
      <c r="A37" s="450"/>
      <c r="B37" s="450"/>
      <c r="C37" s="449"/>
      <c r="D37" s="451"/>
      <c r="E37" s="452"/>
      <c r="F37" s="461"/>
      <c r="G37" s="461"/>
      <c r="H37" s="452"/>
      <c r="I37" s="452"/>
      <c r="J37" s="469"/>
      <c r="K37" s="469"/>
      <c r="L37" s="452"/>
      <c r="M37" s="453"/>
    </row>
    <row r="38" spans="1:13" ht="12" customHeight="1" x14ac:dyDescent="0.25">
      <c r="A38" s="450"/>
      <c r="B38" s="450"/>
      <c r="C38" s="449"/>
      <c r="D38" s="451"/>
      <c r="E38" s="452"/>
      <c r="F38" s="461"/>
      <c r="G38" s="461"/>
      <c r="H38" s="452"/>
      <c r="I38" s="452"/>
      <c r="J38" s="469"/>
      <c r="K38" s="469"/>
      <c r="L38" s="452"/>
      <c r="M38" s="453"/>
    </row>
    <row r="39" spans="1:13" ht="12" customHeight="1" x14ac:dyDescent="0.25">
      <c r="A39" s="450"/>
      <c r="B39" s="450"/>
      <c r="C39" s="449"/>
      <c r="D39" s="451"/>
      <c r="E39" s="452"/>
      <c r="F39" s="461"/>
      <c r="G39" s="461"/>
      <c r="H39" s="452"/>
      <c r="I39" s="452"/>
      <c r="J39" s="469"/>
      <c r="K39" s="469"/>
      <c r="L39" s="452"/>
      <c r="M39" s="453"/>
    </row>
    <row r="40" spans="1:13" ht="12" customHeight="1" x14ac:dyDescent="0.25">
      <c r="A40" s="450"/>
      <c r="B40" s="450"/>
      <c r="C40" s="449"/>
      <c r="D40" s="451"/>
      <c r="E40" s="452"/>
      <c r="F40" s="461"/>
      <c r="G40" s="461"/>
      <c r="H40" s="452"/>
      <c r="I40" s="452"/>
      <c r="J40" s="469"/>
      <c r="K40" s="469"/>
      <c r="L40" s="452"/>
      <c r="M40" s="453"/>
    </row>
    <row r="41" spans="1:13" ht="12" customHeight="1" x14ac:dyDescent="0.25">
      <c r="A41" s="450"/>
      <c r="B41" s="450"/>
      <c r="C41" s="449"/>
      <c r="D41" s="451"/>
      <c r="E41" s="452"/>
      <c r="F41" s="461"/>
      <c r="G41" s="461"/>
      <c r="H41" s="452"/>
      <c r="I41" s="452"/>
      <c r="J41" s="469"/>
      <c r="K41" s="469"/>
      <c r="L41" s="452"/>
      <c r="M41" s="453"/>
    </row>
    <row r="42" spans="1:13" ht="12" customHeight="1" x14ac:dyDescent="0.25">
      <c r="A42" s="450"/>
      <c r="B42" s="450"/>
      <c r="C42" s="449"/>
      <c r="D42" s="451"/>
      <c r="E42" s="452"/>
      <c r="F42" s="461"/>
      <c r="G42" s="461"/>
      <c r="H42" s="452"/>
      <c r="I42" s="452"/>
      <c r="J42" s="469"/>
      <c r="K42" s="469"/>
      <c r="L42" s="452"/>
      <c r="M42" s="453"/>
    </row>
    <row r="43" spans="1:13" ht="12" customHeight="1" x14ac:dyDescent="0.25">
      <c r="A43" s="450"/>
      <c r="B43" s="450"/>
      <c r="C43" s="449"/>
      <c r="D43" s="451"/>
      <c r="E43" s="452"/>
      <c r="F43" s="461"/>
      <c r="G43" s="461"/>
      <c r="H43" s="452"/>
      <c r="I43" s="452"/>
      <c r="J43" s="469"/>
      <c r="K43" s="469"/>
      <c r="L43" s="452"/>
      <c r="M43" s="453"/>
    </row>
    <row r="44" spans="1:13" ht="12" customHeight="1" x14ac:dyDescent="0.25">
      <c r="A44" s="450"/>
      <c r="B44" s="450"/>
      <c r="C44" s="449"/>
      <c r="D44" s="451"/>
      <c r="E44" s="452"/>
      <c r="F44" s="461"/>
      <c r="G44" s="461"/>
      <c r="H44" s="452"/>
      <c r="I44" s="452"/>
      <c r="J44" s="469"/>
      <c r="K44" s="469"/>
      <c r="L44" s="452"/>
      <c r="M44" s="453"/>
    </row>
    <row r="45" spans="1:13" ht="12" customHeight="1" x14ac:dyDescent="0.25">
      <c r="A45" s="450"/>
      <c r="B45" s="450"/>
      <c r="C45" s="449"/>
      <c r="D45" s="451"/>
      <c r="E45" s="452"/>
      <c r="F45" s="461"/>
      <c r="G45" s="461"/>
      <c r="H45" s="452"/>
      <c r="I45" s="452"/>
      <c r="J45" s="469"/>
      <c r="K45" s="469"/>
      <c r="L45" s="452"/>
      <c r="M45" s="453"/>
    </row>
    <row r="46" spans="1:13" ht="12" customHeight="1" x14ac:dyDescent="0.25">
      <c r="A46" s="450"/>
      <c r="B46" s="450"/>
      <c r="C46" s="449"/>
      <c r="D46" s="451"/>
      <c r="E46" s="452"/>
      <c r="F46" s="461"/>
      <c r="G46" s="461"/>
      <c r="H46" s="452"/>
      <c r="I46" s="452"/>
      <c r="J46" s="469"/>
      <c r="K46" s="469"/>
      <c r="L46" s="452"/>
      <c r="M46" s="453"/>
    </row>
    <row r="47" spans="1:13" ht="12" customHeight="1" x14ac:dyDescent="0.25">
      <c r="A47" s="450"/>
      <c r="B47" s="450"/>
      <c r="C47" s="449"/>
      <c r="D47" s="451"/>
      <c r="E47" s="452"/>
      <c r="F47" s="461"/>
      <c r="G47" s="461"/>
      <c r="H47" s="452"/>
      <c r="I47" s="452"/>
      <c r="J47" s="469"/>
      <c r="K47" s="469"/>
      <c r="L47" s="452"/>
      <c r="M47" s="453"/>
    </row>
    <row r="48" spans="1:13" ht="12" customHeight="1" x14ac:dyDescent="0.25">
      <c r="A48" s="450"/>
      <c r="B48" s="450"/>
      <c r="C48" s="449"/>
      <c r="D48" s="451"/>
      <c r="E48" s="452"/>
      <c r="F48" s="461"/>
      <c r="G48" s="461"/>
      <c r="H48" s="452"/>
      <c r="I48" s="452"/>
      <c r="J48" s="469"/>
      <c r="K48" s="469"/>
      <c r="L48" s="452"/>
      <c r="M48" s="453"/>
    </row>
    <row r="49" spans="1:13" ht="12" customHeight="1" x14ac:dyDescent="0.25">
      <c r="A49" s="450"/>
      <c r="B49" s="450"/>
      <c r="C49" s="449"/>
      <c r="D49" s="451"/>
      <c r="E49" s="452"/>
      <c r="F49" s="461"/>
      <c r="G49" s="461"/>
      <c r="H49" s="452"/>
      <c r="I49" s="452"/>
      <c r="J49" s="469"/>
      <c r="K49" s="469"/>
      <c r="L49" s="452"/>
      <c r="M49" s="453"/>
    </row>
    <row r="50" spans="1:13" ht="12" customHeight="1" x14ac:dyDescent="0.25">
      <c r="A50" s="450"/>
      <c r="B50" s="450"/>
      <c r="C50" s="449"/>
      <c r="D50" s="451"/>
      <c r="E50" s="452"/>
      <c r="F50" s="461"/>
      <c r="G50" s="461"/>
      <c r="H50" s="452"/>
      <c r="I50" s="452"/>
      <c r="J50" s="469"/>
      <c r="K50" s="469"/>
      <c r="L50" s="452"/>
      <c r="M50" s="453"/>
    </row>
    <row r="51" spans="1:13" ht="12" customHeight="1" x14ac:dyDescent="0.25">
      <c r="A51" s="450"/>
      <c r="B51" s="450"/>
      <c r="C51" s="449"/>
      <c r="D51" s="451"/>
      <c r="E51" s="452"/>
      <c r="F51" s="461"/>
      <c r="G51" s="461"/>
      <c r="H51" s="452"/>
      <c r="I51" s="452"/>
      <c r="J51" s="469"/>
      <c r="K51" s="469"/>
      <c r="L51" s="452"/>
      <c r="M51" s="453"/>
    </row>
    <row r="52" spans="1:13" ht="12" customHeight="1" x14ac:dyDescent="0.25">
      <c r="A52" s="450"/>
      <c r="B52" s="450"/>
      <c r="C52" s="449"/>
      <c r="D52" s="451"/>
      <c r="E52" s="452"/>
      <c r="F52" s="461"/>
      <c r="G52" s="461"/>
      <c r="H52" s="452"/>
      <c r="I52" s="452"/>
      <c r="J52" s="469"/>
      <c r="K52" s="469"/>
      <c r="L52" s="452"/>
      <c r="M52" s="453"/>
    </row>
    <row r="53" spans="1:13" ht="12" customHeight="1" x14ac:dyDescent="0.25">
      <c r="A53" s="450"/>
      <c r="B53" s="450"/>
      <c r="C53" s="449"/>
      <c r="D53" s="451"/>
      <c r="E53" s="452"/>
      <c r="F53" s="461"/>
      <c r="G53" s="461"/>
      <c r="H53" s="452"/>
      <c r="I53" s="452"/>
      <c r="J53" s="469"/>
      <c r="K53" s="469"/>
      <c r="L53" s="452"/>
      <c r="M53" s="453"/>
    </row>
    <row r="54" spans="1:13" ht="12" customHeight="1" x14ac:dyDescent="0.25">
      <c r="A54" s="450"/>
      <c r="B54" s="450"/>
      <c r="C54" s="449"/>
      <c r="D54" s="451"/>
      <c r="E54" s="452"/>
      <c r="F54" s="461"/>
      <c r="G54" s="461"/>
      <c r="H54" s="452"/>
      <c r="I54" s="452"/>
      <c r="J54" s="469"/>
      <c r="K54" s="469"/>
      <c r="L54" s="452"/>
      <c r="M54" s="453"/>
    </row>
    <row r="55" spans="1:13" ht="12" customHeight="1" x14ac:dyDescent="0.25">
      <c r="A55" s="450"/>
      <c r="B55" s="450"/>
      <c r="C55" s="449"/>
      <c r="D55" s="451"/>
      <c r="E55" s="452"/>
      <c r="F55" s="461"/>
      <c r="G55" s="461"/>
      <c r="H55" s="452"/>
      <c r="I55" s="452"/>
      <c r="J55" s="469"/>
      <c r="K55" s="469"/>
      <c r="L55" s="452"/>
      <c r="M55" s="453"/>
    </row>
    <row r="56" spans="1:13" ht="12" hidden="1" customHeight="1" outlineLevel="1" x14ac:dyDescent="0.25">
      <c r="A56" s="450"/>
      <c r="B56" s="450"/>
      <c r="C56" s="449"/>
      <c r="D56" s="451"/>
      <c r="E56" s="452"/>
      <c r="F56" s="461"/>
      <c r="G56" s="461"/>
      <c r="H56" s="452"/>
      <c r="I56" s="452"/>
      <c r="J56" s="469"/>
      <c r="K56" s="469"/>
      <c r="L56" s="452"/>
      <c r="M56" s="453"/>
    </row>
    <row r="57" spans="1:13" ht="12" hidden="1" customHeight="1" outlineLevel="1" x14ac:dyDescent="0.25">
      <c r="A57" s="450"/>
      <c r="B57" s="450"/>
      <c r="C57" s="449"/>
      <c r="D57" s="451"/>
      <c r="E57" s="452"/>
      <c r="F57" s="461"/>
      <c r="G57" s="461"/>
      <c r="H57" s="452"/>
      <c r="I57" s="452"/>
      <c r="J57" s="469"/>
      <c r="K57" s="469"/>
      <c r="L57" s="452"/>
      <c r="M57" s="453"/>
    </row>
    <row r="58" spans="1:13" ht="12" hidden="1" customHeight="1" outlineLevel="1" x14ac:dyDescent="0.25">
      <c r="A58" s="450"/>
      <c r="B58" s="450"/>
      <c r="C58" s="449"/>
      <c r="D58" s="451"/>
      <c r="E58" s="452"/>
      <c r="F58" s="461"/>
      <c r="G58" s="461"/>
      <c r="H58" s="452"/>
      <c r="I58" s="452"/>
      <c r="J58" s="469"/>
      <c r="K58" s="469"/>
      <c r="L58" s="452"/>
      <c r="M58" s="453"/>
    </row>
    <row r="59" spans="1:13" ht="12" hidden="1" customHeight="1" outlineLevel="1" x14ac:dyDescent="0.25">
      <c r="A59" s="450"/>
      <c r="B59" s="450"/>
      <c r="C59" s="449"/>
      <c r="D59" s="451"/>
      <c r="E59" s="452"/>
      <c r="F59" s="461"/>
      <c r="G59" s="461"/>
      <c r="H59" s="452"/>
      <c r="I59" s="452"/>
      <c r="J59" s="469"/>
      <c r="K59" s="469"/>
      <c r="L59" s="452"/>
      <c r="M59" s="453"/>
    </row>
    <row r="60" spans="1:13" ht="12" hidden="1" customHeight="1" outlineLevel="1" x14ac:dyDescent="0.25">
      <c r="A60" s="450"/>
      <c r="B60" s="450"/>
      <c r="C60" s="449"/>
      <c r="D60" s="451"/>
      <c r="E60" s="452"/>
      <c r="F60" s="461"/>
      <c r="G60" s="461"/>
      <c r="H60" s="452"/>
      <c r="I60" s="452"/>
      <c r="J60" s="469"/>
      <c r="K60" s="469"/>
      <c r="L60" s="452"/>
      <c r="M60" s="453"/>
    </row>
    <row r="61" spans="1:13" ht="12" hidden="1" customHeight="1" outlineLevel="1" x14ac:dyDescent="0.25">
      <c r="A61" s="450"/>
      <c r="B61" s="450"/>
      <c r="C61" s="449"/>
      <c r="D61" s="451"/>
      <c r="E61" s="452"/>
      <c r="F61" s="461"/>
      <c r="G61" s="461"/>
      <c r="H61" s="452"/>
      <c r="I61" s="452"/>
      <c r="J61" s="469"/>
      <c r="K61" s="469"/>
      <c r="L61" s="452"/>
      <c r="M61" s="453"/>
    </row>
    <row r="62" spans="1:13" ht="12" hidden="1" customHeight="1" outlineLevel="1" x14ac:dyDescent="0.25">
      <c r="A62" s="450"/>
      <c r="B62" s="450"/>
      <c r="C62" s="449"/>
      <c r="D62" s="451"/>
      <c r="E62" s="452"/>
      <c r="F62" s="461"/>
      <c r="G62" s="461"/>
      <c r="H62" s="452"/>
      <c r="I62" s="452"/>
      <c r="J62" s="469"/>
      <c r="K62" s="469"/>
      <c r="L62" s="452"/>
      <c r="M62" s="453"/>
    </row>
    <row r="63" spans="1:13" ht="12" hidden="1" customHeight="1" outlineLevel="1" x14ac:dyDescent="0.25">
      <c r="A63" s="450"/>
      <c r="B63" s="450"/>
      <c r="C63" s="449"/>
      <c r="D63" s="451"/>
      <c r="E63" s="452"/>
      <c r="F63" s="461"/>
      <c r="G63" s="461"/>
      <c r="H63" s="452"/>
      <c r="I63" s="452"/>
      <c r="J63" s="469"/>
      <c r="K63" s="469"/>
      <c r="L63" s="452"/>
      <c r="M63" s="453"/>
    </row>
    <row r="64" spans="1:13" ht="12" hidden="1" customHeight="1" outlineLevel="1" x14ac:dyDescent="0.25">
      <c r="A64" s="450"/>
      <c r="B64" s="450"/>
      <c r="C64" s="449"/>
      <c r="D64" s="451"/>
      <c r="E64" s="452"/>
      <c r="F64" s="461"/>
      <c r="G64" s="461"/>
      <c r="H64" s="452"/>
      <c r="I64" s="452"/>
      <c r="J64" s="469"/>
      <c r="K64" s="469"/>
      <c r="L64" s="452"/>
      <c r="M64" s="453"/>
    </row>
    <row r="65" spans="1:13" ht="12" hidden="1" customHeight="1" outlineLevel="1" x14ac:dyDescent="0.25">
      <c r="A65" s="450"/>
      <c r="B65" s="450"/>
      <c r="C65" s="449"/>
      <c r="D65" s="451"/>
      <c r="E65" s="452"/>
      <c r="F65" s="461"/>
      <c r="G65" s="461"/>
      <c r="H65" s="452"/>
      <c r="I65" s="452"/>
      <c r="J65" s="469"/>
      <c r="K65" s="469"/>
      <c r="L65" s="452"/>
      <c r="M65" s="453"/>
    </row>
    <row r="66" spans="1:13" ht="12" hidden="1" customHeight="1" outlineLevel="1" x14ac:dyDescent="0.25">
      <c r="A66" s="450"/>
      <c r="B66" s="450"/>
      <c r="C66" s="449"/>
      <c r="D66" s="451"/>
      <c r="E66" s="452"/>
      <c r="F66" s="461"/>
      <c r="G66" s="461"/>
      <c r="H66" s="452"/>
      <c r="I66" s="452"/>
      <c r="J66" s="469"/>
      <c r="K66" s="469"/>
      <c r="L66" s="452"/>
      <c r="M66" s="453"/>
    </row>
    <row r="67" spans="1:13" ht="12" hidden="1" customHeight="1" outlineLevel="1" x14ac:dyDescent="0.25">
      <c r="A67" s="450"/>
      <c r="B67" s="450"/>
      <c r="C67" s="449"/>
      <c r="D67" s="451"/>
      <c r="E67" s="452"/>
      <c r="F67" s="461"/>
      <c r="G67" s="461"/>
      <c r="H67" s="452"/>
      <c r="I67" s="452"/>
      <c r="J67" s="469"/>
      <c r="K67" s="469"/>
      <c r="L67" s="452"/>
      <c r="M67" s="453"/>
    </row>
    <row r="68" spans="1:13" ht="12" hidden="1" customHeight="1" outlineLevel="1" x14ac:dyDescent="0.25">
      <c r="A68" s="450"/>
      <c r="B68" s="450"/>
      <c r="C68" s="448"/>
      <c r="D68" s="451"/>
      <c r="E68" s="452"/>
      <c r="F68" s="461"/>
      <c r="G68" s="461"/>
      <c r="H68" s="452"/>
      <c r="I68" s="452"/>
      <c r="J68" s="469"/>
      <c r="K68" s="469"/>
      <c r="L68" s="452"/>
      <c r="M68" s="453"/>
    </row>
    <row r="69" spans="1:13" ht="12" hidden="1" customHeight="1" outlineLevel="1" x14ac:dyDescent="0.25">
      <c r="A69" s="450"/>
      <c r="B69" s="450"/>
      <c r="C69" s="449"/>
      <c r="D69" s="451"/>
      <c r="E69" s="452"/>
      <c r="F69" s="461"/>
      <c r="G69" s="461"/>
      <c r="H69" s="452"/>
      <c r="I69" s="452"/>
      <c r="J69" s="469"/>
      <c r="K69" s="469"/>
      <c r="L69" s="452"/>
      <c r="M69" s="453"/>
    </row>
    <row r="70" spans="1:13" ht="12" hidden="1" customHeight="1" outlineLevel="1" x14ac:dyDescent="0.25">
      <c r="A70" s="450"/>
      <c r="B70" s="450"/>
      <c r="C70" s="449"/>
      <c r="D70" s="451"/>
      <c r="E70" s="452"/>
      <c r="F70" s="461"/>
      <c r="G70" s="461"/>
      <c r="H70" s="452"/>
      <c r="I70" s="452"/>
      <c r="J70" s="469"/>
      <c r="K70" s="469"/>
      <c r="L70" s="452"/>
      <c r="M70" s="453"/>
    </row>
    <row r="71" spans="1:13" ht="12" hidden="1" customHeight="1" outlineLevel="1" x14ac:dyDescent="0.25">
      <c r="A71" s="450"/>
      <c r="B71" s="450"/>
      <c r="C71" s="449"/>
      <c r="D71" s="451"/>
      <c r="E71" s="452"/>
      <c r="F71" s="461"/>
      <c r="G71" s="461"/>
      <c r="H71" s="452"/>
      <c r="I71" s="452"/>
      <c r="J71" s="469"/>
      <c r="K71" s="469"/>
      <c r="L71" s="452"/>
      <c r="M71" s="453"/>
    </row>
    <row r="72" spans="1:13" ht="12" hidden="1" customHeight="1" outlineLevel="1" x14ac:dyDescent="0.25">
      <c r="A72" s="450"/>
      <c r="B72" s="450"/>
      <c r="C72" s="449"/>
      <c r="D72" s="451"/>
      <c r="E72" s="452"/>
      <c r="F72" s="461"/>
      <c r="G72" s="461"/>
      <c r="H72" s="452"/>
      <c r="I72" s="452"/>
      <c r="J72" s="469"/>
      <c r="K72" s="469"/>
      <c r="L72" s="452"/>
      <c r="M72" s="453"/>
    </row>
    <row r="73" spans="1:13" ht="12" hidden="1" customHeight="1" outlineLevel="1" x14ac:dyDescent="0.25">
      <c r="A73" s="450"/>
      <c r="B73" s="450"/>
      <c r="C73" s="449"/>
      <c r="D73" s="451"/>
      <c r="E73" s="452"/>
      <c r="F73" s="461"/>
      <c r="G73" s="461"/>
      <c r="H73" s="452"/>
      <c r="I73" s="452"/>
      <c r="J73" s="469"/>
      <c r="K73" s="469"/>
      <c r="L73" s="452"/>
      <c r="M73" s="453"/>
    </row>
    <row r="74" spans="1:13" ht="12" hidden="1" customHeight="1" outlineLevel="1" x14ac:dyDescent="0.25">
      <c r="A74" s="450"/>
      <c r="B74" s="450"/>
      <c r="C74" s="449"/>
      <c r="D74" s="451"/>
      <c r="E74" s="452"/>
      <c r="F74" s="461"/>
      <c r="G74" s="461"/>
      <c r="H74" s="452"/>
      <c r="I74" s="452"/>
      <c r="J74" s="469"/>
      <c r="K74" s="469"/>
      <c r="L74" s="452"/>
      <c r="M74" s="453"/>
    </row>
    <row r="75" spans="1:13" ht="12" hidden="1" customHeight="1" outlineLevel="1" x14ac:dyDescent="0.25">
      <c r="A75" s="450"/>
      <c r="B75" s="450"/>
      <c r="C75" s="449"/>
      <c r="D75" s="451"/>
      <c r="E75" s="452"/>
      <c r="F75" s="461"/>
      <c r="G75" s="461"/>
      <c r="H75" s="452"/>
      <c r="I75" s="452"/>
      <c r="J75" s="469"/>
      <c r="K75" s="469"/>
      <c r="L75" s="452"/>
      <c r="M75" s="453"/>
    </row>
    <row r="76" spans="1:13" ht="12" hidden="1" customHeight="1" outlineLevel="1" x14ac:dyDescent="0.25">
      <c r="A76" s="450"/>
      <c r="B76" s="450"/>
      <c r="C76" s="449"/>
      <c r="D76" s="451"/>
      <c r="E76" s="452"/>
      <c r="F76" s="461"/>
      <c r="G76" s="461"/>
      <c r="H76" s="452"/>
      <c r="I76" s="452"/>
      <c r="J76" s="469"/>
      <c r="K76" s="469"/>
      <c r="L76" s="452"/>
      <c r="M76" s="453"/>
    </row>
    <row r="77" spans="1:13" ht="12" hidden="1" customHeight="1" outlineLevel="1" x14ac:dyDescent="0.25">
      <c r="A77" s="450"/>
      <c r="B77" s="450"/>
      <c r="C77" s="449"/>
      <c r="D77" s="451"/>
      <c r="E77" s="452"/>
      <c r="F77" s="461"/>
      <c r="G77" s="461"/>
      <c r="H77" s="452"/>
      <c r="I77" s="452"/>
      <c r="J77" s="469"/>
      <c r="K77" s="469"/>
      <c r="L77" s="452"/>
      <c r="M77" s="453"/>
    </row>
    <row r="78" spans="1:13" ht="12" hidden="1" customHeight="1" outlineLevel="1" x14ac:dyDescent="0.25">
      <c r="A78" s="450"/>
      <c r="B78" s="450"/>
      <c r="C78" s="449"/>
      <c r="D78" s="451"/>
      <c r="E78" s="452"/>
      <c r="F78" s="461"/>
      <c r="G78" s="461"/>
      <c r="H78" s="452"/>
      <c r="I78" s="452"/>
      <c r="J78" s="469"/>
      <c r="K78" s="469"/>
      <c r="L78" s="452"/>
      <c r="M78" s="453"/>
    </row>
    <row r="79" spans="1:13" ht="12" hidden="1" customHeight="1" outlineLevel="1" x14ac:dyDescent="0.25">
      <c r="A79" s="450"/>
      <c r="B79" s="450"/>
      <c r="C79" s="449"/>
      <c r="D79" s="451"/>
      <c r="E79" s="452"/>
      <c r="F79" s="461"/>
      <c r="G79" s="461"/>
      <c r="H79" s="452"/>
      <c r="I79" s="452"/>
      <c r="J79" s="469"/>
      <c r="K79" s="469"/>
      <c r="L79" s="452"/>
      <c r="M79" s="453"/>
    </row>
    <row r="80" spans="1:13" ht="12" hidden="1" customHeight="1" outlineLevel="1" x14ac:dyDescent="0.25">
      <c r="A80" s="450"/>
      <c r="B80" s="450"/>
      <c r="C80" s="449"/>
      <c r="D80" s="451"/>
      <c r="E80" s="452"/>
      <c r="F80" s="461"/>
      <c r="G80" s="461"/>
      <c r="H80" s="452"/>
      <c r="I80" s="452"/>
      <c r="J80" s="469"/>
      <c r="K80" s="469"/>
      <c r="L80" s="452"/>
      <c r="M80" s="453"/>
    </row>
    <row r="81" spans="1:13" ht="12" hidden="1" customHeight="1" outlineLevel="1" x14ac:dyDescent="0.25">
      <c r="A81" s="450"/>
      <c r="B81" s="450"/>
      <c r="C81" s="449"/>
      <c r="D81" s="451"/>
      <c r="E81" s="452"/>
      <c r="F81" s="461"/>
      <c r="G81" s="461"/>
      <c r="H81" s="452"/>
      <c r="I81" s="452"/>
      <c r="J81" s="469"/>
      <c r="K81" s="469"/>
      <c r="L81" s="452"/>
      <c r="M81" s="453"/>
    </row>
    <row r="82" spans="1:13" ht="12" hidden="1" customHeight="1" outlineLevel="1" x14ac:dyDescent="0.25">
      <c r="A82" s="450"/>
      <c r="B82" s="450"/>
      <c r="C82" s="449"/>
      <c r="D82" s="451"/>
      <c r="E82" s="452"/>
      <c r="F82" s="461"/>
      <c r="G82" s="461"/>
      <c r="H82" s="452"/>
      <c r="I82" s="452"/>
      <c r="J82" s="469"/>
      <c r="K82" s="469"/>
      <c r="L82" s="452"/>
      <c r="M82" s="453"/>
    </row>
    <row r="83" spans="1:13" ht="12" hidden="1" customHeight="1" outlineLevel="1" x14ac:dyDescent="0.25">
      <c r="A83" s="450"/>
      <c r="B83" s="450"/>
      <c r="C83" s="449"/>
      <c r="D83" s="451"/>
      <c r="E83" s="452"/>
      <c r="F83" s="461"/>
      <c r="G83" s="461"/>
      <c r="H83" s="452"/>
      <c r="I83" s="452"/>
      <c r="J83" s="469"/>
      <c r="K83" s="469"/>
      <c r="L83" s="452"/>
      <c r="M83" s="453"/>
    </row>
    <row r="84" spans="1:13" ht="12" hidden="1" customHeight="1" outlineLevel="1" x14ac:dyDescent="0.25">
      <c r="A84" s="450"/>
      <c r="B84" s="450"/>
      <c r="C84" s="449"/>
      <c r="D84" s="451"/>
      <c r="E84" s="452"/>
      <c r="F84" s="461"/>
      <c r="G84" s="461"/>
      <c r="H84" s="452"/>
      <c r="I84" s="452"/>
      <c r="J84" s="469"/>
      <c r="K84" s="469"/>
      <c r="L84" s="452"/>
      <c r="M84" s="453"/>
    </row>
    <row r="85" spans="1:13" ht="12" hidden="1" customHeight="1" outlineLevel="1" x14ac:dyDescent="0.25">
      <c r="A85" s="450"/>
      <c r="B85" s="450"/>
      <c r="C85" s="449"/>
      <c r="D85" s="451"/>
      <c r="E85" s="452"/>
      <c r="F85" s="461"/>
      <c r="G85" s="461"/>
      <c r="H85" s="452"/>
      <c r="I85" s="452"/>
      <c r="J85" s="469"/>
      <c r="K85" s="469"/>
      <c r="L85" s="452"/>
      <c r="M85" s="453"/>
    </row>
    <row r="86" spans="1:13" ht="12" hidden="1" customHeight="1" outlineLevel="1" x14ac:dyDescent="0.25">
      <c r="A86" s="450"/>
      <c r="B86" s="450"/>
      <c r="C86" s="449"/>
      <c r="D86" s="451"/>
      <c r="E86" s="452"/>
      <c r="F86" s="461"/>
      <c r="G86" s="461"/>
      <c r="H86" s="452"/>
      <c r="I86" s="452"/>
      <c r="J86" s="469"/>
      <c r="K86" s="469"/>
      <c r="L86" s="452"/>
      <c r="M86" s="453"/>
    </row>
    <row r="87" spans="1:13" ht="12" hidden="1" customHeight="1" outlineLevel="1" x14ac:dyDescent="0.25">
      <c r="A87" s="450"/>
      <c r="B87" s="450"/>
      <c r="C87" s="449"/>
      <c r="D87" s="451"/>
      <c r="E87" s="452"/>
      <c r="F87" s="461"/>
      <c r="G87" s="461"/>
      <c r="H87" s="452"/>
      <c r="I87" s="452"/>
      <c r="J87" s="469"/>
      <c r="K87" s="469"/>
      <c r="L87" s="452"/>
      <c r="M87" s="453"/>
    </row>
    <row r="88" spans="1:13" ht="12" hidden="1" customHeight="1" outlineLevel="1" x14ac:dyDescent="0.25">
      <c r="A88" s="450"/>
      <c r="B88" s="450"/>
      <c r="C88" s="449"/>
      <c r="D88" s="451"/>
      <c r="E88" s="452"/>
      <c r="F88" s="461"/>
      <c r="G88" s="461"/>
      <c r="H88" s="452"/>
      <c r="I88" s="452"/>
      <c r="J88" s="469"/>
      <c r="K88" s="469"/>
      <c r="L88" s="452"/>
      <c r="M88" s="453"/>
    </row>
    <row r="89" spans="1:13" ht="12" hidden="1" customHeight="1" outlineLevel="1" x14ac:dyDescent="0.25">
      <c r="A89" s="450"/>
      <c r="B89" s="450"/>
      <c r="C89" s="449"/>
      <c r="D89" s="451"/>
      <c r="E89" s="452"/>
      <c r="F89" s="461"/>
      <c r="G89" s="461"/>
      <c r="H89" s="452"/>
      <c r="I89" s="452"/>
      <c r="J89" s="469"/>
      <c r="K89" s="469"/>
      <c r="L89" s="452"/>
      <c r="M89" s="453"/>
    </row>
    <row r="90" spans="1:13" ht="12" hidden="1" customHeight="1" outlineLevel="1" x14ac:dyDescent="0.25">
      <c r="A90" s="450"/>
      <c r="B90" s="450"/>
      <c r="C90" s="449"/>
      <c r="D90" s="451"/>
      <c r="E90" s="452"/>
      <c r="F90" s="461"/>
      <c r="G90" s="461"/>
      <c r="H90" s="452"/>
      <c r="I90" s="452"/>
      <c r="J90" s="469"/>
      <c r="K90" s="469"/>
      <c r="L90" s="452"/>
      <c r="M90" s="453"/>
    </row>
    <row r="91" spans="1:13" ht="12" hidden="1" customHeight="1" outlineLevel="1" x14ac:dyDescent="0.25">
      <c r="A91" s="450"/>
      <c r="B91" s="450"/>
      <c r="C91" s="449"/>
      <c r="D91" s="451"/>
      <c r="E91" s="452"/>
      <c r="F91" s="461"/>
      <c r="G91" s="461"/>
      <c r="H91" s="452"/>
      <c r="I91" s="452"/>
      <c r="J91" s="469"/>
      <c r="K91" s="469"/>
      <c r="L91" s="452"/>
      <c r="M91" s="453"/>
    </row>
    <row r="92" spans="1:13" ht="12" hidden="1" customHeight="1" outlineLevel="1" x14ac:dyDescent="0.25">
      <c r="A92" s="450"/>
      <c r="B92" s="450"/>
      <c r="C92" s="449"/>
      <c r="D92" s="451"/>
      <c r="E92" s="452"/>
      <c r="F92" s="461"/>
      <c r="G92" s="461"/>
      <c r="H92" s="452"/>
      <c r="I92" s="452"/>
      <c r="J92" s="469"/>
      <c r="K92" s="469"/>
      <c r="L92" s="452"/>
      <c r="M92" s="453"/>
    </row>
    <row r="93" spans="1:13" ht="12" hidden="1" customHeight="1" outlineLevel="1" x14ac:dyDescent="0.25">
      <c r="A93" s="450"/>
      <c r="B93" s="450"/>
      <c r="C93" s="449"/>
      <c r="D93" s="451"/>
      <c r="E93" s="452"/>
      <c r="F93" s="461"/>
      <c r="G93" s="461"/>
      <c r="H93" s="452"/>
      <c r="I93" s="452"/>
      <c r="J93" s="469"/>
      <c r="K93" s="469"/>
      <c r="L93" s="452"/>
      <c r="M93" s="453"/>
    </row>
    <row r="94" spans="1:13" ht="12" hidden="1" customHeight="1" outlineLevel="1" x14ac:dyDescent="0.25">
      <c r="A94" s="450"/>
      <c r="B94" s="450"/>
      <c r="C94" s="449"/>
      <c r="D94" s="451"/>
      <c r="E94" s="452"/>
      <c r="F94" s="461"/>
      <c r="G94" s="461"/>
      <c r="H94" s="452"/>
      <c r="I94" s="452"/>
      <c r="J94" s="469"/>
      <c r="K94" s="469"/>
      <c r="L94" s="452"/>
      <c r="M94" s="453"/>
    </row>
    <row r="95" spans="1:13" ht="12" hidden="1" customHeight="1" outlineLevel="1" x14ac:dyDescent="0.25">
      <c r="A95" s="450"/>
      <c r="B95" s="450"/>
      <c r="C95" s="449"/>
      <c r="D95" s="451"/>
      <c r="E95" s="452"/>
      <c r="F95" s="461"/>
      <c r="G95" s="461"/>
      <c r="H95" s="452"/>
      <c r="I95" s="452"/>
      <c r="J95" s="469"/>
      <c r="K95" s="469"/>
      <c r="L95" s="452"/>
      <c r="M95" s="453"/>
    </row>
    <row r="96" spans="1:13" ht="12" hidden="1" customHeight="1" outlineLevel="1" x14ac:dyDescent="0.25">
      <c r="A96" s="450"/>
      <c r="B96" s="450"/>
      <c r="C96" s="449"/>
      <c r="D96" s="451"/>
      <c r="E96" s="452"/>
      <c r="F96" s="461"/>
      <c r="G96" s="461"/>
      <c r="H96" s="452"/>
      <c r="I96" s="452"/>
      <c r="J96" s="469"/>
      <c r="K96" s="469"/>
      <c r="L96" s="452"/>
      <c r="M96" s="453"/>
    </row>
    <row r="97" spans="1:13" ht="12" hidden="1" customHeight="1" outlineLevel="1" x14ac:dyDescent="0.25">
      <c r="A97" s="450"/>
      <c r="B97" s="450"/>
      <c r="C97" s="449"/>
      <c r="D97" s="451"/>
      <c r="E97" s="452"/>
      <c r="F97" s="461"/>
      <c r="G97" s="461"/>
      <c r="H97" s="452"/>
      <c r="I97" s="452"/>
      <c r="J97" s="469"/>
      <c r="K97" s="469"/>
      <c r="L97" s="452"/>
      <c r="M97" s="453"/>
    </row>
    <row r="98" spans="1:13" ht="12" hidden="1" customHeight="1" outlineLevel="1" x14ac:dyDescent="0.25">
      <c r="A98" s="450"/>
      <c r="B98" s="450"/>
      <c r="C98" s="449"/>
      <c r="D98" s="451"/>
      <c r="E98" s="452"/>
      <c r="F98" s="461"/>
      <c r="G98" s="461"/>
      <c r="H98" s="452"/>
      <c r="I98" s="452"/>
      <c r="J98" s="469"/>
      <c r="K98" s="469"/>
      <c r="L98" s="452"/>
      <c r="M98" s="453"/>
    </row>
    <row r="99" spans="1:13" ht="12" hidden="1" customHeight="1" outlineLevel="1" x14ac:dyDescent="0.25">
      <c r="A99" s="450"/>
      <c r="B99" s="450"/>
      <c r="C99" s="449"/>
      <c r="D99" s="451"/>
      <c r="E99" s="452"/>
      <c r="F99" s="461"/>
      <c r="G99" s="461"/>
      <c r="H99" s="452"/>
      <c r="I99" s="452"/>
      <c r="J99" s="469"/>
      <c r="K99" s="469"/>
      <c r="L99" s="452"/>
      <c r="M99" s="453"/>
    </row>
    <row r="100" spans="1:13" ht="12" hidden="1" customHeight="1" outlineLevel="1" x14ac:dyDescent="0.25">
      <c r="A100" s="450"/>
      <c r="B100" s="450"/>
      <c r="C100" s="449"/>
      <c r="D100" s="451"/>
      <c r="E100" s="452"/>
      <c r="F100" s="461"/>
      <c r="G100" s="461"/>
      <c r="H100" s="452"/>
      <c r="I100" s="452"/>
      <c r="J100" s="469"/>
      <c r="K100" s="469"/>
      <c r="L100" s="452"/>
      <c r="M100" s="453"/>
    </row>
    <row r="101" spans="1:13" ht="12" hidden="1" customHeight="1" outlineLevel="1" x14ac:dyDescent="0.25">
      <c r="A101" s="450"/>
      <c r="B101" s="450"/>
      <c r="C101" s="449"/>
      <c r="D101" s="451"/>
      <c r="E101" s="452"/>
      <c r="F101" s="461"/>
      <c r="G101" s="461"/>
      <c r="H101" s="452"/>
      <c r="I101" s="452"/>
      <c r="J101" s="469"/>
      <c r="K101" s="469"/>
      <c r="L101" s="452"/>
      <c r="M101" s="453"/>
    </row>
    <row r="102" spans="1:13" ht="12" hidden="1" customHeight="1" outlineLevel="1" x14ac:dyDescent="0.25">
      <c r="A102" s="450"/>
      <c r="B102" s="450"/>
      <c r="C102" s="449"/>
      <c r="D102" s="451"/>
      <c r="E102" s="452"/>
      <c r="F102" s="461"/>
      <c r="G102" s="461"/>
      <c r="H102" s="452"/>
      <c r="I102" s="452"/>
      <c r="J102" s="469"/>
      <c r="K102" s="469"/>
      <c r="L102" s="452"/>
      <c r="M102" s="453"/>
    </row>
    <row r="103" spans="1:13" ht="12" hidden="1" customHeight="1" outlineLevel="1" x14ac:dyDescent="0.25">
      <c r="A103" s="450"/>
      <c r="B103" s="450"/>
      <c r="C103" s="449"/>
      <c r="D103" s="451"/>
      <c r="E103" s="452"/>
      <c r="F103" s="461"/>
      <c r="G103" s="461"/>
      <c r="H103" s="452"/>
      <c r="I103" s="452"/>
      <c r="J103" s="469"/>
      <c r="K103" s="469"/>
      <c r="L103" s="452"/>
      <c r="M103" s="453"/>
    </row>
    <row r="104" spans="1:13" ht="12" hidden="1" customHeight="1" outlineLevel="1" x14ac:dyDescent="0.25">
      <c r="A104" s="450"/>
      <c r="B104" s="450"/>
      <c r="C104" s="449"/>
      <c r="D104" s="451"/>
      <c r="E104" s="452"/>
      <c r="F104" s="461"/>
      <c r="G104" s="461"/>
      <c r="H104" s="452"/>
      <c r="I104" s="452"/>
      <c r="J104" s="469"/>
      <c r="K104" s="469"/>
      <c r="L104" s="452"/>
      <c r="M104" s="453"/>
    </row>
    <row r="105" spans="1:13" ht="12" hidden="1" customHeight="1" outlineLevel="1" x14ac:dyDescent="0.25">
      <c r="A105" s="450"/>
      <c r="B105" s="450"/>
      <c r="C105" s="449"/>
      <c r="D105" s="451"/>
      <c r="E105" s="452"/>
      <c r="F105" s="461"/>
      <c r="G105" s="461"/>
      <c r="H105" s="452"/>
      <c r="I105" s="452"/>
      <c r="J105" s="469"/>
      <c r="K105" s="469"/>
      <c r="L105" s="452"/>
      <c r="M105" s="453"/>
    </row>
    <row r="106" spans="1:13" ht="12" customHeight="1" collapsed="1" x14ac:dyDescent="0.25">
      <c r="A106" s="450"/>
      <c r="B106" s="450"/>
      <c r="C106" s="449"/>
      <c r="D106" s="451"/>
      <c r="E106" s="452"/>
      <c r="F106" s="461"/>
      <c r="G106" s="461"/>
      <c r="H106" s="452"/>
      <c r="I106" s="452"/>
      <c r="J106" s="469"/>
      <c r="K106" s="469"/>
      <c r="L106" s="452"/>
      <c r="M106" s="453"/>
    </row>
    <row r="107" spans="1:13" ht="12" hidden="1" customHeight="1" outlineLevel="1" x14ac:dyDescent="0.25">
      <c r="A107" s="450"/>
      <c r="B107" s="450"/>
      <c r="C107" s="449"/>
      <c r="D107" s="451"/>
      <c r="E107" s="452"/>
      <c r="F107" s="461"/>
      <c r="G107" s="461"/>
      <c r="H107" s="452"/>
      <c r="I107" s="452"/>
      <c r="J107" s="469"/>
      <c r="K107" s="469"/>
      <c r="L107" s="452"/>
      <c r="M107" s="453"/>
    </row>
    <row r="108" spans="1:13" ht="12" hidden="1" customHeight="1" outlineLevel="1" x14ac:dyDescent="0.25">
      <c r="A108" s="450"/>
      <c r="B108" s="450"/>
      <c r="C108" s="449"/>
      <c r="D108" s="451"/>
      <c r="E108" s="452"/>
      <c r="F108" s="461"/>
      <c r="G108" s="461"/>
      <c r="H108" s="452"/>
      <c r="I108" s="452"/>
      <c r="J108" s="469"/>
      <c r="K108" s="469"/>
      <c r="L108" s="452"/>
      <c r="M108" s="453"/>
    </row>
    <row r="109" spans="1:13" ht="12" hidden="1" customHeight="1" outlineLevel="1" x14ac:dyDescent="0.25">
      <c r="A109" s="450"/>
      <c r="B109" s="450"/>
      <c r="C109" s="449"/>
      <c r="D109" s="451"/>
      <c r="E109" s="452"/>
      <c r="F109" s="461"/>
      <c r="G109" s="461"/>
      <c r="H109" s="452"/>
      <c r="I109" s="452"/>
      <c r="J109" s="469"/>
      <c r="K109" s="469"/>
      <c r="L109" s="452"/>
      <c r="M109" s="453"/>
    </row>
    <row r="110" spans="1:13" ht="12" hidden="1" customHeight="1" outlineLevel="1" x14ac:dyDescent="0.25">
      <c r="A110" s="450"/>
      <c r="B110" s="450"/>
      <c r="C110" s="449"/>
      <c r="D110" s="451"/>
      <c r="E110" s="452"/>
      <c r="F110" s="461"/>
      <c r="G110" s="461"/>
      <c r="H110" s="452"/>
      <c r="I110" s="452"/>
      <c r="J110" s="469"/>
      <c r="K110" s="469"/>
      <c r="L110" s="452"/>
      <c r="M110" s="453"/>
    </row>
    <row r="111" spans="1:13" ht="12" hidden="1" customHeight="1" outlineLevel="1" x14ac:dyDescent="0.25">
      <c r="A111" s="450"/>
      <c r="B111" s="450"/>
      <c r="C111" s="449"/>
      <c r="D111" s="451"/>
      <c r="E111" s="452"/>
      <c r="F111" s="461"/>
      <c r="G111" s="461"/>
      <c r="H111" s="452"/>
      <c r="I111" s="452"/>
      <c r="J111" s="469"/>
      <c r="K111" s="469"/>
      <c r="L111" s="452"/>
      <c r="M111" s="453"/>
    </row>
    <row r="112" spans="1:13" ht="12" hidden="1" customHeight="1" outlineLevel="1" x14ac:dyDescent="0.25">
      <c r="A112" s="450"/>
      <c r="B112" s="450"/>
      <c r="C112" s="449"/>
      <c r="D112" s="451"/>
      <c r="E112" s="452"/>
      <c r="F112" s="461"/>
      <c r="G112" s="461"/>
      <c r="H112" s="452"/>
      <c r="I112" s="452"/>
      <c r="J112" s="469"/>
      <c r="K112" s="469"/>
      <c r="L112" s="452"/>
      <c r="M112" s="453"/>
    </row>
    <row r="113" spans="1:13" ht="12" hidden="1" customHeight="1" outlineLevel="1" x14ac:dyDescent="0.25">
      <c r="A113" s="450"/>
      <c r="B113" s="450"/>
      <c r="C113" s="449"/>
      <c r="D113" s="451"/>
      <c r="E113" s="452"/>
      <c r="F113" s="461"/>
      <c r="G113" s="461"/>
      <c r="H113" s="452"/>
      <c r="I113" s="452"/>
      <c r="J113" s="469"/>
      <c r="K113" s="469"/>
      <c r="L113" s="452"/>
      <c r="M113" s="453"/>
    </row>
    <row r="114" spans="1:13" ht="12" hidden="1" customHeight="1" outlineLevel="1" x14ac:dyDescent="0.25">
      <c r="A114" s="450"/>
      <c r="B114" s="450"/>
      <c r="C114" s="449"/>
      <c r="D114" s="451"/>
      <c r="E114" s="452"/>
      <c r="F114" s="461"/>
      <c r="G114" s="461"/>
      <c r="H114" s="452"/>
      <c r="I114" s="452"/>
      <c r="J114" s="469"/>
      <c r="K114" s="469"/>
      <c r="L114" s="452"/>
      <c r="M114" s="453"/>
    </row>
    <row r="115" spans="1:13" ht="12" hidden="1" customHeight="1" outlineLevel="1" x14ac:dyDescent="0.25">
      <c r="A115" s="450"/>
      <c r="B115" s="450"/>
      <c r="C115" s="449"/>
      <c r="D115" s="451"/>
      <c r="E115" s="452"/>
      <c r="F115" s="461"/>
      <c r="G115" s="461"/>
      <c r="H115" s="452"/>
      <c r="I115" s="452"/>
      <c r="J115" s="469"/>
      <c r="K115" s="469"/>
      <c r="L115" s="452"/>
      <c r="M115" s="453"/>
    </row>
    <row r="116" spans="1:13" ht="12" hidden="1" customHeight="1" outlineLevel="1" x14ac:dyDescent="0.25">
      <c r="A116" s="450"/>
      <c r="B116" s="450"/>
      <c r="C116" s="449"/>
      <c r="D116" s="451"/>
      <c r="E116" s="452"/>
      <c r="F116" s="461"/>
      <c r="G116" s="461"/>
      <c r="H116" s="452"/>
      <c r="I116" s="452"/>
      <c r="J116" s="469"/>
      <c r="K116" s="469"/>
      <c r="L116" s="452"/>
      <c r="M116" s="453"/>
    </row>
    <row r="117" spans="1:13" ht="12" hidden="1" customHeight="1" outlineLevel="1" x14ac:dyDescent="0.25">
      <c r="A117" s="450"/>
      <c r="B117" s="450"/>
      <c r="C117" s="449"/>
      <c r="D117" s="451"/>
      <c r="E117" s="452"/>
      <c r="F117" s="461"/>
      <c r="G117" s="461"/>
      <c r="H117" s="452"/>
      <c r="I117" s="452"/>
      <c r="J117" s="469"/>
      <c r="K117" s="469"/>
      <c r="L117" s="452"/>
      <c r="M117" s="453"/>
    </row>
    <row r="118" spans="1:13" ht="12" hidden="1" customHeight="1" outlineLevel="1" x14ac:dyDescent="0.25">
      <c r="A118" s="450"/>
      <c r="B118" s="450"/>
      <c r="C118" s="448"/>
      <c r="D118" s="451"/>
      <c r="E118" s="452"/>
      <c r="F118" s="461"/>
      <c r="G118" s="461"/>
      <c r="H118" s="452"/>
      <c r="I118" s="452"/>
      <c r="J118" s="469"/>
      <c r="K118" s="469"/>
      <c r="L118" s="452"/>
      <c r="M118" s="453"/>
    </row>
    <row r="119" spans="1:13" ht="12" hidden="1" customHeight="1" outlineLevel="1" x14ac:dyDescent="0.25">
      <c r="A119" s="450"/>
      <c r="B119" s="450"/>
      <c r="C119" s="449"/>
      <c r="D119" s="451"/>
      <c r="E119" s="452"/>
      <c r="F119" s="461"/>
      <c r="G119" s="461"/>
      <c r="H119" s="452"/>
      <c r="I119" s="452"/>
      <c r="J119" s="469"/>
      <c r="K119" s="469"/>
      <c r="L119" s="452"/>
      <c r="M119" s="453"/>
    </row>
    <row r="120" spans="1:13" ht="12" hidden="1" customHeight="1" outlineLevel="1" x14ac:dyDescent="0.25">
      <c r="A120" s="450"/>
      <c r="B120" s="450"/>
      <c r="C120" s="449"/>
      <c r="D120" s="451"/>
      <c r="E120" s="452"/>
      <c r="F120" s="461"/>
      <c r="G120" s="461"/>
      <c r="H120" s="452"/>
      <c r="I120" s="452"/>
      <c r="J120" s="469"/>
      <c r="K120" s="469"/>
      <c r="L120" s="452"/>
      <c r="M120" s="453"/>
    </row>
    <row r="121" spans="1:13" ht="12" hidden="1" customHeight="1" outlineLevel="1" x14ac:dyDescent="0.25">
      <c r="A121" s="450"/>
      <c r="B121" s="450"/>
      <c r="C121" s="449"/>
      <c r="D121" s="451"/>
      <c r="E121" s="452"/>
      <c r="F121" s="461"/>
      <c r="G121" s="461"/>
      <c r="H121" s="452"/>
      <c r="I121" s="452"/>
      <c r="J121" s="469"/>
      <c r="K121" s="469"/>
      <c r="L121" s="452"/>
      <c r="M121" s="453"/>
    </row>
    <row r="122" spans="1:13" ht="12" hidden="1" customHeight="1" outlineLevel="1" x14ac:dyDescent="0.25">
      <c r="A122" s="450"/>
      <c r="B122" s="450"/>
      <c r="C122" s="449"/>
      <c r="D122" s="451"/>
      <c r="E122" s="452"/>
      <c r="F122" s="461"/>
      <c r="G122" s="461"/>
      <c r="H122" s="452"/>
      <c r="I122" s="452"/>
      <c r="J122" s="469"/>
      <c r="K122" s="469"/>
      <c r="L122" s="452"/>
      <c r="M122" s="453"/>
    </row>
    <row r="123" spans="1:13" ht="12" hidden="1" customHeight="1" outlineLevel="1" x14ac:dyDescent="0.25">
      <c r="A123" s="450"/>
      <c r="B123" s="450"/>
      <c r="C123" s="449"/>
      <c r="D123" s="451"/>
      <c r="E123" s="452"/>
      <c r="F123" s="461"/>
      <c r="G123" s="461"/>
      <c r="H123" s="452"/>
      <c r="I123" s="452"/>
      <c r="J123" s="469"/>
      <c r="K123" s="469"/>
      <c r="L123" s="452"/>
      <c r="M123" s="453"/>
    </row>
    <row r="124" spans="1:13" ht="12" hidden="1" customHeight="1" outlineLevel="1" x14ac:dyDescent="0.25">
      <c r="A124" s="450"/>
      <c r="B124" s="450"/>
      <c r="C124" s="449"/>
      <c r="D124" s="451"/>
      <c r="E124" s="452"/>
      <c r="F124" s="461"/>
      <c r="G124" s="461"/>
      <c r="H124" s="452"/>
      <c r="I124" s="452"/>
      <c r="J124" s="469"/>
      <c r="K124" s="469"/>
      <c r="L124" s="452"/>
      <c r="M124" s="453"/>
    </row>
    <row r="125" spans="1:13" ht="12" hidden="1" customHeight="1" outlineLevel="1" x14ac:dyDescent="0.25">
      <c r="A125" s="450"/>
      <c r="B125" s="450"/>
      <c r="C125" s="449"/>
      <c r="D125" s="451"/>
      <c r="E125" s="452"/>
      <c r="F125" s="461"/>
      <c r="G125" s="461"/>
      <c r="H125" s="452"/>
      <c r="I125" s="452"/>
      <c r="J125" s="469"/>
      <c r="K125" s="469"/>
      <c r="L125" s="452"/>
      <c r="M125" s="453"/>
    </row>
    <row r="126" spans="1:13" ht="12" hidden="1" customHeight="1" outlineLevel="1" x14ac:dyDescent="0.25">
      <c r="A126" s="450"/>
      <c r="B126" s="450"/>
      <c r="C126" s="449"/>
      <c r="D126" s="451"/>
      <c r="E126" s="452"/>
      <c r="F126" s="461"/>
      <c r="G126" s="461"/>
      <c r="H126" s="452"/>
      <c r="I126" s="452"/>
      <c r="J126" s="469"/>
      <c r="K126" s="469"/>
      <c r="L126" s="452"/>
      <c r="M126" s="453"/>
    </row>
    <row r="127" spans="1:13" ht="12" hidden="1" customHeight="1" outlineLevel="1" x14ac:dyDescent="0.25">
      <c r="A127" s="450"/>
      <c r="B127" s="450"/>
      <c r="C127" s="449"/>
      <c r="D127" s="451"/>
      <c r="E127" s="452"/>
      <c r="F127" s="461"/>
      <c r="G127" s="461"/>
      <c r="H127" s="452"/>
      <c r="I127" s="452"/>
      <c r="J127" s="469"/>
      <c r="K127" s="469"/>
      <c r="L127" s="452"/>
      <c r="M127" s="453"/>
    </row>
    <row r="128" spans="1:13" ht="12" hidden="1" customHeight="1" outlineLevel="1" x14ac:dyDescent="0.25">
      <c r="A128" s="450"/>
      <c r="B128" s="450"/>
      <c r="C128" s="449"/>
      <c r="D128" s="451"/>
      <c r="E128" s="452"/>
      <c r="F128" s="461"/>
      <c r="G128" s="461"/>
      <c r="H128" s="452"/>
      <c r="I128" s="452"/>
      <c r="J128" s="469"/>
      <c r="K128" s="469"/>
      <c r="L128" s="452"/>
      <c r="M128" s="453"/>
    </row>
    <row r="129" spans="1:13" ht="12" hidden="1" customHeight="1" outlineLevel="1" x14ac:dyDescent="0.25">
      <c r="A129" s="450"/>
      <c r="B129" s="450"/>
      <c r="C129" s="449"/>
      <c r="D129" s="451"/>
      <c r="E129" s="452"/>
      <c r="F129" s="461"/>
      <c r="G129" s="461"/>
      <c r="H129" s="452"/>
      <c r="I129" s="452"/>
      <c r="J129" s="469"/>
      <c r="K129" s="469"/>
      <c r="L129" s="452"/>
      <c r="M129" s="453"/>
    </row>
    <row r="130" spans="1:13" ht="12" hidden="1" customHeight="1" outlineLevel="1" x14ac:dyDescent="0.25">
      <c r="A130" s="450"/>
      <c r="B130" s="450"/>
      <c r="C130" s="449"/>
      <c r="D130" s="451"/>
      <c r="E130" s="452"/>
      <c r="F130" s="461"/>
      <c r="G130" s="461"/>
      <c r="H130" s="452"/>
      <c r="I130" s="452"/>
      <c r="J130" s="469"/>
      <c r="K130" s="469"/>
      <c r="L130" s="452"/>
      <c r="M130" s="453"/>
    </row>
    <row r="131" spans="1:13" ht="12" hidden="1" customHeight="1" outlineLevel="1" x14ac:dyDescent="0.25">
      <c r="A131" s="450"/>
      <c r="B131" s="450"/>
      <c r="C131" s="449"/>
      <c r="D131" s="451"/>
      <c r="E131" s="452"/>
      <c r="F131" s="461"/>
      <c r="G131" s="461"/>
      <c r="H131" s="452"/>
      <c r="I131" s="452"/>
      <c r="J131" s="469"/>
      <c r="K131" s="469"/>
      <c r="L131" s="452"/>
      <c r="M131" s="453"/>
    </row>
    <row r="132" spans="1:13" ht="12" hidden="1" customHeight="1" outlineLevel="1" x14ac:dyDescent="0.25">
      <c r="A132" s="450"/>
      <c r="B132" s="450"/>
      <c r="C132" s="449"/>
      <c r="D132" s="451"/>
      <c r="E132" s="452"/>
      <c r="F132" s="461"/>
      <c r="G132" s="461"/>
      <c r="H132" s="452"/>
      <c r="I132" s="452"/>
      <c r="J132" s="469"/>
      <c r="K132" s="469"/>
      <c r="L132" s="452"/>
      <c r="M132" s="453"/>
    </row>
    <row r="133" spans="1:13" ht="12" hidden="1" customHeight="1" outlineLevel="1" x14ac:dyDescent="0.25">
      <c r="A133" s="450"/>
      <c r="B133" s="450"/>
      <c r="C133" s="449"/>
      <c r="D133" s="451"/>
      <c r="E133" s="452"/>
      <c r="F133" s="461"/>
      <c r="G133" s="461"/>
      <c r="H133" s="452"/>
      <c r="I133" s="452"/>
      <c r="J133" s="469"/>
      <c r="K133" s="469"/>
      <c r="L133" s="452"/>
      <c r="M133" s="453"/>
    </row>
    <row r="134" spans="1:13" ht="12" hidden="1" customHeight="1" outlineLevel="1" x14ac:dyDescent="0.25">
      <c r="A134" s="450"/>
      <c r="B134" s="450"/>
      <c r="C134" s="449"/>
      <c r="D134" s="451"/>
      <c r="E134" s="452"/>
      <c r="F134" s="461"/>
      <c r="G134" s="461"/>
      <c r="H134" s="452"/>
      <c r="I134" s="452"/>
      <c r="J134" s="469"/>
      <c r="K134" s="469"/>
      <c r="L134" s="452"/>
      <c r="M134" s="453"/>
    </row>
    <row r="135" spans="1:13" ht="12" hidden="1" customHeight="1" outlineLevel="1" x14ac:dyDescent="0.25">
      <c r="A135" s="450"/>
      <c r="B135" s="450"/>
      <c r="C135" s="449"/>
      <c r="D135" s="451"/>
      <c r="E135" s="452"/>
      <c r="F135" s="461"/>
      <c r="G135" s="461"/>
      <c r="H135" s="452"/>
      <c r="I135" s="452"/>
      <c r="J135" s="469"/>
      <c r="K135" s="469"/>
      <c r="L135" s="452"/>
      <c r="M135" s="453"/>
    </row>
    <row r="136" spans="1:13" ht="12" hidden="1" customHeight="1" outlineLevel="1" x14ac:dyDescent="0.25">
      <c r="A136" s="450"/>
      <c r="B136" s="450"/>
      <c r="C136" s="449"/>
      <c r="D136" s="451"/>
      <c r="E136" s="452"/>
      <c r="F136" s="461"/>
      <c r="G136" s="461"/>
      <c r="H136" s="452"/>
      <c r="I136" s="452"/>
      <c r="J136" s="469"/>
      <c r="K136" s="469"/>
      <c r="L136" s="452"/>
      <c r="M136" s="453"/>
    </row>
    <row r="137" spans="1:13" ht="12" hidden="1" customHeight="1" outlineLevel="1" x14ac:dyDescent="0.25">
      <c r="A137" s="450"/>
      <c r="B137" s="450"/>
      <c r="C137" s="449"/>
      <c r="D137" s="451"/>
      <c r="E137" s="452"/>
      <c r="F137" s="461"/>
      <c r="G137" s="461"/>
      <c r="H137" s="452"/>
      <c r="I137" s="452"/>
      <c r="J137" s="469"/>
      <c r="K137" s="469"/>
      <c r="L137" s="452"/>
      <c r="M137" s="453"/>
    </row>
    <row r="138" spans="1:13" ht="12" hidden="1" customHeight="1" outlineLevel="1" x14ac:dyDescent="0.25">
      <c r="A138" s="450"/>
      <c r="B138" s="450"/>
      <c r="C138" s="449"/>
      <c r="D138" s="451"/>
      <c r="E138" s="452"/>
      <c r="F138" s="461"/>
      <c r="G138" s="461"/>
      <c r="H138" s="452"/>
      <c r="I138" s="452"/>
      <c r="J138" s="469"/>
      <c r="K138" s="469"/>
      <c r="L138" s="452"/>
      <c r="M138" s="453"/>
    </row>
    <row r="139" spans="1:13" ht="12" hidden="1" customHeight="1" outlineLevel="1" x14ac:dyDescent="0.25">
      <c r="A139" s="450"/>
      <c r="B139" s="450"/>
      <c r="C139" s="449"/>
      <c r="D139" s="451"/>
      <c r="E139" s="452"/>
      <c r="F139" s="461"/>
      <c r="G139" s="461"/>
      <c r="H139" s="452"/>
      <c r="I139" s="452"/>
      <c r="J139" s="469"/>
      <c r="K139" s="469"/>
      <c r="L139" s="452"/>
      <c r="M139" s="453"/>
    </row>
    <row r="140" spans="1:13" ht="12" hidden="1" customHeight="1" outlineLevel="1" x14ac:dyDescent="0.25">
      <c r="A140" s="450"/>
      <c r="B140" s="450"/>
      <c r="C140" s="449"/>
      <c r="D140" s="451"/>
      <c r="E140" s="452"/>
      <c r="F140" s="461"/>
      <c r="G140" s="461"/>
      <c r="H140" s="452"/>
      <c r="I140" s="452"/>
      <c r="J140" s="469"/>
      <c r="K140" s="469"/>
      <c r="L140" s="452"/>
      <c r="M140" s="453"/>
    </row>
    <row r="141" spans="1:13" ht="12" hidden="1" customHeight="1" outlineLevel="1" x14ac:dyDescent="0.25">
      <c r="A141" s="450"/>
      <c r="B141" s="450"/>
      <c r="C141" s="449"/>
      <c r="D141" s="451"/>
      <c r="E141" s="452"/>
      <c r="F141" s="461"/>
      <c r="G141" s="461"/>
      <c r="H141" s="452"/>
      <c r="I141" s="452"/>
      <c r="J141" s="469"/>
      <c r="K141" s="469"/>
      <c r="L141" s="452"/>
      <c r="M141" s="453"/>
    </row>
    <row r="142" spans="1:13" ht="12" hidden="1" customHeight="1" outlineLevel="1" x14ac:dyDescent="0.25">
      <c r="A142" s="450"/>
      <c r="B142" s="450"/>
      <c r="C142" s="449"/>
      <c r="D142" s="451"/>
      <c r="E142" s="452"/>
      <c r="F142" s="461"/>
      <c r="G142" s="461"/>
      <c r="H142" s="452"/>
      <c r="I142" s="452"/>
      <c r="J142" s="469"/>
      <c r="K142" s="469"/>
      <c r="L142" s="452"/>
      <c r="M142" s="453"/>
    </row>
    <row r="143" spans="1:13" ht="12" hidden="1" customHeight="1" outlineLevel="1" x14ac:dyDescent="0.25">
      <c r="A143" s="450"/>
      <c r="B143" s="450"/>
      <c r="C143" s="449"/>
      <c r="D143" s="451"/>
      <c r="E143" s="452"/>
      <c r="F143" s="461"/>
      <c r="G143" s="461"/>
      <c r="H143" s="452"/>
      <c r="I143" s="452"/>
      <c r="J143" s="469"/>
      <c r="K143" s="469"/>
      <c r="L143" s="452"/>
      <c r="M143" s="453"/>
    </row>
    <row r="144" spans="1:13" ht="12" hidden="1" customHeight="1" outlineLevel="1" x14ac:dyDescent="0.25">
      <c r="A144" s="450"/>
      <c r="B144" s="450"/>
      <c r="C144" s="449"/>
      <c r="D144" s="451"/>
      <c r="E144" s="452"/>
      <c r="F144" s="461"/>
      <c r="G144" s="461"/>
      <c r="H144" s="452"/>
      <c r="I144" s="452"/>
      <c r="J144" s="469"/>
      <c r="K144" s="469"/>
      <c r="L144" s="452"/>
      <c r="M144" s="453"/>
    </row>
    <row r="145" spans="1:13" ht="12" hidden="1" customHeight="1" outlineLevel="1" x14ac:dyDescent="0.25">
      <c r="A145" s="450"/>
      <c r="B145" s="450"/>
      <c r="C145" s="449"/>
      <c r="D145" s="451"/>
      <c r="E145" s="452"/>
      <c r="F145" s="461"/>
      <c r="G145" s="461"/>
      <c r="H145" s="452"/>
      <c r="I145" s="452"/>
      <c r="J145" s="469"/>
      <c r="K145" s="469"/>
      <c r="L145" s="452"/>
      <c r="M145" s="453"/>
    </row>
    <row r="146" spans="1:13" ht="12" hidden="1" customHeight="1" outlineLevel="1" x14ac:dyDescent="0.25">
      <c r="A146" s="450"/>
      <c r="B146" s="450"/>
      <c r="C146" s="449"/>
      <c r="D146" s="451"/>
      <c r="E146" s="452"/>
      <c r="F146" s="461"/>
      <c r="G146" s="461"/>
      <c r="H146" s="452"/>
      <c r="I146" s="452"/>
      <c r="J146" s="469"/>
      <c r="K146" s="469"/>
      <c r="L146" s="452"/>
      <c r="M146" s="453"/>
    </row>
    <row r="147" spans="1:13" ht="12" hidden="1" customHeight="1" outlineLevel="1" x14ac:dyDescent="0.25">
      <c r="A147" s="450"/>
      <c r="B147" s="450"/>
      <c r="C147" s="449"/>
      <c r="D147" s="451"/>
      <c r="E147" s="452"/>
      <c r="F147" s="461"/>
      <c r="G147" s="461"/>
      <c r="H147" s="452"/>
      <c r="I147" s="452"/>
      <c r="J147" s="469"/>
      <c r="K147" s="469"/>
      <c r="L147" s="452"/>
      <c r="M147" s="453"/>
    </row>
    <row r="148" spans="1:13" ht="12" hidden="1" customHeight="1" outlineLevel="1" x14ac:dyDescent="0.25">
      <c r="A148" s="450"/>
      <c r="B148" s="450"/>
      <c r="C148" s="449"/>
      <c r="D148" s="451"/>
      <c r="E148" s="452"/>
      <c r="F148" s="461"/>
      <c r="G148" s="461"/>
      <c r="H148" s="452"/>
      <c r="I148" s="452"/>
      <c r="J148" s="469"/>
      <c r="K148" s="469"/>
      <c r="L148" s="452"/>
      <c r="M148" s="453"/>
    </row>
    <row r="149" spans="1:13" ht="12" hidden="1" customHeight="1" outlineLevel="1" x14ac:dyDescent="0.25">
      <c r="A149" s="450"/>
      <c r="B149" s="450"/>
      <c r="C149" s="449"/>
      <c r="D149" s="451"/>
      <c r="E149" s="452"/>
      <c r="F149" s="461"/>
      <c r="G149" s="461"/>
      <c r="H149" s="452"/>
      <c r="I149" s="452"/>
      <c r="J149" s="469"/>
      <c r="K149" s="469"/>
      <c r="L149" s="452"/>
      <c r="M149" s="453"/>
    </row>
    <row r="150" spans="1:13" ht="12" hidden="1" customHeight="1" outlineLevel="1" x14ac:dyDescent="0.25">
      <c r="A150" s="450"/>
      <c r="B150" s="450"/>
      <c r="C150" s="449"/>
      <c r="D150" s="451"/>
      <c r="E150" s="452"/>
      <c r="F150" s="461"/>
      <c r="G150" s="461"/>
      <c r="H150" s="452"/>
      <c r="I150" s="452"/>
      <c r="J150" s="469"/>
      <c r="K150" s="469"/>
      <c r="L150" s="452"/>
      <c r="M150" s="453"/>
    </row>
    <row r="151" spans="1:13" ht="12" hidden="1" customHeight="1" outlineLevel="1" x14ac:dyDescent="0.25">
      <c r="A151" s="450"/>
      <c r="B151" s="450"/>
      <c r="C151" s="449"/>
      <c r="D151" s="451"/>
      <c r="E151" s="452"/>
      <c r="F151" s="461"/>
      <c r="G151" s="461"/>
      <c r="H151" s="452"/>
      <c r="I151" s="452"/>
      <c r="J151" s="469"/>
      <c r="K151" s="469"/>
      <c r="L151" s="452"/>
      <c r="M151" s="453"/>
    </row>
    <row r="152" spans="1:13" ht="12" hidden="1" customHeight="1" outlineLevel="1" x14ac:dyDescent="0.25">
      <c r="A152" s="450"/>
      <c r="B152" s="450"/>
      <c r="C152" s="449"/>
      <c r="D152" s="451"/>
      <c r="E152" s="452"/>
      <c r="F152" s="461"/>
      <c r="G152" s="461"/>
      <c r="H152" s="452"/>
      <c r="I152" s="452"/>
      <c r="J152" s="469"/>
      <c r="K152" s="469"/>
      <c r="L152" s="452"/>
      <c r="M152" s="453"/>
    </row>
    <row r="153" spans="1:13" ht="12" hidden="1" customHeight="1" outlineLevel="1" x14ac:dyDescent="0.25">
      <c r="A153" s="450"/>
      <c r="B153" s="450"/>
      <c r="C153" s="449"/>
      <c r="D153" s="451"/>
      <c r="E153" s="452"/>
      <c r="F153" s="461"/>
      <c r="G153" s="461"/>
      <c r="H153" s="452"/>
      <c r="I153" s="452"/>
      <c r="J153" s="469"/>
      <c r="K153" s="469"/>
      <c r="L153" s="452"/>
      <c r="M153" s="453"/>
    </row>
    <row r="154" spans="1:13" ht="12" hidden="1" customHeight="1" outlineLevel="1" x14ac:dyDescent="0.25">
      <c r="A154" s="450"/>
      <c r="B154" s="450"/>
      <c r="C154" s="449"/>
      <c r="D154" s="451"/>
      <c r="E154" s="452"/>
      <c r="F154" s="461"/>
      <c r="G154" s="461"/>
      <c r="H154" s="452"/>
      <c r="I154" s="452"/>
      <c r="J154" s="469"/>
      <c r="K154" s="469"/>
      <c r="L154" s="452"/>
      <c r="M154" s="453"/>
    </row>
    <row r="155" spans="1:13" ht="12" hidden="1" customHeight="1" outlineLevel="1" x14ac:dyDescent="0.25">
      <c r="A155" s="450"/>
      <c r="B155" s="450"/>
      <c r="C155" s="449"/>
      <c r="D155" s="451"/>
      <c r="E155" s="452"/>
      <c r="F155" s="461"/>
      <c r="G155" s="461"/>
      <c r="H155" s="452"/>
      <c r="I155" s="452"/>
      <c r="J155" s="469"/>
      <c r="K155" s="469"/>
      <c r="L155" s="452"/>
      <c r="M155" s="453"/>
    </row>
    <row r="156" spans="1:13" ht="12" hidden="1" customHeight="1" outlineLevel="1" x14ac:dyDescent="0.25">
      <c r="A156" s="450"/>
      <c r="B156" s="450"/>
      <c r="C156" s="449"/>
      <c r="D156" s="451"/>
      <c r="E156" s="452"/>
      <c r="F156" s="461"/>
      <c r="G156" s="461"/>
      <c r="H156" s="452"/>
      <c r="I156" s="452"/>
      <c r="J156" s="469"/>
      <c r="K156" s="469"/>
      <c r="L156" s="452"/>
      <c r="M156" s="453"/>
    </row>
    <row r="157" spans="1:13" ht="12" customHeight="1" collapsed="1" x14ac:dyDescent="0.25">
      <c r="A157" s="450"/>
      <c r="B157" s="450"/>
      <c r="C157" s="449"/>
      <c r="D157" s="451"/>
      <c r="E157" s="452"/>
      <c r="F157" s="461"/>
      <c r="G157" s="461"/>
      <c r="H157" s="452"/>
      <c r="I157" s="452"/>
      <c r="J157" s="469"/>
      <c r="K157" s="469"/>
      <c r="L157" s="452"/>
      <c r="M157" s="453"/>
    </row>
    <row r="158" spans="1:13" ht="12" hidden="1" customHeight="1" outlineLevel="1" x14ac:dyDescent="0.25">
      <c r="A158" s="450"/>
      <c r="B158" s="450"/>
      <c r="C158" s="449"/>
      <c r="D158" s="451"/>
      <c r="E158" s="452"/>
      <c r="F158" s="461"/>
      <c r="G158" s="461"/>
      <c r="H158" s="452"/>
      <c r="I158" s="452"/>
      <c r="J158" s="469"/>
      <c r="K158" s="469"/>
      <c r="L158" s="452"/>
      <c r="M158" s="453"/>
    </row>
    <row r="159" spans="1:13" ht="12" hidden="1" customHeight="1" outlineLevel="1" x14ac:dyDescent="0.25">
      <c r="A159" s="450"/>
      <c r="B159" s="450"/>
      <c r="C159" s="449"/>
      <c r="D159" s="451"/>
      <c r="E159" s="452"/>
      <c r="F159" s="461"/>
      <c r="G159" s="461"/>
      <c r="H159" s="452"/>
      <c r="I159" s="452"/>
      <c r="J159" s="469"/>
      <c r="K159" s="469"/>
      <c r="L159" s="452"/>
      <c r="M159" s="453"/>
    </row>
    <row r="160" spans="1:13" ht="12" hidden="1" customHeight="1" outlineLevel="1" x14ac:dyDescent="0.25">
      <c r="A160" s="450"/>
      <c r="B160" s="450"/>
      <c r="C160" s="449"/>
      <c r="D160" s="451"/>
      <c r="E160" s="452"/>
      <c r="F160" s="461"/>
      <c r="G160" s="461"/>
      <c r="H160" s="452"/>
      <c r="I160" s="452"/>
      <c r="J160" s="469"/>
      <c r="K160" s="469"/>
      <c r="L160" s="452"/>
      <c r="M160" s="453"/>
    </row>
    <row r="161" spans="1:13" ht="12" hidden="1" customHeight="1" outlineLevel="1" x14ac:dyDescent="0.25">
      <c r="A161" s="450"/>
      <c r="B161" s="450"/>
      <c r="C161" s="449"/>
      <c r="D161" s="451"/>
      <c r="E161" s="452"/>
      <c r="F161" s="461"/>
      <c r="G161" s="461"/>
      <c r="H161" s="452"/>
      <c r="I161" s="452"/>
      <c r="J161" s="469"/>
      <c r="K161" s="469"/>
      <c r="L161" s="452"/>
      <c r="M161" s="453"/>
    </row>
    <row r="162" spans="1:13" ht="12" hidden="1" customHeight="1" outlineLevel="1" x14ac:dyDescent="0.25">
      <c r="A162" s="450"/>
      <c r="B162" s="450"/>
      <c r="C162" s="449"/>
      <c r="D162" s="451"/>
      <c r="E162" s="452"/>
      <c r="F162" s="461"/>
      <c r="G162" s="461"/>
      <c r="H162" s="452"/>
      <c r="I162" s="452"/>
      <c r="J162" s="469"/>
      <c r="K162" s="469"/>
      <c r="L162" s="452"/>
      <c r="M162" s="453"/>
    </row>
    <row r="163" spans="1:13" ht="12" hidden="1" customHeight="1" outlineLevel="1" x14ac:dyDescent="0.25">
      <c r="A163" s="450"/>
      <c r="B163" s="450"/>
      <c r="C163" s="449"/>
      <c r="D163" s="451"/>
      <c r="E163" s="452"/>
      <c r="F163" s="461"/>
      <c r="G163" s="461"/>
      <c r="H163" s="452"/>
      <c r="I163" s="452"/>
      <c r="J163" s="469"/>
      <c r="K163" s="469"/>
      <c r="L163" s="452"/>
      <c r="M163" s="453"/>
    </row>
    <row r="164" spans="1:13" ht="12" hidden="1" customHeight="1" outlineLevel="1" x14ac:dyDescent="0.25">
      <c r="A164" s="450"/>
      <c r="B164" s="450"/>
      <c r="C164" s="449"/>
      <c r="D164" s="451"/>
      <c r="E164" s="452"/>
      <c r="F164" s="461"/>
      <c r="G164" s="461"/>
      <c r="H164" s="452"/>
      <c r="I164" s="452"/>
      <c r="J164" s="469"/>
      <c r="K164" s="469"/>
      <c r="L164" s="452"/>
      <c r="M164" s="453"/>
    </row>
    <row r="165" spans="1:13" ht="12" hidden="1" customHeight="1" outlineLevel="1" x14ac:dyDescent="0.25">
      <c r="A165" s="450"/>
      <c r="B165" s="450"/>
      <c r="C165" s="449"/>
      <c r="D165" s="451"/>
      <c r="E165" s="452"/>
      <c r="F165" s="461"/>
      <c r="G165" s="461"/>
      <c r="H165" s="452"/>
      <c r="I165" s="452"/>
      <c r="J165" s="469"/>
      <c r="K165" s="469"/>
      <c r="L165" s="452"/>
      <c r="M165" s="453"/>
    </row>
    <row r="166" spans="1:13" ht="12" hidden="1" customHeight="1" outlineLevel="1" x14ac:dyDescent="0.25">
      <c r="A166" s="450"/>
      <c r="B166" s="450"/>
      <c r="C166" s="449"/>
      <c r="D166" s="451"/>
      <c r="E166" s="452"/>
      <c r="F166" s="461"/>
      <c r="G166" s="461"/>
      <c r="H166" s="452"/>
      <c r="I166" s="452"/>
      <c r="J166" s="469"/>
      <c r="K166" s="469"/>
      <c r="L166" s="452"/>
      <c r="M166" s="453"/>
    </row>
    <row r="167" spans="1:13" ht="12" hidden="1" customHeight="1" outlineLevel="1" x14ac:dyDescent="0.25">
      <c r="A167" s="450"/>
      <c r="B167" s="450"/>
      <c r="C167" s="449"/>
      <c r="D167" s="451"/>
      <c r="E167" s="452"/>
      <c r="F167" s="461"/>
      <c r="G167" s="461"/>
      <c r="H167" s="452"/>
      <c r="I167" s="452"/>
      <c r="J167" s="469"/>
      <c r="K167" s="469"/>
      <c r="L167" s="452"/>
      <c r="M167" s="453"/>
    </row>
    <row r="168" spans="1:13" ht="12" hidden="1" customHeight="1" outlineLevel="1" x14ac:dyDescent="0.25">
      <c r="A168" s="450"/>
      <c r="B168" s="450"/>
      <c r="C168" s="448"/>
      <c r="D168" s="451"/>
      <c r="E168" s="452"/>
      <c r="F168" s="461"/>
      <c r="G168" s="461"/>
      <c r="H168" s="452"/>
      <c r="I168" s="452"/>
      <c r="J168" s="469"/>
      <c r="K168" s="469"/>
      <c r="L168" s="452"/>
      <c r="M168" s="453"/>
    </row>
    <row r="169" spans="1:13" ht="12" hidden="1" customHeight="1" outlineLevel="1" x14ac:dyDescent="0.25">
      <c r="A169" s="450"/>
      <c r="B169" s="450"/>
      <c r="C169" s="449"/>
      <c r="D169" s="451"/>
      <c r="E169" s="452"/>
      <c r="F169" s="461"/>
      <c r="G169" s="461"/>
      <c r="H169" s="452"/>
      <c r="I169" s="452"/>
      <c r="J169" s="469"/>
      <c r="K169" s="469"/>
      <c r="L169" s="452"/>
      <c r="M169" s="453"/>
    </row>
    <row r="170" spans="1:13" ht="12" hidden="1" customHeight="1" outlineLevel="1" x14ac:dyDescent="0.25">
      <c r="A170" s="450"/>
      <c r="B170" s="450"/>
      <c r="C170" s="449"/>
      <c r="D170" s="451"/>
      <c r="E170" s="452"/>
      <c r="F170" s="461"/>
      <c r="G170" s="461"/>
      <c r="H170" s="452"/>
      <c r="I170" s="452"/>
      <c r="J170" s="469"/>
      <c r="K170" s="469"/>
      <c r="L170" s="452"/>
      <c r="M170" s="453"/>
    </row>
    <row r="171" spans="1:13" ht="12" hidden="1" customHeight="1" outlineLevel="1" x14ac:dyDescent="0.25">
      <c r="A171" s="450"/>
      <c r="B171" s="450"/>
      <c r="C171" s="449"/>
      <c r="D171" s="451"/>
      <c r="E171" s="452"/>
      <c r="F171" s="461"/>
      <c r="G171" s="461"/>
      <c r="H171" s="452"/>
      <c r="I171" s="452"/>
      <c r="J171" s="469"/>
      <c r="K171" s="469"/>
      <c r="L171" s="452"/>
      <c r="M171" s="453"/>
    </row>
    <row r="172" spans="1:13" ht="12" hidden="1" customHeight="1" outlineLevel="1" x14ac:dyDescent="0.25">
      <c r="A172" s="450"/>
      <c r="B172" s="450"/>
      <c r="C172" s="449"/>
      <c r="D172" s="451"/>
      <c r="E172" s="452"/>
      <c r="F172" s="461"/>
      <c r="G172" s="461"/>
      <c r="H172" s="452"/>
      <c r="I172" s="452"/>
      <c r="J172" s="469"/>
      <c r="K172" s="469"/>
      <c r="L172" s="452"/>
      <c r="M172" s="453"/>
    </row>
    <row r="173" spans="1:13" ht="12" hidden="1" customHeight="1" outlineLevel="1" x14ac:dyDescent="0.25">
      <c r="A173" s="450"/>
      <c r="B173" s="450"/>
      <c r="C173" s="449"/>
      <c r="D173" s="451"/>
      <c r="E173" s="452"/>
      <c r="F173" s="461"/>
      <c r="G173" s="461"/>
      <c r="H173" s="452"/>
      <c r="I173" s="452"/>
      <c r="J173" s="469"/>
      <c r="K173" s="469"/>
      <c r="L173" s="452"/>
      <c r="M173" s="453"/>
    </row>
    <row r="174" spans="1:13" ht="12" hidden="1" customHeight="1" outlineLevel="1" x14ac:dyDescent="0.25">
      <c r="A174" s="450"/>
      <c r="B174" s="450"/>
      <c r="C174" s="449"/>
      <c r="D174" s="451"/>
      <c r="E174" s="452"/>
      <c r="F174" s="461"/>
      <c r="G174" s="461"/>
      <c r="H174" s="452"/>
      <c r="I174" s="452"/>
      <c r="J174" s="469"/>
      <c r="K174" s="469"/>
      <c r="L174" s="452"/>
      <c r="M174" s="453"/>
    </row>
    <row r="175" spans="1:13" ht="12" hidden="1" customHeight="1" outlineLevel="1" x14ac:dyDescent="0.25">
      <c r="A175" s="450"/>
      <c r="B175" s="450"/>
      <c r="C175" s="449"/>
      <c r="D175" s="451"/>
      <c r="E175" s="452"/>
      <c r="F175" s="461"/>
      <c r="G175" s="461"/>
      <c r="H175" s="452"/>
      <c r="I175" s="452"/>
      <c r="J175" s="469"/>
      <c r="K175" s="469"/>
      <c r="L175" s="452"/>
      <c r="M175" s="453"/>
    </row>
    <row r="176" spans="1:13" ht="12" hidden="1" customHeight="1" outlineLevel="1" x14ac:dyDescent="0.25">
      <c r="A176" s="450"/>
      <c r="B176" s="450"/>
      <c r="C176" s="449"/>
      <c r="D176" s="451"/>
      <c r="E176" s="452"/>
      <c r="F176" s="461"/>
      <c r="G176" s="461"/>
      <c r="H176" s="452"/>
      <c r="I176" s="452"/>
      <c r="J176" s="469"/>
      <c r="K176" s="469"/>
      <c r="L176" s="452"/>
      <c r="M176" s="453"/>
    </row>
    <row r="177" spans="1:13" ht="12" hidden="1" customHeight="1" outlineLevel="1" x14ac:dyDescent="0.25">
      <c r="A177" s="450"/>
      <c r="B177" s="450"/>
      <c r="C177" s="449"/>
      <c r="D177" s="451"/>
      <c r="E177" s="452"/>
      <c r="F177" s="461"/>
      <c r="G177" s="461"/>
      <c r="H177" s="452"/>
      <c r="I177" s="452"/>
      <c r="J177" s="469"/>
      <c r="K177" s="469"/>
      <c r="L177" s="452"/>
      <c r="M177" s="453"/>
    </row>
    <row r="178" spans="1:13" ht="12" hidden="1" customHeight="1" outlineLevel="1" x14ac:dyDescent="0.25">
      <c r="A178" s="450"/>
      <c r="B178" s="450"/>
      <c r="C178" s="449"/>
      <c r="D178" s="451"/>
      <c r="E178" s="452"/>
      <c r="F178" s="461"/>
      <c r="G178" s="461"/>
      <c r="H178" s="452"/>
      <c r="I178" s="452"/>
      <c r="J178" s="469"/>
      <c r="K178" s="469"/>
      <c r="L178" s="452"/>
      <c r="M178" s="453"/>
    </row>
    <row r="179" spans="1:13" ht="12" hidden="1" customHeight="1" outlineLevel="1" x14ac:dyDescent="0.25">
      <c r="A179" s="450"/>
      <c r="B179" s="450"/>
      <c r="C179" s="449"/>
      <c r="D179" s="451"/>
      <c r="E179" s="452"/>
      <c r="F179" s="461"/>
      <c r="G179" s="461"/>
      <c r="H179" s="452"/>
      <c r="I179" s="452"/>
      <c r="J179" s="469"/>
      <c r="K179" s="469"/>
      <c r="L179" s="452"/>
      <c r="M179" s="453"/>
    </row>
    <row r="180" spans="1:13" ht="12" hidden="1" customHeight="1" outlineLevel="1" x14ac:dyDescent="0.25">
      <c r="A180" s="450"/>
      <c r="B180" s="450"/>
      <c r="C180" s="449"/>
      <c r="D180" s="451"/>
      <c r="E180" s="452"/>
      <c r="F180" s="461"/>
      <c r="G180" s="461"/>
      <c r="H180" s="452"/>
      <c r="I180" s="452"/>
      <c r="J180" s="469"/>
      <c r="K180" s="469"/>
      <c r="L180" s="452"/>
      <c r="M180" s="453"/>
    </row>
    <row r="181" spans="1:13" ht="12" hidden="1" customHeight="1" outlineLevel="1" x14ac:dyDescent="0.25">
      <c r="A181" s="450"/>
      <c r="B181" s="450"/>
      <c r="C181" s="449"/>
      <c r="D181" s="451"/>
      <c r="E181" s="452"/>
      <c r="F181" s="461"/>
      <c r="G181" s="461"/>
      <c r="H181" s="452"/>
      <c r="I181" s="452"/>
      <c r="J181" s="469"/>
      <c r="K181" s="469"/>
      <c r="L181" s="452"/>
      <c r="M181" s="453"/>
    </row>
    <row r="182" spans="1:13" ht="12" hidden="1" customHeight="1" outlineLevel="1" x14ac:dyDescent="0.25">
      <c r="A182" s="450"/>
      <c r="B182" s="450"/>
      <c r="C182" s="449"/>
      <c r="D182" s="451"/>
      <c r="E182" s="452"/>
      <c r="F182" s="461"/>
      <c r="G182" s="461"/>
      <c r="H182" s="452"/>
      <c r="I182" s="452"/>
      <c r="J182" s="469"/>
      <c r="K182" s="469"/>
      <c r="L182" s="452"/>
      <c r="M182" s="453"/>
    </row>
    <row r="183" spans="1:13" ht="12" hidden="1" customHeight="1" outlineLevel="1" x14ac:dyDescent="0.25">
      <c r="A183" s="450"/>
      <c r="B183" s="450"/>
      <c r="C183" s="449"/>
      <c r="D183" s="451"/>
      <c r="E183" s="452"/>
      <c r="F183" s="461"/>
      <c r="G183" s="461"/>
      <c r="H183" s="452"/>
      <c r="I183" s="452"/>
      <c r="J183" s="469"/>
      <c r="K183" s="469"/>
      <c r="L183" s="452"/>
      <c r="M183" s="453"/>
    </row>
    <row r="184" spans="1:13" ht="12" hidden="1" customHeight="1" outlineLevel="1" x14ac:dyDescent="0.25">
      <c r="A184" s="450"/>
      <c r="B184" s="450"/>
      <c r="C184" s="449"/>
      <c r="D184" s="451"/>
      <c r="E184" s="452"/>
      <c r="F184" s="461"/>
      <c r="G184" s="461"/>
      <c r="H184" s="452"/>
      <c r="I184" s="452"/>
      <c r="J184" s="469"/>
      <c r="K184" s="469"/>
      <c r="L184" s="452"/>
      <c r="M184" s="453"/>
    </row>
    <row r="185" spans="1:13" ht="12" hidden="1" customHeight="1" outlineLevel="1" x14ac:dyDescent="0.25">
      <c r="A185" s="450"/>
      <c r="B185" s="450"/>
      <c r="C185" s="449"/>
      <c r="D185" s="451"/>
      <c r="E185" s="452"/>
      <c r="F185" s="461"/>
      <c r="G185" s="461"/>
      <c r="H185" s="452"/>
      <c r="I185" s="452"/>
      <c r="J185" s="469"/>
      <c r="K185" s="469"/>
      <c r="L185" s="452"/>
      <c r="M185" s="453"/>
    </row>
    <row r="186" spans="1:13" ht="12" hidden="1" customHeight="1" outlineLevel="1" x14ac:dyDescent="0.25">
      <c r="A186" s="450"/>
      <c r="B186" s="450"/>
      <c r="C186" s="449"/>
      <c r="D186" s="451"/>
      <c r="E186" s="452"/>
      <c r="F186" s="461"/>
      <c r="G186" s="461"/>
      <c r="H186" s="452"/>
      <c r="I186" s="452"/>
      <c r="J186" s="469"/>
      <c r="K186" s="469"/>
      <c r="L186" s="452"/>
      <c r="M186" s="453"/>
    </row>
    <row r="187" spans="1:13" ht="12" hidden="1" customHeight="1" outlineLevel="1" x14ac:dyDescent="0.25">
      <c r="A187" s="450"/>
      <c r="B187" s="450"/>
      <c r="C187" s="449"/>
      <c r="D187" s="451"/>
      <c r="E187" s="452"/>
      <c r="F187" s="461"/>
      <c r="G187" s="461"/>
      <c r="H187" s="452"/>
      <c r="I187" s="452"/>
      <c r="J187" s="469"/>
      <c r="K187" s="469"/>
      <c r="L187" s="452"/>
      <c r="M187" s="453"/>
    </row>
    <row r="188" spans="1:13" ht="12" hidden="1" customHeight="1" outlineLevel="1" x14ac:dyDescent="0.25">
      <c r="A188" s="450"/>
      <c r="B188" s="450"/>
      <c r="C188" s="449"/>
      <c r="D188" s="451"/>
      <c r="E188" s="452"/>
      <c r="F188" s="461"/>
      <c r="G188" s="461"/>
      <c r="H188" s="452"/>
      <c r="I188" s="452"/>
      <c r="J188" s="469"/>
      <c r="K188" s="469"/>
      <c r="L188" s="452"/>
      <c r="M188" s="453"/>
    </row>
    <row r="189" spans="1:13" ht="12" hidden="1" customHeight="1" outlineLevel="1" x14ac:dyDescent="0.25">
      <c r="A189" s="450"/>
      <c r="B189" s="450"/>
      <c r="C189" s="449"/>
      <c r="D189" s="451"/>
      <c r="E189" s="452"/>
      <c r="F189" s="461"/>
      <c r="G189" s="461"/>
      <c r="H189" s="452"/>
      <c r="I189" s="452"/>
      <c r="J189" s="469"/>
      <c r="K189" s="469"/>
      <c r="L189" s="452"/>
      <c r="M189" s="453"/>
    </row>
    <row r="190" spans="1:13" ht="12" hidden="1" customHeight="1" outlineLevel="1" x14ac:dyDescent="0.25">
      <c r="A190" s="450"/>
      <c r="B190" s="450"/>
      <c r="C190" s="449"/>
      <c r="D190" s="451"/>
      <c r="E190" s="452"/>
      <c r="F190" s="461"/>
      <c r="G190" s="461"/>
      <c r="H190" s="452"/>
      <c r="I190" s="452"/>
      <c r="J190" s="469"/>
      <c r="K190" s="469"/>
      <c r="L190" s="452"/>
      <c r="M190" s="453"/>
    </row>
    <row r="191" spans="1:13" ht="12" hidden="1" customHeight="1" outlineLevel="1" x14ac:dyDescent="0.25">
      <c r="A191" s="450"/>
      <c r="B191" s="450"/>
      <c r="C191" s="449"/>
      <c r="D191" s="451"/>
      <c r="E191" s="452"/>
      <c r="F191" s="461"/>
      <c r="G191" s="461"/>
      <c r="H191" s="452"/>
      <c r="I191" s="452"/>
      <c r="J191" s="469"/>
      <c r="K191" s="469"/>
      <c r="L191" s="452"/>
      <c r="M191" s="453"/>
    </row>
    <row r="192" spans="1:13" ht="12" hidden="1" customHeight="1" outlineLevel="1" x14ac:dyDescent="0.25">
      <c r="A192" s="450"/>
      <c r="B192" s="450"/>
      <c r="C192" s="449"/>
      <c r="D192" s="451"/>
      <c r="E192" s="452"/>
      <c r="F192" s="461"/>
      <c r="G192" s="461"/>
      <c r="H192" s="452"/>
      <c r="I192" s="452"/>
      <c r="J192" s="469"/>
      <c r="K192" s="469"/>
      <c r="L192" s="452"/>
      <c r="M192" s="453"/>
    </row>
    <row r="193" spans="1:13" ht="12" hidden="1" customHeight="1" outlineLevel="1" x14ac:dyDescent="0.25">
      <c r="A193" s="450"/>
      <c r="B193" s="450"/>
      <c r="C193" s="449"/>
      <c r="D193" s="451"/>
      <c r="E193" s="452"/>
      <c r="F193" s="461"/>
      <c r="G193" s="461"/>
      <c r="H193" s="452"/>
      <c r="I193" s="452"/>
      <c r="J193" s="469"/>
      <c r="K193" s="469"/>
      <c r="L193" s="452"/>
      <c r="M193" s="453"/>
    </row>
    <row r="194" spans="1:13" ht="12" hidden="1" customHeight="1" outlineLevel="1" x14ac:dyDescent="0.25">
      <c r="A194" s="450"/>
      <c r="B194" s="450"/>
      <c r="C194" s="449"/>
      <c r="D194" s="451"/>
      <c r="E194" s="452"/>
      <c r="F194" s="461"/>
      <c r="G194" s="461"/>
      <c r="H194" s="452"/>
      <c r="I194" s="452"/>
      <c r="J194" s="469"/>
      <c r="K194" s="469"/>
      <c r="L194" s="452"/>
      <c r="M194" s="453"/>
    </row>
    <row r="195" spans="1:13" ht="12" hidden="1" customHeight="1" outlineLevel="1" x14ac:dyDescent="0.25">
      <c r="A195" s="450"/>
      <c r="B195" s="450"/>
      <c r="C195" s="449"/>
      <c r="D195" s="451"/>
      <c r="E195" s="452"/>
      <c r="F195" s="461"/>
      <c r="G195" s="461"/>
      <c r="H195" s="452"/>
      <c r="I195" s="452"/>
      <c r="J195" s="469"/>
      <c r="K195" s="469"/>
      <c r="L195" s="452"/>
      <c r="M195" s="453"/>
    </row>
    <row r="196" spans="1:13" ht="12" hidden="1" customHeight="1" outlineLevel="1" x14ac:dyDescent="0.25">
      <c r="A196" s="450"/>
      <c r="B196" s="450"/>
      <c r="C196" s="449"/>
      <c r="D196" s="451"/>
      <c r="E196" s="452"/>
      <c r="F196" s="461"/>
      <c r="G196" s="461"/>
      <c r="H196" s="452"/>
      <c r="I196" s="452"/>
      <c r="J196" s="469"/>
      <c r="K196" s="469"/>
      <c r="L196" s="452"/>
      <c r="M196" s="453"/>
    </row>
    <row r="197" spans="1:13" ht="12" hidden="1" customHeight="1" outlineLevel="1" x14ac:dyDescent="0.25">
      <c r="A197" s="450"/>
      <c r="B197" s="450"/>
      <c r="C197" s="449"/>
      <c r="D197" s="451"/>
      <c r="E197" s="452"/>
      <c r="F197" s="461"/>
      <c r="G197" s="461"/>
      <c r="H197" s="452"/>
      <c r="I197" s="452"/>
      <c r="J197" s="469"/>
      <c r="K197" s="469"/>
      <c r="L197" s="452"/>
      <c r="M197" s="453"/>
    </row>
    <row r="198" spans="1:13" ht="12" hidden="1" customHeight="1" outlineLevel="1" x14ac:dyDescent="0.25">
      <c r="A198" s="450"/>
      <c r="B198" s="450"/>
      <c r="C198" s="449"/>
      <c r="D198" s="451"/>
      <c r="E198" s="452"/>
      <c r="F198" s="461"/>
      <c r="G198" s="461"/>
      <c r="H198" s="452"/>
      <c r="I198" s="452"/>
      <c r="J198" s="469"/>
      <c r="K198" s="469"/>
      <c r="L198" s="452"/>
      <c r="M198" s="453"/>
    </row>
    <row r="199" spans="1:13" ht="12" hidden="1" customHeight="1" outlineLevel="1" x14ac:dyDescent="0.25">
      <c r="A199" s="450"/>
      <c r="B199" s="450"/>
      <c r="C199" s="449"/>
      <c r="D199" s="451"/>
      <c r="E199" s="452"/>
      <c r="F199" s="461"/>
      <c r="G199" s="461"/>
      <c r="H199" s="452"/>
      <c r="I199" s="452"/>
      <c r="J199" s="469"/>
      <c r="K199" s="469"/>
      <c r="L199" s="452"/>
      <c r="M199" s="453"/>
    </row>
    <row r="200" spans="1:13" ht="12" hidden="1" customHeight="1" outlineLevel="1" x14ac:dyDescent="0.25">
      <c r="A200" s="450"/>
      <c r="B200" s="450"/>
      <c r="C200" s="449"/>
      <c r="D200" s="451"/>
      <c r="E200" s="452"/>
      <c r="F200" s="461"/>
      <c r="G200" s="461"/>
      <c r="H200" s="452"/>
      <c r="I200" s="452"/>
      <c r="J200" s="469"/>
      <c r="K200" s="469"/>
      <c r="L200" s="452"/>
      <c r="M200" s="453"/>
    </row>
    <row r="201" spans="1:13" ht="12" hidden="1" customHeight="1" outlineLevel="1" x14ac:dyDescent="0.25">
      <c r="A201" s="450"/>
      <c r="B201" s="450"/>
      <c r="C201" s="449"/>
      <c r="D201" s="451"/>
      <c r="E201" s="452"/>
      <c r="F201" s="461"/>
      <c r="G201" s="461"/>
      <c r="H201" s="452"/>
      <c r="I201" s="452"/>
      <c r="J201" s="469"/>
      <c r="K201" s="469"/>
      <c r="L201" s="452"/>
      <c r="M201" s="453"/>
    </row>
    <row r="202" spans="1:13" ht="12" hidden="1" customHeight="1" outlineLevel="1" x14ac:dyDescent="0.25">
      <c r="A202" s="450"/>
      <c r="B202" s="450"/>
      <c r="C202" s="449"/>
      <c r="D202" s="451"/>
      <c r="E202" s="452"/>
      <c r="F202" s="461"/>
      <c r="G202" s="461"/>
      <c r="H202" s="452"/>
      <c r="I202" s="452"/>
      <c r="J202" s="469"/>
      <c r="K202" s="469"/>
      <c r="L202" s="452"/>
      <c r="M202" s="453"/>
    </row>
    <row r="203" spans="1:13" ht="12" hidden="1" customHeight="1" outlineLevel="1" x14ac:dyDescent="0.25">
      <c r="A203" s="450"/>
      <c r="B203" s="450"/>
      <c r="C203" s="449"/>
      <c r="D203" s="451"/>
      <c r="E203" s="452"/>
      <c r="F203" s="461"/>
      <c r="G203" s="461"/>
      <c r="H203" s="452"/>
      <c r="I203" s="452"/>
      <c r="J203" s="469"/>
      <c r="K203" s="469"/>
      <c r="L203" s="452"/>
      <c r="M203" s="453"/>
    </row>
    <row r="204" spans="1:13" ht="12" hidden="1" customHeight="1" outlineLevel="1" x14ac:dyDescent="0.25">
      <c r="A204" s="450"/>
      <c r="B204" s="450"/>
      <c r="C204" s="449"/>
      <c r="D204" s="451"/>
      <c r="E204" s="452"/>
      <c r="F204" s="461"/>
      <c r="G204" s="461"/>
      <c r="H204" s="452"/>
      <c r="I204" s="452"/>
      <c r="J204" s="469"/>
      <c r="K204" s="469"/>
      <c r="L204" s="452"/>
      <c r="M204" s="453"/>
    </row>
    <row r="205" spans="1:13" ht="12" hidden="1" customHeight="1" outlineLevel="1" x14ac:dyDescent="0.25">
      <c r="A205" s="450"/>
      <c r="B205" s="450"/>
      <c r="C205" s="449"/>
      <c r="D205" s="451"/>
      <c r="E205" s="452"/>
      <c r="F205" s="461"/>
      <c r="G205" s="461"/>
      <c r="H205" s="452"/>
      <c r="I205" s="452"/>
      <c r="J205" s="469"/>
      <c r="K205" s="469"/>
      <c r="L205" s="452"/>
      <c r="M205" s="453"/>
    </row>
    <row r="206" spans="1:13" ht="12" hidden="1" customHeight="1" outlineLevel="1" x14ac:dyDescent="0.25">
      <c r="A206" s="450"/>
      <c r="B206" s="450"/>
      <c r="C206" s="449"/>
      <c r="D206" s="451"/>
      <c r="E206" s="452"/>
      <c r="F206" s="461"/>
      <c r="G206" s="461"/>
      <c r="H206" s="452"/>
      <c r="I206" s="452"/>
      <c r="J206" s="469"/>
      <c r="K206" s="469"/>
      <c r="L206" s="452"/>
      <c r="M206" s="453"/>
    </row>
    <row r="207" spans="1:13" ht="12" hidden="1" customHeight="1" outlineLevel="1" x14ac:dyDescent="0.25">
      <c r="A207" s="450"/>
      <c r="B207" s="450"/>
      <c r="C207" s="449"/>
      <c r="D207" s="451"/>
      <c r="E207" s="452"/>
      <c r="F207" s="461"/>
      <c r="G207" s="461"/>
      <c r="H207" s="452"/>
      <c r="I207" s="452"/>
      <c r="J207" s="469"/>
      <c r="K207" s="469"/>
      <c r="L207" s="452"/>
      <c r="M207" s="453"/>
    </row>
    <row r="208" spans="1:13" ht="12" customHeight="1" collapsed="1" x14ac:dyDescent="0.25">
      <c r="A208" s="450"/>
      <c r="B208" s="450"/>
      <c r="C208" s="449"/>
      <c r="D208" s="451"/>
      <c r="E208" s="452"/>
      <c r="F208" s="461"/>
      <c r="G208" s="461"/>
      <c r="H208" s="452"/>
      <c r="I208" s="452"/>
      <c r="J208" s="469"/>
      <c r="K208" s="469"/>
      <c r="L208" s="452"/>
      <c r="M208" s="453"/>
    </row>
    <row r="209" spans="1:13" ht="12" hidden="1" customHeight="1" outlineLevel="1" x14ac:dyDescent="0.25">
      <c r="A209" s="450"/>
      <c r="B209" s="450"/>
      <c r="C209" s="449"/>
      <c r="D209" s="451"/>
      <c r="E209" s="452"/>
      <c r="F209" s="461"/>
      <c r="G209" s="461"/>
      <c r="H209" s="452"/>
      <c r="I209" s="452"/>
      <c r="J209" s="469"/>
      <c r="K209" s="469"/>
      <c r="L209" s="452"/>
      <c r="M209" s="453"/>
    </row>
    <row r="210" spans="1:13" ht="12" hidden="1" customHeight="1" outlineLevel="1" x14ac:dyDescent="0.25">
      <c r="A210" s="450"/>
      <c r="B210" s="450"/>
      <c r="C210" s="449"/>
      <c r="D210" s="451"/>
      <c r="E210" s="452"/>
      <c r="F210" s="461"/>
      <c r="G210" s="461"/>
      <c r="H210" s="452"/>
      <c r="I210" s="452"/>
      <c r="J210" s="469"/>
      <c r="K210" s="469"/>
      <c r="L210" s="452"/>
      <c r="M210" s="453"/>
    </row>
    <row r="211" spans="1:13" ht="12" hidden="1" customHeight="1" outlineLevel="1" x14ac:dyDescent="0.25">
      <c r="A211" s="450"/>
      <c r="B211" s="450"/>
      <c r="C211" s="449"/>
      <c r="D211" s="451"/>
      <c r="E211" s="452"/>
      <c r="F211" s="461"/>
      <c r="G211" s="461"/>
      <c r="H211" s="452"/>
      <c r="I211" s="452"/>
      <c r="J211" s="469"/>
      <c r="K211" s="469"/>
      <c r="L211" s="452"/>
      <c r="M211" s="453"/>
    </row>
    <row r="212" spans="1:13" ht="12" hidden="1" customHeight="1" outlineLevel="1" x14ac:dyDescent="0.25">
      <c r="A212" s="450"/>
      <c r="B212" s="450"/>
      <c r="C212" s="449"/>
      <c r="D212" s="451"/>
      <c r="E212" s="452"/>
      <c r="F212" s="461"/>
      <c r="G212" s="461"/>
      <c r="H212" s="452"/>
      <c r="I212" s="452"/>
      <c r="J212" s="469"/>
      <c r="K212" s="469"/>
      <c r="L212" s="452"/>
      <c r="M212" s="453"/>
    </row>
    <row r="213" spans="1:13" ht="12" hidden="1" customHeight="1" outlineLevel="1" x14ac:dyDescent="0.25">
      <c r="A213" s="450"/>
      <c r="B213" s="450"/>
      <c r="C213" s="449"/>
      <c r="D213" s="451"/>
      <c r="E213" s="452"/>
      <c r="F213" s="461"/>
      <c r="G213" s="461"/>
      <c r="H213" s="452"/>
      <c r="I213" s="452"/>
      <c r="J213" s="469"/>
      <c r="K213" s="469"/>
      <c r="L213" s="452"/>
      <c r="M213" s="453"/>
    </row>
    <row r="214" spans="1:13" ht="12" hidden="1" customHeight="1" outlineLevel="1" x14ac:dyDescent="0.25">
      <c r="A214" s="450"/>
      <c r="B214" s="450"/>
      <c r="C214" s="449"/>
      <c r="D214" s="451"/>
      <c r="E214" s="452"/>
      <c r="F214" s="461"/>
      <c r="G214" s="461"/>
      <c r="H214" s="452"/>
      <c r="I214" s="452"/>
      <c r="J214" s="469"/>
      <c r="K214" s="469"/>
      <c r="L214" s="452"/>
      <c r="M214" s="453"/>
    </row>
    <row r="215" spans="1:13" ht="12" hidden="1" customHeight="1" outlineLevel="1" x14ac:dyDescent="0.25">
      <c r="A215" s="450"/>
      <c r="B215" s="450"/>
      <c r="C215" s="449"/>
      <c r="D215" s="451"/>
      <c r="E215" s="452"/>
      <c r="F215" s="461"/>
      <c r="G215" s="461"/>
      <c r="H215" s="452"/>
      <c r="I215" s="452"/>
      <c r="J215" s="469"/>
      <c r="K215" s="469"/>
      <c r="L215" s="452"/>
      <c r="M215" s="453"/>
    </row>
    <row r="216" spans="1:13" ht="12" hidden="1" customHeight="1" outlineLevel="1" x14ac:dyDescent="0.25">
      <c r="A216" s="450"/>
      <c r="B216" s="450"/>
      <c r="C216" s="449"/>
      <c r="D216" s="451"/>
      <c r="E216" s="452"/>
      <c r="F216" s="461"/>
      <c r="G216" s="461"/>
      <c r="H216" s="452"/>
      <c r="I216" s="452"/>
      <c r="J216" s="469"/>
      <c r="K216" s="469"/>
      <c r="L216" s="452"/>
      <c r="M216" s="453"/>
    </row>
    <row r="217" spans="1:13" ht="12" hidden="1" customHeight="1" outlineLevel="1" x14ac:dyDescent="0.25">
      <c r="A217" s="450"/>
      <c r="B217" s="450"/>
      <c r="C217" s="449"/>
      <c r="D217" s="451"/>
      <c r="E217" s="452"/>
      <c r="F217" s="461"/>
      <c r="G217" s="461"/>
      <c r="H217" s="452"/>
      <c r="I217" s="452"/>
      <c r="J217" s="469"/>
      <c r="K217" s="469"/>
      <c r="L217" s="452"/>
      <c r="M217" s="453"/>
    </row>
    <row r="218" spans="1:13" ht="12" hidden="1" customHeight="1" outlineLevel="1" x14ac:dyDescent="0.25">
      <c r="A218" s="450"/>
      <c r="B218" s="450"/>
      <c r="C218" s="448"/>
      <c r="D218" s="451"/>
      <c r="E218" s="452"/>
      <c r="F218" s="461"/>
      <c r="G218" s="461"/>
      <c r="H218" s="452"/>
      <c r="I218" s="452"/>
      <c r="J218" s="469"/>
      <c r="K218" s="469"/>
      <c r="L218" s="452"/>
      <c r="M218" s="453"/>
    </row>
    <row r="219" spans="1:13" ht="12" hidden="1" customHeight="1" outlineLevel="1" x14ac:dyDescent="0.25">
      <c r="A219" s="450"/>
      <c r="B219" s="450"/>
      <c r="C219" s="449"/>
      <c r="D219" s="451"/>
      <c r="E219" s="452"/>
      <c r="F219" s="461"/>
      <c r="G219" s="461"/>
      <c r="H219" s="452"/>
      <c r="I219" s="452"/>
      <c r="J219" s="469"/>
      <c r="K219" s="469"/>
      <c r="L219" s="452"/>
      <c r="M219" s="453"/>
    </row>
    <row r="220" spans="1:13" ht="12" hidden="1" customHeight="1" outlineLevel="1" x14ac:dyDescent="0.25">
      <c r="A220" s="450"/>
      <c r="B220" s="450"/>
      <c r="C220" s="449"/>
      <c r="D220" s="451"/>
      <c r="E220" s="452"/>
      <c r="F220" s="461"/>
      <c r="G220" s="461"/>
      <c r="H220" s="452"/>
      <c r="I220" s="452"/>
      <c r="J220" s="469"/>
      <c r="K220" s="469"/>
      <c r="L220" s="452"/>
      <c r="M220" s="453"/>
    </row>
    <row r="221" spans="1:13" ht="12" hidden="1" customHeight="1" outlineLevel="1" x14ac:dyDescent="0.25">
      <c r="A221" s="450"/>
      <c r="B221" s="450"/>
      <c r="C221" s="449"/>
      <c r="D221" s="451"/>
      <c r="E221" s="452"/>
      <c r="F221" s="461"/>
      <c r="G221" s="461"/>
      <c r="H221" s="452"/>
      <c r="I221" s="452"/>
      <c r="J221" s="469"/>
      <c r="K221" s="469"/>
      <c r="L221" s="452"/>
      <c r="M221" s="453"/>
    </row>
    <row r="222" spans="1:13" ht="12" hidden="1" customHeight="1" outlineLevel="1" x14ac:dyDescent="0.25">
      <c r="A222" s="450"/>
      <c r="B222" s="450"/>
      <c r="C222" s="449"/>
      <c r="D222" s="451"/>
      <c r="E222" s="452"/>
      <c r="F222" s="461"/>
      <c r="G222" s="461"/>
      <c r="H222" s="452"/>
      <c r="I222" s="452"/>
      <c r="J222" s="469"/>
      <c r="K222" s="469"/>
      <c r="L222" s="452"/>
      <c r="M222" s="453"/>
    </row>
    <row r="223" spans="1:13" ht="12" hidden="1" customHeight="1" outlineLevel="1" x14ac:dyDescent="0.25">
      <c r="A223" s="450"/>
      <c r="B223" s="450"/>
      <c r="C223" s="449"/>
      <c r="D223" s="451"/>
      <c r="E223" s="452"/>
      <c r="F223" s="461"/>
      <c r="G223" s="461"/>
      <c r="H223" s="452"/>
      <c r="I223" s="452"/>
      <c r="J223" s="469"/>
      <c r="K223" s="469"/>
      <c r="L223" s="452"/>
      <c r="M223" s="453"/>
    </row>
    <row r="224" spans="1:13" ht="12" hidden="1" customHeight="1" outlineLevel="1" x14ac:dyDescent="0.25">
      <c r="A224" s="450"/>
      <c r="B224" s="450"/>
      <c r="C224" s="449"/>
      <c r="D224" s="451"/>
      <c r="E224" s="452"/>
      <c r="F224" s="461"/>
      <c r="G224" s="461"/>
      <c r="H224" s="452"/>
      <c r="I224" s="452"/>
      <c r="J224" s="469"/>
      <c r="K224" s="469"/>
      <c r="L224" s="452"/>
      <c r="M224" s="453"/>
    </row>
    <row r="225" spans="1:13" ht="12" hidden="1" customHeight="1" outlineLevel="1" x14ac:dyDescent="0.25">
      <c r="A225" s="450"/>
      <c r="B225" s="450"/>
      <c r="C225" s="449"/>
      <c r="D225" s="451"/>
      <c r="E225" s="452"/>
      <c r="F225" s="461"/>
      <c r="G225" s="461"/>
      <c r="H225" s="452"/>
      <c r="I225" s="452"/>
      <c r="J225" s="469"/>
      <c r="K225" s="469"/>
      <c r="L225" s="452"/>
      <c r="M225" s="453"/>
    </row>
    <row r="226" spans="1:13" ht="12" hidden="1" customHeight="1" outlineLevel="1" x14ac:dyDescent="0.25">
      <c r="A226" s="450"/>
      <c r="B226" s="450"/>
      <c r="C226" s="449"/>
      <c r="D226" s="451"/>
      <c r="E226" s="452"/>
      <c r="F226" s="461"/>
      <c r="G226" s="461"/>
      <c r="H226" s="452"/>
      <c r="I226" s="452"/>
      <c r="J226" s="469"/>
      <c r="K226" s="469"/>
      <c r="L226" s="452"/>
      <c r="M226" s="453"/>
    </row>
    <row r="227" spans="1:13" ht="12" hidden="1" customHeight="1" outlineLevel="1" x14ac:dyDescent="0.25">
      <c r="A227" s="450"/>
      <c r="B227" s="450"/>
      <c r="C227" s="449"/>
      <c r="D227" s="451"/>
      <c r="E227" s="452"/>
      <c r="F227" s="461"/>
      <c r="G227" s="461"/>
      <c r="H227" s="452"/>
      <c r="I227" s="452"/>
      <c r="J227" s="469"/>
      <c r="K227" s="469"/>
      <c r="L227" s="452"/>
      <c r="M227" s="453"/>
    </row>
    <row r="228" spans="1:13" ht="12" hidden="1" customHeight="1" outlineLevel="1" x14ac:dyDescent="0.25">
      <c r="A228" s="450"/>
      <c r="B228" s="450"/>
      <c r="C228" s="449"/>
      <c r="D228" s="451"/>
      <c r="E228" s="452"/>
      <c r="F228" s="461"/>
      <c r="G228" s="461"/>
      <c r="H228" s="452"/>
      <c r="I228" s="452"/>
      <c r="J228" s="469"/>
      <c r="K228" s="469"/>
      <c r="L228" s="452"/>
      <c r="M228" s="453"/>
    </row>
    <row r="229" spans="1:13" ht="12" hidden="1" customHeight="1" outlineLevel="1" x14ac:dyDescent="0.25">
      <c r="A229" s="450"/>
      <c r="B229" s="450"/>
      <c r="C229" s="449"/>
      <c r="D229" s="451"/>
      <c r="E229" s="452"/>
      <c r="F229" s="461"/>
      <c r="G229" s="461"/>
      <c r="H229" s="452"/>
      <c r="I229" s="452"/>
      <c r="J229" s="469"/>
      <c r="K229" s="469"/>
      <c r="L229" s="452"/>
      <c r="M229" s="453"/>
    </row>
    <row r="230" spans="1:13" ht="12" hidden="1" customHeight="1" outlineLevel="1" x14ac:dyDescent="0.25">
      <c r="A230" s="450"/>
      <c r="B230" s="450"/>
      <c r="C230" s="449"/>
      <c r="D230" s="451"/>
      <c r="E230" s="452"/>
      <c r="F230" s="461"/>
      <c r="G230" s="461"/>
      <c r="H230" s="452"/>
      <c r="I230" s="452"/>
      <c r="J230" s="469"/>
      <c r="K230" s="469"/>
      <c r="L230" s="452"/>
      <c r="M230" s="453"/>
    </row>
    <row r="231" spans="1:13" ht="12" hidden="1" customHeight="1" outlineLevel="1" x14ac:dyDescent="0.25">
      <c r="A231" s="450"/>
      <c r="B231" s="450"/>
      <c r="C231" s="449"/>
      <c r="D231" s="451"/>
      <c r="E231" s="452"/>
      <c r="F231" s="461"/>
      <c r="G231" s="461"/>
      <c r="H231" s="452"/>
      <c r="I231" s="452"/>
      <c r="J231" s="469"/>
      <c r="K231" s="469"/>
      <c r="L231" s="452"/>
      <c r="M231" s="453"/>
    </row>
    <row r="232" spans="1:13" ht="12" hidden="1" customHeight="1" outlineLevel="1" x14ac:dyDescent="0.25">
      <c r="A232" s="450"/>
      <c r="B232" s="450"/>
      <c r="C232" s="449"/>
      <c r="D232" s="451"/>
      <c r="E232" s="452"/>
      <c r="F232" s="461"/>
      <c r="G232" s="461"/>
      <c r="H232" s="452"/>
      <c r="I232" s="452"/>
      <c r="J232" s="469"/>
      <c r="K232" s="469"/>
      <c r="L232" s="452"/>
      <c r="M232" s="453"/>
    </row>
    <row r="233" spans="1:13" ht="12" hidden="1" customHeight="1" outlineLevel="1" x14ac:dyDescent="0.25">
      <c r="A233" s="450"/>
      <c r="B233" s="450"/>
      <c r="C233" s="449"/>
      <c r="D233" s="451"/>
      <c r="E233" s="452"/>
      <c r="F233" s="461"/>
      <c r="G233" s="461"/>
      <c r="H233" s="452"/>
      <c r="I233" s="452"/>
      <c r="J233" s="469"/>
      <c r="K233" s="469"/>
      <c r="L233" s="452"/>
      <c r="M233" s="453"/>
    </row>
    <row r="234" spans="1:13" ht="12" hidden="1" customHeight="1" outlineLevel="1" x14ac:dyDescent="0.25">
      <c r="A234" s="450"/>
      <c r="B234" s="450"/>
      <c r="C234" s="449"/>
      <c r="D234" s="451"/>
      <c r="E234" s="452"/>
      <c r="F234" s="461"/>
      <c r="G234" s="461"/>
      <c r="H234" s="452"/>
      <c r="I234" s="452"/>
      <c r="J234" s="469"/>
      <c r="K234" s="469"/>
      <c r="L234" s="452"/>
      <c r="M234" s="453"/>
    </row>
    <row r="235" spans="1:13" ht="12" hidden="1" customHeight="1" outlineLevel="1" x14ac:dyDescent="0.25">
      <c r="A235" s="450"/>
      <c r="B235" s="450"/>
      <c r="C235" s="449"/>
      <c r="D235" s="451"/>
      <c r="E235" s="452"/>
      <c r="F235" s="461"/>
      <c r="G235" s="461"/>
      <c r="H235" s="452"/>
      <c r="I235" s="452"/>
      <c r="J235" s="469"/>
      <c r="K235" s="469"/>
      <c r="L235" s="452"/>
      <c r="M235" s="453"/>
    </row>
    <row r="236" spans="1:13" ht="12" hidden="1" customHeight="1" outlineLevel="1" x14ac:dyDescent="0.25">
      <c r="A236" s="450"/>
      <c r="B236" s="450"/>
      <c r="C236" s="449"/>
      <c r="D236" s="451"/>
      <c r="E236" s="452"/>
      <c r="F236" s="461"/>
      <c r="G236" s="461"/>
      <c r="H236" s="452"/>
      <c r="I236" s="452"/>
      <c r="J236" s="469"/>
      <c r="K236" s="469"/>
      <c r="L236" s="452"/>
      <c r="M236" s="453"/>
    </row>
    <row r="237" spans="1:13" ht="12" hidden="1" customHeight="1" outlineLevel="1" x14ac:dyDescent="0.25">
      <c r="A237" s="450"/>
      <c r="B237" s="450"/>
      <c r="C237" s="449"/>
      <c r="D237" s="451"/>
      <c r="E237" s="452"/>
      <c r="F237" s="461"/>
      <c r="G237" s="461"/>
      <c r="H237" s="452"/>
      <c r="I237" s="452"/>
      <c r="J237" s="469"/>
      <c r="K237" s="469"/>
      <c r="L237" s="452"/>
      <c r="M237" s="453"/>
    </row>
    <row r="238" spans="1:13" ht="12" hidden="1" customHeight="1" outlineLevel="1" x14ac:dyDescent="0.25">
      <c r="A238" s="450"/>
      <c r="B238" s="450"/>
      <c r="C238" s="449"/>
      <c r="D238" s="451"/>
      <c r="E238" s="452"/>
      <c r="F238" s="461"/>
      <c r="G238" s="461"/>
      <c r="H238" s="452"/>
      <c r="I238" s="452"/>
      <c r="J238" s="469"/>
      <c r="K238" s="469"/>
      <c r="L238" s="452"/>
      <c r="M238" s="453"/>
    </row>
    <row r="239" spans="1:13" ht="12" hidden="1" customHeight="1" outlineLevel="1" x14ac:dyDescent="0.25">
      <c r="A239" s="450"/>
      <c r="B239" s="450"/>
      <c r="C239" s="449"/>
      <c r="D239" s="451"/>
      <c r="E239" s="452"/>
      <c r="F239" s="461"/>
      <c r="G239" s="461"/>
      <c r="H239" s="452"/>
      <c r="I239" s="452"/>
      <c r="J239" s="469"/>
      <c r="K239" s="469"/>
      <c r="L239" s="452"/>
      <c r="M239" s="453"/>
    </row>
    <row r="240" spans="1:13" ht="12" hidden="1" customHeight="1" outlineLevel="1" x14ac:dyDescent="0.25">
      <c r="A240" s="450"/>
      <c r="B240" s="450"/>
      <c r="C240" s="449"/>
      <c r="D240" s="451"/>
      <c r="E240" s="452"/>
      <c r="F240" s="461"/>
      <c r="G240" s="461"/>
      <c r="H240" s="452"/>
      <c r="I240" s="452"/>
      <c r="J240" s="469"/>
      <c r="K240" s="469"/>
      <c r="L240" s="452"/>
      <c r="M240" s="453"/>
    </row>
    <row r="241" spans="1:13" ht="12" hidden="1" customHeight="1" outlineLevel="1" x14ac:dyDescent="0.25">
      <c r="A241" s="450"/>
      <c r="B241" s="450"/>
      <c r="C241" s="449"/>
      <c r="D241" s="451"/>
      <c r="E241" s="452"/>
      <c r="F241" s="461"/>
      <c r="G241" s="461"/>
      <c r="H241" s="452"/>
      <c r="I241" s="452"/>
      <c r="J241" s="469"/>
      <c r="K241" s="469"/>
      <c r="L241" s="452"/>
      <c r="M241" s="453"/>
    </row>
    <row r="242" spans="1:13" ht="12" hidden="1" customHeight="1" outlineLevel="1" x14ac:dyDescent="0.25">
      <c r="A242" s="450"/>
      <c r="B242" s="450"/>
      <c r="C242" s="449"/>
      <c r="D242" s="451"/>
      <c r="E242" s="452"/>
      <c r="F242" s="461"/>
      <c r="G242" s="461"/>
      <c r="H242" s="452"/>
      <c r="I242" s="452"/>
      <c r="J242" s="469"/>
      <c r="K242" s="469"/>
      <c r="L242" s="452"/>
      <c r="M242" s="453"/>
    </row>
    <row r="243" spans="1:13" ht="12" hidden="1" customHeight="1" outlineLevel="1" x14ac:dyDescent="0.25">
      <c r="A243" s="450"/>
      <c r="B243" s="450"/>
      <c r="C243" s="449"/>
      <c r="D243" s="451"/>
      <c r="E243" s="452"/>
      <c r="F243" s="461"/>
      <c r="G243" s="461"/>
      <c r="H243" s="452"/>
      <c r="I243" s="452"/>
      <c r="J243" s="469"/>
      <c r="K243" s="469"/>
      <c r="L243" s="452"/>
      <c r="M243" s="453"/>
    </row>
    <row r="244" spans="1:13" ht="12" hidden="1" customHeight="1" outlineLevel="1" x14ac:dyDescent="0.25">
      <c r="A244" s="450"/>
      <c r="B244" s="450"/>
      <c r="C244" s="449"/>
      <c r="D244" s="451"/>
      <c r="E244" s="452"/>
      <c r="F244" s="461"/>
      <c r="G244" s="461"/>
      <c r="H244" s="452"/>
      <c r="I244" s="452"/>
      <c r="J244" s="469"/>
      <c r="K244" s="469"/>
      <c r="L244" s="452"/>
      <c r="M244" s="453"/>
    </row>
    <row r="245" spans="1:13" ht="12" hidden="1" customHeight="1" outlineLevel="1" x14ac:dyDescent="0.25">
      <c r="A245" s="450"/>
      <c r="B245" s="450"/>
      <c r="C245" s="449"/>
      <c r="D245" s="451"/>
      <c r="E245" s="452"/>
      <c r="F245" s="461"/>
      <c r="G245" s="461"/>
      <c r="H245" s="452"/>
      <c r="I245" s="452"/>
      <c r="J245" s="469"/>
      <c r="K245" s="469"/>
      <c r="L245" s="452"/>
      <c r="M245" s="453"/>
    </row>
    <row r="246" spans="1:13" ht="12" hidden="1" customHeight="1" outlineLevel="1" x14ac:dyDescent="0.25">
      <c r="A246" s="450"/>
      <c r="B246" s="450"/>
      <c r="C246" s="449"/>
      <c r="D246" s="451"/>
      <c r="E246" s="452"/>
      <c r="F246" s="461"/>
      <c r="G246" s="461"/>
      <c r="H246" s="452"/>
      <c r="I246" s="452"/>
      <c r="J246" s="469"/>
      <c r="K246" s="469"/>
      <c r="L246" s="452"/>
      <c r="M246" s="453"/>
    </row>
    <row r="247" spans="1:13" ht="12" hidden="1" customHeight="1" outlineLevel="1" x14ac:dyDescent="0.25">
      <c r="A247" s="450"/>
      <c r="B247" s="450"/>
      <c r="C247" s="449"/>
      <c r="D247" s="451"/>
      <c r="E247" s="452"/>
      <c r="F247" s="461"/>
      <c r="G247" s="461"/>
      <c r="H247" s="452"/>
      <c r="I247" s="452"/>
      <c r="J247" s="469"/>
      <c r="K247" s="469"/>
      <c r="L247" s="452"/>
      <c r="M247" s="453"/>
    </row>
    <row r="248" spans="1:13" ht="12" hidden="1" customHeight="1" outlineLevel="1" x14ac:dyDescent="0.25">
      <c r="A248" s="450"/>
      <c r="B248" s="450"/>
      <c r="C248" s="449"/>
      <c r="D248" s="451"/>
      <c r="E248" s="452"/>
      <c r="F248" s="461"/>
      <c r="G248" s="461"/>
      <c r="H248" s="452"/>
      <c r="I248" s="452"/>
      <c r="J248" s="469"/>
      <c r="K248" s="469"/>
      <c r="L248" s="452"/>
      <c r="M248" s="453"/>
    </row>
    <row r="249" spans="1:13" ht="12" hidden="1" customHeight="1" outlineLevel="1" x14ac:dyDescent="0.25">
      <c r="A249" s="450"/>
      <c r="B249" s="450"/>
      <c r="C249" s="449"/>
      <c r="D249" s="451"/>
      <c r="E249" s="452"/>
      <c r="F249" s="461"/>
      <c r="G249" s="461"/>
      <c r="H249" s="452"/>
      <c r="I249" s="452"/>
      <c r="J249" s="469"/>
      <c r="K249" s="469"/>
      <c r="L249" s="452"/>
      <c r="M249" s="453"/>
    </row>
    <row r="250" spans="1:13" ht="12" hidden="1" customHeight="1" outlineLevel="1" x14ac:dyDescent="0.25">
      <c r="A250" s="450"/>
      <c r="B250" s="450"/>
      <c r="C250" s="449"/>
      <c r="D250" s="451"/>
      <c r="E250" s="452"/>
      <c r="F250" s="461"/>
      <c r="G250" s="461"/>
      <c r="H250" s="452"/>
      <c r="I250" s="452"/>
      <c r="J250" s="469"/>
      <c r="K250" s="469"/>
      <c r="L250" s="452"/>
      <c r="M250" s="453"/>
    </row>
    <row r="251" spans="1:13" ht="12" hidden="1" customHeight="1" outlineLevel="1" x14ac:dyDescent="0.25">
      <c r="A251" s="450"/>
      <c r="B251" s="450"/>
      <c r="C251" s="449"/>
      <c r="D251" s="451"/>
      <c r="E251" s="452"/>
      <c r="F251" s="461"/>
      <c r="G251" s="461"/>
      <c r="H251" s="452"/>
      <c r="I251" s="452"/>
      <c r="J251" s="469"/>
      <c r="K251" s="469"/>
      <c r="L251" s="452"/>
      <c r="M251" s="453"/>
    </row>
    <row r="252" spans="1:13" ht="12" hidden="1" customHeight="1" outlineLevel="1" x14ac:dyDescent="0.25">
      <c r="A252" s="450"/>
      <c r="B252" s="450"/>
      <c r="C252" s="449"/>
      <c r="D252" s="451"/>
      <c r="E252" s="452"/>
      <c r="F252" s="461"/>
      <c r="G252" s="461"/>
      <c r="H252" s="452"/>
      <c r="I252" s="452"/>
      <c r="J252" s="469"/>
      <c r="K252" s="469"/>
      <c r="L252" s="452"/>
      <c r="M252" s="453"/>
    </row>
    <row r="253" spans="1:13" ht="12" hidden="1" customHeight="1" outlineLevel="1" x14ac:dyDescent="0.25">
      <c r="A253" s="450"/>
      <c r="B253" s="450"/>
      <c r="C253" s="449"/>
      <c r="D253" s="451"/>
      <c r="E253" s="452"/>
      <c r="F253" s="461"/>
      <c r="G253" s="461"/>
      <c r="H253" s="452"/>
      <c r="I253" s="452"/>
      <c r="J253" s="469"/>
      <c r="K253" s="469"/>
      <c r="L253" s="452"/>
      <c r="M253" s="453"/>
    </row>
    <row r="254" spans="1:13" ht="12" hidden="1" customHeight="1" outlineLevel="1" x14ac:dyDescent="0.25">
      <c r="A254" s="450"/>
      <c r="B254" s="450"/>
      <c r="C254" s="449"/>
      <c r="D254" s="451"/>
      <c r="E254" s="452"/>
      <c r="F254" s="461"/>
      <c r="G254" s="461"/>
      <c r="H254" s="452"/>
      <c r="I254" s="452"/>
      <c r="J254" s="469"/>
      <c r="K254" s="469"/>
      <c r="L254" s="452"/>
      <c r="M254" s="453"/>
    </row>
    <row r="255" spans="1:13" ht="12" hidden="1" customHeight="1" outlineLevel="1" x14ac:dyDescent="0.25">
      <c r="A255" s="450"/>
      <c r="B255" s="450"/>
      <c r="C255" s="449"/>
      <c r="D255" s="451"/>
      <c r="E255" s="452"/>
      <c r="F255" s="461"/>
      <c r="G255" s="461"/>
      <c r="H255" s="452"/>
      <c r="I255" s="452"/>
      <c r="J255" s="469"/>
      <c r="K255" s="469"/>
      <c r="L255" s="452"/>
      <c r="M255" s="453"/>
    </row>
    <row r="256" spans="1:13" ht="12" hidden="1" customHeight="1" outlineLevel="1" x14ac:dyDescent="0.25">
      <c r="A256" s="450"/>
      <c r="B256" s="450"/>
      <c r="C256" s="449"/>
      <c r="D256" s="451"/>
      <c r="E256" s="452"/>
      <c r="F256" s="461"/>
      <c r="G256" s="461"/>
      <c r="H256" s="452"/>
      <c r="I256" s="452"/>
      <c r="J256" s="469"/>
      <c r="K256" s="469"/>
      <c r="L256" s="452"/>
      <c r="M256" s="453"/>
    </row>
    <row r="257" spans="1:13" ht="12" hidden="1" customHeight="1" outlineLevel="1" x14ac:dyDescent="0.25">
      <c r="A257" s="450"/>
      <c r="B257" s="450"/>
      <c r="C257" s="449"/>
      <c r="D257" s="451"/>
      <c r="E257" s="452"/>
      <c r="F257" s="461"/>
      <c r="G257" s="461"/>
      <c r="H257" s="452"/>
      <c r="I257" s="452"/>
      <c r="J257" s="469"/>
      <c r="K257" s="469"/>
      <c r="L257" s="452"/>
      <c r="M257" s="453"/>
    </row>
    <row r="258" spans="1:13" ht="12" hidden="1" customHeight="1" outlineLevel="1" x14ac:dyDescent="0.25">
      <c r="A258" s="450"/>
      <c r="B258" s="450"/>
      <c r="C258" s="449"/>
      <c r="D258" s="451"/>
      <c r="E258" s="452"/>
      <c r="F258" s="461"/>
      <c r="G258" s="461"/>
      <c r="H258" s="452"/>
      <c r="I258" s="452"/>
      <c r="J258" s="469"/>
      <c r="K258" s="469"/>
      <c r="L258" s="452"/>
      <c r="M258" s="453"/>
    </row>
    <row r="259" spans="1:13" ht="12" customHeight="1" collapsed="1" x14ac:dyDescent="0.25">
      <c r="A259" s="450"/>
      <c r="B259" s="450"/>
      <c r="C259" s="449"/>
      <c r="D259" s="451"/>
      <c r="E259" s="452"/>
      <c r="F259" s="461"/>
      <c r="G259" s="461"/>
      <c r="H259" s="452"/>
      <c r="I259" s="452"/>
      <c r="J259" s="469"/>
      <c r="K259" s="469"/>
      <c r="L259" s="452"/>
      <c r="M259" s="453"/>
    </row>
    <row r="260" spans="1:13" ht="12" hidden="1" customHeight="1" outlineLevel="1" x14ac:dyDescent="0.25">
      <c r="A260" s="450"/>
      <c r="B260" s="450"/>
      <c r="C260" s="449"/>
      <c r="D260" s="451"/>
      <c r="E260" s="452"/>
      <c r="F260" s="461"/>
      <c r="G260" s="461"/>
      <c r="H260" s="452"/>
      <c r="I260" s="452"/>
      <c r="J260" s="469"/>
      <c r="K260" s="469"/>
      <c r="L260" s="452"/>
      <c r="M260" s="453"/>
    </row>
    <row r="261" spans="1:13" ht="12" hidden="1" customHeight="1" outlineLevel="1" x14ac:dyDescent="0.25">
      <c r="A261" s="450"/>
      <c r="B261" s="450"/>
      <c r="C261" s="449"/>
      <c r="D261" s="451"/>
      <c r="E261" s="452"/>
      <c r="F261" s="461"/>
      <c r="G261" s="461"/>
      <c r="H261" s="452"/>
      <c r="I261" s="452"/>
      <c r="J261" s="469"/>
      <c r="K261" s="469"/>
      <c r="L261" s="452"/>
      <c r="M261" s="453"/>
    </row>
    <row r="262" spans="1:13" ht="12" hidden="1" customHeight="1" outlineLevel="1" x14ac:dyDescent="0.25">
      <c r="A262" s="450"/>
      <c r="B262" s="450"/>
      <c r="C262" s="449"/>
      <c r="D262" s="451"/>
      <c r="E262" s="452"/>
      <c r="F262" s="461"/>
      <c r="G262" s="461"/>
      <c r="H262" s="452"/>
      <c r="I262" s="452"/>
      <c r="J262" s="469"/>
      <c r="K262" s="469"/>
      <c r="L262" s="452"/>
      <c r="M262" s="453"/>
    </row>
    <row r="263" spans="1:13" ht="12" hidden="1" customHeight="1" outlineLevel="1" x14ac:dyDescent="0.25">
      <c r="A263" s="450"/>
      <c r="B263" s="450"/>
      <c r="C263" s="449"/>
      <c r="D263" s="451"/>
      <c r="E263" s="452"/>
      <c r="F263" s="461"/>
      <c r="G263" s="461"/>
      <c r="H263" s="452"/>
      <c r="I263" s="452"/>
      <c r="J263" s="469"/>
      <c r="K263" s="469"/>
      <c r="L263" s="452"/>
      <c r="M263" s="453"/>
    </row>
    <row r="264" spans="1:13" ht="12" hidden="1" customHeight="1" outlineLevel="1" x14ac:dyDescent="0.25">
      <c r="A264" s="450"/>
      <c r="B264" s="450"/>
      <c r="C264" s="449"/>
      <c r="D264" s="451"/>
      <c r="E264" s="452"/>
      <c r="F264" s="461"/>
      <c r="G264" s="461"/>
      <c r="H264" s="452"/>
      <c r="I264" s="452"/>
      <c r="J264" s="469"/>
      <c r="K264" s="469"/>
      <c r="L264" s="452"/>
      <c r="M264" s="453"/>
    </row>
    <row r="265" spans="1:13" ht="12" hidden="1" customHeight="1" outlineLevel="1" x14ac:dyDescent="0.25">
      <c r="A265" s="450"/>
      <c r="B265" s="450"/>
      <c r="C265" s="449"/>
      <c r="D265" s="451"/>
      <c r="E265" s="452"/>
      <c r="F265" s="461"/>
      <c r="G265" s="461"/>
      <c r="H265" s="452"/>
      <c r="I265" s="452"/>
      <c r="J265" s="469"/>
      <c r="K265" s="469"/>
      <c r="L265" s="452"/>
      <c r="M265" s="453"/>
    </row>
    <row r="266" spans="1:13" ht="12" hidden="1" customHeight="1" outlineLevel="1" x14ac:dyDescent="0.25">
      <c r="A266" s="450"/>
      <c r="B266" s="450"/>
      <c r="C266" s="449"/>
      <c r="D266" s="451"/>
      <c r="E266" s="452"/>
      <c r="F266" s="461"/>
      <c r="G266" s="461"/>
      <c r="H266" s="452"/>
      <c r="I266" s="452"/>
      <c r="J266" s="469"/>
      <c r="K266" s="469"/>
      <c r="L266" s="452"/>
      <c r="M266" s="453"/>
    </row>
    <row r="267" spans="1:13" ht="12" hidden="1" customHeight="1" outlineLevel="1" x14ac:dyDescent="0.25">
      <c r="A267" s="450"/>
      <c r="B267" s="450"/>
      <c r="C267" s="449"/>
      <c r="D267" s="451"/>
      <c r="E267" s="452"/>
      <c r="F267" s="461"/>
      <c r="G267" s="461"/>
      <c r="H267" s="452"/>
      <c r="I267" s="452"/>
      <c r="J267" s="469"/>
      <c r="K267" s="469"/>
      <c r="L267" s="452"/>
      <c r="M267" s="453"/>
    </row>
    <row r="268" spans="1:13" ht="12" hidden="1" customHeight="1" outlineLevel="1" x14ac:dyDescent="0.25">
      <c r="A268" s="450"/>
      <c r="B268" s="450"/>
      <c r="C268" s="449"/>
      <c r="D268" s="451"/>
      <c r="E268" s="452"/>
      <c r="F268" s="461"/>
      <c r="G268" s="461"/>
      <c r="H268" s="452"/>
      <c r="I268" s="452"/>
      <c r="J268" s="469"/>
      <c r="K268" s="469"/>
      <c r="L268" s="452"/>
      <c r="M268" s="453"/>
    </row>
    <row r="269" spans="1:13" ht="12" hidden="1" customHeight="1" outlineLevel="1" x14ac:dyDescent="0.25">
      <c r="A269" s="450"/>
      <c r="B269" s="450"/>
      <c r="C269" s="449"/>
      <c r="D269" s="451"/>
      <c r="E269" s="452"/>
      <c r="F269" s="461"/>
      <c r="G269" s="461"/>
      <c r="H269" s="452"/>
      <c r="I269" s="452"/>
      <c r="J269" s="469"/>
      <c r="K269" s="469"/>
      <c r="L269" s="452"/>
      <c r="M269" s="453"/>
    </row>
    <row r="270" spans="1:13" ht="12" hidden="1" customHeight="1" outlineLevel="1" x14ac:dyDescent="0.25">
      <c r="A270" s="450"/>
      <c r="B270" s="450"/>
      <c r="C270" s="449"/>
      <c r="D270" s="451"/>
      <c r="E270" s="452"/>
      <c r="F270" s="461"/>
      <c r="G270" s="461"/>
      <c r="H270" s="452"/>
      <c r="I270" s="452"/>
      <c r="J270" s="469"/>
      <c r="K270" s="469"/>
      <c r="L270" s="452"/>
      <c r="M270" s="453"/>
    </row>
    <row r="271" spans="1:13" ht="12" hidden="1" customHeight="1" outlineLevel="1" x14ac:dyDescent="0.25">
      <c r="A271" s="450"/>
      <c r="B271" s="450"/>
      <c r="C271" s="449"/>
      <c r="D271" s="451"/>
      <c r="E271" s="452"/>
      <c r="F271" s="461"/>
      <c r="G271" s="461"/>
      <c r="H271" s="452"/>
      <c r="I271" s="452"/>
      <c r="J271" s="469"/>
      <c r="K271" s="469"/>
      <c r="L271" s="452"/>
      <c r="M271" s="453"/>
    </row>
    <row r="272" spans="1:13" ht="12" hidden="1" customHeight="1" outlineLevel="1" x14ac:dyDescent="0.25">
      <c r="A272" s="450"/>
      <c r="B272" s="450"/>
      <c r="C272" s="449"/>
      <c r="D272" s="451"/>
      <c r="E272" s="452"/>
      <c r="F272" s="461"/>
      <c r="G272" s="461"/>
      <c r="H272" s="452"/>
      <c r="I272" s="452"/>
      <c r="J272" s="469"/>
      <c r="K272" s="469"/>
      <c r="L272" s="452"/>
      <c r="M272" s="453"/>
    </row>
    <row r="273" spans="1:13" ht="12" hidden="1" customHeight="1" outlineLevel="1" x14ac:dyDescent="0.25">
      <c r="A273" s="450"/>
      <c r="B273" s="450"/>
      <c r="C273" s="449"/>
      <c r="D273" s="451"/>
      <c r="E273" s="452"/>
      <c r="F273" s="461"/>
      <c r="G273" s="461"/>
      <c r="H273" s="452"/>
      <c r="I273" s="452"/>
      <c r="J273" s="469"/>
      <c r="K273" s="469"/>
      <c r="L273" s="452"/>
      <c r="M273" s="453"/>
    </row>
    <row r="274" spans="1:13" ht="12" hidden="1" customHeight="1" outlineLevel="1" x14ac:dyDescent="0.25">
      <c r="A274" s="450"/>
      <c r="B274" s="450"/>
      <c r="C274" s="449"/>
      <c r="D274" s="451"/>
      <c r="E274" s="452"/>
      <c r="F274" s="461"/>
      <c r="G274" s="461"/>
      <c r="H274" s="452"/>
      <c r="I274" s="452"/>
      <c r="J274" s="469"/>
      <c r="K274" s="469"/>
      <c r="L274" s="452"/>
      <c r="M274" s="453"/>
    </row>
    <row r="275" spans="1:13" ht="12" hidden="1" customHeight="1" outlineLevel="1" x14ac:dyDescent="0.25">
      <c r="A275" s="450"/>
      <c r="B275" s="450"/>
      <c r="C275" s="449"/>
      <c r="D275" s="451"/>
      <c r="E275" s="452"/>
      <c r="F275" s="461"/>
      <c r="G275" s="461"/>
      <c r="H275" s="452"/>
      <c r="I275" s="452"/>
      <c r="J275" s="469"/>
      <c r="K275" s="469"/>
      <c r="L275" s="452"/>
      <c r="M275" s="453"/>
    </row>
    <row r="276" spans="1:13" ht="12" hidden="1" customHeight="1" outlineLevel="1" x14ac:dyDescent="0.25">
      <c r="A276" s="450"/>
      <c r="B276" s="450"/>
      <c r="C276" s="449"/>
      <c r="D276" s="451"/>
      <c r="E276" s="452"/>
      <c r="F276" s="461"/>
      <c r="G276" s="461"/>
      <c r="H276" s="452"/>
      <c r="I276" s="452"/>
      <c r="J276" s="469"/>
      <c r="K276" s="469"/>
      <c r="L276" s="452"/>
      <c r="M276" s="453"/>
    </row>
    <row r="277" spans="1:13" ht="12" hidden="1" customHeight="1" outlineLevel="1" x14ac:dyDescent="0.25">
      <c r="A277" s="450"/>
      <c r="B277" s="450"/>
      <c r="C277" s="449"/>
      <c r="D277" s="451"/>
      <c r="E277" s="452"/>
      <c r="F277" s="461"/>
      <c r="G277" s="461"/>
      <c r="H277" s="452"/>
      <c r="I277" s="452"/>
      <c r="J277" s="469"/>
      <c r="K277" s="469"/>
      <c r="L277" s="452"/>
      <c r="M277" s="453"/>
    </row>
    <row r="278" spans="1:13" ht="12" hidden="1" customHeight="1" outlineLevel="1" x14ac:dyDescent="0.25">
      <c r="A278" s="450"/>
      <c r="B278" s="450"/>
      <c r="C278" s="449"/>
      <c r="D278" s="451"/>
      <c r="E278" s="452"/>
      <c r="F278" s="461"/>
      <c r="G278" s="461"/>
      <c r="H278" s="452"/>
      <c r="I278" s="452"/>
      <c r="J278" s="469"/>
      <c r="K278" s="469"/>
      <c r="L278" s="452"/>
      <c r="M278" s="453"/>
    </row>
    <row r="279" spans="1:13" ht="12" hidden="1" customHeight="1" outlineLevel="1" x14ac:dyDescent="0.25">
      <c r="A279" s="450"/>
      <c r="B279" s="450"/>
      <c r="C279" s="449"/>
      <c r="D279" s="451"/>
      <c r="E279" s="452"/>
      <c r="F279" s="461"/>
      <c r="G279" s="461"/>
      <c r="H279" s="452"/>
      <c r="I279" s="452"/>
      <c r="J279" s="469"/>
      <c r="K279" s="469"/>
      <c r="L279" s="452"/>
      <c r="M279" s="453"/>
    </row>
    <row r="280" spans="1:13" ht="12" hidden="1" customHeight="1" outlineLevel="1" x14ac:dyDescent="0.25">
      <c r="A280" s="450"/>
      <c r="B280" s="450"/>
      <c r="C280" s="449"/>
      <c r="D280" s="451"/>
      <c r="E280" s="452"/>
      <c r="F280" s="461"/>
      <c r="G280" s="461"/>
      <c r="H280" s="452"/>
      <c r="I280" s="452"/>
      <c r="J280" s="469"/>
      <c r="K280" s="469"/>
      <c r="L280" s="452"/>
      <c r="M280" s="453"/>
    </row>
    <row r="281" spans="1:13" ht="12" hidden="1" customHeight="1" outlineLevel="1" x14ac:dyDescent="0.25">
      <c r="A281" s="450"/>
      <c r="B281" s="450"/>
      <c r="C281" s="449"/>
      <c r="D281" s="451"/>
      <c r="E281" s="452"/>
      <c r="F281" s="461"/>
      <c r="G281" s="461"/>
      <c r="H281" s="452"/>
      <c r="I281" s="452"/>
      <c r="J281" s="469"/>
      <c r="K281" s="469"/>
      <c r="L281" s="452"/>
      <c r="M281" s="453"/>
    </row>
    <row r="282" spans="1:13" ht="12" hidden="1" customHeight="1" outlineLevel="1" x14ac:dyDescent="0.25">
      <c r="A282" s="450"/>
      <c r="B282" s="450"/>
      <c r="C282" s="449"/>
      <c r="D282" s="451"/>
      <c r="E282" s="452"/>
      <c r="F282" s="461"/>
      <c r="G282" s="461"/>
      <c r="H282" s="452"/>
      <c r="I282" s="452"/>
      <c r="J282" s="469"/>
      <c r="K282" s="469"/>
      <c r="L282" s="452"/>
      <c r="M282" s="453"/>
    </row>
    <row r="283" spans="1:13" ht="12" hidden="1" customHeight="1" outlineLevel="1" x14ac:dyDescent="0.25">
      <c r="A283" s="450"/>
      <c r="B283" s="450"/>
      <c r="C283" s="449"/>
      <c r="D283" s="451"/>
      <c r="E283" s="452"/>
      <c r="F283" s="461"/>
      <c r="G283" s="461"/>
      <c r="H283" s="452"/>
      <c r="I283" s="452"/>
      <c r="J283" s="469"/>
      <c r="K283" s="469"/>
      <c r="L283" s="452"/>
      <c r="M283" s="453"/>
    </row>
    <row r="284" spans="1:13" ht="12" hidden="1" customHeight="1" outlineLevel="1" x14ac:dyDescent="0.25">
      <c r="A284" s="450"/>
      <c r="B284" s="450"/>
      <c r="C284" s="449"/>
      <c r="D284" s="451"/>
      <c r="E284" s="452"/>
      <c r="F284" s="461"/>
      <c r="G284" s="461"/>
      <c r="H284" s="452"/>
      <c r="I284" s="452"/>
      <c r="J284" s="469"/>
      <c r="K284" s="469"/>
      <c r="L284" s="452"/>
      <c r="M284" s="453"/>
    </row>
    <row r="285" spans="1:13" ht="12" hidden="1" customHeight="1" outlineLevel="1" x14ac:dyDescent="0.25">
      <c r="A285" s="450"/>
      <c r="B285" s="450"/>
      <c r="C285" s="449"/>
      <c r="D285" s="451"/>
      <c r="E285" s="452"/>
      <c r="F285" s="461"/>
      <c r="G285" s="461"/>
      <c r="H285" s="452"/>
      <c r="I285" s="452"/>
      <c r="J285" s="469"/>
      <c r="K285" s="469"/>
      <c r="L285" s="452"/>
      <c r="M285" s="453"/>
    </row>
    <row r="286" spans="1:13" ht="12" hidden="1" customHeight="1" outlineLevel="1" x14ac:dyDescent="0.25">
      <c r="A286" s="450"/>
      <c r="B286" s="450"/>
      <c r="C286" s="449"/>
      <c r="D286" s="451"/>
      <c r="E286" s="452"/>
      <c r="F286" s="461"/>
      <c r="G286" s="461"/>
      <c r="H286" s="452"/>
      <c r="I286" s="452"/>
      <c r="J286" s="469"/>
      <c r="K286" s="469"/>
      <c r="L286" s="452"/>
      <c r="M286" s="453"/>
    </row>
    <row r="287" spans="1:13" ht="12" hidden="1" customHeight="1" outlineLevel="1" x14ac:dyDescent="0.25">
      <c r="A287" s="450"/>
      <c r="B287" s="450"/>
      <c r="C287" s="449"/>
      <c r="D287" s="451"/>
      <c r="E287" s="452"/>
      <c r="F287" s="461"/>
      <c r="G287" s="461"/>
      <c r="H287" s="452"/>
      <c r="I287" s="452"/>
      <c r="J287" s="469"/>
      <c r="K287" s="469"/>
      <c r="L287" s="452"/>
      <c r="M287" s="453"/>
    </row>
    <row r="288" spans="1:13" ht="12" hidden="1" customHeight="1" outlineLevel="1" x14ac:dyDescent="0.25">
      <c r="A288" s="450"/>
      <c r="B288" s="450"/>
      <c r="C288" s="449"/>
      <c r="D288" s="451"/>
      <c r="E288" s="452"/>
      <c r="F288" s="461"/>
      <c r="G288" s="461"/>
      <c r="H288" s="452"/>
      <c r="I288" s="452"/>
      <c r="J288" s="469"/>
      <c r="K288" s="469"/>
      <c r="L288" s="452"/>
      <c r="M288" s="453"/>
    </row>
    <row r="289" spans="1:13" ht="12" hidden="1" customHeight="1" outlineLevel="1" x14ac:dyDescent="0.25">
      <c r="A289" s="450"/>
      <c r="B289" s="450"/>
      <c r="C289" s="449"/>
      <c r="D289" s="451"/>
      <c r="E289" s="452"/>
      <c r="F289" s="461"/>
      <c r="G289" s="461"/>
      <c r="H289" s="452"/>
      <c r="I289" s="452"/>
      <c r="J289" s="469"/>
      <c r="K289" s="469"/>
      <c r="L289" s="452"/>
      <c r="M289" s="453"/>
    </row>
    <row r="290" spans="1:13" ht="12" hidden="1" customHeight="1" outlineLevel="1" x14ac:dyDescent="0.25">
      <c r="A290" s="450"/>
      <c r="B290" s="450"/>
      <c r="C290" s="449"/>
      <c r="D290" s="451"/>
      <c r="E290" s="452"/>
      <c r="F290" s="461"/>
      <c r="G290" s="461"/>
      <c r="H290" s="452"/>
      <c r="I290" s="452"/>
      <c r="J290" s="469"/>
      <c r="K290" s="469"/>
      <c r="L290" s="452"/>
      <c r="M290" s="453"/>
    </row>
    <row r="291" spans="1:13" ht="12" hidden="1" customHeight="1" outlineLevel="1" x14ac:dyDescent="0.25">
      <c r="A291" s="450"/>
      <c r="B291" s="450"/>
      <c r="C291" s="449"/>
      <c r="D291" s="451"/>
      <c r="E291" s="452"/>
      <c r="F291" s="461"/>
      <c r="G291" s="461"/>
      <c r="H291" s="452"/>
      <c r="I291" s="452"/>
      <c r="J291" s="469"/>
      <c r="K291" s="469"/>
      <c r="L291" s="452"/>
      <c r="M291" s="453"/>
    </row>
    <row r="292" spans="1:13" ht="12" hidden="1" customHeight="1" outlineLevel="1" x14ac:dyDescent="0.25">
      <c r="A292" s="450"/>
      <c r="B292" s="450"/>
      <c r="C292" s="449"/>
      <c r="D292" s="451"/>
      <c r="E292" s="452"/>
      <c r="F292" s="461"/>
      <c r="G292" s="461"/>
      <c r="H292" s="452"/>
      <c r="I292" s="452"/>
      <c r="J292" s="469"/>
      <c r="K292" s="469"/>
      <c r="L292" s="452"/>
      <c r="M292" s="453"/>
    </row>
    <row r="293" spans="1:13" ht="12" hidden="1" customHeight="1" outlineLevel="1" x14ac:dyDescent="0.25">
      <c r="A293" s="450"/>
      <c r="B293" s="450"/>
      <c r="C293" s="449"/>
      <c r="D293" s="451"/>
      <c r="E293" s="452"/>
      <c r="F293" s="461"/>
      <c r="G293" s="461"/>
      <c r="H293" s="452"/>
      <c r="I293" s="452"/>
      <c r="J293" s="469"/>
      <c r="K293" s="469"/>
      <c r="L293" s="452"/>
      <c r="M293" s="453"/>
    </row>
    <row r="294" spans="1:13" ht="12" hidden="1" customHeight="1" outlineLevel="1" x14ac:dyDescent="0.25">
      <c r="A294" s="450"/>
      <c r="B294" s="450"/>
      <c r="C294" s="449"/>
      <c r="D294" s="451"/>
      <c r="E294" s="452"/>
      <c r="F294" s="461"/>
      <c r="G294" s="461"/>
      <c r="H294" s="452"/>
      <c r="I294" s="452"/>
      <c r="J294" s="469"/>
      <c r="K294" s="469"/>
      <c r="L294" s="452"/>
      <c r="M294" s="453"/>
    </row>
    <row r="295" spans="1:13" ht="12" hidden="1" customHeight="1" outlineLevel="1" x14ac:dyDescent="0.25">
      <c r="A295" s="450"/>
      <c r="B295" s="450"/>
      <c r="C295" s="449"/>
      <c r="D295" s="451"/>
      <c r="E295" s="452"/>
      <c r="F295" s="461"/>
      <c r="G295" s="461"/>
      <c r="H295" s="452"/>
      <c r="I295" s="452"/>
      <c r="J295" s="469"/>
      <c r="K295" s="469"/>
      <c r="L295" s="452"/>
      <c r="M295" s="453"/>
    </row>
    <row r="296" spans="1:13" ht="12" hidden="1" customHeight="1" outlineLevel="1" x14ac:dyDescent="0.25">
      <c r="A296" s="450"/>
      <c r="B296" s="450"/>
      <c r="C296" s="449"/>
      <c r="D296" s="451"/>
      <c r="E296" s="452"/>
      <c r="F296" s="461"/>
      <c r="G296" s="461"/>
      <c r="H296" s="452"/>
      <c r="I296" s="452"/>
      <c r="J296" s="469"/>
      <c r="K296" s="469"/>
      <c r="L296" s="452"/>
      <c r="M296" s="453"/>
    </row>
    <row r="297" spans="1:13" ht="12" hidden="1" customHeight="1" outlineLevel="1" x14ac:dyDescent="0.25">
      <c r="A297" s="450"/>
      <c r="B297" s="450"/>
      <c r="C297" s="449"/>
      <c r="D297" s="451"/>
      <c r="E297" s="452"/>
      <c r="F297" s="461"/>
      <c r="G297" s="461"/>
      <c r="H297" s="452"/>
      <c r="I297" s="452"/>
      <c r="J297" s="469"/>
      <c r="K297" s="469"/>
      <c r="L297" s="452"/>
      <c r="M297" s="453"/>
    </row>
    <row r="298" spans="1:13" ht="12" hidden="1" customHeight="1" outlineLevel="1" x14ac:dyDescent="0.25">
      <c r="A298" s="450"/>
      <c r="B298" s="450"/>
      <c r="C298" s="449"/>
      <c r="D298" s="451"/>
      <c r="E298" s="452"/>
      <c r="F298" s="461"/>
      <c r="G298" s="461"/>
      <c r="H298" s="452"/>
      <c r="I298" s="452"/>
      <c r="J298" s="469"/>
      <c r="K298" s="469"/>
      <c r="L298" s="452"/>
      <c r="M298" s="453"/>
    </row>
    <row r="299" spans="1:13" ht="12" hidden="1" customHeight="1" outlineLevel="1" x14ac:dyDescent="0.25">
      <c r="A299" s="450"/>
      <c r="B299" s="450"/>
      <c r="C299" s="449"/>
      <c r="D299" s="451"/>
      <c r="E299" s="452"/>
      <c r="F299" s="461"/>
      <c r="G299" s="461"/>
      <c r="H299" s="452"/>
      <c r="I299" s="452"/>
      <c r="J299" s="469"/>
      <c r="K299" s="469"/>
      <c r="L299" s="452"/>
      <c r="M299" s="453"/>
    </row>
    <row r="300" spans="1:13" ht="12" hidden="1" customHeight="1" outlineLevel="1" x14ac:dyDescent="0.25">
      <c r="A300" s="450"/>
      <c r="B300" s="450"/>
      <c r="C300" s="449"/>
      <c r="D300" s="451"/>
      <c r="E300" s="452"/>
      <c r="F300" s="461"/>
      <c r="G300" s="461"/>
      <c r="H300" s="452"/>
      <c r="I300" s="452"/>
      <c r="J300" s="469"/>
      <c r="K300" s="469"/>
      <c r="L300" s="452"/>
      <c r="M300" s="453"/>
    </row>
    <row r="301" spans="1:13" ht="12" hidden="1" customHeight="1" outlineLevel="1" x14ac:dyDescent="0.25">
      <c r="A301" s="450"/>
      <c r="B301" s="450"/>
      <c r="C301" s="449"/>
      <c r="D301" s="451"/>
      <c r="E301" s="452"/>
      <c r="F301" s="461"/>
      <c r="G301" s="461"/>
      <c r="H301" s="452"/>
      <c r="I301" s="452"/>
      <c r="J301" s="469"/>
      <c r="K301" s="469"/>
      <c r="L301" s="452"/>
      <c r="M301" s="453"/>
    </row>
    <row r="302" spans="1:13" ht="12" hidden="1" customHeight="1" outlineLevel="1" x14ac:dyDescent="0.25">
      <c r="A302" s="450"/>
      <c r="B302" s="450"/>
      <c r="C302" s="449"/>
      <c r="D302" s="451"/>
      <c r="E302" s="452"/>
      <c r="F302" s="461"/>
      <c r="G302" s="461"/>
      <c r="H302" s="452"/>
      <c r="I302" s="452"/>
      <c r="J302" s="469"/>
      <c r="K302" s="469"/>
      <c r="L302" s="452"/>
      <c r="M302" s="453"/>
    </row>
    <row r="303" spans="1:13" ht="12" hidden="1" customHeight="1" outlineLevel="1" x14ac:dyDescent="0.25">
      <c r="A303" s="450"/>
      <c r="B303" s="450"/>
      <c r="C303" s="449"/>
      <c r="D303" s="451"/>
      <c r="E303" s="452"/>
      <c r="F303" s="461"/>
      <c r="G303" s="461"/>
      <c r="H303" s="452"/>
      <c r="I303" s="452"/>
      <c r="J303" s="469"/>
      <c r="K303" s="469"/>
      <c r="L303" s="452"/>
      <c r="M303" s="453"/>
    </row>
    <row r="304" spans="1:13" ht="12" hidden="1" customHeight="1" outlineLevel="1" x14ac:dyDescent="0.25">
      <c r="A304" s="450"/>
      <c r="B304" s="450"/>
      <c r="C304" s="449"/>
      <c r="D304" s="451"/>
      <c r="E304" s="452"/>
      <c r="F304" s="461"/>
      <c r="G304" s="461"/>
      <c r="H304" s="452"/>
      <c r="I304" s="452"/>
      <c r="J304" s="469"/>
      <c r="K304" s="469"/>
      <c r="L304" s="452"/>
      <c r="M304" s="453"/>
    </row>
    <row r="305" spans="1:13" ht="12" hidden="1" customHeight="1" outlineLevel="1" x14ac:dyDescent="0.25">
      <c r="A305" s="450"/>
      <c r="B305" s="450"/>
      <c r="C305" s="449"/>
      <c r="D305" s="451"/>
      <c r="E305" s="452"/>
      <c r="F305" s="461"/>
      <c r="G305" s="461"/>
      <c r="H305" s="452"/>
      <c r="I305" s="452"/>
      <c r="J305" s="469"/>
      <c r="K305" s="469"/>
      <c r="L305" s="452"/>
      <c r="M305" s="453"/>
    </row>
    <row r="306" spans="1:13" ht="10" collapsed="1" x14ac:dyDescent="0.2">
      <c r="A306" s="115" t="s">
        <v>209</v>
      </c>
      <c r="B306" s="115" t="s">
        <v>209</v>
      </c>
      <c r="C306" s="115" t="s">
        <v>209</v>
      </c>
      <c r="D306" s="115" t="s">
        <v>209</v>
      </c>
      <c r="E306" s="115" t="s">
        <v>209</v>
      </c>
      <c r="F306" s="115" t="s">
        <v>209</v>
      </c>
      <c r="G306" s="115" t="s">
        <v>209</v>
      </c>
      <c r="H306" s="115" t="s">
        <v>209</v>
      </c>
      <c r="I306" s="115" t="s">
        <v>209</v>
      </c>
      <c r="J306" s="115" t="s">
        <v>209</v>
      </c>
      <c r="K306" s="115" t="s">
        <v>209</v>
      </c>
      <c r="L306" s="115" t="s">
        <v>209</v>
      </c>
      <c r="M306" s="115" t="s">
        <v>209</v>
      </c>
    </row>
    <row r="307" spans="1:13" x14ac:dyDescent="0.25">
      <c r="A307" s="423"/>
      <c r="D307" s="423"/>
      <c r="F307" s="424"/>
      <c r="G307" s="424"/>
      <c r="H307" s="425"/>
      <c r="I307" s="425"/>
      <c r="J307" s="426"/>
      <c r="K307" s="426"/>
      <c r="L307" s="427"/>
      <c r="M307" s="428"/>
    </row>
    <row r="308" spans="1:13" x14ac:dyDescent="0.25">
      <c r="A308" s="423"/>
      <c r="D308" s="423"/>
      <c r="F308" s="424"/>
      <c r="G308" s="424"/>
      <c r="H308" s="427"/>
      <c r="I308" s="427"/>
      <c r="J308" s="426"/>
      <c r="K308" s="426"/>
      <c r="L308" s="427"/>
      <c r="M308" s="428"/>
    </row>
    <row r="309" spans="1:13" x14ac:dyDescent="0.25">
      <c r="A309" s="423"/>
      <c r="D309" s="423"/>
      <c r="F309" s="424"/>
      <c r="G309" s="424"/>
      <c r="H309" s="426"/>
      <c r="I309" s="426"/>
      <c r="J309" s="426"/>
      <c r="K309" s="426"/>
      <c r="L309" s="426"/>
      <c r="M309" s="428"/>
    </row>
    <row r="310" spans="1:13" x14ac:dyDescent="0.25">
      <c r="A310" s="423"/>
      <c r="D310" s="423"/>
      <c r="F310" s="424"/>
      <c r="G310" s="424"/>
      <c r="H310" s="426"/>
      <c r="I310" s="426"/>
      <c r="J310" s="426"/>
      <c r="K310" s="426"/>
      <c r="L310" s="426"/>
      <c r="M310" s="428"/>
    </row>
    <row r="311" spans="1:13" x14ac:dyDescent="0.25">
      <c r="A311" s="423"/>
      <c r="D311" s="423"/>
      <c r="E311" s="426"/>
      <c r="F311" s="424"/>
      <c r="G311" s="424"/>
      <c r="H311" s="426"/>
      <c r="I311" s="426"/>
      <c r="J311" s="426"/>
      <c r="K311" s="426"/>
      <c r="L311" s="426"/>
      <c r="M311" s="428"/>
    </row>
    <row r="312" spans="1:13" x14ac:dyDescent="0.25">
      <c r="A312" s="423"/>
      <c r="D312" s="423"/>
      <c r="E312" s="426"/>
      <c r="F312" s="424"/>
      <c r="G312" s="424"/>
      <c r="H312" s="426"/>
      <c r="I312" s="426"/>
      <c r="J312" s="426"/>
      <c r="K312" s="426"/>
      <c r="L312" s="426"/>
      <c r="M312" s="428"/>
    </row>
    <row r="313" spans="1:13" x14ac:dyDescent="0.25">
      <c r="A313" s="423"/>
      <c r="D313" s="426"/>
      <c r="E313" s="426"/>
      <c r="F313" s="424"/>
      <c r="G313" s="424"/>
      <c r="H313" s="426"/>
      <c r="I313" s="426"/>
      <c r="J313" s="426"/>
      <c r="K313" s="426"/>
      <c r="L313" s="426"/>
      <c r="M313" s="428"/>
    </row>
    <row r="314" spans="1:13" x14ac:dyDescent="0.25">
      <c r="A314" s="423"/>
      <c r="D314" s="426"/>
      <c r="E314" s="426"/>
      <c r="F314" s="424"/>
      <c r="G314" s="424"/>
      <c r="H314" s="426"/>
      <c r="I314" s="426"/>
      <c r="J314" s="426"/>
      <c r="K314" s="426"/>
      <c r="L314" s="426"/>
      <c r="M314" s="428"/>
    </row>
    <row r="315" spans="1:13" x14ac:dyDescent="0.25">
      <c r="C315" s="107"/>
      <c r="D315" s="107"/>
      <c r="E315" s="107"/>
      <c r="H315" s="107"/>
      <c r="I315" s="107"/>
    </row>
    <row r="316" spans="1:13" x14ac:dyDescent="0.25">
      <c r="C316" s="107"/>
      <c r="D316" s="107"/>
    </row>
    <row r="317" spans="1:13" x14ac:dyDescent="0.25">
      <c r="C317" s="107"/>
      <c r="D317" s="107"/>
    </row>
    <row r="318" spans="1:13" x14ac:dyDescent="0.25">
      <c r="C318" s="107"/>
      <c r="D318" s="107"/>
    </row>
    <row r="319" spans="1:13" x14ac:dyDescent="0.25">
      <c r="C319" s="107"/>
      <c r="D319" s="107"/>
    </row>
    <row r="320" spans="1:13" x14ac:dyDescent="0.25">
      <c r="C320" s="107"/>
      <c r="D320" s="107"/>
    </row>
    <row r="321" spans="3:4" x14ac:dyDescent="0.25">
      <c r="C321" s="107"/>
      <c r="D321" s="107"/>
    </row>
    <row r="322" spans="3:4" x14ac:dyDescent="0.25">
      <c r="C322" s="107"/>
      <c r="D322" s="107"/>
    </row>
    <row r="323" spans="3:4" x14ac:dyDescent="0.25">
      <c r="C323" s="107"/>
      <c r="D323" s="107"/>
    </row>
    <row r="324" spans="3:4" x14ac:dyDescent="0.25">
      <c r="C324" s="107"/>
      <c r="D324" s="107"/>
    </row>
    <row r="325" spans="3:4" x14ac:dyDescent="0.25">
      <c r="C325" s="107"/>
      <c r="D325" s="107"/>
    </row>
    <row r="326" spans="3:4" x14ac:dyDescent="0.25">
      <c r="C326" s="107"/>
      <c r="D326" s="107"/>
    </row>
    <row r="327" spans="3:4" x14ac:dyDescent="0.25">
      <c r="C327" s="107"/>
      <c r="D327" s="107"/>
    </row>
    <row r="328" spans="3:4" x14ac:dyDescent="0.25">
      <c r="C328" s="107"/>
      <c r="D328" s="107"/>
    </row>
    <row r="329" spans="3:4" x14ac:dyDescent="0.25">
      <c r="C329" s="107"/>
      <c r="D329" s="107"/>
    </row>
    <row r="330" spans="3:4" x14ac:dyDescent="0.25">
      <c r="C330" s="107"/>
      <c r="D330" s="107"/>
    </row>
    <row r="331" spans="3:4" x14ac:dyDescent="0.25">
      <c r="C331" s="107"/>
      <c r="D331" s="107"/>
    </row>
    <row r="332" spans="3:4" x14ac:dyDescent="0.25">
      <c r="C332" s="107"/>
      <c r="D332" s="107"/>
    </row>
    <row r="333" spans="3:4" x14ac:dyDescent="0.25">
      <c r="C333" s="107"/>
      <c r="D333" s="107"/>
    </row>
    <row r="334" spans="3:4" x14ac:dyDescent="0.25">
      <c r="C334" s="107"/>
      <c r="D334" s="107"/>
    </row>
    <row r="335" spans="3:4" x14ac:dyDescent="0.25">
      <c r="C335" s="107"/>
      <c r="D335" s="107"/>
    </row>
    <row r="336" spans="3:4" x14ac:dyDescent="0.25">
      <c r="C336" s="107"/>
      <c r="D336" s="107"/>
    </row>
    <row r="337" spans="3:4" x14ac:dyDescent="0.25">
      <c r="C337" s="107"/>
      <c r="D337" s="107"/>
    </row>
    <row r="338" spans="3:4" x14ac:dyDescent="0.25">
      <c r="C338" s="107"/>
      <c r="D338" s="107"/>
    </row>
    <row r="339" spans="3:4" x14ac:dyDescent="0.25">
      <c r="C339" s="107"/>
      <c r="D339" s="107"/>
    </row>
    <row r="340" spans="3:4" x14ac:dyDescent="0.25">
      <c r="C340" s="107"/>
      <c r="D340" s="107"/>
    </row>
    <row r="341" spans="3:4" x14ac:dyDescent="0.25">
      <c r="C341" s="107"/>
      <c r="D341" s="107"/>
    </row>
    <row r="342" spans="3:4" x14ac:dyDescent="0.25">
      <c r="C342" s="107"/>
      <c r="D342" s="107"/>
    </row>
    <row r="343" spans="3:4" x14ac:dyDescent="0.25">
      <c r="C343" s="107"/>
      <c r="D343" s="107"/>
    </row>
    <row r="344" spans="3:4" x14ac:dyDescent="0.25">
      <c r="C344" s="107"/>
      <c r="D344" s="107"/>
    </row>
    <row r="345" spans="3:4" x14ac:dyDescent="0.25">
      <c r="C345" s="107"/>
      <c r="D345" s="107"/>
    </row>
    <row r="346" spans="3:4" x14ac:dyDescent="0.25">
      <c r="C346" s="107"/>
      <c r="D346" s="107"/>
    </row>
    <row r="347" spans="3:4" x14ac:dyDescent="0.25">
      <c r="C347" s="107"/>
      <c r="D347" s="107"/>
    </row>
    <row r="348" spans="3:4" x14ac:dyDescent="0.25">
      <c r="C348" s="107"/>
      <c r="D348" s="107"/>
    </row>
    <row r="349" spans="3:4" x14ac:dyDescent="0.25">
      <c r="C349" s="107"/>
      <c r="D349" s="107"/>
    </row>
    <row r="350" spans="3:4" x14ac:dyDescent="0.25">
      <c r="C350" s="107"/>
      <c r="D350" s="107"/>
    </row>
    <row r="351" spans="3:4" x14ac:dyDescent="0.25">
      <c r="C351" s="107"/>
      <c r="D351" s="107"/>
    </row>
    <row r="352" spans="3:4" x14ac:dyDescent="0.25">
      <c r="C352" s="107"/>
      <c r="D352" s="107"/>
    </row>
    <row r="353" spans="3:4" x14ac:dyDescent="0.25">
      <c r="C353" s="107"/>
      <c r="D353" s="107"/>
    </row>
    <row r="354" spans="3:4" x14ac:dyDescent="0.25">
      <c r="C354" s="107"/>
      <c r="D354" s="107"/>
    </row>
    <row r="355" spans="3:4" x14ac:dyDescent="0.25">
      <c r="C355" s="107"/>
      <c r="D355" s="107"/>
    </row>
    <row r="356" spans="3:4" x14ac:dyDescent="0.25">
      <c r="C356" s="107"/>
      <c r="D356" s="107"/>
    </row>
    <row r="357" spans="3:4" x14ac:dyDescent="0.25">
      <c r="C357" s="107"/>
      <c r="D357" s="107"/>
    </row>
    <row r="358" spans="3:4" x14ac:dyDescent="0.25">
      <c r="C358" s="107"/>
      <c r="D358" s="107"/>
    </row>
    <row r="359" spans="3:4" x14ac:dyDescent="0.25">
      <c r="C359" s="107"/>
      <c r="D359" s="107"/>
    </row>
    <row r="360" spans="3:4" x14ac:dyDescent="0.25">
      <c r="C360" s="107"/>
      <c r="D360" s="107"/>
    </row>
    <row r="361" spans="3:4" x14ac:dyDescent="0.25">
      <c r="C361" s="107"/>
      <c r="D361" s="107"/>
    </row>
    <row r="362" spans="3:4" x14ac:dyDescent="0.25">
      <c r="C362" s="107"/>
      <c r="D362" s="107"/>
    </row>
    <row r="363" spans="3:4" x14ac:dyDescent="0.25">
      <c r="C363" s="107"/>
      <c r="D363" s="107"/>
    </row>
  </sheetData>
  <sheetProtection sheet="1" objects="1" scenarios="1"/>
  <phoneticPr fontId="6" type="noConversion"/>
  <conditionalFormatting sqref="A19:F305 A16:G18 H6:M305 B6:G15">
    <cfRule type="expression" dxfId="270" priority="5">
      <formula>IF($A5="",TRUE,FALSE)</formula>
    </cfRule>
  </conditionalFormatting>
  <conditionalFormatting sqref="G19:G305">
    <cfRule type="expression" dxfId="269" priority="2">
      <formula>IF($A18="",TRUE,FALSE)</formula>
    </cfRule>
  </conditionalFormatting>
  <conditionalFormatting sqref="A7:A15">
    <cfRule type="expression" dxfId="268" priority="1">
      <formula>IF($A6="",TRUE,FALSE)</formula>
    </cfRule>
  </conditionalFormatting>
  <dataValidations xWindow="229" yWindow="462" count="8">
    <dataValidation allowBlank="1" showInputMessage="1" showErrorMessage="1" promptTitle="Date of Exit" prompt="Enter the Day, Month and Year (MM/DD/YYYY) the investment was exited.  If the investment has not yet been realized, please leave blank" sqref="K6"/>
    <dataValidation allowBlank="1" showInputMessage="1" showErrorMessage="1" promptTitle="Investment Amount" prompt="Enter the total amount of capital invested using this security.  Please round to the nearest dollar.  The value you enter here will be used in &quot;E1-H. Portfolio Cash Flows&quot; calcuate the IRR and cash-on-cash multiple earned on this financing." sqref="M6"/>
    <dataValidation allowBlank="1" showInputMessage="1" showErrorMessage="1" promptTitle="Date of Initial Investment" prompt="Indicate the Day, Month and Year of the initial investment (MM/DD/YYYY)" sqref="J6"/>
    <dataValidation allowBlank="1" showInputMessage="1" showErrorMessage="1" promptTitle="Ownership" prompt="Please indicate the % of ownership associated with this investment." sqref="D6"/>
    <dataValidation allowBlank="1" showInputMessage="1" showErrorMessage="1" prompt="Sum the value of all debt capital at or above this security's position in the capital structure.  Divide this amount by the company's EBITDA at the time of investment.  The result is the leverage multiple at which this security was invested." sqref="F7"/>
    <dataValidation allowBlank="1" showInputMessage="1" showErrorMessage="1" prompt="Sum together the value of all debt capital.  Divide this &quot;Total Debt&quot; amount by the company's EBITDA at the time of investment.  This is the company's Total Leverage Multiple." sqref="G6:G7"/>
    <dataValidation allowBlank="1" showInputMessage="1" showErrorMessage="1" prompt="Sum the value of all senior debt and divide this amount by the company's EBITDA at the time of investment.  The result is the senior leverage multiple." sqref="F6"/>
    <dataValidation allowBlank="1" showInputMessage="1" promptTitle="Company Name" prompt="Enter the name of each portfolio company financed in the cells below." sqref="A6"/>
  </dataValidations>
  <pageMargins left="0.25" right="0.25" top="0.75" bottom="0.75" header="0.3" footer="0.3"/>
  <pageSetup scale="67" orientation="landscape" r:id="rId1"/>
  <headerFooter>
    <oddHeader>&amp;L&amp;"Arial,Bold"&amp;8&amp;K0000FFE1-C. Financing Descriptions</oddHeader>
    <oddFooter>&amp;L&amp;F&amp;R&amp;P of &amp;N</oddFooter>
  </headerFooter>
  <extLst>
    <ext xmlns:x14="http://schemas.microsoft.com/office/spreadsheetml/2009/9/main" uri="{CCE6A557-97BC-4b89-ADB6-D9C93CAAB3DF}">
      <x14:dataValidations xmlns:xm="http://schemas.microsoft.com/office/excel/2006/main" xWindow="229" yWindow="462" count="13">
        <x14:dataValidation type="list" allowBlank="1" promptTitle="Company Name" prompt="Enter the name of each portfolio company financed in the cells below.">
          <x14:formula1>
            <xm:f>'E1-B. Portfolio Companies'!$A$6:$A$305</xm:f>
          </x14:formula1>
          <xm:sqref>A16:A305</xm:sqref>
        </x14:dataValidation>
        <x14:dataValidation type="list" allowBlank="1" showInputMessage="1" showErrorMessage="1">
          <x14:formula1>
            <xm:f>Menus!$M$2:$M$5</xm:f>
          </x14:formula1>
          <xm:sqref>B7:B305</xm:sqref>
        </x14:dataValidation>
        <x14:dataValidation type="list" allowBlank="1" showInputMessage="1" showErrorMessage="1" promptTitle="Debt vs. Equity vs. Other" prompt="Please indicate whether this specific financing involved debt or equity securities.  For other types of investments, such as indirect fund investments, please select &quot;other.&quot;">
          <x14:formula1>
            <xm:f>Menus!$M$2:$M$5</xm:f>
          </x14:formula1>
          <xm:sqref>B6</xm:sqref>
        </x14:dataValidation>
        <x14:dataValidation type="list" allowBlank="1" showInputMessage="1" promptTitle="Type of Security Used" prompt="Describe the security used in this investment.  Select from the list or provide your own description">
          <x14:formula1>
            <xm:f>Menus!$O$2:$O$8</xm:f>
          </x14:formula1>
          <xm:sqref>C6</xm:sqref>
        </x14:dataValidation>
        <x14:dataValidation type="list" allowBlank="1" promptTitle="Type of Security Used" prompt="Describe the security used in this investment.  Select from the list or provide your own description">
          <x14:formula1>
            <xm:f>Menus!$O$2:$O$8</xm:f>
          </x14:formula1>
          <xm:sqref>C7:C305</xm:sqref>
        </x14:dataValidation>
        <x14:dataValidation type="list" allowBlank="1" showInputMessage="1" showErrorMessage="1">
          <x14:formula1>
            <xm:f>Menus!$K$2:$K$4</xm:f>
          </x14:formula1>
          <xm:sqref>L7:L305</xm:sqref>
        </x14:dataValidation>
        <x14:dataValidation type="list" allowBlank="1" showInputMessage="1" showErrorMessage="1">
          <x14:formula1>
            <xm:f>Menus!$S$2:$S$5</xm:f>
          </x14:formula1>
          <xm:sqref>H8:H305</xm:sqref>
        </x14:dataValidation>
        <x14:dataValidation type="list" allowBlank="1" showInputMessage="1" showErrorMessage="1">
          <x14:formula1>
            <xm:f>Menus!$U$2:$U$10</xm:f>
          </x14:formula1>
          <xm:sqref>I7:I305</xm:sqref>
        </x14:dataValidation>
        <x14:dataValidation type="list" allowBlank="1" showInputMessage="1" showErrorMessage="1">
          <x14:formula1>
            <xm:f>Menus!$Q$2:$Q$3</xm:f>
          </x14:formula1>
          <xm:sqref>E7:E305</xm:sqref>
        </x14:dataValidation>
        <x14:dataValidation type="list" allowBlank="1" showInputMessage="1" showErrorMessage="1" prompt="Select &quot;CP&quot; if this security was structured with current pay.">
          <x14:formula1>
            <xm:f>Menus!$Q$2:$Q$3</xm:f>
          </x14:formula1>
          <xm:sqref>E6</xm:sqref>
        </x14:dataValidation>
        <x14:dataValidation type="list" allowBlank="1" showInputMessage="1" showErrorMessage="1" prompt="Select &quot;CV&quot; if at any point this security experienced a covenant default.  Select &quot;RS&quot; if this security was ever restructured or if its terms were ever renegotiated.  Select &quot;Both&quot; if both conditions are true.">
          <x14:formula1>
            <xm:f>Menus!$S$2:$S$5</xm:f>
          </x14:formula1>
          <xm:sqref>H6:H7</xm:sqref>
        </x14:dataValidation>
        <x14:dataValidation type="list" allowBlank="1" showInputMessage="1" prompt="Select from the &quot;drop-down&quot; menu the relevant exit type for this security.  If the appropriate exit type is not available, type in your own term.">
          <x14:formula1>
            <xm:f>Menus!$U$2:$U$10</xm:f>
          </x14:formula1>
          <xm:sqref>I6</xm:sqref>
        </x14:dataValidation>
        <x14:dataValidation type="list" allowBlank="1" showInputMessage="1" showErrorMessage="1" prompt="Please select &quot;R&quot; from the &quot;drop-down&quot; menu if this security has been realized.  Select &quot;U&quot; if this security remains unrealized.">
          <x14:formula1>
            <xm:f>Menus!$K$2:$K$4</xm:f>
          </x14:formula1>
          <xm:sqref>L6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8"/>
  <sheetViews>
    <sheetView zoomScaleNormal="100" workbookViewId="0">
      <pane ySplit="5" topLeftCell="A6" activePane="bottomLeft" state="frozen"/>
      <selection pane="bottomLeft" activeCell="A6" sqref="A6"/>
    </sheetView>
  </sheetViews>
  <sheetFormatPr defaultColWidth="9.1796875" defaultRowHeight="12.5" outlineLevelRow="1" x14ac:dyDescent="0.25"/>
  <cols>
    <col min="1" max="1" width="35.7265625" style="56" customWidth="1"/>
    <col min="2" max="2" width="17.7265625" style="56" bestFit="1" customWidth="1"/>
    <col min="3" max="3" width="11.453125" style="56" customWidth="1"/>
    <col min="4" max="4" width="14.54296875" style="56" customWidth="1"/>
    <col min="5" max="5" width="9.81640625" style="56" customWidth="1"/>
    <col min="6" max="7" width="9.1796875" style="56"/>
    <col min="8" max="8" width="48.1796875" style="56" customWidth="1"/>
    <col min="9" max="16384" width="9.1796875" style="56"/>
  </cols>
  <sheetData>
    <row r="1" spans="1:8" s="103" customFormat="1" ht="22.5" customHeight="1" x14ac:dyDescent="0.4">
      <c r="A1" s="100">
        <f>FundName</f>
        <v>0</v>
      </c>
      <c r="B1" s="100"/>
      <c r="C1" s="100"/>
      <c r="D1" s="100"/>
      <c r="E1" s="102"/>
      <c r="F1" s="102"/>
      <c r="G1" s="102"/>
      <c r="H1" s="102"/>
    </row>
    <row r="2" spans="1:8" s="107" customFormat="1" ht="10.5" x14ac:dyDescent="0.2">
      <c r="A2" s="104">
        <f>ApplicantName</f>
        <v>0</v>
      </c>
      <c r="B2" s="104"/>
      <c r="C2" s="104"/>
      <c r="D2" s="104"/>
      <c r="E2" s="106"/>
      <c r="F2" s="106"/>
      <c r="G2" s="106"/>
      <c r="H2" s="106"/>
    </row>
    <row r="3" spans="1:8" s="107" customFormat="1" ht="10.5" x14ac:dyDescent="0.2">
      <c r="A3" s="617"/>
      <c r="B3" s="617"/>
      <c r="C3" s="617"/>
      <c r="D3" s="617"/>
      <c r="E3" s="106"/>
      <c r="F3" s="106"/>
      <c r="G3" s="106"/>
      <c r="H3" s="106"/>
    </row>
    <row r="4" spans="1:8" s="107" customFormat="1" ht="10.5" x14ac:dyDescent="0.2">
      <c r="A4" s="104"/>
      <c r="B4" s="104"/>
      <c r="C4" s="104"/>
      <c r="D4" s="104"/>
      <c r="E4" s="106"/>
      <c r="F4" s="106"/>
      <c r="G4" s="106"/>
      <c r="H4" s="106"/>
    </row>
    <row r="5" spans="1:8" s="107" customFormat="1" ht="42" x14ac:dyDescent="0.25">
      <c r="A5" s="114" t="s">
        <v>0</v>
      </c>
      <c r="B5" s="114" t="s">
        <v>354</v>
      </c>
      <c r="C5" s="114" t="s">
        <v>378</v>
      </c>
      <c r="D5" s="114" t="s">
        <v>380</v>
      </c>
      <c r="E5" s="114" t="s">
        <v>351</v>
      </c>
      <c r="F5" s="114" t="s">
        <v>352</v>
      </c>
      <c r="G5" s="114" t="s">
        <v>388</v>
      </c>
      <c r="H5" s="462" t="s">
        <v>381</v>
      </c>
    </row>
    <row r="6" spans="1:8" s="107" customFormat="1" ht="10.5" x14ac:dyDescent="0.2">
      <c r="A6" s="410" t="str">
        <f t="array" ref="A6">IFERROR(INDEX('E1-C. Financing Descriptions'!$A$1:$A$305,SMALL(IF('E1-C. Financing Descriptions'!$H$1:$H$305&lt;&gt;"",ROW('E1-C. Financing Descriptions'!$H$1:$H$305)),ROW('E1-C. Financing Descriptions'!2:2)),1),"")</f>
        <v/>
      </c>
      <c r="B6" s="410" t="str">
        <f t="array" ref="B6">IFERROR(INDEX('E1-C. Financing Descriptions'!$C$1:$C$305,SMALL(IF('E1-C. Financing Descriptions'!$H$1:$H$305&lt;&gt;"",ROW('E1-C. Financing Descriptions'!$H$1:$H$305)),ROW('E1-C. Financing Descriptions'!2:2)),1),"")</f>
        <v/>
      </c>
      <c r="C6" s="473" t="str">
        <f t="array" ref="C6">IFERROR(INDEX('E1-C. Financing Descriptions'!$H$1:$H$305,SMALL(IF('E1-C. Financing Descriptions'!$H$1:$H$305&lt;&gt;"",ROW('E1-C. Financing Descriptions'!$H$1:$H$305)),ROW('E1-C. Financing Descriptions'!2:2)),1),"")</f>
        <v/>
      </c>
      <c r="D6" s="463"/>
      <c r="E6" s="464"/>
      <c r="F6" s="454"/>
      <c r="G6" s="454"/>
      <c r="H6" s="455"/>
    </row>
    <row r="7" spans="1:8" s="107" customFormat="1" ht="10.5" x14ac:dyDescent="0.2">
      <c r="A7" s="410" t="str">
        <f t="array" ref="A7">IFERROR(INDEX('E1-C. Financing Descriptions'!$A$1:$A$305,SMALL(IF('E1-C. Financing Descriptions'!$H$1:$H$305&lt;&gt;"",ROW('E1-C. Financing Descriptions'!$H$1:$H$305)),ROW('E1-C. Financing Descriptions'!3:3)),1),"")</f>
        <v/>
      </c>
      <c r="B7" s="410" t="str">
        <f t="array" ref="B7">IFERROR(INDEX('E1-C. Financing Descriptions'!$C$1:$C$305,SMALL(IF('E1-C. Financing Descriptions'!$H$1:$H$305&lt;&gt;"",ROW('E1-C. Financing Descriptions'!$H$1:$H$305)),ROW('E1-C. Financing Descriptions'!3:3)),1),"")</f>
        <v/>
      </c>
      <c r="C7" s="473" t="str">
        <f t="array" ref="C7">IFERROR(INDEX('E1-C. Financing Descriptions'!$H$1:$H$305,SMALL(IF('E1-C. Financing Descriptions'!$H$1:$H$305&lt;&gt;"",ROW('E1-C. Financing Descriptions'!$H$1:$H$305)),ROW('E1-C. Financing Descriptions'!3:3)),1),"")</f>
        <v/>
      </c>
      <c r="D7" s="463"/>
      <c r="E7" s="464"/>
      <c r="F7" s="454"/>
      <c r="G7" s="454"/>
      <c r="H7" s="455"/>
    </row>
    <row r="8" spans="1:8" s="107" customFormat="1" ht="10.5" x14ac:dyDescent="0.2">
      <c r="A8" s="410" t="str">
        <f t="array" ref="A8">IFERROR(INDEX('E1-C. Financing Descriptions'!$A$1:$A$305,SMALL(IF('E1-C. Financing Descriptions'!$H$1:$H$305&lt;&gt;"",ROW('E1-C. Financing Descriptions'!$H$1:$H$305)),ROW('E1-C. Financing Descriptions'!4:4)),1),"")</f>
        <v/>
      </c>
      <c r="B8" s="410" t="str">
        <f t="array" ref="B8">IFERROR(INDEX('E1-C. Financing Descriptions'!$C$1:$C$305,SMALL(IF('E1-C. Financing Descriptions'!$H$1:$H$305&lt;&gt;"",ROW('E1-C. Financing Descriptions'!$H$1:$H$305)),ROW('E1-C. Financing Descriptions'!4:4)),1),"")</f>
        <v/>
      </c>
      <c r="C8" s="473" t="str">
        <f t="array" ref="C8">IFERROR(INDEX('E1-C. Financing Descriptions'!$H$1:$H$305,SMALL(IF('E1-C. Financing Descriptions'!$H$1:$H$305&lt;&gt;"",ROW('E1-C. Financing Descriptions'!$H$1:$H$305)),ROW('E1-C. Financing Descriptions'!4:4)),1),"")</f>
        <v/>
      </c>
      <c r="D8" s="463"/>
      <c r="E8" s="464"/>
      <c r="F8" s="454"/>
      <c r="G8" s="454"/>
      <c r="H8" s="455"/>
    </row>
    <row r="9" spans="1:8" s="107" customFormat="1" ht="10.5" x14ac:dyDescent="0.2">
      <c r="A9" s="410" t="str">
        <f t="array" ref="A9">IFERROR(INDEX('E1-C. Financing Descriptions'!$A$1:$A$305,SMALL(IF('E1-C. Financing Descriptions'!$H$1:$H$305&lt;&gt;"",ROW('E1-C. Financing Descriptions'!$H$1:$H$305)),ROW('E1-C. Financing Descriptions'!5:5)),1),"")</f>
        <v/>
      </c>
      <c r="B9" s="410" t="str">
        <f t="array" ref="B9">IFERROR(INDEX('E1-C. Financing Descriptions'!$C$1:$C$305,SMALL(IF('E1-C. Financing Descriptions'!$H$1:$H$305&lt;&gt;"",ROW('E1-C. Financing Descriptions'!$H$1:$H$305)),ROW('E1-C. Financing Descriptions'!5:5)),1),"")</f>
        <v/>
      </c>
      <c r="C9" s="473" t="str">
        <f t="array" ref="C9">IFERROR(INDEX('E1-C. Financing Descriptions'!$H$1:$H$305,SMALL(IF('E1-C. Financing Descriptions'!$H$1:$H$305&lt;&gt;"",ROW('E1-C. Financing Descriptions'!$H$1:$H$305)),ROW('E1-C. Financing Descriptions'!5:5)),1),"")</f>
        <v/>
      </c>
      <c r="D9" s="463"/>
      <c r="E9" s="464"/>
      <c r="F9" s="454"/>
      <c r="G9" s="454"/>
      <c r="H9" s="455"/>
    </row>
    <row r="10" spans="1:8" s="107" customFormat="1" ht="10.5" x14ac:dyDescent="0.2">
      <c r="A10" s="410" t="str">
        <f t="array" ref="A10">IFERROR(INDEX('E1-C. Financing Descriptions'!$A$1:$A$305,SMALL(IF('E1-C. Financing Descriptions'!$H$1:$H$305&lt;&gt;"",ROW('E1-C. Financing Descriptions'!$H$1:$H$305)),ROW('E1-C. Financing Descriptions'!6:6)),1),"")</f>
        <v/>
      </c>
      <c r="B10" s="410" t="str">
        <f t="array" ref="B10">IFERROR(INDEX('E1-C. Financing Descriptions'!$C$1:$C$305,SMALL(IF('E1-C. Financing Descriptions'!$H$1:$H$305&lt;&gt;"",ROW('E1-C. Financing Descriptions'!$H$1:$H$305)),ROW('E1-C. Financing Descriptions'!6:6)),1),"")</f>
        <v/>
      </c>
      <c r="C10" s="473" t="str">
        <f t="array" ref="C10">IFERROR(INDEX('E1-C. Financing Descriptions'!$H$1:$H$305,SMALL(IF('E1-C. Financing Descriptions'!$H$1:$H$305&lt;&gt;"",ROW('E1-C. Financing Descriptions'!$H$1:$H$305)),ROW('E1-C. Financing Descriptions'!6:6)),1),"")</f>
        <v/>
      </c>
      <c r="D10" s="463"/>
      <c r="E10" s="464"/>
      <c r="F10" s="454"/>
      <c r="G10" s="454"/>
      <c r="H10" s="455"/>
    </row>
    <row r="11" spans="1:8" s="107" customFormat="1" ht="10.5" x14ac:dyDescent="0.2">
      <c r="A11" s="410" t="str">
        <f t="array" ref="A11">IFERROR(INDEX('E1-C. Financing Descriptions'!$A$1:$A$305,SMALL(IF('E1-C. Financing Descriptions'!$H$1:$H$305&lt;&gt;"",ROW('E1-C. Financing Descriptions'!$H$1:$H$305)),ROW('E1-C. Financing Descriptions'!7:7)),1),"")</f>
        <v/>
      </c>
      <c r="B11" s="410" t="str">
        <f t="array" ref="B11">IFERROR(INDEX('E1-C. Financing Descriptions'!$C$1:$C$305,SMALL(IF('E1-C. Financing Descriptions'!$H$1:$H$305&lt;&gt;"",ROW('E1-C. Financing Descriptions'!$H$1:$H$305)),ROW('E1-C. Financing Descriptions'!7:7)),1),"")</f>
        <v/>
      </c>
      <c r="C11" s="473" t="str">
        <f t="array" ref="C11">IFERROR(INDEX('E1-C. Financing Descriptions'!$H$1:$H$305,SMALL(IF('E1-C. Financing Descriptions'!$H$1:$H$305&lt;&gt;"",ROW('E1-C. Financing Descriptions'!$H$1:$H$305)),ROW('E1-C. Financing Descriptions'!7:7)),1),"")</f>
        <v/>
      </c>
      <c r="D11" s="463"/>
      <c r="E11" s="464"/>
      <c r="F11" s="454"/>
      <c r="G11" s="454"/>
      <c r="H11" s="455"/>
    </row>
    <row r="12" spans="1:8" s="107" customFormat="1" ht="10.5" x14ac:dyDescent="0.2">
      <c r="A12" s="410" t="str">
        <f t="array" ref="A12">IFERROR(INDEX('E1-C. Financing Descriptions'!$A$1:$A$305,SMALL(IF('E1-C. Financing Descriptions'!$H$1:$H$305&lt;&gt;"",ROW('E1-C. Financing Descriptions'!$H$1:$H$305)),ROW('E1-C. Financing Descriptions'!8:8)),1),"")</f>
        <v/>
      </c>
      <c r="B12" s="410" t="str">
        <f t="array" ref="B12">IFERROR(INDEX('E1-C. Financing Descriptions'!$C$1:$C$305,SMALL(IF('E1-C. Financing Descriptions'!$H$1:$H$305&lt;&gt;"",ROW('E1-C. Financing Descriptions'!$H$1:$H$305)),ROW('E1-C. Financing Descriptions'!8:8)),1),"")</f>
        <v/>
      </c>
      <c r="C12" s="473" t="str">
        <f t="array" ref="C12">IFERROR(INDEX('E1-C. Financing Descriptions'!$H$1:$H$305,SMALL(IF('E1-C. Financing Descriptions'!$H$1:$H$305&lt;&gt;"",ROW('E1-C. Financing Descriptions'!$H$1:$H$305)),ROW('E1-C. Financing Descriptions'!8:8)),1),"")</f>
        <v/>
      </c>
      <c r="D12" s="463"/>
      <c r="E12" s="464"/>
      <c r="F12" s="454"/>
      <c r="G12" s="454"/>
      <c r="H12" s="455"/>
    </row>
    <row r="13" spans="1:8" s="107" customFormat="1" ht="10.5" x14ac:dyDescent="0.2">
      <c r="A13" s="410" t="str">
        <f t="array" ref="A13">IFERROR(INDEX('E1-C. Financing Descriptions'!$A$1:$A$305,SMALL(IF('E1-C. Financing Descriptions'!$H$1:$H$305&lt;&gt;"",ROW('E1-C. Financing Descriptions'!$H$1:$H$305)),ROW('E1-C. Financing Descriptions'!9:9)),1),"")</f>
        <v/>
      </c>
      <c r="B13" s="410" t="str">
        <f t="array" ref="B13">IFERROR(INDEX('E1-C. Financing Descriptions'!$C$1:$C$305,SMALL(IF('E1-C. Financing Descriptions'!$H$1:$H$305&lt;&gt;"",ROW('E1-C. Financing Descriptions'!$H$1:$H$305)),ROW('E1-C. Financing Descriptions'!9:9)),1),"")</f>
        <v/>
      </c>
      <c r="C13" s="473" t="str">
        <f t="array" ref="C13">IFERROR(INDEX('E1-C. Financing Descriptions'!$H$1:$H$305,SMALL(IF('E1-C. Financing Descriptions'!$H$1:$H$305&lt;&gt;"",ROW('E1-C. Financing Descriptions'!$H$1:$H$305)),ROW('E1-C. Financing Descriptions'!9:9)),1),"")</f>
        <v/>
      </c>
      <c r="D13" s="463"/>
      <c r="E13" s="464"/>
      <c r="F13" s="454"/>
      <c r="G13" s="454"/>
      <c r="H13" s="455"/>
    </row>
    <row r="14" spans="1:8" s="107" customFormat="1" ht="10.5" x14ac:dyDescent="0.2">
      <c r="A14" s="410" t="str">
        <f t="array" ref="A14">IFERROR(INDEX('E1-C. Financing Descriptions'!$A$1:$A$305,SMALL(IF('E1-C. Financing Descriptions'!$H$1:$H$305&lt;&gt;"",ROW('E1-C. Financing Descriptions'!$H$1:$H$305)),ROW('E1-C. Financing Descriptions'!10:10)),1),"")</f>
        <v/>
      </c>
      <c r="B14" s="410" t="str">
        <f t="array" ref="B14">IFERROR(INDEX('E1-C. Financing Descriptions'!$C$1:$C$305,SMALL(IF('E1-C. Financing Descriptions'!$H$1:$H$305&lt;&gt;"",ROW('E1-C. Financing Descriptions'!$H$1:$H$305)),ROW('E1-C. Financing Descriptions'!10:10)),1),"")</f>
        <v/>
      </c>
      <c r="C14" s="473" t="str">
        <f t="array" ref="C14">IFERROR(INDEX('E1-C. Financing Descriptions'!$H$1:$H$305,SMALL(IF('E1-C. Financing Descriptions'!$H$1:$H$305&lt;&gt;"",ROW('E1-C. Financing Descriptions'!$H$1:$H$305)),ROW('E1-C. Financing Descriptions'!10:10)),1),"")</f>
        <v/>
      </c>
      <c r="D14" s="463"/>
      <c r="E14" s="464"/>
      <c r="F14" s="454"/>
      <c r="G14" s="454"/>
      <c r="H14" s="455"/>
    </row>
    <row r="15" spans="1:8" s="107" customFormat="1" ht="10.5" x14ac:dyDescent="0.2">
      <c r="A15" s="410" t="str">
        <f t="array" ref="A15">IFERROR(INDEX('E1-C. Financing Descriptions'!$A$1:$A$305,SMALL(IF('E1-C. Financing Descriptions'!$H$1:$H$305&lt;&gt;"",ROW('E1-C. Financing Descriptions'!$H$1:$H$305)),ROW('E1-C. Financing Descriptions'!11:11)),1),"")</f>
        <v/>
      </c>
      <c r="B15" s="410" t="str">
        <f t="array" ref="B15">IFERROR(INDEX('E1-C. Financing Descriptions'!$C$1:$C$305,SMALL(IF('E1-C. Financing Descriptions'!$H$1:$H$305&lt;&gt;"",ROW('E1-C. Financing Descriptions'!$H$1:$H$305)),ROW('E1-C. Financing Descriptions'!11:11)),1),"")</f>
        <v/>
      </c>
      <c r="C15" s="473" t="str">
        <f t="array" ref="C15">IFERROR(INDEX('E1-C. Financing Descriptions'!$H$1:$H$305,SMALL(IF('E1-C. Financing Descriptions'!$H$1:$H$305&lt;&gt;"",ROW('E1-C. Financing Descriptions'!$H$1:$H$305)),ROW('E1-C. Financing Descriptions'!11:11)),1),"")</f>
        <v/>
      </c>
      <c r="D15" s="463"/>
      <c r="E15" s="464"/>
      <c r="F15" s="454"/>
      <c r="G15" s="454"/>
      <c r="H15" s="455"/>
    </row>
    <row r="16" spans="1:8" s="107" customFormat="1" ht="10.5" x14ac:dyDescent="0.2">
      <c r="A16" s="410" t="str">
        <f t="array" ref="A16">IFERROR(INDEX('E1-C. Financing Descriptions'!$A$1:$A$305,SMALL(IF('E1-C. Financing Descriptions'!$H$1:$H$305&lt;&gt;"",ROW('E1-C. Financing Descriptions'!$H$1:$H$305)),ROW('E1-C. Financing Descriptions'!12:12)),1),"")</f>
        <v/>
      </c>
      <c r="B16" s="410" t="str">
        <f t="array" ref="B16">IFERROR(INDEX('E1-C. Financing Descriptions'!$C$1:$C$305,SMALL(IF('E1-C. Financing Descriptions'!$H$1:$H$305&lt;&gt;"",ROW('E1-C. Financing Descriptions'!$H$1:$H$305)),ROW('E1-C. Financing Descriptions'!12:12)),1),"")</f>
        <v/>
      </c>
      <c r="C16" s="473" t="str">
        <f t="array" ref="C16">IFERROR(INDEX('E1-C. Financing Descriptions'!$H$1:$H$305,SMALL(IF('E1-C. Financing Descriptions'!$H$1:$H$305&lt;&gt;"",ROW('E1-C. Financing Descriptions'!$H$1:$H$305)),ROW('E1-C. Financing Descriptions'!12:12)),1),"")</f>
        <v/>
      </c>
      <c r="D16" s="463"/>
      <c r="E16" s="464"/>
      <c r="F16" s="454"/>
      <c r="G16" s="454"/>
      <c r="H16" s="455"/>
    </row>
    <row r="17" spans="1:8" s="107" customFormat="1" ht="10.5" x14ac:dyDescent="0.2">
      <c r="A17" s="410" t="str">
        <f t="array" ref="A17">IFERROR(INDEX('E1-C. Financing Descriptions'!$A$1:$A$305,SMALL(IF('E1-C. Financing Descriptions'!$H$1:$H$305&lt;&gt;"",ROW('E1-C. Financing Descriptions'!$H$1:$H$305)),ROW('E1-C. Financing Descriptions'!13:13)),1),"")</f>
        <v/>
      </c>
      <c r="B17" s="410" t="str">
        <f t="array" ref="B17">IFERROR(INDEX('E1-C. Financing Descriptions'!$C$1:$C$305,SMALL(IF('E1-C. Financing Descriptions'!$H$1:$H$305&lt;&gt;"",ROW('E1-C. Financing Descriptions'!$H$1:$H$305)),ROW('E1-C. Financing Descriptions'!13:13)),1),"")</f>
        <v/>
      </c>
      <c r="C17" s="473" t="str">
        <f t="array" ref="C17">IFERROR(INDEX('E1-C. Financing Descriptions'!$H$1:$H$305,SMALL(IF('E1-C. Financing Descriptions'!$H$1:$H$305&lt;&gt;"",ROW('E1-C. Financing Descriptions'!$H$1:$H$305)),ROW('E1-C. Financing Descriptions'!13:13)),1),"")</f>
        <v/>
      </c>
      <c r="D17" s="463"/>
      <c r="E17" s="464"/>
      <c r="F17" s="454"/>
      <c r="G17" s="454"/>
      <c r="H17" s="455"/>
    </row>
    <row r="18" spans="1:8" s="107" customFormat="1" ht="10.5" x14ac:dyDescent="0.2">
      <c r="A18" s="410" t="str">
        <f t="array" ref="A18">IFERROR(INDEX('E1-C. Financing Descriptions'!$A$1:$A$305,SMALL(IF('E1-C. Financing Descriptions'!$H$1:$H$305&lt;&gt;"",ROW('E1-C. Financing Descriptions'!$H$1:$H$305)),ROW('E1-C. Financing Descriptions'!14:14)),1),"")</f>
        <v/>
      </c>
      <c r="B18" s="410" t="str">
        <f t="array" ref="B18">IFERROR(INDEX('E1-C. Financing Descriptions'!$C$1:$C$305,SMALL(IF('E1-C. Financing Descriptions'!$H$1:$H$305&lt;&gt;"",ROW('E1-C. Financing Descriptions'!$H$1:$H$305)),ROW('E1-C. Financing Descriptions'!14:14)),1),"")</f>
        <v/>
      </c>
      <c r="C18" s="473" t="str">
        <f t="array" ref="C18">IFERROR(INDEX('E1-C. Financing Descriptions'!$H$1:$H$305,SMALL(IF('E1-C. Financing Descriptions'!$H$1:$H$305&lt;&gt;"",ROW('E1-C. Financing Descriptions'!$H$1:$H$305)),ROW('E1-C. Financing Descriptions'!14:14)),1),"")</f>
        <v/>
      </c>
      <c r="D18" s="463"/>
      <c r="E18" s="464"/>
      <c r="F18" s="454"/>
      <c r="G18" s="454"/>
      <c r="H18" s="455"/>
    </row>
    <row r="19" spans="1:8" s="107" customFormat="1" ht="10.5" x14ac:dyDescent="0.2">
      <c r="A19" s="410" t="str">
        <f t="array" ref="A19">IFERROR(INDEX('E1-C. Financing Descriptions'!$A$1:$A$305,SMALL(IF('E1-C. Financing Descriptions'!$H$1:$H$305&lt;&gt;"",ROW('E1-C. Financing Descriptions'!$H$1:$H$305)),ROW('E1-C. Financing Descriptions'!15:15)),1),"")</f>
        <v/>
      </c>
      <c r="B19" s="410" t="str">
        <f t="array" ref="B19">IFERROR(INDEX('E1-C. Financing Descriptions'!$C$1:$C$305,SMALL(IF('E1-C. Financing Descriptions'!$H$1:$H$305&lt;&gt;"",ROW('E1-C. Financing Descriptions'!$H$1:$H$305)),ROW('E1-C. Financing Descriptions'!15:15)),1),"")</f>
        <v/>
      </c>
      <c r="C19" s="473" t="str">
        <f t="array" ref="C19">IFERROR(INDEX('E1-C. Financing Descriptions'!$H$1:$H$305,SMALL(IF('E1-C. Financing Descriptions'!$H$1:$H$305&lt;&gt;"",ROW('E1-C. Financing Descriptions'!$H$1:$H$305)),ROW('E1-C. Financing Descriptions'!15:15)),1),"")</f>
        <v/>
      </c>
      <c r="D19" s="463"/>
      <c r="E19" s="464"/>
      <c r="F19" s="454"/>
      <c r="G19" s="454"/>
      <c r="H19" s="455"/>
    </row>
    <row r="20" spans="1:8" s="107" customFormat="1" ht="10.5" x14ac:dyDescent="0.2">
      <c r="A20" s="410" t="str">
        <f t="array" ref="A20">IFERROR(INDEX('E1-C. Financing Descriptions'!$A$1:$A$305,SMALL(IF('E1-C. Financing Descriptions'!$H$1:$H$305&lt;&gt;"",ROW('E1-C. Financing Descriptions'!$H$1:$H$305)),ROW('E1-C. Financing Descriptions'!16:16)),1),"")</f>
        <v/>
      </c>
      <c r="B20" s="410" t="str">
        <f t="array" ref="B20">IFERROR(INDEX('E1-C. Financing Descriptions'!$C$1:$C$305,SMALL(IF('E1-C. Financing Descriptions'!$H$1:$H$305&lt;&gt;"",ROW('E1-C. Financing Descriptions'!$H$1:$H$305)),ROW('E1-C. Financing Descriptions'!16:16)),1),"")</f>
        <v/>
      </c>
      <c r="C20" s="473" t="str">
        <f t="array" ref="C20">IFERROR(INDEX('E1-C. Financing Descriptions'!$H$1:$H$305,SMALL(IF('E1-C. Financing Descriptions'!$H$1:$H$305&lt;&gt;"",ROW('E1-C. Financing Descriptions'!$H$1:$H$305)),ROW('E1-C. Financing Descriptions'!16:16)),1),"")</f>
        <v/>
      </c>
      <c r="D20" s="463"/>
      <c r="E20" s="464"/>
      <c r="F20" s="454"/>
      <c r="G20" s="454"/>
      <c r="H20" s="455"/>
    </row>
    <row r="21" spans="1:8" s="107" customFormat="1" ht="10.5" x14ac:dyDescent="0.2">
      <c r="A21" s="410" t="str">
        <f t="array" ref="A21">IFERROR(INDEX('E1-C. Financing Descriptions'!$A$1:$A$305,SMALL(IF('E1-C. Financing Descriptions'!$H$1:$H$305&lt;&gt;"",ROW('E1-C. Financing Descriptions'!$H$1:$H$305)),ROW('E1-C. Financing Descriptions'!17:17)),1),"")</f>
        <v/>
      </c>
      <c r="B21" s="410" t="str">
        <f t="array" ref="B21">IFERROR(INDEX('E1-C. Financing Descriptions'!$C$1:$C$305,SMALL(IF('E1-C. Financing Descriptions'!$H$1:$H$305&lt;&gt;"",ROW('E1-C. Financing Descriptions'!$H$1:$H$305)),ROW('E1-C. Financing Descriptions'!17:17)),1),"")</f>
        <v/>
      </c>
      <c r="C21" s="473" t="str">
        <f t="array" ref="C21">IFERROR(INDEX('E1-C. Financing Descriptions'!$H$1:$H$305,SMALL(IF('E1-C. Financing Descriptions'!$H$1:$H$305&lt;&gt;"",ROW('E1-C. Financing Descriptions'!$H$1:$H$305)),ROW('E1-C. Financing Descriptions'!17:17)),1),"")</f>
        <v/>
      </c>
      <c r="D21" s="463"/>
      <c r="E21" s="464"/>
      <c r="F21" s="454"/>
      <c r="G21" s="454"/>
      <c r="H21" s="455"/>
    </row>
    <row r="22" spans="1:8" s="107" customFormat="1" ht="10.5" x14ac:dyDescent="0.2">
      <c r="A22" s="410" t="str">
        <f t="array" ref="A22">IFERROR(INDEX('E1-C. Financing Descriptions'!$A$1:$A$305,SMALL(IF('E1-C. Financing Descriptions'!$H$1:$H$305&lt;&gt;"",ROW('E1-C. Financing Descriptions'!$H$1:$H$305)),ROW('E1-C. Financing Descriptions'!18:18)),1),"")</f>
        <v/>
      </c>
      <c r="B22" s="410" t="str">
        <f t="array" ref="B22">IFERROR(INDEX('E1-C. Financing Descriptions'!$C$1:$C$305,SMALL(IF('E1-C. Financing Descriptions'!$H$1:$H$305&lt;&gt;"",ROW('E1-C. Financing Descriptions'!$H$1:$H$305)),ROW('E1-C. Financing Descriptions'!18:18)),1),"")</f>
        <v/>
      </c>
      <c r="C22" s="473" t="str">
        <f t="array" ref="C22">IFERROR(INDEX('E1-C. Financing Descriptions'!$H$1:$H$305,SMALL(IF('E1-C. Financing Descriptions'!$H$1:$H$305&lt;&gt;"",ROW('E1-C. Financing Descriptions'!$H$1:$H$305)),ROW('E1-C. Financing Descriptions'!18:18)),1),"")</f>
        <v/>
      </c>
      <c r="D22" s="463"/>
      <c r="E22" s="464"/>
      <c r="F22" s="454"/>
      <c r="G22" s="454"/>
      <c r="H22" s="455"/>
    </row>
    <row r="23" spans="1:8" s="107" customFormat="1" ht="10.5" x14ac:dyDescent="0.2">
      <c r="A23" s="410" t="str">
        <f t="array" ref="A23">IFERROR(INDEX('E1-C. Financing Descriptions'!$A$1:$A$305,SMALL(IF('E1-C. Financing Descriptions'!$H$1:$H$305&lt;&gt;"",ROW('E1-C. Financing Descriptions'!$H$1:$H$305)),ROW('E1-C. Financing Descriptions'!19:19)),1),"")</f>
        <v/>
      </c>
      <c r="B23" s="410" t="str">
        <f t="array" ref="B23">IFERROR(INDEX('E1-C. Financing Descriptions'!$C$1:$C$305,SMALL(IF('E1-C. Financing Descriptions'!$H$1:$H$305&lt;&gt;"",ROW('E1-C. Financing Descriptions'!$H$1:$H$305)),ROW('E1-C. Financing Descriptions'!19:19)),1),"")</f>
        <v/>
      </c>
      <c r="C23" s="473" t="str">
        <f t="array" ref="C23">IFERROR(INDEX('E1-C. Financing Descriptions'!$H$1:$H$305,SMALL(IF('E1-C. Financing Descriptions'!$H$1:$H$305&lt;&gt;"",ROW('E1-C. Financing Descriptions'!$H$1:$H$305)),ROW('E1-C. Financing Descriptions'!19:19)),1),"")</f>
        <v/>
      </c>
      <c r="D23" s="463"/>
      <c r="E23" s="464"/>
      <c r="F23" s="454"/>
      <c r="G23" s="454"/>
      <c r="H23" s="455"/>
    </row>
    <row r="24" spans="1:8" s="107" customFormat="1" ht="10.5" x14ac:dyDescent="0.2">
      <c r="A24" s="410" t="str">
        <f t="array" ref="A24">IFERROR(INDEX('E1-C. Financing Descriptions'!$A$1:$A$305,SMALL(IF('E1-C. Financing Descriptions'!$H$1:$H$305&lt;&gt;"",ROW('E1-C. Financing Descriptions'!$H$1:$H$305)),ROW('E1-C. Financing Descriptions'!20:20)),1),"")</f>
        <v/>
      </c>
      <c r="B24" s="410" t="str">
        <f t="array" ref="B24">IFERROR(INDEX('E1-C. Financing Descriptions'!$C$1:$C$305,SMALL(IF('E1-C. Financing Descriptions'!$H$1:$H$305&lt;&gt;"",ROW('E1-C. Financing Descriptions'!$H$1:$H$305)),ROW('E1-C. Financing Descriptions'!20:20)),1),"")</f>
        <v/>
      </c>
      <c r="C24" s="473" t="str">
        <f t="array" ref="C24">IFERROR(INDEX('E1-C. Financing Descriptions'!$H$1:$H$305,SMALL(IF('E1-C. Financing Descriptions'!$H$1:$H$305&lt;&gt;"",ROW('E1-C. Financing Descriptions'!$H$1:$H$305)),ROW('E1-C. Financing Descriptions'!20:20)),1),"")</f>
        <v/>
      </c>
      <c r="D24" s="463"/>
      <c r="E24" s="464"/>
      <c r="F24" s="454"/>
      <c r="G24" s="454"/>
      <c r="H24" s="455"/>
    </row>
    <row r="25" spans="1:8" s="107" customFormat="1" ht="10.5" x14ac:dyDescent="0.2">
      <c r="A25" s="410" t="str">
        <f t="array" ref="A25">IFERROR(INDEX('E1-C. Financing Descriptions'!$A$1:$A$305,SMALL(IF('E1-C. Financing Descriptions'!$H$1:$H$305&lt;&gt;"",ROW('E1-C. Financing Descriptions'!$H$1:$H$305)),ROW('E1-C. Financing Descriptions'!21:21)),1),"")</f>
        <v/>
      </c>
      <c r="B25" s="410" t="str">
        <f t="array" ref="B25">IFERROR(INDEX('E1-C. Financing Descriptions'!$C$1:$C$305,SMALL(IF('E1-C. Financing Descriptions'!$H$1:$H$305&lt;&gt;"",ROW('E1-C. Financing Descriptions'!$H$1:$H$305)),ROW('E1-C. Financing Descriptions'!21:21)),1),"")</f>
        <v/>
      </c>
      <c r="C25" s="473" t="str">
        <f t="array" ref="C25">IFERROR(INDEX('E1-C. Financing Descriptions'!$H$1:$H$305,SMALL(IF('E1-C. Financing Descriptions'!$H$1:$H$305&lt;&gt;"",ROW('E1-C. Financing Descriptions'!$H$1:$H$305)),ROW('E1-C. Financing Descriptions'!21:21)),1),"")</f>
        <v/>
      </c>
      <c r="D25" s="463"/>
      <c r="E25" s="464"/>
      <c r="F25" s="454"/>
      <c r="G25" s="454"/>
      <c r="H25" s="455"/>
    </row>
    <row r="26" spans="1:8" s="107" customFormat="1" ht="10.5" x14ac:dyDescent="0.2">
      <c r="A26" s="410" t="str">
        <f t="array" ref="A26">IFERROR(INDEX('E1-C. Financing Descriptions'!$A$1:$A$305,SMALL(IF('E1-C. Financing Descriptions'!$H$1:$H$305&lt;&gt;"",ROW('E1-C. Financing Descriptions'!$H$1:$H$305)),ROW('E1-C. Financing Descriptions'!22:22)),1),"")</f>
        <v/>
      </c>
      <c r="B26" s="410" t="str">
        <f t="array" ref="B26">IFERROR(INDEX('E1-C. Financing Descriptions'!$C$1:$C$305,SMALL(IF('E1-C. Financing Descriptions'!$H$1:$H$305&lt;&gt;"",ROW('E1-C. Financing Descriptions'!$H$1:$H$305)),ROW('E1-C. Financing Descriptions'!22:22)),1),"")</f>
        <v/>
      </c>
      <c r="C26" s="473" t="str">
        <f t="array" ref="C26">IFERROR(INDEX('E1-C. Financing Descriptions'!$H$1:$H$305,SMALL(IF('E1-C. Financing Descriptions'!$H$1:$H$305&lt;&gt;"",ROW('E1-C. Financing Descriptions'!$H$1:$H$305)),ROW('E1-C. Financing Descriptions'!22:22)),1),"")</f>
        <v/>
      </c>
      <c r="D26" s="463"/>
      <c r="E26" s="464"/>
      <c r="F26" s="454"/>
      <c r="G26" s="454"/>
      <c r="H26" s="455"/>
    </row>
    <row r="27" spans="1:8" s="107" customFormat="1" ht="10.5" x14ac:dyDescent="0.2">
      <c r="A27" s="410" t="str">
        <f t="array" ref="A27">IFERROR(INDEX('E1-C. Financing Descriptions'!$A$1:$A$305,SMALL(IF('E1-C. Financing Descriptions'!$H$1:$H$305&lt;&gt;"",ROW('E1-C. Financing Descriptions'!$H$1:$H$305)),ROW('E1-C. Financing Descriptions'!23:23)),1),"")</f>
        <v/>
      </c>
      <c r="B27" s="410" t="str">
        <f t="array" ref="B27">IFERROR(INDEX('E1-C. Financing Descriptions'!$C$1:$C$305,SMALL(IF('E1-C. Financing Descriptions'!$H$1:$H$305&lt;&gt;"",ROW('E1-C. Financing Descriptions'!$H$1:$H$305)),ROW('E1-C. Financing Descriptions'!23:23)),1),"")</f>
        <v/>
      </c>
      <c r="C27" s="473" t="str">
        <f t="array" ref="C27">IFERROR(INDEX('E1-C. Financing Descriptions'!$H$1:$H$305,SMALL(IF('E1-C. Financing Descriptions'!$H$1:$H$305&lt;&gt;"",ROW('E1-C. Financing Descriptions'!$H$1:$H$305)),ROW('E1-C. Financing Descriptions'!23:23)),1),"")</f>
        <v/>
      </c>
      <c r="D27" s="463"/>
      <c r="E27" s="464"/>
      <c r="F27" s="454"/>
      <c r="G27" s="454"/>
      <c r="H27" s="455"/>
    </row>
    <row r="28" spans="1:8" s="107" customFormat="1" ht="10.5" x14ac:dyDescent="0.2">
      <c r="A28" s="410" t="str">
        <f t="array" ref="A28">IFERROR(INDEX('E1-C. Financing Descriptions'!$A$1:$A$305,SMALL(IF('E1-C. Financing Descriptions'!$H$1:$H$305&lt;&gt;"",ROW('E1-C. Financing Descriptions'!$H$1:$H$305)),ROW('E1-C. Financing Descriptions'!24:24)),1),"")</f>
        <v/>
      </c>
      <c r="B28" s="410" t="str">
        <f t="array" ref="B28">IFERROR(INDEX('E1-C. Financing Descriptions'!$C$1:$C$305,SMALL(IF('E1-C. Financing Descriptions'!$H$1:$H$305&lt;&gt;"",ROW('E1-C. Financing Descriptions'!$H$1:$H$305)),ROW('E1-C. Financing Descriptions'!24:24)),1),"")</f>
        <v/>
      </c>
      <c r="C28" s="473" t="str">
        <f t="array" ref="C28">IFERROR(INDEX('E1-C. Financing Descriptions'!$H$1:$H$305,SMALL(IF('E1-C. Financing Descriptions'!$H$1:$H$305&lt;&gt;"",ROW('E1-C. Financing Descriptions'!$H$1:$H$305)),ROW('E1-C. Financing Descriptions'!24:24)),1),"")</f>
        <v/>
      </c>
      <c r="D28" s="463"/>
      <c r="E28" s="464"/>
      <c r="F28" s="454"/>
      <c r="G28" s="454"/>
      <c r="H28" s="455"/>
    </row>
    <row r="29" spans="1:8" s="107" customFormat="1" ht="10.5" x14ac:dyDescent="0.2">
      <c r="A29" s="410" t="str">
        <f t="array" ref="A29">IFERROR(INDEX('E1-C. Financing Descriptions'!$A$1:$A$305,SMALL(IF('E1-C. Financing Descriptions'!$H$1:$H$305&lt;&gt;"",ROW('E1-C. Financing Descriptions'!$H$1:$H$305)),ROW('E1-C. Financing Descriptions'!25:25)),1),"")</f>
        <v/>
      </c>
      <c r="B29" s="410" t="str">
        <f t="array" ref="B29">IFERROR(INDEX('E1-C. Financing Descriptions'!$C$1:$C$305,SMALL(IF('E1-C. Financing Descriptions'!$H$1:$H$305&lt;&gt;"",ROW('E1-C. Financing Descriptions'!$H$1:$H$305)),ROW('E1-C. Financing Descriptions'!25:25)),1),"")</f>
        <v/>
      </c>
      <c r="C29" s="473" t="str">
        <f t="array" ref="C29">IFERROR(INDEX('E1-C. Financing Descriptions'!$H$1:$H$305,SMALL(IF('E1-C. Financing Descriptions'!$H$1:$H$305&lt;&gt;"",ROW('E1-C. Financing Descriptions'!$H$1:$H$305)),ROW('E1-C. Financing Descriptions'!25:25)),1),"")</f>
        <v/>
      </c>
      <c r="D29" s="463"/>
      <c r="E29" s="464"/>
      <c r="F29" s="454"/>
      <c r="G29" s="454"/>
      <c r="H29" s="455"/>
    </row>
    <row r="30" spans="1:8" s="107" customFormat="1" ht="10.5" x14ac:dyDescent="0.2">
      <c r="A30" s="410" t="str">
        <f t="array" ref="A30">IFERROR(INDEX('E1-C. Financing Descriptions'!$A$1:$A$305,SMALL(IF('E1-C. Financing Descriptions'!$H$1:$H$305&lt;&gt;"",ROW('E1-C. Financing Descriptions'!$H$1:$H$305)),ROW('E1-C. Financing Descriptions'!26:26)),1),"")</f>
        <v/>
      </c>
      <c r="B30" s="410" t="str">
        <f t="array" ref="B30">IFERROR(INDEX('E1-C. Financing Descriptions'!$C$1:$C$305,SMALL(IF('E1-C. Financing Descriptions'!$H$1:$H$305&lt;&gt;"",ROW('E1-C. Financing Descriptions'!$H$1:$H$305)),ROW('E1-C. Financing Descriptions'!26:26)),1),"")</f>
        <v/>
      </c>
      <c r="C30" s="473" t="str">
        <f t="array" ref="C30">IFERROR(INDEX('E1-C. Financing Descriptions'!$H$1:$H$305,SMALL(IF('E1-C. Financing Descriptions'!$H$1:$H$305&lt;&gt;"",ROW('E1-C. Financing Descriptions'!$H$1:$H$305)),ROW('E1-C. Financing Descriptions'!26:26)),1),"")</f>
        <v/>
      </c>
      <c r="D30" s="463"/>
      <c r="E30" s="464"/>
      <c r="F30" s="454"/>
      <c r="G30" s="454"/>
      <c r="H30" s="455"/>
    </row>
    <row r="31" spans="1:8" s="107" customFormat="1" ht="10.5" x14ac:dyDescent="0.2">
      <c r="A31" s="410" t="str">
        <f t="array" ref="A31">IFERROR(INDEX('E1-C. Financing Descriptions'!$A$1:$A$305,SMALL(IF('E1-C. Financing Descriptions'!$H$1:$H$305&lt;&gt;"",ROW('E1-C. Financing Descriptions'!$H$1:$H$305)),ROW('E1-C. Financing Descriptions'!27:27)),1),"")</f>
        <v/>
      </c>
      <c r="B31" s="410" t="str">
        <f t="array" ref="B31">IFERROR(INDEX('E1-C. Financing Descriptions'!$C$1:$C$305,SMALL(IF('E1-C. Financing Descriptions'!$H$1:$H$305&lt;&gt;"",ROW('E1-C. Financing Descriptions'!$H$1:$H$305)),ROW('E1-C. Financing Descriptions'!27:27)),1),"")</f>
        <v/>
      </c>
      <c r="C31" s="473" t="str">
        <f t="array" ref="C31">IFERROR(INDEX('E1-C. Financing Descriptions'!$H$1:$H$305,SMALL(IF('E1-C. Financing Descriptions'!$H$1:$H$305&lt;&gt;"",ROW('E1-C. Financing Descriptions'!$H$1:$H$305)),ROW('E1-C. Financing Descriptions'!27:27)),1),"")</f>
        <v/>
      </c>
      <c r="D31" s="463"/>
      <c r="E31" s="464"/>
      <c r="F31" s="454"/>
      <c r="G31" s="454"/>
      <c r="H31" s="455"/>
    </row>
    <row r="32" spans="1:8" s="107" customFormat="1" ht="10.5" x14ac:dyDescent="0.2">
      <c r="A32" s="410" t="str">
        <f t="array" ref="A32">IFERROR(INDEX('E1-C. Financing Descriptions'!$A$1:$A$305,SMALL(IF('E1-C. Financing Descriptions'!$H$1:$H$305&lt;&gt;"",ROW('E1-C. Financing Descriptions'!$H$1:$H$305)),ROW('E1-C. Financing Descriptions'!28:28)),1),"")</f>
        <v/>
      </c>
      <c r="B32" s="410" t="str">
        <f t="array" ref="B32">IFERROR(INDEX('E1-C. Financing Descriptions'!$C$1:$C$305,SMALL(IF('E1-C. Financing Descriptions'!$H$1:$H$305&lt;&gt;"",ROW('E1-C. Financing Descriptions'!$H$1:$H$305)),ROW('E1-C. Financing Descriptions'!28:28)),1),"")</f>
        <v/>
      </c>
      <c r="C32" s="473" t="str">
        <f t="array" ref="C32">IFERROR(INDEX('E1-C. Financing Descriptions'!$H$1:$H$305,SMALL(IF('E1-C. Financing Descriptions'!$H$1:$H$305&lt;&gt;"",ROW('E1-C. Financing Descriptions'!$H$1:$H$305)),ROW('E1-C. Financing Descriptions'!28:28)),1),"")</f>
        <v/>
      </c>
      <c r="D32" s="463"/>
      <c r="E32" s="464"/>
      <c r="F32" s="454"/>
      <c r="G32" s="454"/>
      <c r="H32" s="455"/>
    </row>
    <row r="33" spans="1:8" s="107" customFormat="1" ht="10.5" x14ac:dyDescent="0.2">
      <c r="A33" s="410" t="str">
        <f t="array" ref="A33">IFERROR(INDEX('E1-C. Financing Descriptions'!$A$1:$A$305,SMALL(IF('E1-C. Financing Descriptions'!$H$1:$H$305&lt;&gt;"",ROW('E1-C. Financing Descriptions'!$H$1:$H$305)),ROW('E1-C. Financing Descriptions'!29:29)),1),"")</f>
        <v/>
      </c>
      <c r="B33" s="410" t="str">
        <f t="array" ref="B33">IFERROR(INDEX('E1-C. Financing Descriptions'!$C$1:$C$305,SMALL(IF('E1-C. Financing Descriptions'!$H$1:$H$305&lt;&gt;"",ROW('E1-C. Financing Descriptions'!$H$1:$H$305)),ROW('E1-C. Financing Descriptions'!29:29)),1),"")</f>
        <v/>
      </c>
      <c r="C33" s="473" t="str">
        <f t="array" ref="C33">IFERROR(INDEX('E1-C. Financing Descriptions'!$H$1:$H$305,SMALL(IF('E1-C. Financing Descriptions'!$H$1:$H$305&lt;&gt;"",ROW('E1-C. Financing Descriptions'!$H$1:$H$305)),ROW('E1-C. Financing Descriptions'!29:29)),1),"")</f>
        <v/>
      </c>
      <c r="D33" s="463"/>
      <c r="E33" s="464"/>
      <c r="F33" s="454"/>
      <c r="G33" s="454"/>
      <c r="H33" s="455"/>
    </row>
    <row r="34" spans="1:8" s="107" customFormat="1" ht="10.5" x14ac:dyDescent="0.2">
      <c r="A34" s="410" t="str">
        <f t="array" ref="A34">IFERROR(INDEX('E1-C. Financing Descriptions'!$A$1:$A$305,SMALL(IF('E1-C. Financing Descriptions'!$H$1:$H$305&lt;&gt;"",ROW('E1-C. Financing Descriptions'!$H$1:$H$305)),ROW('E1-C. Financing Descriptions'!30:30)),1),"")</f>
        <v/>
      </c>
      <c r="B34" s="410" t="str">
        <f t="array" ref="B34">IFERROR(INDEX('E1-C. Financing Descriptions'!$C$1:$C$305,SMALL(IF('E1-C. Financing Descriptions'!$H$1:$H$305&lt;&gt;"",ROW('E1-C. Financing Descriptions'!$H$1:$H$305)),ROW('E1-C. Financing Descriptions'!30:30)),1),"")</f>
        <v/>
      </c>
      <c r="C34" s="473" t="str">
        <f t="array" ref="C34">IFERROR(INDEX('E1-C. Financing Descriptions'!$H$1:$H$305,SMALL(IF('E1-C. Financing Descriptions'!$H$1:$H$305&lt;&gt;"",ROW('E1-C. Financing Descriptions'!$H$1:$H$305)),ROW('E1-C. Financing Descriptions'!30:30)),1),"")</f>
        <v/>
      </c>
      <c r="D34" s="463"/>
      <c r="E34" s="464"/>
      <c r="F34" s="454"/>
      <c r="G34" s="454"/>
      <c r="H34" s="455"/>
    </row>
    <row r="35" spans="1:8" s="107" customFormat="1" ht="10.5" x14ac:dyDescent="0.2">
      <c r="A35" s="410" t="str">
        <f t="array" ref="A35">IFERROR(INDEX('E1-C. Financing Descriptions'!$A$1:$A$305,SMALL(IF('E1-C. Financing Descriptions'!$H$1:$H$305&lt;&gt;"",ROW('E1-C. Financing Descriptions'!$H$1:$H$305)),ROW('E1-C. Financing Descriptions'!31:31)),1),"")</f>
        <v/>
      </c>
      <c r="B35" s="410" t="str">
        <f t="array" ref="B35">IFERROR(INDEX('E1-C. Financing Descriptions'!$C$1:$C$305,SMALL(IF('E1-C. Financing Descriptions'!$H$1:$H$305&lt;&gt;"",ROW('E1-C. Financing Descriptions'!$H$1:$H$305)),ROW('E1-C. Financing Descriptions'!31:31)),1),"")</f>
        <v/>
      </c>
      <c r="C35" s="473" t="str">
        <f t="array" ref="C35">IFERROR(INDEX('E1-C. Financing Descriptions'!$H$1:$H$305,SMALL(IF('E1-C. Financing Descriptions'!$H$1:$H$305&lt;&gt;"",ROW('E1-C. Financing Descriptions'!$H$1:$H$305)),ROW('E1-C. Financing Descriptions'!31:31)),1),"")</f>
        <v/>
      </c>
      <c r="D35" s="463"/>
      <c r="E35" s="464"/>
      <c r="F35" s="454"/>
      <c r="G35" s="454"/>
      <c r="H35" s="455"/>
    </row>
    <row r="36" spans="1:8" s="107" customFormat="1" ht="10.5" x14ac:dyDescent="0.2">
      <c r="A36" s="410" t="str">
        <f t="array" ref="A36">IFERROR(INDEX('E1-C. Financing Descriptions'!$A$1:$A$305,SMALL(IF('E1-C. Financing Descriptions'!$H$1:$H$305&lt;&gt;"",ROW('E1-C. Financing Descriptions'!$H$1:$H$305)),ROW('E1-C. Financing Descriptions'!32:32)),1),"")</f>
        <v/>
      </c>
      <c r="B36" s="410" t="str">
        <f t="array" ref="B36">IFERROR(INDEX('E1-C. Financing Descriptions'!$C$1:$C$305,SMALL(IF('E1-C. Financing Descriptions'!$H$1:$H$305&lt;&gt;"",ROW('E1-C. Financing Descriptions'!$H$1:$H$305)),ROW('E1-C. Financing Descriptions'!32:32)),1),"")</f>
        <v/>
      </c>
      <c r="C36" s="473" t="str">
        <f t="array" ref="C36">IFERROR(INDEX('E1-C. Financing Descriptions'!$H$1:$H$305,SMALL(IF('E1-C. Financing Descriptions'!$H$1:$H$305&lt;&gt;"",ROW('E1-C. Financing Descriptions'!$H$1:$H$305)),ROW('E1-C. Financing Descriptions'!32:32)),1),"")</f>
        <v/>
      </c>
      <c r="D36" s="463"/>
      <c r="E36" s="464"/>
      <c r="F36" s="454"/>
      <c r="G36" s="454"/>
      <c r="H36" s="455"/>
    </row>
    <row r="37" spans="1:8" s="107" customFormat="1" ht="10.5" x14ac:dyDescent="0.2">
      <c r="A37" s="410" t="str">
        <f t="array" ref="A37">IFERROR(INDEX('E1-C. Financing Descriptions'!$A$1:$A$305,SMALL(IF('E1-C. Financing Descriptions'!$H$1:$H$305&lt;&gt;"",ROW('E1-C. Financing Descriptions'!$H$1:$H$305)),ROW('E1-C. Financing Descriptions'!33:33)),1),"")</f>
        <v/>
      </c>
      <c r="B37" s="410" t="str">
        <f t="array" ref="B37">IFERROR(INDEX('E1-C. Financing Descriptions'!$C$1:$C$305,SMALL(IF('E1-C. Financing Descriptions'!$H$1:$H$305&lt;&gt;"",ROW('E1-C. Financing Descriptions'!$H$1:$H$305)),ROW('E1-C. Financing Descriptions'!33:33)),1),"")</f>
        <v/>
      </c>
      <c r="C37" s="473" t="str">
        <f t="array" ref="C37">IFERROR(INDEX('E1-C. Financing Descriptions'!$H$1:$H$305,SMALL(IF('E1-C. Financing Descriptions'!$H$1:$H$305&lt;&gt;"",ROW('E1-C. Financing Descriptions'!$H$1:$H$305)),ROW('E1-C. Financing Descriptions'!33:33)),1),"")</f>
        <v/>
      </c>
      <c r="D37" s="463"/>
      <c r="E37" s="464"/>
      <c r="F37" s="454"/>
      <c r="G37" s="454"/>
      <c r="H37" s="455"/>
    </row>
    <row r="38" spans="1:8" s="107" customFormat="1" ht="10.5" x14ac:dyDescent="0.2">
      <c r="A38" s="410" t="str">
        <f t="array" ref="A38">IFERROR(INDEX('E1-C. Financing Descriptions'!$A$1:$A$305,SMALL(IF('E1-C. Financing Descriptions'!$H$1:$H$305&lt;&gt;"",ROW('E1-C. Financing Descriptions'!$H$1:$H$305)),ROW('E1-C. Financing Descriptions'!34:34)),1),"")</f>
        <v/>
      </c>
      <c r="B38" s="410" t="str">
        <f t="array" ref="B38">IFERROR(INDEX('E1-C. Financing Descriptions'!$C$1:$C$305,SMALL(IF('E1-C. Financing Descriptions'!$H$1:$H$305&lt;&gt;"",ROW('E1-C. Financing Descriptions'!$H$1:$H$305)),ROW('E1-C. Financing Descriptions'!34:34)),1),"")</f>
        <v/>
      </c>
      <c r="C38" s="473" t="str">
        <f t="array" ref="C38">IFERROR(INDEX('E1-C. Financing Descriptions'!$H$1:$H$305,SMALL(IF('E1-C. Financing Descriptions'!$H$1:$H$305&lt;&gt;"",ROW('E1-C. Financing Descriptions'!$H$1:$H$305)),ROW('E1-C. Financing Descriptions'!34:34)),1),"")</f>
        <v/>
      </c>
      <c r="D38" s="463"/>
      <c r="E38" s="464"/>
      <c r="F38" s="454"/>
      <c r="G38" s="454"/>
      <c r="H38" s="455"/>
    </row>
    <row r="39" spans="1:8" s="107" customFormat="1" ht="10.5" x14ac:dyDescent="0.2">
      <c r="A39" s="410" t="str">
        <f t="array" ref="A39">IFERROR(INDEX('E1-C. Financing Descriptions'!$A$1:$A$305,SMALL(IF('E1-C. Financing Descriptions'!$H$1:$H$305&lt;&gt;"",ROW('E1-C. Financing Descriptions'!$H$1:$H$305)),ROW('E1-C. Financing Descriptions'!35:35)),1),"")</f>
        <v/>
      </c>
      <c r="B39" s="410" t="str">
        <f t="array" ref="B39">IFERROR(INDEX('E1-C. Financing Descriptions'!$C$1:$C$305,SMALL(IF('E1-C. Financing Descriptions'!$H$1:$H$305&lt;&gt;"",ROW('E1-C. Financing Descriptions'!$H$1:$H$305)),ROW('E1-C. Financing Descriptions'!35:35)),1),"")</f>
        <v/>
      </c>
      <c r="C39" s="473" t="str">
        <f t="array" ref="C39">IFERROR(INDEX('E1-C. Financing Descriptions'!$H$1:$H$305,SMALL(IF('E1-C. Financing Descriptions'!$H$1:$H$305&lt;&gt;"",ROW('E1-C. Financing Descriptions'!$H$1:$H$305)),ROW('E1-C. Financing Descriptions'!35:35)),1),"")</f>
        <v/>
      </c>
      <c r="D39" s="463"/>
      <c r="E39" s="464"/>
      <c r="F39" s="454"/>
      <c r="G39" s="454"/>
      <c r="H39" s="455"/>
    </row>
    <row r="40" spans="1:8" s="107" customFormat="1" ht="10.5" x14ac:dyDescent="0.2">
      <c r="A40" s="410" t="str">
        <f t="array" ref="A40">IFERROR(INDEX('E1-C. Financing Descriptions'!$A$1:$A$305,SMALL(IF('E1-C. Financing Descriptions'!$H$1:$H$305&lt;&gt;"",ROW('E1-C. Financing Descriptions'!$H$1:$H$305)),ROW('E1-C. Financing Descriptions'!36:36)),1),"")</f>
        <v/>
      </c>
      <c r="B40" s="410" t="str">
        <f t="array" ref="B40">IFERROR(INDEX('E1-C. Financing Descriptions'!$C$1:$C$305,SMALL(IF('E1-C. Financing Descriptions'!$H$1:$H$305&lt;&gt;"",ROW('E1-C. Financing Descriptions'!$H$1:$H$305)),ROW('E1-C. Financing Descriptions'!36:36)),1),"")</f>
        <v/>
      </c>
      <c r="C40" s="473" t="str">
        <f t="array" ref="C40">IFERROR(INDEX('E1-C. Financing Descriptions'!$H$1:$H$305,SMALL(IF('E1-C. Financing Descriptions'!$H$1:$H$305&lt;&gt;"",ROW('E1-C. Financing Descriptions'!$H$1:$H$305)),ROW('E1-C. Financing Descriptions'!36:36)),1),"")</f>
        <v/>
      </c>
      <c r="D40" s="463"/>
      <c r="E40" s="464"/>
      <c r="F40" s="454"/>
      <c r="G40" s="454"/>
      <c r="H40" s="455"/>
    </row>
    <row r="41" spans="1:8" s="107" customFormat="1" ht="10.5" x14ac:dyDescent="0.2">
      <c r="A41" s="410" t="str">
        <f t="array" ref="A41">IFERROR(INDEX('E1-C. Financing Descriptions'!$A$1:$A$305,SMALL(IF('E1-C. Financing Descriptions'!$H$1:$H$305&lt;&gt;"",ROW('E1-C. Financing Descriptions'!$H$1:$H$305)),ROW('E1-C. Financing Descriptions'!37:37)),1),"")</f>
        <v/>
      </c>
      <c r="B41" s="410" t="str">
        <f t="array" ref="B41">IFERROR(INDEX('E1-C. Financing Descriptions'!$C$1:$C$305,SMALL(IF('E1-C. Financing Descriptions'!$H$1:$H$305&lt;&gt;"",ROW('E1-C. Financing Descriptions'!$H$1:$H$305)),ROW('E1-C. Financing Descriptions'!37:37)),1),"")</f>
        <v/>
      </c>
      <c r="C41" s="473" t="str">
        <f t="array" ref="C41">IFERROR(INDEX('E1-C. Financing Descriptions'!$H$1:$H$305,SMALL(IF('E1-C. Financing Descriptions'!$H$1:$H$305&lt;&gt;"",ROW('E1-C. Financing Descriptions'!$H$1:$H$305)),ROW('E1-C. Financing Descriptions'!37:37)),1),"")</f>
        <v/>
      </c>
      <c r="D41" s="463"/>
      <c r="E41" s="464"/>
      <c r="F41" s="454"/>
      <c r="G41" s="454"/>
      <c r="H41" s="455"/>
    </row>
    <row r="42" spans="1:8" s="107" customFormat="1" ht="10.5" x14ac:dyDescent="0.2">
      <c r="A42" s="410" t="str">
        <f t="array" ref="A42">IFERROR(INDEX('E1-C. Financing Descriptions'!$A$1:$A$305,SMALL(IF('E1-C. Financing Descriptions'!$H$1:$H$305&lt;&gt;"",ROW('E1-C. Financing Descriptions'!$H$1:$H$305)),ROW('E1-C. Financing Descriptions'!38:38)),1),"")</f>
        <v/>
      </c>
      <c r="B42" s="410" t="str">
        <f t="array" ref="B42">IFERROR(INDEX('E1-C. Financing Descriptions'!$C$1:$C$305,SMALL(IF('E1-C. Financing Descriptions'!$H$1:$H$305&lt;&gt;"",ROW('E1-C. Financing Descriptions'!$H$1:$H$305)),ROW('E1-C. Financing Descriptions'!38:38)),1),"")</f>
        <v/>
      </c>
      <c r="C42" s="473" t="str">
        <f t="array" ref="C42">IFERROR(INDEX('E1-C. Financing Descriptions'!$H$1:$H$305,SMALL(IF('E1-C. Financing Descriptions'!$H$1:$H$305&lt;&gt;"",ROW('E1-C. Financing Descriptions'!$H$1:$H$305)),ROW('E1-C. Financing Descriptions'!38:38)),1),"")</f>
        <v/>
      </c>
      <c r="D42" s="463"/>
      <c r="E42" s="464"/>
      <c r="F42" s="454"/>
      <c r="G42" s="454"/>
      <c r="H42" s="455"/>
    </row>
    <row r="43" spans="1:8" s="107" customFormat="1" ht="10.5" x14ac:dyDescent="0.2">
      <c r="A43" s="410" t="str">
        <f t="array" ref="A43">IFERROR(INDEX('E1-C. Financing Descriptions'!$A$1:$A$305,SMALL(IF('E1-C. Financing Descriptions'!$H$1:$H$305&lt;&gt;"",ROW('E1-C. Financing Descriptions'!$H$1:$H$305)),ROW('E1-C. Financing Descriptions'!39:39)),1),"")</f>
        <v/>
      </c>
      <c r="B43" s="410" t="str">
        <f t="array" ref="B43">IFERROR(INDEX('E1-C. Financing Descriptions'!$C$1:$C$305,SMALL(IF('E1-C. Financing Descriptions'!$H$1:$H$305&lt;&gt;"",ROW('E1-C. Financing Descriptions'!$H$1:$H$305)),ROW('E1-C. Financing Descriptions'!39:39)),1),"")</f>
        <v/>
      </c>
      <c r="C43" s="473" t="str">
        <f t="array" ref="C43">IFERROR(INDEX('E1-C. Financing Descriptions'!$H$1:$H$305,SMALL(IF('E1-C. Financing Descriptions'!$H$1:$H$305&lt;&gt;"",ROW('E1-C. Financing Descriptions'!$H$1:$H$305)),ROW('E1-C. Financing Descriptions'!39:39)),1),"")</f>
        <v/>
      </c>
      <c r="D43" s="463"/>
      <c r="E43" s="464"/>
      <c r="F43" s="454"/>
      <c r="G43" s="454"/>
      <c r="H43" s="455"/>
    </row>
    <row r="44" spans="1:8" s="107" customFormat="1" ht="10.5" x14ac:dyDescent="0.2">
      <c r="A44" s="410" t="str">
        <f t="array" ref="A44">IFERROR(INDEX('E1-C. Financing Descriptions'!$A$1:$A$305,SMALL(IF('E1-C. Financing Descriptions'!$H$1:$H$305&lt;&gt;"",ROW('E1-C. Financing Descriptions'!$H$1:$H$305)),ROW('E1-C. Financing Descriptions'!40:40)),1),"")</f>
        <v/>
      </c>
      <c r="B44" s="410" t="str">
        <f t="array" ref="B44">IFERROR(INDEX('E1-C. Financing Descriptions'!$C$1:$C$305,SMALL(IF('E1-C. Financing Descriptions'!$H$1:$H$305&lt;&gt;"",ROW('E1-C. Financing Descriptions'!$H$1:$H$305)),ROW('E1-C. Financing Descriptions'!40:40)),1),"")</f>
        <v/>
      </c>
      <c r="C44" s="473" t="str">
        <f t="array" ref="C44">IFERROR(INDEX('E1-C. Financing Descriptions'!$H$1:$H$305,SMALL(IF('E1-C. Financing Descriptions'!$H$1:$H$305&lt;&gt;"",ROW('E1-C. Financing Descriptions'!$H$1:$H$305)),ROW('E1-C. Financing Descriptions'!40:40)),1),"")</f>
        <v/>
      </c>
      <c r="D44" s="463"/>
      <c r="E44" s="464"/>
      <c r="F44" s="454"/>
      <c r="G44" s="454"/>
      <c r="H44" s="455"/>
    </row>
    <row r="45" spans="1:8" s="107" customFormat="1" ht="10.5" x14ac:dyDescent="0.2">
      <c r="A45" s="410" t="str">
        <f t="array" ref="A45">IFERROR(INDEX('E1-C. Financing Descriptions'!$A$1:$A$305,SMALL(IF('E1-C. Financing Descriptions'!$H$1:$H$305&lt;&gt;"",ROW('E1-C. Financing Descriptions'!$H$1:$H$305)),ROW('E1-C. Financing Descriptions'!41:41)),1),"")</f>
        <v/>
      </c>
      <c r="B45" s="410" t="str">
        <f t="array" ref="B45">IFERROR(INDEX('E1-C. Financing Descriptions'!$C$1:$C$305,SMALL(IF('E1-C. Financing Descriptions'!$H$1:$H$305&lt;&gt;"",ROW('E1-C. Financing Descriptions'!$H$1:$H$305)),ROW('E1-C. Financing Descriptions'!41:41)),1),"")</f>
        <v/>
      </c>
      <c r="C45" s="473" t="str">
        <f t="array" ref="C45">IFERROR(INDEX('E1-C. Financing Descriptions'!$H$1:$H$305,SMALL(IF('E1-C. Financing Descriptions'!$H$1:$H$305&lt;&gt;"",ROW('E1-C. Financing Descriptions'!$H$1:$H$305)),ROW('E1-C. Financing Descriptions'!41:41)),1),"")</f>
        <v/>
      </c>
      <c r="D45" s="463"/>
      <c r="E45" s="464"/>
      <c r="F45" s="454"/>
      <c r="G45" s="454"/>
      <c r="H45" s="455"/>
    </row>
    <row r="46" spans="1:8" s="107" customFormat="1" ht="10.5" x14ac:dyDescent="0.2">
      <c r="A46" s="410" t="str">
        <f t="array" ref="A46">IFERROR(INDEX('E1-C. Financing Descriptions'!$A$1:$A$305,SMALL(IF('E1-C. Financing Descriptions'!$H$1:$H$305&lt;&gt;"",ROW('E1-C. Financing Descriptions'!$H$1:$H$305)),ROW('E1-C. Financing Descriptions'!42:42)),1),"")</f>
        <v/>
      </c>
      <c r="B46" s="410" t="str">
        <f t="array" ref="B46">IFERROR(INDEX('E1-C. Financing Descriptions'!$C$1:$C$305,SMALL(IF('E1-C. Financing Descriptions'!$H$1:$H$305&lt;&gt;"",ROW('E1-C. Financing Descriptions'!$H$1:$H$305)),ROW('E1-C. Financing Descriptions'!42:42)),1),"")</f>
        <v/>
      </c>
      <c r="C46" s="473" t="str">
        <f t="array" ref="C46">IFERROR(INDEX('E1-C. Financing Descriptions'!$H$1:$H$305,SMALL(IF('E1-C. Financing Descriptions'!$H$1:$H$305&lt;&gt;"",ROW('E1-C. Financing Descriptions'!$H$1:$H$305)),ROW('E1-C. Financing Descriptions'!42:42)),1),"")</f>
        <v/>
      </c>
      <c r="D46" s="463"/>
      <c r="E46" s="464"/>
      <c r="F46" s="454"/>
      <c r="G46" s="454"/>
      <c r="H46" s="455"/>
    </row>
    <row r="47" spans="1:8" s="107" customFormat="1" ht="10.5" x14ac:dyDescent="0.2">
      <c r="A47" s="410" t="str">
        <f t="array" ref="A47">IFERROR(INDEX('E1-C. Financing Descriptions'!$A$1:$A$305,SMALL(IF('E1-C. Financing Descriptions'!$H$1:$H$305&lt;&gt;"",ROW('E1-C. Financing Descriptions'!$H$1:$H$305)),ROW('E1-C. Financing Descriptions'!43:43)),1),"")</f>
        <v/>
      </c>
      <c r="B47" s="410" t="str">
        <f t="array" ref="B47">IFERROR(INDEX('E1-C. Financing Descriptions'!$C$1:$C$305,SMALL(IF('E1-C. Financing Descriptions'!$H$1:$H$305&lt;&gt;"",ROW('E1-C. Financing Descriptions'!$H$1:$H$305)),ROW('E1-C. Financing Descriptions'!43:43)),1),"")</f>
        <v/>
      </c>
      <c r="C47" s="473" t="str">
        <f t="array" ref="C47">IFERROR(INDEX('E1-C. Financing Descriptions'!$H$1:$H$305,SMALL(IF('E1-C. Financing Descriptions'!$H$1:$H$305&lt;&gt;"",ROW('E1-C. Financing Descriptions'!$H$1:$H$305)),ROW('E1-C. Financing Descriptions'!43:43)),1),"")</f>
        <v/>
      </c>
      <c r="D47" s="463"/>
      <c r="E47" s="464"/>
      <c r="F47" s="454"/>
      <c r="G47" s="454"/>
      <c r="H47" s="455"/>
    </row>
    <row r="48" spans="1:8" s="107" customFormat="1" ht="10.5" x14ac:dyDescent="0.2">
      <c r="A48" s="410" t="str">
        <f t="array" ref="A48">IFERROR(INDEX('E1-C. Financing Descriptions'!$A$1:$A$305,SMALL(IF('E1-C. Financing Descriptions'!$H$1:$H$305&lt;&gt;"",ROW('E1-C. Financing Descriptions'!$H$1:$H$305)),ROW('E1-C. Financing Descriptions'!44:44)),1),"")</f>
        <v/>
      </c>
      <c r="B48" s="410" t="str">
        <f t="array" ref="B48">IFERROR(INDEX('E1-C. Financing Descriptions'!$C$1:$C$305,SMALL(IF('E1-C. Financing Descriptions'!$H$1:$H$305&lt;&gt;"",ROW('E1-C. Financing Descriptions'!$H$1:$H$305)),ROW('E1-C. Financing Descriptions'!44:44)),1),"")</f>
        <v/>
      </c>
      <c r="C48" s="473" t="str">
        <f t="array" ref="C48">IFERROR(INDEX('E1-C. Financing Descriptions'!$H$1:$H$305,SMALL(IF('E1-C. Financing Descriptions'!$H$1:$H$305&lt;&gt;"",ROW('E1-C. Financing Descriptions'!$H$1:$H$305)),ROW('E1-C. Financing Descriptions'!44:44)),1),"")</f>
        <v/>
      </c>
      <c r="D48" s="463"/>
      <c r="E48" s="464"/>
      <c r="F48" s="454"/>
      <c r="G48" s="454"/>
      <c r="H48" s="455"/>
    </row>
    <row r="49" spans="1:8" s="107" customFormat="1" ht="10.5" x14ac:dyDescent="0.2">
      <c r="A49" s="410" t="str">
        <f t="array" ref="A49">IFERROR(INDEX('E1-C. Financing Descriptions'!$A$1:$A$305,SMALL(IF('E1-C. Financing Descriptions'!$H$1:$H$305&lt;&gt;"",ROW('E1-C. Financing Descriptions'!$H$1:$H$305)),ROW('E1-C. Financing Descriptions'!45:45)),1),"")</f>
        <v/>
      </c>
      <c r="B49" s="410" t="str">
        <f t="array" ref="B49">IFERROR(INDEX('E1-C. Financing Descriptions'!$C$1:$C$305,SMALL(IF('E1-C. Financing Descriptions'!$H$1:$H$305&lt;&gt;"",ROW('E1-C. Financing Descriptions'!$H$1:$H$305)),ROW('E1-C. Financing Descriptions'!45:45)),1),"")</f>
        <v/>
      </c>
      <c r="C49" s="473" t="str">
        <f t="array" ref="C49">IFERROR(INDEX('E1-C. Financing Descriptions'!$H$1:$H$305,SMALL(IF('E1-C. Financing Descriptions'!$H$1:$H$305&lt;&gt;"",ROW('E1-C. Financing Descriptions'!$H$1:$H$305)),ROW('E1-C. Financing Descriptions'!45:45)),1),"")</f>
        <v/>
      </c>
      <c r="D49" s="463"/>
      <c r="E49" s="464"/>
      <c r="F49" s="454"/>
      <c r="G49" s="454"/>
      <c r="H49" s="455"/>
    </row>
    <row r="50" spans="1:8" s="107" customFormat="1" ht="10.5" x14ac:dyDescent="0.2">
      <c r="A50" s="410" t="str">
        <f t="array" ref="A50">IFERROR(INDEX('E1-C. Financing Descriptions'!$A$1:$A$305,SMALL(IF('E1-C. Financing Descriptions'!$H$1:$H$305&lt;&gt;"",ROW('E1-C. Financing Descriptions'!$H$1:$H$305)),ROW('E1-C. Financing Descriptions'!46:46)),1),"")</f>
        <v/>
      </c>
      <c r="B50" s="410" t="str">
        <f t="array" ref="B50">IFERROR(INDEX('E1-C. Financing Descriptions'!$C$1:$C$305,SMALL(IF('E1-C. Financing Descriptions'!$H$1:$H$305&lt;&gt;"",ROW('E1-C. Financing Descriptions'!$H$1:$H$305)),ROW('E1-C. Financing Descriptions'!46:46)),1),"")</f>
        <v/>
      </c>
      <c r="C50" s="473" t="str">
        <f t="array" ref="C50">IFERROR(INDEX('E1-C. Financing Descriptions'!$H$1:$H$305,SMALL(IF('E1-C. Financing Descriptions'!$H$1:$H$305&lt;&gt;"",ROW('E1-C. Financing Descriptions'!$H$1:$H$305)),ROW('E1-C. Financing Descriptions'!46:46)),1),"")</f>
        <v/>
      </c>
      <c r="D50" s="463"/>
      <c r="E50" s="464"/>
      <c r="F50" s="454"/>
      <c r="G50" s="454"/>
      <c r="H50" s="455"/>
    </row>
    <row r="51" spans="1:8" s="107" customFormat="1" ht="10.5" x14ac:dyDescent="0.2">
      <c r="A51" s="410" t="str">
        <f t="array" ref="A51">IFERROR(INDEX('E1-C. Financing Descriptions'!$A$1:$A$305,SMALL(IF('E1-C. Financing Descriptions'!$H$1:$H$305&lt;&gt;"",ROW('E1-C. Financing Descriptions'!$H$1:$H$305)),ROW('E1-C. Financing Descriptions'!47:47)),1),"")</f>
        <v/>
      </c>
      <c r="B51" s="410" t="str">
        <f t="array" ref="B51">IFERROR(INDEX('E1-C. Financing Descriptions'!$C$1:$C$305,SMALL(IF('E1-C. Financing Descriptions'!$H$1:$H$305&lt;&gt;"",ROW('E1-C. Financing Descriptions'!$H$1:$H$305)),ROW('E1-C. Financing Descriptions'!47:47)),1),"")</f>
        <v/>
      </c>
      <c r="C51" s="473" t="str">
        <f t="array" ref="C51">IFERROR(INDEX('E1-C. Financing Descriptions'!$H$1:$H$305,SMALL(IF('E1-C. Financing Descriptions'!$H$1:$H$305&lt;&gt;"",ROW('E1-C. Financing Descriptions'!$H$1:$H$305)),ROW('E1-C. Financing Descriptions'!47:47)),1),"")</f>
        <v/>
      </c>
      <c r="D51" s="463"/>
      <c r="E51" s="464"/>
      <c r="F51" s="454"/>
      <c r="G51" s="454"/>
      <c r="H51" s="455"/>
    </row>
    <row r="52" spans="1:8" s="107" customFormat="1" ht="10.5" x14ac:dyDescent="0.2">
      <c r="A52" s="410" t="str">
        <f t="array" ref="A52">IFERROR(INDEX('E1-C. Financing Descriptions'!$A$1:$A$305,SMALL(IF('E1-C. Financing Descriptions'!$H$1:$H$305&lt;&gt;"",ROW('E1-C. Financing Descriptions'!$H$1:$H$305)),ROW('E1-C. Financing Descriptions'!48:48)),1),"")</f>
        <v/>
      </c>
      <c r="B52" s="410" t="str">
        <f t="array" ref="B52">IFERROR(INDEX('E1-C. Financing Descriptions'!$C$1:$C$305,SMALL(IF('E1-C. Financing Descriptions'!$H$1:$H$305&lt;&gt;"",ROW('E1-C. Financing Descriptions'!$H$1:$H$305)),ROW('E1-C. Financing Descriptions'!48:48)),1),"")</f>
        <v/>
      </c>
      <c r="C52" s="473" t="str">
        <f t="array" ref="C52">IFERROR(INDEX('E1-C. Financing Descriptions'!$H$1:$H$305,SMALL(IF('E1-C. Financing Descriptions'!$H$1:$H$305&lt;&gt;"",ROW('E1-C. Financing Descriptions'!$H$1:$H$305)),ROW('E1-C. Financing Descriptions'!48:48)),1),"")</f>
        <v/>
      </c>
      <c r="D52" s="463"/>
      <c r="E52" s="464"/>
      <c r="F52" s="454"/>
      <c r="G52" s="454"/>
      <c r="H52" s="455"/>
    </row>
    <row r="53" spans="1:8" s="107" customFormat="1" ht="10.5" x14ac:dyDescent="0.2">
      <c r="A53" s="410" t="str">
        <f t="array" ref="A53">IFERROR(INDEX('E1-C. Financing Descriptions'!$A$1:$A$305,SMALL(IF('E1-C. Financing Descriptions'!$H$1:$H$305&lt;&gt;"",ROW('E1-C. Financing Descriptions'!$H$1:$H$305)),ROW('E1-C. Financing Descriptions'!49:49)),1),"")</f>
        <v/>
      </c>
      <c r="B53" s="410" t="str">
        <f t="array" ref="B53">IFERROR(INDEX('E1-C. Financing Descriptions'!$C$1:$C$305,SMALL(IF('E1-C. Financing Descriptions'!$H$1:$H$305&lt;&gt;"",ROW('E1-C. Financing Descriptions'!$H$1:$H$305)),ROW('E1-C. Financing Descriptions'!49:49)),1),"")</f>
        <v/>
      </c>
      <c r="C53" s="473" t="str">
        <f t="array" ref="C53">IFERROR(INDEX('E1-C. Financing Descriptions'!$H$1:$H$305,SMALL(IF('E1-C. Financing Descriptions'!$H$1:$H$305&lt;&gt;"",ROW('E1-C. Financing Descriptions'!$H$1:$H$305)),ROW('E1-C. Financing Descriptions'!49:49)),1),"")</f>
        <v/>
      </c>
      <c r="D53" s="463"/>
      <c r="E53" s="464"/>
      <c r="F53" s="454"/>
      <c r="G53" s="454"/>
      <c r="H53" s="455"/>
    </row>
    <row r="54" spans="1:8" s="107" customFormat="1" ht="10.5" x14ac:dyDescent="0.2">
      <c r="A54" s="410" t="str">
        <f t="array" ref="A54">IFERROR(INDEX('E1-C. Financing Descriptions'!$A$1:$A$305,SMALL(IF('E1-C. Financing Descriptions'!$H$1:$H$305&lt;&gt;"",ROW('E1-C. Financing Descriptions'!$H$1:$H$305)),ROW('E1-C. Financing Descriptions'!50:50)),1),"")</f>
        <v/>
      </c>
      <c r="B54" s="410" t="str">
        <f t="array" ref="B54">IFERROR(INDEX('E1-C. Financing Descriptions'!$C$1:$C$305,SMALL(IF('E1-C. Financing Descriptions'!$H$1:$H$305&lt;&gt;"",ROW('E1-C. Financing Descriptions'!$H$1:$H$305)),ROW('E1-C. Financing Descriptions'!50:50)),1),"")</f>
        <v/>
      </c>
      <c r="C54" s="473" t="str">
        <f t="array" ref="C54">IFERROR(INDEX('E1-C. Financing Descriptions'!$H$1:$H$305,SMALL(IF('E1-C. Financing Descriptions'!$H$1:$H$305&lt;&gt;"",ROW('E1-C. Financing Descriptions'!$H$1:$H$305)),ROW('E1-C. Financing Descriptions'!50:50)),1),"")</f>
        <v/>
      </c>
      <c r="D54" s="463"/>
      <c r="E54" s="464"/>
      <c r="F54" s="454"/>
      <c r="G54" s="454"/>
      <c r="H54" s="455"/>
    </row>
    <row r="55" spans="1:8" s="107" customFormat="1" ht="10.5" x14ac:dyDescent="0.2">
      <c r="A55" s="410" t="str">
        <f t="array" ref="A55">IFERROR(INDEX('E1-C. Financing Descriptions'!$A$1:$A$305,SMALL(IF('E1-C. Financing Descriptions'!$H$1:$H$305&lt;&gt;"",ROW('E1-C. Financing Descriptions'!$H$1:$H$305)),ROW('E1-C. Financing Descriptions'!51:51)),1),"")</f>
        <v/>
      </c>
      <c r="B55" s="410" t="str">
        <f t="array" ref="B55">IFERROR(INDEX('E1-C. Financing Descriptions'!$C$1:$C$305,SMALL(IF('E1-C. Financing Descriptions'!$H$1:$H$305&lt;&gt;"",ROW('E1-C. Financing Descriptions'!$H$1:$H$305)),ROW('E1-C. Financing Descriptions'!51:51)),1),"")</f>
        <v/>
      </c>
      <c r="C55" s="473" t="str">
        <f t="array" ref="C55">IFERROR(INDEX('E1-C. Financing Descriptions'!$H$1:$H$305,SMALL(IF('E1-C. Financing Descriptions'!$H$1:$H$305&lt;&gt;"",ROW('E1-C. Financing Descriptions'!$H$1:$H$305)),ROW('E1-C. Financing Descriptions'!51:51)),1),"")</f>
        <v/>
      </c>
      <c r="D55" s="463"/>
      <c r="E55" s="464"/>
      <c r="F55" s="454"/>
      <c r="G55" s="454"/>
      <c r="H55" s="455"/>
    </row>
    <row r="56" spans="1:8" s="107" customFormat="1" ht="10.5" hidden="1" outlineLevel="1" x14ac:dyDescent="0.2">
      <c r="A56" s="410" t="str">
        <f t="array" ref="A56">IFERROR(INDEX('E1-C. Financing Descriptions'!$A$1:$A$305,SMALL(IF('E1-C. Financing Descriptions'!$H$1:$H$305&lt;&gt;"",ROW('E1-C. Financing Descriptions'!$H$1:$H$305)),ROW('E1-C. Financing Descriptions'!52:52)),1),"")</f>
        <v/>
      </c>
      <c r="B56" s="410" t="str">
        <f t="array" ref="B56">IFERROR(INDEX('E1-C. Financing Descriptions'!$C$1:$C$305,SMALL(IF('E1-C. Financing Descriptions'!$H$1:$H$305&lt;&gt;"",ROW('E1-C. Financing Descriptions'!$H$1:$H$305)),ROW('E1-C. Financing Descriptions'!52:52)),1),"")</f>
        <v/>
      </c>
      <c r="C56" s="473" t="str">
        <f t="array" ref="C56">IFERROR(INDEX('E1-C. Financing Descriptions'!$H$1:$H$305,SMALL(IF('E1-C. Financing Descriptions'!$H$1:$H$305&lt;&gt;"",ROW('E1-C. Financing Descriptions'!$H$1:$H$305)),ROW('E1-C. Financing Descriptions'!52:52)),1),"")</f>
        <v/>
      </c>
      <c r="D56" s="463"/>
      <c r="E56" s="464"/>
      <c r="F56" s="454"/>
      <c r="G56" s="454"/>
      <c r="H56" s="455"/>
    </row>
    <row r="57" spans="1:8" s="107" customFormat="1" ht="10.5" hidden="1" outlineLevel="1" x14ac:dyDescent="0.2">
      <c r="A57" s="410" t="str">
        <f t="array" ref="A57">IFERROR(INDEX('E1-C. Financing Descriptions'!$A$1:$A$305,SMALL(IF('E1-C. Financing Descriptions'!$H$1:$H$305&lt;&gt;"",ROW('E1-C. Financing Descriptions'!$H$1:$H$305)),ROW('E1-C. Financing Descriptions'!53:53)),1),"")</f>
        <v/>
      </c>
      <c r="B57" s="410" t="str">
        <f t="array" ref="B57">IFERROR(INDEX('E1-C. Financing Descriptions'!$C$1:$C$305,SMALL(IF('E1-C. Financing Descriptions'!$H$1:$H$305&lt;&gt;"",ROW('E1-C. Financing Descriptions'!$H$1:$H$305)),ROW('E1-C. Financing Descriptions'!53:53)),1),"")</f>
        <v/>
      </c>
      <c r="C57" s="473" t="str">
        <f t="array" ref="C57">IFERROR(INDEX('E1-C. Financing Descriptions'!$H$1:$H$305,SMALL(IF('E1-C. Financing Descriptions'!$H$1:$H$305&lt;&gt;"",ROW('E1-C. Financing Descriptions'!$H$1:$H$305)),ROW('E1-C. Financing Descriptions'!53:53)),1),"")</f>
        <v/>
      </c>
      <c r="D57" s="463"/>
      <c r="E57" s="464"/>
      <c r="F57" s="454"/>
      <c r="G57" s="454"/>
      <c r="H57" s="455"/>
    </row>
    <row r="58" spans="1:8" s="107" customFormat="1" ht="10.5" hidden="1" outlineLevel="1" x14ac:dyDescent="0.2">
      <c r="A58" s="410" t="str">
        <f t="array" ref="A58">IFERROR(INDEX('E1-C. Financing Descriptions'!$A$1:$A$305,SMALL(IF('E1-C. Financing Descriptions'!$H$1:$H$305&lt;&gt;"",ROW('E1-C. Financing Descriptions'!$H$1:$H$305)),ROW('E1-C. Financing Descriptions'!54:54)),1),"")</f>
        <v/>
      </c>
      <c r="B58" s="410" t="str">
        <f t="array" ref="B58">IFERROR(INDEX('E1-C. Financing Descriptions'!$C$1:$C$305,SMALL(IF('E1-C. Financing Descriptions'!$H$1:$H$305&lt;&gt;"",ROW('E1-C. Financing Descriptions'!$H$1:$H$305)),ROW('E1-C. Financing Descriptions'!54:54)),1),"")</f>
        <v/>
      </c>
      <c r="C58" s="473" t="str">
        <f t="array" ref="C58">IFERROR(INDEX('E1-C. Financing Descriptions'!$H$1:$H$305,SMALL(IF('E1-C. Financing Descriptions'!$H$1:$H$305&lt;&gt;"",ROW('E1-C. Financing Descriptions'!$H$1:$H$305)),ROW('E1-C. Financing Descriptions'!54:54)),1),"")</f>
        <v/>
      </c>
      <c r="D58" s="463"/>
      <c r="E58" s="464"/>
      <c r="F58" s="454"/>
      <c r="G58" s="454"/>
      <c r="H58" s="455"/>
    </row>
    <row r="59" spans="1:8" s="107" customFormat="1" ht="10.5" hidden="1" outlineLevel="1" x14ac:dyDescent="0.2">
      <c r="A59" s="410" t="str">
        <f t="array" ref="A59">IFERROR(INDEX('E1-C. Financing Descriptions'!$A$1:$A$305,SMALL(IF('E1-C. Financing Descriptions'!$H$1:$H$305&lt;&gt;"",ROW('E1-C. Financing Descriptions'!$H$1:$H$305)),ROW('E1-C. Financing Descriptions'!55:55)),1),"")</f>
        <v/>
      </c>
      <c r="B59" s="410" t="str">
        <f t="array" ref="B59">IFERROR(INDEX('E1-C. Financing Descriptions'!$C$1:$C$305,SMALL(IF('E1-C. Financing Descriptions'!$H$1:$H$305&lt;&gt;"",ROW('E1-C. Financing Descriptions'!$H$1:$H$305)),ROW('E1-C. Financing Descriptions'!55:55)),1),"")</f>
        <v/>
      </c>
      <c r="C59" s="473" t="str">
        <f t="array" ref="C59">IFERROR(INDEX('E1-C. Financing Descriptions'!$H$1:$H$305,SMALL(IF('E1-C. Financing Descriptions'!$H$1:$H$305&lt;&gt;"",ROW('E1-C. Financing Descriptions'!$H$1:$H$305)),ROW('E1-C. Financing Descriptions'!55:55)),1),"")</f>
        <v/>
      </c>
      <c r="D59" s="463"/>
      <c r="E59" s="464"/>
      <c r="F59" s="454"/>
      <c r="G59" s="454"/>
      <c r="H59" s="455"/>
    </row>
    <row r="60" spans="1:8" s="107" customFormat="1" ht="10.5" hidden="1" outlineLevel="1" x14ac:dyDescent="0.2">
      <c r="A60" s="410" t="str">
        <f t="array" ref="A60">IFERROR(INDEX('E1-C. Financing Descriptions'!$A$1:$A$305,SMALL(IF('E1-C. Financing Descriptions'!$H$1:$H$305&lt;&gt;"",ROW('E1-C. Financing Descriptions'!$H$1:$H$305)),ROW('E1-C. Financing Descriptions'!56:56)),1),"")</f>
        <v/>
      </c>
      <c r="B60" s="410" t="str">
        <f t="array" ref="B60">IFERROR(INDEX('E1-C. Financing Descriptions'!$C$1:$C$305,SMALL(IF('E1-C. Financing Descriptions'!$H$1:$H$305&lt;&gt;"",ROW('E1-C. Financing Descriptions'!$H$1:$H$305)),ROW('E1-C. Financing Descriptions'!56:56)),1),"")</f>
        <v/>
      </c>
      <c r="C60" s="473" t="str">
        <f t="array" ref="C60">IFERROR(INDEX('E1-C. Financing Descriptions'!$H$1:$H$305,SMALL(IF('E1-C. Financing Descriptions'!$H$1:$H$305&lt;&gt;"",ROW('E1-C. Financing Descriptions'!$H$1:$H$305)),ROW('E1-C. Financing Descriptions'!56:56)),1),"")</f>
        <v/>
      </c>
      <c r="D60" s="463"/>
      <c r="E60" s="464"/>
      <c r="F60" s="454"/>
      <c r="G60" s="454"/>
      <c r="H60" s="455"/>
    </row>
    <row r="61" spans="1:8" s="107" customFormat="1" ht="10.5" hidden="1" outlineLevel="1" x14ac:dyDescent="0.2">
      <c r="A61" s="410" t="str">
        <f t="array" ref="A61">IFERROR(INDEX('E1-C. Financing Descriptions'!$A$1:$A$305,SMALL(IF('E1-C. Financing Descriptions'!$H$1:$H$305&lt;&gt;"",ROW('E1-C. Financing Descriptions'!$H$1:$H$305)),ROW('E1-C. Financing Descriptions'!57:57)),1),"")</f>
        <v/>
      </c>
      <c r="B61" s="410" t="str">
        <f t="array" ref="B61">IFERROR(INDEX('E1-C. Financing Descriptions'!$C$1:$C$305,SMALL(IF('E1-C. Financing Descriptions'!$H$1:$H$305&lt;&gt;"",ROW('E1-C. Financing Descriptions'!$H$1:$H$305)),ROW('E1-C. Financing Descriptions'!57:57)),1),"")</f>
        <v/>
      </c>
      <c r="C61" s="473" t="str">
        <f t="array" ref="C61">IFERROR(INDEX('E1-C. Financing Descriptions'!$H$1:$H$305,SMALL(IF('E1-C. Financing Descriptions'!$H$1:$H$305&lt;&gt;"",ROW('E1-C. Financing Descriptions'!$H$1:$H$305)),ROW('E1-C. Financing Descriptions'!57:57)),1),"")</f>
        <v/>
      </c>
      <c r="D61" s="463"/>
      <c r="E61" s="464"/>
      <c r="F61" s="454"/>
      <c r="G61" s="454"/>
      <c r="H61" s="455"/>
    </row>
    <row r="62" spans="1:8" s="107" customFormat="1" ht="10.5" hidden="1" outlineLevel="1" x14ac:dyDescent="0.2">
      <c r="A62" s="410" t="str">
        <f t="array" ref="A62">IFERROR(INDEX('E1-C. Financing Descriptions'!$A$1:$A$305,SMALL(IF('E1-C. Financing Descriptions'!$H$1:$H$305&lt;&gt;"",ROW('E1-C. Financing Descriptions'!$H$1:$H$305)),ROW('E1-C. Financing Descriptions'!58:58)),1),"")</f>
        <v/>
      </c>
      <c r="B62" s="410" t="str">
        <f t="array" ref="B62">IFERROR(INDEX('E1-C. Financing Descriptions'!$C$1:$C$305,SMALL(IF('E1-C. Financing Descriptions'!$H$1:$H$305&lt;&gt;"",ROW('E1-C. Financing Descriptions'!$H$1:$H$305)),ROW('E1-C. Financing Descriptions'!58:58)),1),"")</f>
        <v/>
      </c>
      <c r="C62" s="473" t="str">
        <f t="array" ref="C62">IFERROR(INDEX('E1-C. Financing Descriptions'!$H$1:$H$305,SMALL(IF('E1-C. Financing Descriptions'!$H$1:$H$305&lt;&gt;"",ROW('E1-C. Financing Descriptions'!$H$1:$H$305)),ROW('E1-C. Financing Descriptions'!58:58)),1),"")</f>
        <v/>
      </c>
      <c r="D62" s="463"/>
      <c r="E62" s="464"/>
      <c r="F62" s="454"/>
      <c r="G62" s="454"/>
      <c r="H62" s="455"/>
    </row>
    <row r="63" spans="1:8" s="107" customFormat="1" ht="10.5" hidden="1" outlineLevel="1" x14ac:dyDescent="0.2">
      <c r="A63" s="410" t="str">
        <f t="array" ref="A63">IFERROR(INDEX('E1-C. Financing Descriptions'!$A$1:$A$305,SMALL(IF('E1-C. Financing Descriptions'!$H$1:$H$305&lt;&gt;"",ROW('E1-C. Financing Descriptions'!$H$1:$H$305)),ROW('E1-C. Financing Descriptions'!59:59)),1),"")</f>
        <v/>
      </c>
      <c r="B63" s="410" t="str">
        <f t="array" ref="B63">IFERROR(INDEX('E1-C. Financing Descriptions'!$C$1:$C$305,SMALL(IF('E1-C. Financing Descriptions'!$H$1:$H$305&lt;&gt;"",ROW('E1-C. Financing Descriptions'!$H$1:$H$305)),ROW('E1-C. Financing Descriptions'!59:59)),1),"")</f>
        <v/>
      </c>
      <c r="C63" s="473" t="str">
        <f t="array" ref="C63">IFERROR(INDEX('E1-C. Financing Descriptions'!$H$1:$H$305,SMALL(IF('E1-C. Financing Descriptions'!$H$1:$H$305&lt;&gt;"",ROW('E1-C. Financing Descriptions'!$H$1:$H$305)),ROW('E1-C. Financing Descriptions'!59:59)),1),"")</f>
        <v/>
      </c>
      <c r="D63" s="463"/>
      <c r="E63" s="464"/>
      <c r="F63" s="454"/>
      <c r="G63" s="454"/>
      <c r="H63" s="455"/>
    </row>
    <row r="64" spans="1:8" s="107" customFormat="1" ht="10.5" hidden="1" outlineLevel="1" x14ac:dyDescent="0.2">
      <c r="A64" s="410" t="str">
        <f t="array" ref="A64">IFERROR(INDEX('E1-C. Financing Descriptions'!$A$1:$A$305,SMALL(IF('E1-C. Financing Descriptions'!$H$1:$H$305&lt;&gt;"",ROW('E1-C. Financing Descriptions'!$H$1:$H$305)),ROW('E1-C. Financing Descriptions'!60:60)),1),"")</f>
        <v/>
      </c>
      <c r="B64" s="410" t="str">
        <f t="array" ref="B64">IFERROR(INDEX('E1-C. Financing Descriptions'!$C$1:$C$305,SMALL(IF('E1-C. Financing Descriptions'!$H$1:$H$305&lt;&gt;"",ROW('E1-C. Financing Descriptions'!$H$1:$H$305)),ROW('E1-C. Financing Descriptions'!60:60)),1),"")</f>
        <v/>
      </c>
      <c r="C64" s="473" t="str">
        <f t="array" ref="C64">IFERROR(INDEX('E1-C. Financing Descriptions'!$H$1:$H$305,SMALL(IF('E1-C. Financing Descriptions'!$H$1:$H$305&lt;&gt;"",ROW('E1-C. Financing Descriptions'!$H$1:$H$305)),ROW('E1-C. Financing Descriptions'!60:60)),1),"")</f>
        <v/>
      </c>
      <c r="D64" s="463"/>
      <c r="E64" s="464"/>
      <c r="F64" s="454"/>
      <c r="G64" s="454"/>
      <c r="H64" s="455"/>
    </row>
    <row r="65" spans="1:8" s="107" customFormat="1" ht="10.5" hidden="1" outlineLevel="1" x14ac:dyDescent="0.2">
      <c r="A65" s="410" t="str">
        <f t="array" ref="A65">IFERROR(INDEX('E1-C. Financing Descriptions'!$A$1:$A$305,SMALL(IF('E1-C. Financing Descriptions'!$H$1:$H$305&lt;&gt;"",ROW('E1-C. Financing Descriptions'!$H$1:$H$305)),ROW('E1-C. Financing Descriptions'!61:61)),1),"")</f>
        <v/>
      </c>
      <c r="B65" s="410" t="str">
        <f t="array" ref="B65">IFERROR(INDEX('E1-C. Financing Descriptions'!$C$1:$C$305,SMALL(IF('E1-C. Financing Descriptions'!$H$1:$H$305&lt;&gt;"",ROW('E1-C. Financing Descriptions'!$H$1:$H$305)),ROW('E1-C. Financing Descriptions'!61:61)),1),"")</f>
        <v/>
      </c>
      <c r="C65" s="473" t="str">
        <f t="array" ref="C65">IFERROR(INDEX('E1-C. Financing Descriptions'!$H$1:$H$305,SMALL(IF('E1-C. Financing Descriptions'!$H$1:$H$305&lt;&gt;"",ROW('E1-C. Financing Descriptions'!$H$1:$H$305)),ROW('E1-C. Financing Descriptions'!61:61)),1),"")</f>
        <v/>
      </c>
      <c r="D65" s="463"/>
      <c r="E65" s="464"/>
      <c r="F65" s="454"/>
      <c r="G65" s="454"/>
      <c r="H65" s="455"/>
    </row>
    <row r="66" spans="1:8" s="107" customFormat="1" ht="10.5" hidden="1" outlineLevel="1" x14ac:dyDescent="0.2">
      <c r="A66" s="410" t="str">
        <f t="array" ref="A66">IFERROR(INDEX('E1-C. Financing Descriptions'!$A$1:$A$305,SMALL(IF('E1-C. Financing Descriptions'!$H$1:$H$305&lt;&gt;"",ROW('E1-C. Financing Descriptions'!$H$1:$H$305)),ROW('E1-C. Financing Descriptions'!62:62)),1),"")</f>
        <v/>
      </c>
      <c r="B66" s="410" t="str">
        <f t="array" ref="B66">IFERROR(INDEX('E1-C. Financing Descriptions'!$C$1:$C$305,SMALL(IF('E1-C. Financing Descriptions'!$H$1:$H$305&lt;&gt;"",ROW('E1-C. Financing Descriptions'!$H$1:$H$305)),ROW('E1-C. Financing Descriptions'!62:62)),1),"")</f>
        <v/>
      </c>
      <c r="C66" s="473" t="str">
        <f t="array" ref="C66">IFERROR(INDEX('E1-C. Financing Descriptions'!$H$1:$H$305,SMALL(IF('E1-C. Financing Descriptions'!$H$1:$H$305&lt;&gt;"",ROW('E1-C. Financing Descriptions'!$H$1:$H$305)),ROW('E1-C. Financing Descriptions'!62:62)),1),"")</f>
        <v/>
      </c>
      <c r="D66" s="463"/>
      <c r="E66" s="464"/>
      <c r="F66" s="454"/>
      <c r="G66" s="454"/>
      <c r="H66" s="455"/>
    </row>
    <row r="67" spans="1:8" s="107" customFormat="1" ht="10.5" hidden="1" outlineLevel="1" x14ac:dyDescent="0.2">
      <c r="A67" s="410" t="str">
        <f t="array" ref="A67">IFERROR(INDEX('E1-C. Financing Descriptions'!$A$1:$A$305,SMALL(IF('E1-C. Financing Descriptions'!$H$1:$H$305&lt;&gt;"",ROW('E1-C. Financing Descriptions'!$H$1:$H$305)),ROW('E1-C. Financing Descriptions'!63:63)),1),"")</f>
        <v/>
      </c>
      <c r="B67" s="410" t="str">
        <f t="array" ref="B67">IFERROR(INDEX('E1-C. Financing Descriptions'!$C$1:$C$305,SMALL(IF('E1-C. Financing Descriptions'!$H$1:$H$305&lt;&gt;"",ROW('E1-C. Financing Descriptions'!$H$1:$H$305)),ROW('E1-C. Financing Descriptions'!63:63)),1),"")</f>
        <v/>
      </c>
      <c r="C67" s="473" t="str">
        <f t="array" ref="C67">IFERROR(INDEX('E1-C. Financing Descriptions'!$H$1:$H$305,SMALL(IF('E1-C. Financing Descriptions'!$H$1:$H$305&lt;&gt;"",ROW('E1-C. Financing Descriptions'!$H$1:$H$305)),ROW('E1-C. Financing Descriptions'!63:63)),1),"")</f>
        <v/>
      </c>
      <c r="D67" s="463"/>
      <c r="E67" s="464"/>
      <c r="F67" s="454"/>
      <c r="G67" s="454"/>
      <c r="H67" s="455"/>
    </row>
    <row r="68" spans="1:8" s="107" customFormat="1" ht="10.5" hidden="1" outlineLevel="1" x14ac:dyDescent="0.2">
      <c r="A68" s="410" t="str">
        <f t="array" ref="A68">IFERROR(INDEX('E1-C. Financing Descriptions'!$A$1:$A$305,SMALL(IF('E1-C. Financing Descriptions'!$H$1:$H$305&lt;&gt;"",ROW('E1-C. Financing Descriptions'!$H$1:$H$305)),ROW('E1-C. Financing Descriptions'!64:64)),1),"")</f>
        <v/>
      </c>
      <c r="B68" s="410" t="str">
        <f t="array" ref="B68">IFERROR(INDEX('E1-C. Financing Descriptions'!$C$1:$C$305,SMALL(IF('E1-C. Financing Descriptions'!$H$1:$H$305&lt;&gt;"",ROW('E1-C. Financing Descriptions'!$H$1:$H$305)),ROW('E1-C. Financing Descriptions'!64:64)),1),"")</f>
        <v/>
      </c>
      <c r="C68" s="473" t="str">
        <f t="array" ref="C68">IFERROR(INDEX('E1-C. Financing Descriptions'!$H$1:$H$305,SMALL(IF('E1-C. Financing Descriptions'!$H$1:$H$305&lt;&gt;"",ROW('E1-C. Financing Descriptions'!$H$1:$H$305)),ROW('E1-C. Financing Descriptions'!64:64)),1),"")</f>
        <v/>
      </c>
      <c r="D68" s="463"/>
      <c r="E68" s="464"/>
      <c r="F68" s="454"/>
      <c r="G68" s="454"/>
      <c r="H68" s="455"/>
    </row>
    <row r="69" spans="1:8" s="107" customFormat="1" ht="10.5" hidden="1" outlineLevel="1" x14ac:dyDescent="0.2">
      <c r="A69" s="410" t="str">
        <f t="array" ref="A69">IFERROR(INDEX('E1-C. Financing Descriptions'!$A$1:$A$305,SMALL(IF('E1-C. Financing Descriptions'!$H$1:$H$305&lt;&gt;"",ROW('E1-C. Financing Descriptions'!$H$1:$H$305)),ROW('E1-C. Financing Descriptions'!65:65)),1),"")</f>
        <v/>
      </c>
      <c r="B69" s="410" t="str">
        <f t="array" ref="B69">IFERROR(INDEX('E1-C. Financing Descriptions'!$C$1:$C$305,SMALL(IF('E1-C. Financing Descriptions'!$H$1:$H$305&lt;&gt;"",ROW('E1-C. Financing Descriptions'!$H$1:$H$305)),ROW('E1-C. Financing Descriptions'!65:65)),1),"")</f>
        <v/>
      </c>
      <c r="C69" s="473" t="str">
        <f t="array" ref="C69">IFERROR(INDEX('E1-C. Financing Descriptions'!$H$1:$H$305,SMALL(IF('E1-C. Financing Descriptions'!$H$1:$H$305&lt;&gt;"",ROW('E1-C. Financing Descriptions'!$H$1:$H$305)),ROW('E1-C. Financing Descriptions'!65:65)),1),"")</f>
        <v/>
      </c>
      <c r="D69" s="463"/>
      <c r="E69" s="464"/>
      <c r="F69" s="454"/>
      <c r="G69" s="454"/>
      <c r="H69" s="455"/>
    </row>
    <row r="70" spans="1:8" s="107" customFormat="1" ht="10.5" hidden="1" outlineLevel="1" x14ac:dyDescent="0.2">
      <c r="A70" s="410" t="str">
        <f t="array" ref="A70">IFERROR(INDEX('E1-C. Financing Descriptions'!$A$1:$A$305,SMALL(IF('E1-C. Financing Descriptions'!$H$1:$H$305&lt;&gt;"",ROW('E1-C. Financing Descriptions'!$H$1:$H$305)),ROW('E1-C. Financing Descriptions'!66:66)),1),"")</f>
        <v/>
      </c>
      <c r="B70" s="410" t="str">
        <f t="array" ref="B70">IFERROR(INDEX('E1-C. Financing Descriptions'!$C$1:$C$305,SMALL(IF('E1-C. Financing Descriptions'!$H$1:$H$305&lt;&gt;"",ROW('E1-C. Financing Descriptions'!$H$1:$H$305)),ROW('E1-C. Financing Descriptions'!66:66)),1),"")</f>
        <v/>
      </c>
      <c r="C70" s="473" t="str">
        <f t="array" ref="C70">IFERROR(INDEX('E1-C. Financing Descriptions'!$H$1:$H$305,SMALL(IF('E1-C. Financing Descriptions'!$H$1:$H$305&lt;&gt;"",ROW('E1-C. Financing Descriptions'!$H$1:$H$305)),ROW('E1-C. Financing Descriptions'!66:66)),1),"")</f>
        <v/>
      </c>
      <c r="D70" s="463"/>
      <c r="E70" s="464"/>
      <c r="F70" s="454"/>
      <c r="G70" s="454"/>
      <c r="H70" s="455"/>
    </row>
    <row r="71" spans="1:8" s="107" customFormat="1" ht="10.5" hidden="1" outlineLevel="1" x14ac:dyDescent="0.2">
      <c r="A71" s="410" t="str">
        <f t="array" ref="A71">IFERROR(INDEX('E1-C. Financing Descriptions'!$A$1:$A$305,SMALL(IF('E1-C. Financing Descriptions'!$H$1:$H$305&lt;&gt;"",ROW('E1-C. Financing Descriptions'!$H$1:$H$305)),ROW('E1-C. Financing Descriptions'!67:67)),1),"")</f>
        <v/>
      </c>
      <c r="B71" s="410" t="str">
        <f t="array" ref="B71">IFERROR(INDEX('E1-C. Financing Descriptions'!$C$1:$C$305,SMALL(IF('E1-C. Financing Descriptions'!$H$1:$H$305&lt;&gt;"",ROW('E1-C. Financing Descriptions'!$H$1:$H$305)),ROW('E1-C. Financing Descriptions'!67:67)),1),"")</f>
        <v/>
      </c>
      <c r="C71" s="473" t="str">
        <f t="array" ref="C71">IFERROR(INDEX('E1-C. Financing Descriptions'!$H$1:$H$305,SMALL(IF('E1-C. Financing Descriptions'!$H$1:$H$305&lt;&gt;"",ROW('E1-C. Financing Descriptions'!$H$1:$H$305)),ROW('E1-C. Financing Descriptions'!67:67)),1),"")</f>
        <v/>
      </c>
      <c r="D71" s="463"/>
      <c r="E71" s="464"/>
      <c r="F71" s="454"/>
      <c r="G71" s="454"/>
      <c r="H71" s="455"/>
    </row>
    <row r="72" spans="1:8" s="107" customFormat="1" ht="10.5" hidden="1" outlineLevel="1" x14ac:dyDescent="0.2">
      <c r="A72" s="410" t="str">
        <f t="array" ref="A72">IFERROR(INDEX('E1-C. Financing Descriptions'!$A$1:$A$305,SMALL(IF('E1-C. Financing Descriptions'!$H$1:$H$305&lt;&gt;"",ROW('E1-C. Financing Descriptions'!$H$1:$H$305)),ROW('E1-C. Financing Descriptions'!68:68)),1),"")</f>
        <v/>
      </c>
      <c r="B72" s="410" t="str">
        <f t="array" ref="B72">IFERROR(INDEX('E1-C. Financing Descriptions'!$C$1:$C$305,SMALL(IF('E1-C. Financing Descriptions'!$H$1:$H$305&lt;&gt;"",ROW('E1-C. Financing Descriptions'!$H$1:$H$305)),ROW('E1-C. Financing Descriptions'!68:68)),1),"")</f>
        <v/>
      </c>
      <c r="C72" s="473" t="str">
        <f t="array" ref="C72">IFERROR(INDEX('E1-C. Financing Descriptions'!$H$1:$H$305,SMALL(IF('E1-C. Financing Descriptions'!$H$1:$H$305&lt;&gt;"",ROW('E1-C. Financing Descriptions'!$H$1:$H$305)),ROW('E1-C. Financing Descriptions'!68:68)),1),"")</f>
        <v/>
      </c>
      <c r="D72" s="463"/>
      <c r="E72" s="464"/>
      <c r="F72" s="454"/>
      <c r="G72" s="454"/>
      <c r="H72" s="455"/>
    </row>
    <row r="73" spans="1:8" s="107" customFormat="1" ht="10.5" hidden="1" outlineLevel="1" x14ac:dyDescent="0.2">
      <c r="A73" s="410" t="str">
        <f t="array" ref="A73">IFERROR(INDEX('E1-C. Financing Descriptions'!$A$1:$A$305,SMALL(IF('E1-C. Financing Descriptions'!$H$1:$H$305&lt;&gt;"",ROW('E1-C. Financing Descriptions'!$H$1:$H$305)),ROW('E1-C. Financing Descriptions'!69:69)),1),"")</f>
        <v/>
      </c>
      <c r="B73" s="410" t="str">
        <f t="array" ref="B73">IFERROR(INDEX('E1-C. Financing Descriptions'!$C$1:$C$305,SMALL(IF('E1-C. Financing Descriptions'!$H$1:$H$305&lt;&gt;"",ROW('E1-C. Financing Descriptions'!$H$1:$H$305)),ROW('E1-C. Financing Descriptions'!69:69)),1),"")</f>
        <v/>
      </c>
      <c r="C73" s="473" t="str">
        <f t="array" ref="C73">IFERROR(INDEX('E1-C. Financing Descriptions'!$H$1:$H$305,SMALL(IF('E1-C. Financing Descriptions'!$H$1:$H$305&lt;&gt;"",ROW('E1-C. Financing Descriptions'!$H$1:$H$305)),ROW('E1-C. Financing Descriptions'!69:69)),1),"")</f>
        <v/>
      </c>
      <c r="D73" s="463"/>
      <c r="E73" s="464"/>
      <c r="F73" s="454"/>
      <c r="G73" s="454"/>
      <c r="H73" s="455"/>
    </row>
    <row r="74" spans="1:8" s="107" customFormat="1" ht="10.5" hidden="1" outlineLevel="1" x14ac:dyDescent="0.2">
      <c r="A74" s="410" t="str">
        <f t="array" ref="A74">IFERROR(INDEX('E1-C. Financing Descriptions'!$A$1:$A$305,SMALL(IF('E1-C. Financing Descriptions'!$H$1:$H$305&lt;&gt;"",ROW('E1-C. Financing Descriptions'!$H$1:$H$305)),ROW('E1-C. Financing Descriptions'!70:70)),1),"")</f>
        <v/>
      </c>
      <c r="B74" s="410" t="str">
        <f t="array" ref="B74">IFERROR(INDEX('E1-C. Financing Descriptions'!$C$1:$C$305,SMALL(IF('E1-C. Financing Descriptions'!$H$1:$H$305&lt;&gt;"",ROW('E1-C. Financing Descriptions'!$H$1:$H$305)),ROW('E1-C. Financing Descriptions'!70:70)),1),"")</f>
        <v/>
      </c>
      <c r="C74" s="473" t="str">
        <f t="array" ref="C74">IFERROR(INDEX('E1-C. Financing Descriptions'!$H$1:$H$305,SMALL(IF('E1-C. Financing Descriptions'!$H$1:$H$305&lt;&gt;"",ROW('E1-C. Financing Descriptions'!$H$1:$H$305)),ROW('E1-C. Financing Descriptions'!70:70)),1),"")</f>
        <v/>
      </c>
      <c r="D74" s="463"/>
      <c r="E74" s="464"/>
      <c r="F74" s="454"/>
      <c r="G74" s="454"/>
      <c r="H74" s="455"/>
    </row>
    <row r="75" spans="1:8" s="107" customFormat="1" ht="10.5" hidden="1" outlineLevel="1" x14ac:dyDescent="0.2">
      <c r="A75" s="410" t="str">
        <f t="array" ref="A75">IFERROR(INDEX('E1-C. Financing Descriptions'!$A$1:$A$305,SMALL(IF('E1-C. Financing Descriptions'!$H$1:$H$305&lt;&gt;"",ROW('E1-C. Financing Descriptions'!$H$1:$H$305)),ROW('E1-C. Financing Descriptions'!71:71)),1),"")</f>
        <v/>
      </c>
      <c r="B75" s="410" t="str">
        <f t="array" ref="B75">IFERROR(INDEX('E1-C. Financing Descriptions'!$C$1:$C$305,SMALL(IF('E1-C. Financing Descriptions'!$H$1:$H$305&lt;&gt;"",ROW('E1-C. Financing Descriptions'!$H$1:$H$305)),ROW('E1-C. Financing Descriptions'!71:71)),1),"")</f>
        <v/>
      </c>
      <c r="C75" s="473" t="str">
        <f t="array" ref="C75">IFERROR(INDEX('E1-C. Financing Descriptions'!$H$1:$H$305,SMALL(IF('E1-C. Financing Descriptions'!$H$1:$H$305&lt;&gt;"",ROW('E1-C. Financing Descriptions'!$H$1:$H$305)),ROW('E1-C. Financing Descriptions'!71:71)),1),"")</f>
        <v/>
      </c>
      <c r="D75" s="463"/>
      <c r="E75" s="464"/>
      <c r="F75" s="454"/>
      <c r="G75" s="454"/>
      <c r="H75" s="455"/>
    </row>
    <row r="76" spans="1:8" s="107" customFormat="1" ht="10.5" hidden="1" outlineLevel="1" x14ac:dyDescent="0.2">
      <c r="A76" s="410" t="str">
        <f t="array" ref="A76">IFERROR(INDEX('E1-C. Financing Descriptions'!$A$1:$A$305,SMALL(IF('E1-C. Financing Descriptions'!$H$1:$H$305&lt;&gt;"",ROW('E1-C. Financing Descriptions'!$H$1:$H$305)),ROW('E1-C. Financing Descriptions'!72:72)),1),"")</f>
        <v/>
      </c>
      <c r="B76" s="410" t="str">
        <f t="array" ref="B76">IFERROR(INDEX('E1-C. Financing Descriptions'!$C$1:$C$305,SMALL(IF('E1-C. Financing Descriptions'!$H$1:$H$305&lt;&gt;"",ROW('E1-C. Financing Descriptions'!$H$1:$H$305)),ROW('E1-C. Financing Descriptions'!72:72)),1),"")</f>
        <v/>
      </c>
      <c r="C76" s="473" t="str">
        <f t="array" ref="C76">IFERROR(INDEX('E1-C. Financing Descriptions'!$H$1:$H$305,SMALL(IF('E1-C. Financing Descriptions'!$H$1:$H$305&lt;&gt;"",ROW('E1-C. Financing Descriptions'!$H$1:$H$305)),ROW('E1-C. Financing Descriptions'!72:72)),1),"")</f>
        <v/>
      </c>
      <c r="D76" s="463"/>
      <c r="E76" s="464"/>
      <c r="F76" s="454"/>
      <c r="G76" s="454"/>
      <c r="H76" s="455"/>
    </row>
    <row r="77" spans="1:8" s="107" customFormat="1" ht="10.5" hidden="1" outlineLevel="1" x14ac:dyDescent="0.2">
      <c r="A77" s="410" t="str">
        <f t="array" ref="A77">IFERROR(INDEX('E1-C. Financing Descriptions'!$A$1:$A$305,SMALL(IF('E1-C. Financing Descriptions'!$H$1:$H$305&lt;&gt;"",ROW('E1-C. Financing Descriptions'!$H$1:$H$305)),ROW('E1-C. Financing Descriptions'!73:73)),1),"")</f>
        <v/>
      </c>
      <c r="B77" s="410" t="str">
        <f t="array" ref="B77">IFERROR(INDEX('E1-C. Financing Descriptions'!$C$1:$C$305,SMALL(IF('E1-C. Financing Descriptions'!$H$1:$H$305&lt;&gt;"",ROW('E1-C. Financing Descriptions'!$H$1:$H$305)),ROW('E1-C. Financing Descriptions'!73:73)),1),"")</f>
        <v/>
      </c>
      <c r="C77" s="473" t="str">
        <f t="array" ref="C77">IFERROR(INDEX('E1-C. Financing Descriptions'!$H$1:$H$305,SMALL(IF('E1-C. Financing Descriptions'!$H$1:$H$305&lt;&gt;"",ROW('E1-C. Financing Descriptions'!$H$1:$H$305)),ROW('E1-C. Financing Descriptions'!73:73)),1),"")</f>
        <v/>
      </c>
      <c r="D77" s="463"/>
      <c r="E77" s="464"/>
      <c r="F77" s="454"/>
      <c r="G77" s="454"/>
      <c r="H77" s="455"/>
    </row>
    <row r="78" spans="1:8" s="107" customFormat="1" ht="10.5" hidden="1" outlineLevel="1" x14ac:dyDescent="0.2">
      <c r="A78" s="410" t="str">
        <f t="array" ref="A78">IFERROR(INDEX('E1-C. Financing Descriptions'!$A$1:$A$305,SMALL(IF('E1-C. Financing Descriptions'!$H$1:$H$305&lt;&gt;"",ROW('E1-C. Financing Descriptions'!$H$1:$H$305)),ROW('E1-C. Financing Descriptions'!74:74)),1),"")</f>
        <v/>
      </c>
      <c r="B78" s="410" t="str">
        <f t="array" ref="B78">IFERROR(INDEX('E1-C. Financing Descriptions'!$C$1:$C$305,SMALL(IF('E1-C. Financing Descriptions'!$H$1:$H$305&lt;&gt;"",ROW('E1-C. Financing Descriptions'!$H$1:$H$305)),ROW('E1-C. Financing Descriptions'!74:74)),1),"")</f>
        <v/>
      </c>
      <c r="C78" s="473" t="str">
        <f t="array" ref="C78">IFERROR(INDEX('E1-C. Financing Descriptions'!$H$1:$H$305,SMALL(IF('E1-C. Financing Descriptions'!$H$1:$H$305&lt;&gt;"",ROW('E1-C. Financing Descriptions'!$H$1:$H$305)),ROW('E1-C. Financing Descriptions'!74:74)),1),"")</f>
        <v/>
      </c>
      <c r="D78" s="463"/>
      <c r="E78" s="464"/>
      <c r="F78" s="454"/>
      <c r="G78" s="454"/>
      <c r="H78" s="455"/>
    </row>
    <row r="79" spans="1:8" s="107" customFormat="1" ht="10.5" hidden="1" outlineLevel="1" x14ac:dyDescent="0.2">
      <c r="A79" s="410" t="str">
        <f t="array" ref="A79">IFERROR(INDEX('E1-C. Financing Descriptions'!$A$1:$A$305,SMALL(IF('E1-C. Financing Descriptions'!$H$1:$H$305&lt;&gt;"",ROW('E1-C. Financing Descriptions'!$H$1:$H$305)),ROW('E1-C. Financing Descriptions'!75:75)),1),"")</f>
        <v/>
      </c>
      <c r="B79" s="410" t="str">
        <f t="array" ref="B79">IFERROR(INDEX('E1-C. Financing Descriptions'!$C$1:$C$305,SMALL(IF('E1-C. Financing Descriptions'!$H$1:$H$305&lt;&gt;"",ROW('E1-C. Financing Descriptions'!$H$1:$H$305)),ROW('E1-C. Financing Descriptions'!75:75)),1),"")</f>
        <v/>
      </c>
      <c r="C79" s="473" t="str">
        <f t="array" ref="C79">IFERROR(INDEX('E1-C. Financing Descriptions'!$H$1:$H$305,SMALL(IF('E1-C. Financing Descriptions'!$H$1:$H$305&lt;&gt;"",ROW('E1-C. Financing Descriptions'!$H$1:$H$305)),ROW('E1-C. Financing Descriptions'!75:75)),1),"")</f>
        <v/>
      </c>
      <c r="D79" s="463"/>
      <c r="E79" s="464"/>
      <c r="F79" s="454"/>
      <c r="G79" s="454"/>
      <c r="H79" s="455"/>
    </row>
    <row r="80" spans="1:8" s="107" customFormat="1" ht="10.5" hidden="1" outlineLevel="1" x14ac:dyDescent="0.2">
      <c r="A80" s="410" t="str">
        <f t="array" ref="A80">IFERROR(INDEX('E1-C. Financing Descriptions'!$A$1:$A$305,SMALL(IF('E1-C. Financing Descriptions'!$H$1:$H$305&lt;&gt;"",ROW('E1-C. Financing Descriptions'!$H$1:$H$305)),ROW('E1-C. Financing Descriptions'!76:76)),1),"")</f>
        <v/>
      </c>
      <c r="B80" s="410" t="str">
        <f t="array" ref="B80">IFERROR(INDEX('E1-C. Financing Descriptions'!$C$1:$C$305,SMALL(IF('E1-C. Financing Descriptions'!$H$1:$H$305&lt;&gt;"",ROW('E1-C. Financing Descriptions'!$H$1:$H$305)),ROW('E1-C. Financing Descriptions'!76:76)),1),"")</f>
        <v/>
      </c>
      <c r="C80" s="473" t="str">
        <f t="array" ref="C80">IFERROR(INDEX('E1-C. Financing Descriptions'!$H$1:$H$305,SMALL(IF('E1-C. Financing Descriptions'!$H$1:$H$305&lt;&gt;"",ROW('E1-C. Financing Descriptions'!$H$1:$H$305)),ROW('E1-C. Financing Descriptions'!76:76)),1),"")</f>
        <v/>
      </c>
      <c r="D80" s="463"/>
      <c r="E80" s="464"/>
      <c r="F80" s="454"/>
      <c r="G80" s="454"/>
      <c r="H80" s="455"/>
    </row>
    <row r="81" spans="1:8" s="107" customFormat="1" ht="10.5" hidden="1" outlineLevel="1" x14ac:dyDescent="0.2">
      <c r="A81" s="410" t="str">
        <f t="array" ref="A81">IFERROR(INDEX('E1-C. Financing Descriptions'!$A$1:$A$305,SMALL(IF('E1-C. Financing Descriptions'!$H$1:$H$305&lt;&gt;"",ROW('E1-C. Financing Descriptions'!$H$1:$H$305)),ROW('E1-C. Financing Descriptions'!77:77)),1),"")</f>
        <v/>
      </c>
      <c r="B81" s="410" t="str">
        <f t="array" ref="B81">IFERROR(INDEX('E1-C. Financing Descriptions'!$C$1:$C$305,SMALL(IF('E1-C. Financing Descriptions'!$H$1:$H$305&lt;&gt;"",ROW('E1-C. Financing Descriptions'!$H$1:$H$305)),ROW('E1-C. Financing Descriptions'!77:77)),1),"")</f>
        <v/>
      </c>
      <c r="C81" s="473" t="str">
        <f t="array" ref="C81">IFERROR(INDEX('E1-C. Financing Descriptions'!$H$1:$H$305,SMALL(IF('E1-C. Financing Descriptions'!$H$1:$H$305&lt;&gt;"",ROW('E1-C. Financing Descriptions'!$H$1:$H$305)),ROW('E1-C. Financing Descriptions'!77:77)),1),"")</f>
        <v/>
      </c>
      <c r="D81" s="463"/>
      <c r="E81" s="464"/>
      <c r="F81" s="454"/>
      <c r="G81" s="454"/>
      <c r="H81" s="455"/>
    </row>
    <row r="82" spans="1:8" s="107" customFormat="1" ht="10.5" hidden="1" outlineLevel="1" x14ac:dyDescent="0.2">
      <c r="A82" s="410" t="str">
        <f t="array" ref="A82">IFERROR(INDEX('E1-C. Financing Descriptions'!$A$1:$A$305,SMALL(IF('E1-C. Financing Descriptions'!$H$1:$H$305&lt;&gt;"",ROW('E1-C. Financing Descriptions'!$H$1:$H$305)),ROW('E1-C. Financing Descriptions'!78:78)),1),"")</f>
        <v/>
      </c>
      <c r="B82" s="410" t="str">
        <f t="array" ref="B82">IFERROR(INDEX('E1-C. Financing Descriptions'!$C$1:$C$305,SMALL(IF('E1-C. Financing Descriptions'!$H$1:$H$305&lt;&gt;"",ROW('E1-C. Financing Descriptions'!$H$1:$H$305)),ROW('E1-C. Financing Descriptions'!78:78)),1),"")</f>
        <v/>
      </c>
      <c r="C82" s="473" t="str">
        <f t="array" ref="C82">IFERROR(INDEX('E1-C. Financing Descriptions'!$H$1:$H$305,SMALL(IF('E1-C. Financing Descriptions'!$H$1:$H$305&lt;&gt;"",ROW('E1-C. Financing Descriptions'!$H$1:$H$305)),ROW('E1-C. Financing Descriptions'!78:78)),1),"")</f>
        <v/>
      </c>
      <c r="D82" s="463"/>
      <c r="E82" s="464"/>
      <c r="F82" s="454"/>
      <c r="G82" s="454"/>
      <c r="H82" s="455"/>
    </row>
    <row r="83" spans="1:8" s="107" customFormat="1" ht="10.5" hidden="1" outlineLevel="1" x14ac:dyDescent="0.2">
      <c r="A83" s="410" t="str">
        <f t="array" ref="A83">IFERROR(INDEX('E1-C. Financing Descriptions'!$A$1:$A$305,SMALL(IF('E1-C. Financing Descriptions'!$H$1:$H$305&lt;&gt;"",ROW('E1-C. Financing Descriptions'!$H$1:$H$305)),ROW('E1-C. Financing Descriptions'!79:79)),1),"")</f>
        <v/>
      </c>
      <c r="B83" s="410" t="str">
        <f t="array" ref="B83">IFERROR(INDEX('E1-C. Financing Descriptions'!$C$1:$C$305,SMALL(IF('E1-C. Financing Descriptions'!$H$1:$H$305&lt;&gt;"",ROW('E1-C. Financing Descriptions'!$H$1:$H$305)),ROW('E1-C. Financing Descriptions'!79:79)),1),"")</f>
        <v/>
      </c>
      <c r="C83" s="473" t="str">
        <f t="array" ref="C83">IFERROR(INDEX('E1-C. Financing Descriptions'!$H$1:$H$305,SMALL(IF('E1-C. Financing Descriptions'!$H$1:$H$305&lt;&gt;"",ROW('E1-C. Financing Descriptions'!$H$1:$H$305)),ROW('E1-C. Financing Descriptions'!79:79)),1),"")</f>
        <v/>
      </c>
      <c r="D83" s="463"/>
      <c r="E83" s="464"/>
      <c r="F83" s="454"/>
      <c r="G83" s="454"/>
      <c r="H83" s="455"/>
    </row>
    <row r="84" spans="1:8" s="107" customFormat="1" ht="10.5" hidden="1" outlineLevel="1" x14ac:dyDescent="0.2">
      <c r="A84" s="410" t="str">
        <f t="array" ref="A84">IFERROR(INDEX('E1-C. Financing Descriptions'!$A$1:$A$305,SMALL(IF('E1-C. Financing Descriptions'!$H$1:$H$305&lt;&gt;"",ROW('E1-C. Financing Descriptions'!$H$1:$H$305)),ROW('E1-C. Financing Descriptions'!80:80)),1),"")</f>
        <v/>
      </c>
      <c r="B84" s="410" t="str">
        <f t="array" ref="B84">IFERROR(INDEX('E1-C. Financing Descriptions'!$C$1:$C$305,SMALL(IF('E1-C. Financing Descriptions'!$H$1:$H$305&lt;&gt;"",ROW('E1-C. Financing Descriptions'!$H$1:$H$305)),ROW('E1-C. Financing Descriptions'!80:80)),1),"")</f>
        <v/>
      </c>
      <c r="C84" s="473" t="str">
        <f t="array" ref="C84">IFERROR(INDEX('E1-C. Financing Descriptions'!$H$1:$H$305,SMALL(IF('E1-C. Financing Descriptions'!$H$1:$H$305&lt;&gt;"",ROW('E1-C. Financing Descriptions'!$H$1:$H$305)),ROW('E1-C. Financing Descriptions'!80:80)),1),"")</f>
        <v/>
      </c>
      <c r="D84" s="463"/>
      <c r="E84" s="464"/>
      <c r="F84" s="454"/>
      <c r="G84" s="454"/>
      <c r="H84" s="455"/>
    </row>
    <row r="85" spans="1:8" s="107" customFormat="1" ht="10.5" hidden="1" outlineLevel="1" x14ac:dyDescent="0.2">
      <c r="A85" s="410" t="str">
        <f t="array" ref="A85">IFERROR(INDEX('E1-C. Financing Descriptions'!$A$1:$A$305,SMALL(IF('E1-C. Financing Descriptions'!$H$1:$H$305&lt;&gt;"",ROW('E1-C. Financing Descriptions'!$H$1:$H$305)),ROW('E1-C. Financing Descriptions'!81:81)),1),"")</f>
        <v/>
      </c>
      <c r="B85" s="410" t="str">
        <f t="array" ref="B85">IFERROR(INDEX('E1-C. Financing Descriptions'!$C$1:$C$305,SMALL(IF('E1-C. Financing Descriptions'!$H$1:$H$305&lt;&gt;"",ROW('E1-C. Financing Descriptions'!$H$1:$H$305)),ROW('E1-C. Financing Descriptions'!81:81)),1),"")</f>
        <v/>
      </c>
      <c r="C85" s="473" t="str">
        <f t="array" ref="C85">IFERROR(INDEX('E1-C. Financing Descriptions'!$H$1:$H$305,SMALL(IF('E1-C. Financing Descriptions'!$H$1:$H$305&lt;&gt;"",ROW('E1-C. Financing Descriptions'!$H$1:$H$305)),ROW('E1-C. Financing Descriptions'!81:81)),1),"")</f>
        <v/>
      </c>
      <c r="D85" s="463"/>
      <c r="E85" s="464"/>
      <c r="F85" s="454"/>
      <c r="G85" s="454"/>
      <c r="H85" s="455"/>
    </row>
    <row r="86" spans="1:8" s="107" customFormat="1" ht="10.5" hidden="1" outlineLevel="1" x14ac:dyDescent="0.2">
      <c r="A86" s="410" t="str">
        <f t="array" ref="A86">IFERROR(INDEX('E1-C. Financing Descriptions'!$A$1:$A$305,SMALL(IF('E1-C. Financing Descriptions'!$H$1:$H$305&lt;&gt;"",ROW('E1-C. Financing Descriptions'!$H$1:$H$305)),ROW('E1-C. Financing Descriptions'!82:82)),1),"")</f>
        <v/>
      </c>
      <c r="B86" s="410" t="str">
        <f t="array" ref="B86">IFERROR(INDEX('E1-C. Financing Descriptions'!$C$1:$C$305,SMALL(IF('E1-C. Financing Descriptions'!$H$1:$H$305&lt;&gt;"",ROW('E1-C. Financing Descriptions'!$H$1:$H$305)),ROW('E1-C. Financing Descriptions'!82:82)),1),"")</f>
        <v/>
      </c>
      <c r="C86" s="473" t="str">
        <f t="array" ref="C86">IFERROR(INDEX('E1-C. Financing Descriptions'!$H$1:$H$305,SMALL(IF('E1-C. Financing Descriptions'!$H$1:$H$305&lt;&gt;"",ROW('E1-C. Financing Descriptions'!$H$1:$H$305)),ROW('E1-C. Financing Descriptions'!82:82)),1),"")</f>
        <v/>
      </c>
      <c r="D86" s="463"/>
      <c r="E86" s="464"/>
      <c r="F86" s="454"/>
      <c r="G86" s="454"/>
      <c r="H86" s="455"/>
    </row>
    <row r="87" spans="1:8" s="107" customFormat="1" ht="10.5" hidden="1" outlineLevel="1" x14ac:dyDescent="0.2">
      <c r="A87" s="410" t="str">
        <f t="array" ref="A87">IFERROR(INDEX('E1-C. Financing Descriptions'!$A$1:$A$305,SMALL(IF('E1-C. Financing Descriptions'!$H$1:$H$305&lt;&gt;"",ROW('E1-C. Financing Descriptions'!$H$1:$H$305)),ROW('E1-C. Financing Descriptions'!83:83)),1),"")</f>
        <v/>
      </c>
      <c r="B87" s="410" t="str">
        <f t="array" ref="B87">IFERROR(INDEX('E1-C. Financing Descriptions'!$C$1:$C$305,SMALL(IF('E1-C. Financing Descriptions'!$H$1:$H$305&lt;&gt;"",ROW('E1-C. Financing Descriptions'!$H$1:$H$305)),ROW('E1-C. Financing Descriptions'!83:83)),1),"")</f>
        <v/>
      </c>
      <c r="C87" s="473" t="str">
        <f t="array" ref="C87">IFERROR(INDEX('E1-C. Financing Descriptions'!$H$1:$H$305,SMALL(IF('E1-C. Financing Descriptions'!$H$1:$H$305&lt;&gt;"",ROW('E1-C. Financing Descriptions'!$H$1:$H$305)),ROW('E1-C. Financing Descriptions'!83:83)),1),"")</f>
        <v/>
      </c>
      <c r="D87" s="463"/>
      <c r="E87" s="464"/>
      <c r="F87" s="454"/>
      <c r="G87" s="454"/>
      <c r="H87" s="455"/>
    </row>
    <row r="88" spans="1:8" s="107" customFormat="1" ht="10.5" hidden="1" outlineLevel="1" x14ac:dyDescent="0.2">
      <c r="A88" s="410" t="str">
        <f t="array" ref="A88">IFERROR(INDEX('E1-C. Financing Descriptions'!$A$1:$A$305,SMALL(IF('E1-C. Financing Descriptions'!$H$1:$H$305&lt;&gt;"",ROW('E1-C. Financing Descriptions'!$H$1:$H$305)),ROW('E1-C. Financing Descriptions'!84:84)),1),"")</f>
        <v/>
      </c>
      <c r="B88" s="410" t="str">
        <f t="array" ref="B88">IFERROR(INDEX('E1-C. Financing Descriptions'!$C$1:$C$305,SMALL(IF('E1-C. Financing Descriptions'!$H$1:$H$305&lt;&gt;"",ROW('E1-C. Financing Descriptions'!$H$1:$H$305)),ROW('E1-C. Financing Descriptions'!84:84)),1),"")</f>
        <v/>
      </c>
      <c r="C88" s="473" t="str">
        <f t="array" ref="C88">IFERROR(INDEX('E1-C. Financing Descriptions'!$H$1:$H$305,SMALL(IF('E1-C. Financing Descriptions'!$H$1:$H$305&lt;&gt;"",ROW('E1-C. Financing Descriptions'!$H$1:$H$305)),ROW('E1-C. Financing Descriptions'!84:84)),1),"")</f>
        <v/>
      </c>
      <c r="D88" s="463"/>
      <c r="E88" s="464"/>
      <c r="F88" s="454"/>
      <c r="G88" s="454"/>
      <c r="H88" s="455"/>
    </row>
    <row r="89" spans="1:8" s="107" customFormat="1" ht="10.5" hidden="1" outlineLevel="1" x14ac:dyDescent="0.2">
      <c r="A89" s="410" t="str">
        <f t="array" ref="A89">IFERROR(INDEX('E1-C. Financing Descriptions'!$A$1:$A$305,SMALL(IF('E1-C. Financing Descriptions'!$H$1:$H$305&lt;&gt;"",ROW('E1-C. Financing Descriptions'!$H$1:$H$305)),ROW('E1-C. Financing Descriptions'!85:85)),1),"")</f>
        <v/>
      </c>
      <c r="B89" s="410" t="str">
        <f t="array" ref="B89">IFERROR(INDEX('E1-C. Financing Descriptions'!$C$1:$C$305,SMALL(IF('E1-C. Financing Descriptions'!$H$1:$H$305&lt;&gt;"",ROW('E1-C. Financing Descriptions'!$H$1:$H$305)),ROW('E1-C. Financing Descriptions'!85:85)),1),"")</f>
        <v/>
      </c>
      <c r="C89" s="473" t="str">
        <f t="array" ref="C89">IFERROR(INDEX('E1-C. Financing Descriptions'!$H$1:$H$305,SMALL(IF('E1-C. Financing Descriptions'!$H$1:$H$305&lt;&gt;"",ROW('E1-C. Financing Descriptions'!$H$1:$H$305)),ROW('E1-C. Financing Descriptions'!85:85)),1),"")</f>
        <v/>
      </c>
      <c r="D89" s="463"/>
      <c r="E89" s="464"/>
      <c r="F89" s="454"/>
      <c r="G89" s="454"/>
      <c r="H89" s="455"/>
    </row>
    <row r="90" spans="1:8" s="107" customFormat="1" ht="10.5" hidden="1" outlineLevel="1" x14ac:dyDescent="0.2">
      <c r="A90" s="410" t="str">
        <f t="array" ref="A90">IFERROR(INDEX('E1-C. Financing Descriptions'!$A$1:$A$305,SMALL(IF('E1-C. Financing Descriptions'!$H$1:$H$305&lt;&gt;"",ROW('E1-C. Financing Descriptions'!$H$1:$H$305)),ROW('E1-C. Financing Descriptions'!86:86)),1),"")</f>
        <v/>
      </c>
      <c r="B90" s="410" t="str">
        <f t="array" ref="B90">IFERROR(INDEX('E1-C. Financing Descriptions'!$C$1:$C$305,SMALL(IF('E1-C. Financing Descriptions'!$H$1:$H$305&lt;&gt;"",ROW('E1-C. Financing Descriptions'!$H$1:$H$305)),ROW('E1-C. Financing Descriptions'!86:86)),1),"")</f>
        <v/>
      </c>
      <c r="C90" s="473" t="str">
        <f t="array" ref="C90">IFERROR(INDEX('E1-C. Financing Descriptions'!$H$1:$H$305,SMALL(IF('E1-C. Financing Descriptions'!$H$1:$H$305&lt;&gt;"",ROW('E1-C. Financing Descriptions'!$H$1:$H$305)),ROW('E1-C. Financing Descriptions'!86:86)),1),"")</f>
        <v/>
      </c>
      <c r="D90" s="463"/>
      <c r="E90" s="464"/>
      <c r="F90" s="454"/>
      <c r="G90" s="454"/>
      <c r="H90" s="455"/>
    </row>
    <row r="91" spans="1:8" s="107" customFormat="1" ht="10.5" hidden="1" outlineLevel="1" x14ac:dyDescent="0.2">
      <c r="A91" s="410" t="str">
        <f t="array" ref="A91">IFERROR(INDEX('E1-C. Financing Descriptions'!$A$1:$A$305,SMALL(IF('E1-C. Financing Descriptions'!$H$1:$H$305&lt;&gt;"",ROW('E1-C. Financing Descriptions'!$H$1:$H$305)),ROW('E1-C. Financing Descriptions'!87:87)),1),"")</f>
        <v/>
      </c>
      <c r="B91" s="410" t="str">
        <f t="array" ref="B91">IFERROR(INDEX('E1-C. Financing Descriptions'!$C$1:$C$305,SMALL(IF('E1-C. Financing Descriptions'!$H$1:$H$305&lt;&gt;"",ROW('E1-C. Financing Descriptions'!$H$1:$H$305)),ROW('E1-C. Financing Descriptions'!87:87)),1),"")</f>
        <v/>
      </c>
      <c r="C91" s="473" t="str">
        <f t="array" ref="C91">IFERROR(INDEX('E1-C. Financing Descriptions'!$H$1:$H$305,SMALL(IF('E1-C. Financing Descriptions'!$H$1:$H$305&lt;&gt;"",ROW('E1-C. Financing Descriptions'!$H$1:$H$305)),ROW('E1-C. Financing Descriptions'!87:87)),1),"")</f>
        <v/>
      </c>
      <c r="D91" s="463"/>
      <c r="E91" s="464"/>
      <c r="F91" s="454"/>
      <c r="G91" s="454"/>
      <c r="H91" s="455"/>
    </row>
    <row r="92" spans="1:8" s="107" customFormat="1" ht="10.5" hidden="1" outlineLevel="1" x14ac:dyDescent="0.2">
      <c r="A92" s="410" t="str">
        <f t="array" ref="A92">IFERROR(INDEX('E1-C. Financing Descriptions'!$A$1:$A$305,SMALL(IF('E1-C. Financing Descriptions'!$H$1:$H$305&lt;&gt;"",ROW('E1-C. Financing Descriptions'!$H$1:$H$305)),ROW('E1-C. Financing Descriptions'!88:88)),1),"")</f>
        <v/>
      </c>
      <c r="B92" s="410" t="str">
        <f t="array" ref="B92">IFERROR(INDEX('E1-C. Financing Descriptions'!$C$1:$C$305,SMALL(IF('E1-C. Financing Descriptions'!$H$1:$H$305&lt;&gt;"",ROW('E1-C. Financing Descriptions'!$H$1:$H$305)),ROW('E1-C. Financing Descriptions'!88:88)),1),"")</f>
        <v/>
      </c>
      <c r="C92" s="473" t="str">
        <f t="array" ref="C92">IFERROR(INDEX('E1-C. Financing Descriptions'!$H$1:$H$305,SMALL(IF('E1-C. Financing Descriptions'!$H$1:$H$305&lt;&gt;"",ROW('E1-C. Financing Descriptions'!$H$1:$H$305)),ROW('E1-C. Financing Descriptions'!88:88)),1),"")</f>
        <v/>
      </c>
      <c r="D92" s="463"/>
      <c r="E92" s="464"/>
      <c r="F92" s="454"/>
      <c r="G92" s="454"/>
      <c r="H92" s="455"/>
    </row>
    <row r="93" spans="1:8" s="107" customFormat="1" ht="10.5" hidden="1" outlineLevel="1" x14ac:dyDescent="0.2">
      <c r="A93" s="410" t="str">
        <f t="array" ref="A93">IFERROR(INDEX('E1-C. Financing Descriptions'!$A$1:$A$305,SMALL(IF('E1-C. Financing Descriptions'!$H$1:$H$305&lt;&gt;"",ROW('E1-C. Financing Descriptions'!$H$1:$H$305)),ROW('E1-C. Financing Descriptions'!89:89)),1),"")</f>
        <v/>
      </c>
      <c r="B93" s="410" t="str">
        <f t="array" ref="B93">IFERROR(INDEX('E1-C. Financing Descriptions'!$C$1:$C$305,SMALL(IF('E1-C. Financing Descriptions'!$H$1:$H$305&lt;&gt;"",ROW('E1-C. Financing Descriptions'!$H$1:$H$305)),ROW('E1-C. Financing Descriptions'!89:89)),1),"")</f>
        <v/>
      </c>
      <c r="C93" s="473" t="str">
        <f t="array" ref="C93">IFERROR(INDEX('E1-C. Financing Descriptions'!$H$1:$H$305,SMALL(IF('E1-C. Financing Descriptions'!$H$1:$H$305&lt;&gt;"",ROW('E1-C. Financing Descriptions'!$H$1:$H$305)),ROW('E1-C. Financing Descriptions'!89:89)),1),"")</f>
        <v/>
      </c>
      <c r="D93" s="463"/>
      <c r="E93" s="464"/>
      <c r="F93" s="454"/>
      <c r="G93" s="454"/>
      <c r="H93" s="455"/>
    </row>
    <row r="94" spans="1:8" s="107" customFormat="1" ht="10.5" hidden="1" outlineLevel="1" x14ac:dyDescent="0.2">
      <c r="A94" s="410" t="str">
        <f t="array" ref="A94">IFERROR(INDEX('E1-C. Financing Descriptions'!$A$1:$A$305,SMALL(IF('E1-C. Financing Descriptions'!$H$1:$H$305&lt;&gt;"",ROW('E1-C. Financing Descriptions'!$H$1:$H$305)),ROW('E1-C. Financing Descriptions'!90:90)),1),"")</f>
        <v/>
      </c>
      <c r="B94" s="410" t="str">
        <f t="array" ref="B94">IFERROR(INDEX('E1-C. Financing Descriptions'!$C$1:$C$305,SMALL(IF('E1-C. Financing Descriptions'!$H$1:$H$305&lt;&gt;"",ROW('E1-C. Financing Descriptions'!$H$1:$H$305)),ROW('E1-C. Financing Descriptions'!90:90)),1),"")</f>
        <v/>
      </c>
      <c r="C94" s="473" t="str">
        <f t="array" ref="C94">IFERROR(INDEX('E1-C. Financing Descriptions'!$H$1:$H$305,SMALL(IF('E1-C. Financing Descriptions'!$H$1:$H$305&lt;&gt;"",ROW('E1-C. Financing Descriptions'!$H$1:$H$305)),ROW('E1-C. Financing Descriptions'!90:90)),1),"")</f>
        <v/>
      </c>
      <c r="D94" s="463"/>
      <c r="E94" s="464"/>
      <c r="F94" s="454"/>
      <c r="G94" s="454"/>
      <c r="H94" s="455"/>
    </row>
    <row r="95" spans="1:8" s="107" customFormat="1" ht="10.5" hidden="1" outlineLevel="1" x14ac:dyDescent="0.2">
      <c r="A95" s="410" t="str">
        <f t="array" ref="A95">IFERROR(INDEX('E1-C. Financing Descriptions'!$A$1:$A$305,SMALL(IF('E1-C. Financing Descriptions'!$H$1:$H$305&lt;&gt;"",ROW('E1-C. Financing Descriptions'!$H$1:$H$305)),ROW('E1-C. Financing Descriptions'!91:91)),1),"")</f>
        <v/>
      </c>
      <c r="B95" s="410" t="str">
        <f t="array" ref="B95">IFERROR(INDEX('E1-C. Financing Descriptions'!$C$1:$C$305,SMALL(IF('E1-C. Financing Descriptions'!$H$1:$H$305&lt;&gt;"",ROW('E1-C. Financing Descriptions'!$H$1:$H$305)),ROW('E1-C. Financing Descriptions'!91:91)),1),"")</f>
        <v/>
      </c>
      <c r="C95" s="473" t="str">
        <f t="array" ref="C95">IFERROR(INDEX('E1-C. Financing Descriptions'!$H$1:$H$305,SMALL(IF('E1-C. Financing Descriptions'!$H$1:$H$305&lt;&gt;"",ROW('E1-C. Financing Descriptions'!$H$1:$H$305)),ROW('E1-C. Financing Descriptions'!91:91)),1),"")</f>
        <v/>
      </c>
      <c r="D95" s="463"/>
      <c r="E95" s="464"/>
      <c r="F95" s="454"/>
      <c r="G95" s="454"/>
      <c r="H95" s="455"/>
    </row>
    <row r="96" spans="1:8" s="107" customFormat="1" ht="10.5" hidden="1" outlineLevel="1" x14ac:dyDescent="0.2">
      <c r="A96" s="410" t="str">
        <f t="array" ref="A96">IFERROR(INDEX('E1-C. Financing Descriptions'!$A$1:$A$305,SMALL(IF('E1-C. Financing Descriptions'!$H$1:$H$305&lt;&gt;"",ROW('E1-C. Financing Descriptions'!$H$1:$H$305)),ROW('E1-C. Financing Descriptions'!92:92)),1),"")</f>
        <v/>
      </c>
      <c r="B96" s="410" t="str">
        <f t="array" ref="B96">IFERROR(INDEX('E1-C. Financing Descriptions'!$C$1:$C$305,SMALL(IF('E1-C. Financing Descriptions'!$H$1:$H$305&lt;&gt;"",ROW('E1-C. Financing Descriptions'!$H$1:$H$305)),ROW('E1-C. Financing Descriptions'!92:92)),1),"")</f>
        <v/>
      </c>
      <c r="C96" s="473" t="str">
        <f t="array" ref="C96">IFERROR(INDEX('E1-C. Financing Descriptions'!$H$1:$H$305,SMALL(IF('E1-C. Financing Descriptions'!$H$1:$H$305&lt;&gt;"",ROW('E1-C. Financing Descriptions'!$H$1:$H$305)),ROW('E1-C. Financing Descriptions'!92:92)),1),"")</f>
        <v/>
      </c>
      <c r="D96" s="463"/>
      <c r="E96" s="464"/>
      <c r="F96" s="454"/>
      <c r="G96" s="454"/>
      <c r="H96" s="455"/>
    </row>
    <row r="97" spans="1:8" s="107" customFormat="1" ht="10.5" hidden="1" outlineLevel="1" x14ac:dyDescent="0.2">
      <c r="A97" s="410" t="str">
        <f t="array" ref="A97">IFERROR(INDEX('E1-C. Financing Descriptions'!$A$1:$A$305,SMALL(IF('E1-C. Financing Descriptions'!$H$1:$H$305&lt;&gt;"",ROW('E1-C. Financing Descriptions'!$H$1:$H$305)),ROW('E1-C. Financing Descriptions'!93:93)),1),"")</f>
        <v/>
      </c>
      <c r="B97" s="410" t="str">
        <f t="array" ref="B97">IFERROR(INDEX('E1-C. Financing Descriptions'!$C$1:$C$305,SMALL(IF('E1-C. Financing Descriptions'!$H$1:$H$305&lt;&gt;"",ROW('E1-C. Financing Descriptions'!$H$1:$H$305)),ROW('E1-C. Financing Descriptions'!93:93)),1),"")</f>
        <v/>
      </c>
      <c r="C97" s="473" t="str">
        <f t="array" ref="C97">IFERROR(INDEX('E1-C. Financing Descriptions'!$H$1:$H$305,SMALL(IF('E1-C. Financing Descriptions'!$H$1:$H$305&lt;&gt;"",ROW('E1-C. Financing Descriptions'!$H$1:$H$305)),ROW('E1-C. Financing Descriptions'!93:93)),1),"")</f>
        <v/>
      </c>
      <c r="D97" s="463"/>
      <c r="E97" s="464"/>
      <c r="F97" s="454"/>
      <c r="G97" s="454"/>
      <c r="H97" s="455"/>
    </row>
    <row r="98" spans="1:8" s="107" customFormat="1" ht="10.5" hidden="1" outlineLevel="1" x14ac:dyDescent="0.2">
      <c r="A98" s="410" t="str">
        <f t="array" ref="A98">IFERROR(INDEX('E1-C. Financing Descriptions'!$A$1:$A$305,SMALL(IF('E1-C. Financing Descriptions'!$H$1:$H$305&lt;&gt;"",ROW('E1-C. Financing Descriptions'!$H$1:$H$305)),ROW('E1-C. Financing Descriptions'!94:94)),1),"")</f>
        <v/>
      </c>
      <c r="B98" s="410" t="str">
        <f t="array" ref="B98">IFERROR(INDEX('E1-C. Financing Descriptions'!$C$1:$C$305,SMALL(IF('E1-C. Financing Descriptions'!$H$1:$H$305&lt;&gt;"",ROW('E1-C. Financing Descriptions'!$H$1:$H$305)),ROW('E1-C. Financing Descriptions'!94:94)),1),"")</f>
        <v/>
      </c>
      <c r="C98" s="473" t="str">
        <f t="array" ref="C98">IFERROR(INDEX('E1-C. Financing Descriptions'!$H$1:$H$305,SMALL(IF('E1-C. Financing Descriptions'!$H$1:$H$305&lt;&gt;"",ROW('E1-C. Financing Descriptions'!$H$1:$H$305)),ROW('E1-C. Financing Descriptions'!94:94)),1),"")</f>
        <v/>
      </c>
      <c r="D98" s="463"/>
      <c r="E98" s="464"/>
      <c r="F98" s="454"/>
      <c r="G98" s="454"/>
      <c r="H98" s="455"/>
    </row>
    <row r="99" spans="1:8" s="107" customFormat="1" ht="10.5" hidden="1" outlineLevel="1" x14ac:dyDescent="0.2">
      <c r="A99" s="410" t="str">
        <f t="array" ref="A99">IFERROR(INDEX('E1-C. Financing Descriptions'!$A$1:$A$305,SMALL(IF('E1-C. Financing Descriptions'!$H$1:$H$305&lt;&gt;"",ROW('E1-C. Financing Descriptions'!$H$1:$H$305)),ROW('E1-C. Financing Descriptions'!95:95)),1),"")</f>
        <v/>
      </c>
      <c r="B99" s="410" t="str">
        <f t="array" ref="B99">IFERROR(INDEX('E1-C. Financing Descriptions'!$C$1:$C$305,SMALL(IF('E1-C. Financing Descriptions'!$H$1:$H$305&lt;&gt;"",ROW('E1-C. Financing Descriptions'!$H$1:$H$305)),ROW('E1-C. Financing Descriptions'!95:95)),1),"")</f>
        <v/>
      </c>
      <c r="C99" s="473" t="str">
        <f t="array" ref="C99">IFERROR(INDEX('E1-C. Financing Descriptions'!$H$1:$H$305,SMALL(IF('E1-C. Financing Descriptions'!$H$1:$H$305&lt;&gt;"",ROW('E1-C. Financing Descriptions'!$H$1:$H$305)),ROW('E1-C. Financing Descriptions'!95:95)),1),"")</f>
        <v/>
      </c>
      <c r="D99" s="463"/>
      <c r="E99" s="464"/>
      <c r="F99" s="454"/>
      <c r="G99" s="454"/>
      <c r="H99" s="455"/>
    </row>
    <row r="100" spans="1:8" s="107" customFormat="1" ht="10.5" hidden="1" outlineLevel="1" x14ac:dyDescent="0.2">
      <c r="A100" s="410" t="str">
        <f t="array" ref="A100">IFERROR(INDEX('E1-C. Financing Descriptions'!$A$1:$A$305,SMALL(IF('E1-C. Financing Descriptions'!$H$1:$H$305&lt;&gt;"",ROW('E1-C. Financing Descriptions'!$H$1:$H$305)),ROW('E1-C. Financing Descriptions'!96:96)),1),"")</f>
        <v/>
      </c>
      <c r="B100" s="410" t="str">
        <f t="array" ref="B100">IFERROR(INDEX('E1-C. Financing Descriptions'!$C$1:$C$305,SMALL(IF('E1-C. Financing Descriptions'!$H$1:$H$305&lt;&gt;"",ROW('E1-C. Financing Descriptions'!$H$1:$H$305)),ROW('E1-C. Financing Descriptions'!96:96)),1),"")</f>
        <v/>
      </c>
      <c r="C100" s="473" t="str">
        <f t="array" ref="C100">IFERROR(INDEX('E1-C. Financing Descriptions'!$H$1:$H$305,SMALL(IF('E1-C. Financing Descriptions'!$H$1:$H$305&lt;&gt;"",ROW('E1-C. Financing Descriptions'!$H$1:$H$305)),ROW('E1-C. Financing Descriptions'!96:96)),1),"")</f>
        <v/>
      </c>
      <c r="D100" s="463"/>
      <c r="E100" s="464"/>
      <c r="F100" s="454"/>
      <c r="G100" s="454"/>
      <c r="H100" s="455"/>
    </row>
    <row r="101" spans="1:8" s="107" customFormat="1" ht="10.5" hidden="1" outlineLevel="1" x14ac:dyDescent="0.2">
      <c r="A101" s="410" t="str">
        <f t="array" ref="A101">IFERROR(INDEX('E1-C. Financing Descriptions'!$A$1:$A$305,SMALL(IF('E1-C. Financing Descriptions'!$H$1:$H$305&lt;&gt;"",ROW('E1-C. Financing Descriptions'!$H$1:$H$305)),ROW('E1-C. Financing Descriptions'!97:97)),1),"")</f>
        <v/>
      </c>
      <c r="B101" s="410" t="str">
        <f t="array" ref="B101">IFERROR(INDEX('E1-C. Financing Descriptions'!$C$1:$C$305,SMALL(IF('E1-C. Financing Descriptions'!$H$1:$H$305&lt;&gt;"",ROW('E1-C. Financing Descriptions'!$H$1:$H$305)),ROW('E1-C. Financing Descriptions'!97:97)),1),"")</f>
        <v/>
      </c>
      <c r="C101" s="473" t="str">
        <f t="array" ref="C101">IFERROR(INDEX('E1-C. Financing Descriptions'!$H$1:$H$305,SMALL(IF('E1-C. Financing Descriptions'!$H$1:$H$305&lt;&gt;"",ROW('E1-C. Financing Descriptions'!$H$1:$H$305)),ROW('E1-C. Financing Descriptions'!97:97)),1),"")</f>
        <v/>
      </c>
      <c r="D101" s="463"/>
      <c r="E101" s="464"/>
      <c r="F101" s="454"/>
      <c r="G101" s="454"/>
      <c r="H101" s="455"/>
    </row>
    <row r="102" spans="1:8" s="107" customFormat="1" ht="10.5" hidden="1" outlineLevel="1" x14ac:dyDescent="0.2">
      <c r="A102" s="410" t="str">
        <f t="array" ref="A102">IFERROR(INDEX('E1-C. Financing Descriptions'!$A$1:$A$305,SMALL(IF('E1-C. Financing Descriptions'!$H$1:$H$305&lt;&gt;"",ROW('E1-C. Financing Descriptions'!$H$1:$H$305)),ROW('E1-C. Financing Descriptions'!98:98)),1),"")</f>
        <v/>
      </c>
      <c r="B102" s="410" t="str">
        <f t="array" ref="B102">IFERROR(INDEX('E1-C. Financing Descriptions'!$C$1:$C$305,SMALL(IF('E1-C. Financing Descriptions'!$H$1:$H$305&lt;&gt;"",ROW('E1-C. Financing Descriptions'!$H$1:$H$305)),ROW('E1-C. Financing Descriptions'!98:98)),1),"")</f>
        <v/>
      </c>
      <c r="C102" s="473" t="str">
        <f t="array" ref="C102">IFERROR(INDEX('E1-C. Financing Descriptions'!$H$1:$H$305,SMALL(IF('E1-C. Financing Descriptions'!$H$1:$H$305&lt;&gt;"",ROW('E1-C. Financing Descriptions'!$H$1:$H$305)),ROW('E1-C. Financing Descriptions'!98:98)),1),"")</f>
        <v/>
      </c>
      <c r="D102" s="463"/>
      <c r="E102" s="464"/>
      <c r="F102" s="454"/>
      <c r="G102" s="454"/>
      <c r="H102" s="455"/>
    </row>
    <row r="103" spans="1:8" s="107" customFormat="1" ht="10.5" hidden="1" outlineLevel="1" x14ac:dyDescent="0.2">
      <c r="A103" s="410" t="str">
        <f t="array" ref="A103">IFERROR(INDEX('E1-C. Financing Descriptions'!$A$1:$A$305,SMALL(IF('E1-C. Financing Descriptions'!$H$1:$H$305&lt;&gt;"",ROW('E1-C. Financing Descriptions'!$H$1:$H$305)),ROW('E1-C. Financing Descriptions'!99:99)),1),"")</f>
        <v/>
      </c>
      <c r="B103" s="410" t="str">
        <f t="array" ref="B103">IFERROR(INDEX('E1-C. Financing Descriptions'!$C$1:$C$305,SMALL(IF('E1-C. Financing Descriptions'!$H$1:$H$305&lt;&gt;"",ROW('E1-C. Financing Descriptions'!$H$1:$H$305)),ROW('E1-C. Financing Descriptions'!99:99)),1),"")</f>
        <v/>
      </c>
      <c r="C103" s="473" t="str">
        <f t="array" ref="C103">IFERROR(INDEX('E1-C. Financing Descriptions'!$H$1:$H$305,SMALL(IF('E1-C. Financing Descriptions'!$H$1:$H$305&lt;&gt;"",ROW('E1-C. Financing Descriptions'!$H$1:$H$305)),ROW('E1-C. Financing Descriptions'!99:99)),1),"")</f>
        <v/>
      </c>
      <c r="D103" s="463"/>
      <c r="E103" s="464"/>
      <c r="F103" s="454"/>
      <c r="G103" s="454"/>
      <c r="H103" s="455"/>
    </row>
    <row r="104" spans="1:8" s="107" customFormat="1" ht="10.5" hidden="1" outlineLevel="1" x14ac:dyDescent="0.2">
      <c r="A104" s="410" t="str">
        <f t="array" ref="A104">IFERROR(INDEX('E1-C. Financing Descriptions'!$A$1:$A$305,SMALL(IF('E1-C. Financing Descriptions'!$H$1:$H$305&lt;&gt;"",ROW('E1-C. Financing Descriptions'!$H$1:$H$305)),ROW('E1-C. Financing Descriptions'!100:100)),1),"")</f>
        <v/>
      </c>
      <c r="B104" s="410" t="str">
        <f t="array" ref="B104">IFERROR(INDEX('E1-C. Financing Descriptions'!$C$1:$C$305,SMALL(IF('E1-C. Financing Descriptions'!$H$1:$H$305&lt;&gt;"",ROW('E1-C. Financing Descriptions'!$H$1:$H$305)),ROW('E1-C. Financing Descriptions'!100:100)),1),"")</f>
        <v/>
      </c>
      <c r="C104" s="473" t="str">
        <f t="array" ref="C104">IFERROR(INDEX('E1-C. Financing Descriptions'!$H$1:$H$305,SMALL(IF('E1-C. Financing Descriptions'!$H$1:$H$305&lt;&gt;"",ROW('E1-C. Financing Descriptions'!$H$1:$H$305)),ROW('E1-C. Financing Descriptions'!100:100)),1),"")</f>
        <v/>
      </c>
      <c r="D104" s="463"/>
      <c r="E104" s="464"/>
      <c r="F104" s="454"/>
      <c r="G104" s="454"/>
      <c r="H104" s="455"/>
    </row>
    <row r="105" spans="1:8" s="107" customFormat="1" ht="10.5" hidden="1" outlineLevel="1" x14ac:dyDescent="0.2">
      <c r="A105" s="410" t="str">
        <f t="array" ref="A105">IFERROR(INDEX('E1-C. Financing Descriptions'!$A$1:$A$305,SMALL(IF('E1-C. Financing Descriptions'!$H$1:$H$305&lt;&gt;"",ROW('E1-C. Financing Descriptions'!$H$1:$H$305)),ROW('E1-C. Financing Descriptions'!101:101)),1),"")</f>
        <v/>
      </c>
      <c r="B105" s="410" t="str">
        <f t="array" ref="B105">IFERROR(INDEX('E1-C. Financing Descriptions'!$C$1:$C$305,SMALL(IF('E1-C. Financing Descriptions'!$H$1:$H$305&lt;&gt;"",ROW('E1-C. Financing Descriptions'!$H$1:$H$305)),ROW('E1-C. Financing Descriptions'!101:101)),1),"")</f>
        <v/>
      </c>
      <c r="C105" s="473" t="str">
        <f t="array" ref="C105">IFERROR(INDEX('E1-C. Financing Descriptions'!$H$1:$H$305,SMALL(IF('E1-C. Financing Descriptions'!$H$1:$H$305&lt;&gt;"",ROW('E1-C. Financing Descriptions'!$H$1:$H$305)),ROW('E1-C. Financing Descriptions'!101:101)),1),"")</f>
        <v/>
      </c>
      <c r="D105" s="463"/>
      <c r="E105" s="464"/>
      <c r="F105" s="454"/>
      <c r="G105" s="454"/>
      <c r="H105" s="455"/>
    </row>
    <row r="106" spans="1:8" s="107" customFormat="1" ht="10.5" collapsed="1" x14ac:dyDescent="0.2">
      <c r="A106" s="410" t="str">
        <f t="array" ref="A106">IFERROR(INDEX('E1-C. Financing Descriptions'!$A$1:$A$305,SMALL(IF('E1-C. Financing Descriptions'!$H$1:$H$305&lt;&gt;"",ROW('E1-C. Financing Descriptions'!$H$1:$H$305)),ROW('E1-C. Financing Descriptions'!102:102)),1),"")</f>
        <v/>
      </c>
      <c r="B106" s="410" t="str">
        <f t="array" ref="B106">IFERROR(INDEX('E1-C. Financing Descriptions'!$C$1:$C$305,SMALL(IF('E1-C. Financing Descriptions'!$H$1:$H$305&lt;&gt;"",ROW('E1-C. Financing Descriptions'!$H$1:$H$305)),ROW('E1-C. Financing Descriptions'!102:102)),1),"")</f>
        <v/>
      </c>
      <c r="C106" s="473" t="str">
        <f t="array" ref="C106">IFERROR(INDEX('E1-C. Financing Descriptions'!$H$1:$H$305,SMALL(IF('E1-C. Financing Descriptions'!$H$1:$H$305&lt;&gt;"",ROW('E1-C. Financing Descriptions'!$H$1:$H$305)),ROW('E1-C. Financing Descriptions'!102:102)),1),"")</f>
        <v/>
      </c>
      <c r="D106" s="463"/>
      <c r="E106" s="464"/>
      <c r="F106" s="454"/>
      <c r="G106" s="454"/>
      <c r="H106" s="455"/>
    </row>
    <row r="107" spans="1:8" s="107" customFormat="1" ht="10.5" hidden="1" outlineLevel="1" x14ac:dyDescent="0.2">
      <c r="A107" s="410" t="str">
        <f t="array" ref="A107">IFERROR(INDEX('E1-C. Financing Descriptions'!$A$1:$A$305,SMALL(IF('E1-C. Financing Descriptions'!$H$1:$H$305&lt;&gt;"",ROW('E1-C. Financing Descriptions'!$H$1:$H$305)),ROW('E1-C. Financing Descriptions'!103:103)),1),"")</f>
        <v/>
      </c>
      <c r="B107" s="410" t="str">
        <f t="array" ref="B107">IFERROR(INDEX('E1-C. Financing Descriptions'!$C$1:$C$305,SMALL(IF('E1-C. Financing Descriptions'!$H$1:$H$305&lt;&gt;"",ROW('E1-C. Financing Descriptions'!$H$1:$H$305)),ROW('E1-C. Financing Descriptions'!103:103)),1),"")</f>
        <v/>
      </c>
      <c r="C107" s="473" t="str">
        <f t="array" ref="C107">IFERROR(INDEX('E1-C. Financing Descriptions'!$H$1:$H$305,SMALL(IF('E1-C. Financing Descriptions'!$H$1:$H$305&lt;&gt;"",ROW('E1-C. Financing Descriptions'!$H$1:$H$305)),ROW('E1-C. Financing Descriptions'!103:103)),1),"")</f>
        <v/>
      </c>
      <c r="D107" s="463"/>
      <c r="E107" s="464"/>
      <c r="F107" s="454"/>
      <c r="G107" s="454"/>
      <c r="H107" s="455"/>
    </row>
    <row r="108" spans="1:8" s="107" customFormat="1" ht="10.5" hidden="1" outlineLevel="1" x14ac:dyDescent="0.2">
      <c r="A108" s="410" t="str">
        <f t="array" ref="A108">IFERROR(INDEX('E1-C. Financing Descriptions'!$A$1:$A$305,SMALL(IF('E1-C. Financing Descriptions'!$H$1:$H$305&lt;&gt;"",ROW('E1-C. Financing Descriptions'!$H$1:$H$305)),ROW('E1-C. Financing Descriptions'!104:104)),1),"")</f>
        <v/>
      </c>
      <c r="B108" s="410" t="str">
        <f t="array" ref="B108">IFERROR(INDEX('E1-C. Financing Descriptions'!$C$1:$C$305,SMALL(IF('E1-C. Financing Descriptions'!$H$1:$H$305&lt;&gt;"",ROW('E1-C. Financing Descriptions'!$H$1:$H$305)),ROW('E1-C. Financing Descriptions'!104:104)),1),"")</f>
        <v/>
      </c>
      <c r="C108" s="473" t="str">
        <f t="array" ref="C108">IFERROR(INDEX('E1-C. Financing Descriptions'!$H$1:$H$305,SMALL(IF('E1-C. Financing Descriptions'!$H$1:$H$305&lt;&gt;"",ROW('E1-C. Financing Descriptions'!$H$1:$H$305)),ROW('E1-C. Financing Descriptions'!104:104)),1),"")</f>
        <v/>
      </c>
      <c r="D108" s="463"/>
      <c r="E108" s="464"/>
      <c r="F108" s="454"/>
      <c r="G108" s="454"/>
      <c r="H108" s="455"/>
    </row>
    <row r="109" spans="1:8" s="107" customFormat="1" ht="10.5" hidden="1" outlineLevel="1" x14ac:dyDescent="0.2">
      <c r="A109" s="410" t="str">
        <f t="array" ref="A109">IFERROR(INDEX('E1-C. Financing Descriptions'!$A$1:$A$305,SMALL(IF('E1-C. Financing Descriptions'!$H$1:$H$305&lt;&gt;"",ROW('E1-C. Financing Descriptions'!$H$1:$H$305)),ROW('E1-C. Financing Descriptions'!105:105)),1),"")</f>
        <v/>
      </c>
      <c r="B109" s="410" t="str">
        <f t="array" ref="B109">IFERROR(INDEX('E1-C. Financing Descriptions'!$C$1:$C$305,SMALL(IF('E1-C. Financing Descriptions'!$H$1:$H$305&lt;&gt;"",ROW('E1-C. Financing Descriptions'!$H$1:$H$305)),ROW('E1-C. Financing Descriptions'!105:105)),1),"")</f>
        <v/>
      </c>
      <c r="C109" s="473" t="str">
        <f t="array" ref="C109">IFERROR(INDEX('E1-C. Financing Descriptions'!$H$1:$H$305,SMALL(IF('E1-C. Financing Descriptions'!$H$1:$H$305&lt;&gt;"",ROW('E1-C. Financing Descriptions'!$H$1:$H$305)),ROW('E1-C. Financing Descriptions'!105:105)),1),"")</f>
        <v/>
      </c>
      <c r="D109" s="463"/>
      <c r="E109" s="464"/>
      <c r="F109" s="454"/>
      <c r="G109" s="454"/>
      <c r="H109" s="455"/>
    </row>
    <row r="110" spans="1:8" s="107" customFormat="1" ht="10.5" hidden="1" outlineLevel="1" x14ac:dyDescent="0.2">
      <c r="A110" s="410" t="str">
        <f t="array" ref="A110">IFERROR(INDEX('E1-C. Financing Descriptions'!$A$1:$A$305,SMALL(IF('E1-C. Financing Descriptions'!$H$1:$H$305&lt;&gt;"",ROW('E1-C. Financing Descriptions'!$H$1:$H$305)),ROW('E1-C. Financing Descriptions'!106:106)),1),"")</f>
        <v/>
      </c>
      <c r="B110" s="410" t="str">
        <f t="array" ref="B110">IFERROR(INDEX('E1-C. Financing Descriptions'!$C$1:$C$305,SMALL(IF('E1-C. Financing Descriptions'!$H$1:$H$305&lt;&gt;"",ROW('E1-C. Financing Descriptions'!$H$1:$H$305)),ROW('E1-C. Financing Descriptions'!106:106)),1),"")</f>
        <v/>
      </c>
      <c r="C110" s="473" t="str">
        <f t="array" ref="C110">IFERROR(INDEX('E1-C. Financing Descriptions'!$H$1:$H$305,SMALL(IF('E1-C. Financing Descriptions'!$H$1:$H$305&lt;&gt;"",ROW('E1-C. Financing Descriptions'!$H$1:$H$305)),ROW('E1-C. Financing Descriptions'!106:106)),1),"")</f>
        <v/>
      </c>
      <c r="D110" s="463"/>
      <c r="E110" s="464"/>
      <c r="F110" s="454"/>
      <c r="G110" s="454"/>
      <c r="H110" s="455"/>
    </row>
    <row r="111" spans="1:8" s="107" customFormat="1" ht="10.5" hidden="1" outlineLevel="1" x14ac:dyDescent="0.2">
      <c r="A111" s="410" t="str">
        <f t="array" ref="A111">IFERROR(INDEX('E1-C. Financing Descriptions'!$A$1:$A$305,SMALL(IF('E1-C. Financing Descriptions'!$H$1:$H$305&lt;&gt;"",ROW('E1-C. Financing Descriptions'!$H$1:$H$305)),ROW('E1-C. Financing Descriptions'!107:107)),1),"")</f>
        <v/>
      </c>
      <c r="B111" s="410" t="str">
        <f t="array" ref="B111">IFERROR(INDEX('E1-C. Financing Descriptions'!$C$1:$C$305,SMALL(IF('E1-C. Financing Descriptions'!$H$1:$H$305&lt;&gt;"",ROW('E1-C. Financing Descriptions'!$H$1:$H$305)),ROW('E1-C. Financing Descriptions'!107:107)),1),"")</f>
        <v/>
      </c>
      <c r="C111" s="473" t="str">
        <f t="array" ref="C111">IFERROR(INDEX('E1-C. Financing Descriptions'!$H$1:$H$305,SMALL(IF('E1-C. Financing Descriptions'!$H$1:$H$305&lt;&gt;"",ROW('E1-C. Financing Descriptions'!$H$1:$H$305)),ROW('E1-C. Financing Descriptions'!107:107)),1),"")</f>
        <v/>
      </c>
      <c r="D111" s="463"/>
      <c r="E111" s="464"/>
      <c r="F111" s="454"/>
      <c r="G111" s="454"/>
      <c r="H111" s="455"/>
    </row>
    <row r="112" spans="1:8" s="107" customFormat="1" ht="10.5" hidden="1" outlineLevel="1" x14ac:dyDescent="0.2">
      <c r="A112" s="410" t="str">
        <f t="array" ref="A112">IFERROR(INDEX('E1-C. Financing Descriptions'!$A$1:$A$305,SMALL(IF('E1-C. Financing Descriptions'!$H$1:$H$305&lt;&gt;"",ROW('E1-C. Financing Descriptions'!$H$1:$H$305)),ROW('E1-C. Financing Descriptions'!108:108)),1),"")</f>
        <v/>
      </c>
      <c r="B112" s="410" t="str">
        <f t="array" ref="B112">IFERROR(INDEX('E1-C. Financing Descriptions'!$C$1:$C$305,SMALL(IF('E1-C. Financing Descriptions'!$H$1:$H$305&lt;&gt;"",ROW('E1-C. Financing Descriptions'!$H$1:$H$305)),ROW('E1-C. Financing Descriptions'!108:108)),1),"")</f>
        <v/>
      </c>
      <c r="C112" s="473" t="str">
        <f t="array" ref="C112">IFERROR(INDEX('E1-C. Financing Descriptions'!$H$1:$H$305,SMALL(IF('E1-C. Financing Descriptions'!$H$1:$H$305&lt;&gt;"",ROW('E1-C. Financing Descriptions'!$H$1:$H$305)),ROW('E1-C. Financing Descriptions'!108:108)),1),"")</f>
        <v/>
      </c>
      <c r="D112" s="463"/>
      <c r="E112" s="464"/>
      <c r="F112" s="454"/>
      <c r="G112" s="454"/>
      <c r="H112" s="455"/>
    </row>
    <row r="113" spans="1:8" s="107" customFormat="1" ht="10.5" hidden="1" outlineLevel="1" x14ac:dyDescent="0.2">
      <c r="A113" s="410" t="str">
        <f t="array" ref="A113">IFERROR(INDEX('E1-C. Financing Descriptions'!$A$1:$A$305,SMALL(IF('E1-C. Financing Descriptions'!$H$1:$H$305&lt;&gt;"",ROW('E1-C. Financing Descriptions'!$H$1:$H$305)),ROW('E1-C. Financing Descriptions'!109:109)),1),"")</f>
        <v/>
      </c>
      <c r="B113" s="410" t="str">
        <f t="array" ref="B113">IFERROR(INDEX('E1-C. Financing Descriptions'!$C$1:$C$305,SMALL(IF('E1-C. Financing Descriptions'!$H$1:$H$305&lt;&gt;"",ROW('E1-C. Financing Descriptions'!$H$1:$H$305)),ROW('E1-C. Financing Descriptions'!109:109)),1),"")</f>
        <v/>
      </c>
      <c r="C113" s="473" t="str">
        <f t="array" ref="C113">IFERROR(INDEX('E1-C. Financing Descriptions'!$H$1:$H$305,SMALL(IF('E1-C. Financing Descriptions'!$H$1:$H$305&lt;&gt;"",ROW('E1-C. Financing Descriptions'!$H$1:$H$305)),ROW('E1-C. Financing Descriptions'!109:109)),1),"")</f>
        <v/>
      </c>
      <c r="D113" s="463"/>
      <c r="E113" s="464"/>
      <c r="F113" s="454"/>
      <c r="G113" s="454"/>
      <c r="H113" s="455"/>
    </row>
    <row r="114" spans="1:8" s="107" customFormat="1" ht="10.5" hidden="1" outlineLevel="1" x14ac:dyDescent="0.2">
      <c r="A114" s="410" t="str">
        <f t="array" ref="A114">IFERROR(INDEX('E1-C. Financing Descriptions'!$A$1:$A$305,SMALL(IF('E1-C. Financing Descriptions'!$H$1:$H$305&lt;&gt;"",ROW('E1-C. Financing Descriptions'!$H$1:$H$305)),ROW('E1-C. Financing Descriptions'!110:110)),1),"")</f>
        <v/>
      </c>
      <c r="B114" s="410" t="str">
        <f t="array" ref="B114">IFERROR(INDEX('E1-C. Financing Descriptions'!$C$1:$C$305,SMALL(IF('E1-C. Financing Descriptions'!$H$1:$H$305&lt;&gt;"",ROW('E1-C. Financing Descriptions'!$H$1:$H$305)),ROW('E1-C. Financing Descriptions'!110:110)),1),"")</f>
        <v/>
      </c>
      <c r="C114" s="473" t="str">
        <f t="array" ref="C114">IFERROR(INDEX('E1-C. Financing Descriptions'!$H$1:$H$305,SMALL(IF('E1-C. Financing Descriptions'!$H$1:$H$305&lt;&gt;"",ROW('E1-C. Financing Descriptions'!$H$1:$H$305)),ROW('E1-C. Financing Descriptions'!110:110)),1),"")</f>
        <v/>
      </c>
      <c r="D114" s="463"/>
      <c r="E114" s="464"/>
      <c r="F114" s="454"/>
      <c r="G114" s="454"/>
      <c r="H114" s="455"/>
    </row>
    <row r="115" spans="1:8" s="107" customFormat="1" ht="10.5" hidden="1" outlineLevel="1" x14ac:dyDescent="0.2">
      <c r="A115" s="410" t="str">
        <f t="array" ref="A115">IFERROR(INDEX('E1-C. Financing Descriptions'!$A$1:$A$305,SMALL(IF('E1-C. Financing Descriptions'!$H$1:$H$305&lt;&gt;"",ROW('E1-C. Financing Descriptions'!$H$1:$H$305)),ROW('E1-C. Financing Descriptions'!111:111)),1),"")</f>
        <v/>
      </c>
      <c r="B115" s="410" t="str">
        <f t="array" ref="B115">IFERROR(INDEX('E1-C. Financing Descriptions'!$C$1:$C$305,SMALL(IF('E1-C. Financing Descriptions'!$H$1:$H$305&lt;&gt;"",ROW('E1-C. Financing Descriptions'!$H$1:$H$305)),ROW('E1-C. Financing Descriptions'!111:111)),1),"")</f>
        <v/>
      </c>
      <c r="C115" s="473" t="str">
        <f t="array" ref="C115">IFERROR(INDEX('E1-C. Financing Descriptions'!$H$1:$H$305,SMALL(IF('E1-C. Financing Descriptions'!$H$1:$H$305&lt;&gt;"",ROW('E1-C. Financing Descriptions'!$H$1:$H$305)),ROW('E1-C. Financing Descriptions'!111:111)),1),"")</f>
        <v/>
      </c>
      <c r="D115" s="463"/>
      <c r="E115" s="464"/>
      <c r="F115" s="454"/>
      <c r="G115" s="454"/>
      <c r="H115" s="455"/>
    </row>
    <row r="116" spans="1:8" s="107" customFormat="1" ht="10.5" hidden="1" outlineLevel="1" x14ac:dyDescent="0.2">
      <c r="A116" s="410" t="str">
        <f t="array" ref="A116">IFERROR(INDEX('E1-C. Financing Descriptions'!$A$1:$A$305,SMALL(IF('E1-C. Financing Descriptions'!$H$1:$H$305&lt;&gt;"",ROW('E1-C. Financing Descriptions'!$H$1:$H$305)),ROW('E1-C. Financing Descriptions'!112:112)),1),"")</f>
        <v/>
      </c>
      <c r="B116" s="410" t="str">
        <f t="array" ref="B116">IFERROR(INDEX('E1-C. Financing Descriptions'!$C$1:$C$305,SMALL(IF('E1-C. Financing Descriptions'!$H$1:$H$305&lt;&gt;"",ROW('E1-C. Financing Descriptions'!$H$1:$H$305)),ROW('E1-C. Financing Descriptions'!112:112)),1),"")</f>
        <v/>
      </c>
      <c r="C116" s="473" t="str">
        <f t="array" ref="C116">IFERROR(INDEX('E1-C. Financing Descriptions'!$H$1:$H$305,SMALL(IF('E1-C. Financing Descriptions'!$H$1:$H$305&lt;&gt;"",ROW('E1-C. Financing Descriptions'!$H$1:$H$305)),ROW('E1-C. Financing Descriptions'!112:112)),1),"")</f>
        <v/>
      </c>
      <c r="D116" s="463"/>
      <c r="E116" s="464"/>
      <c r="F116" s="454"/>
      <c r="G116" s="454"/>
      <c r="H116" s="455"/>
    </row>
    <row r="117" spans="1:8" s="107" customFormat="1" ht="10.5" hidden="1" outlineLevel="1" x14ac:dyDescent="0.2">
      <c r="A117" s="410" t="str">
        <f t="array" ref="A117">IFERROR(INDEX('E1-C. Financing Descriptions'!$A$1:$A$305,SMALL(IF('E1-C. Financing Descriptions'!$H$1:$H$305&lt;&gt;"",ROW('E1-C. Financing Descriptions'!$H$1:$H$305)),ROW('E1-C. Financing Descriptions'!113:113)),1),"")</f>
        <v/>
      </c>
      <c r="B117" s="410" t="str">
        <f t="array" ref="B117">IFERROR(INDEX('E1-C. Financing Descriptions'!$C$1:$C$305,SMALL(IF('E1-C. Financing Descriptions'!$H$1:$H$305&lt;&gt;"",ROW('E1-C. Financing Descriptions'!$H$1:$H$305)),ROW('E1-C. Financing Descriptions'!113:113)),1),"")</f>
        <v/>
      </c>
      <c r="C117" s="473" t="str">
        <f t="array" ref="C117">IFERROR(INDEX('E1-C. Financing Descriptions'!$H$1:$H$305,SMALL(IF('E1-C. Financing Descriptions'!$H$1:$H$305&lt;&gt;"",ROW('E1-C. Financing Descriptions'!$H$1:$H$305)),ROW('E1-C. Financing Descriptions'!113:113)),1),"")</f>
        <v/>
      </c>
      <c r="D117" s="463"/>
      <c r="E117" s="464"/>
      <c r="F117" s="454"/>
      <c r="G117" s="454"/>
      <c r="H117" s="455"/>
    </row>
    <row r="118" spans="1:8" s="107" customFormat="1" ht="10.5" hidden="1" outlineLevel="1" x14ac:dyDescent="0.2">
      <c r="A118" s="410" t="str">
        <f t="array" ref="A118">IFERROR(INDEX('E1-C. Financing Descriptions'!$A$1:$A$305,SMALL(IF('E1-C. Financing Descriptions'!$H$1:$H$305&lt;&gt;"",ROW('E1-C. Financing Descriptions'!$H$1:$H$305)),ROW('E1-C. Financing Descriptions'!114:114)),1),"")</f>
        <v/>
      </c>
      <c r="B118" s="410" t="str">
        <f t="array" ref="B118">IFERROR(INDEX('E1-C. Financing Descriptions'!$C$1:$C$305,SMALL(IF('E1-C. Financing Descriptions'!$H$1:$H$305&lt;&gt;"",ROW('E1-C. Financing Descriptions'!$H$1:$H$305)),ROW('E1-C. Financing Descriptions'!114:114)),1),"")</f>
        <v/>
      </c>
      <c r="C118" s="473" t="str">
        <f t="array" ref="C118">IFERROR(INDEX('E1-C. Financing Descriptions'!$H$1:$H$305,SMALL(IF('E1-C. Financing Descriptions'!$H$1:$H$305&lt;&gt;"",ROW('E1-C. Financing Descriptions'!$H$1:$H$305)),ROW('E1-C. Financing Descriptions'!114:114)),1),"")</f>
        <v/>
      </c>
      <c r="D118" s="463"/>
      <c r="E118" s="464"/>
      <c r="F118" s="454"/>
      <c r="G118" s="454"/>
      <c r="H118" s="455"/>
    </row>
    <row r="119" spans="1:8" s="107" customFormat="1" ht="10.5" hidden="1" outlineLevel="1" x14ac:dyDescent="0.2">
      <c r="A119" s="410" t="str">
        <f t="array" ref="A119">IFERROR(INDEX('E1-C. Financing Descriptions'!$A$1:$A$305,SMALL(IF('E1-C. Financing Descriptions'!$H$1:$H$305&lt;&gt;"",ROW('E1-C. Financing Descriptions'!$H$1:$H$305)),ROW('E1-C. Financing Descriptions'!115:115)),1),"")</f>
        <v/>
      </c>
      <c r="B119" s="410" t="str">
        <f t="array" ref="B119">IFERROR(INDEX('E1-C. Financing Descriptions'!$C$1:$C$305,SMALL(IF('E1-C. Financing Descriptions'!$H$1:$H$305&lt;&gt;"",ROW('E1-C. Financing Descriptions'!$H$1:$H$305)),ROW('E1-C. Financing Descriptions'!115:115)),1),"")</f>
        <v/>
      </c>
      <c r="C119" s="473" t="str">
        <f t="array" ref="C119">IFERROR(INDEX('E1-C. Financing Descriptions'!$H$1:$H$305,SMALL(IF('E1-C. Financing Descriptions'!$H$1:$H$305&lt;&gt;"",ROW('E1-C. Financing Descriptions'!$H$1:$H$305)),ROW('E1-C. Financing Descriptions'!115:115)),1),"")</f>
        <v/>
      </c>
      <c r="D119" s="463"/>
      <c r="E119" s="464"/>
      <c r="F119" s="454"/>
      <c r="G119" s="454"/>
      <c r="H119" s="455"/>
    </row>
    <row r="120" spans="1:8" s="107" customFormat="1" ht="10.5" hidden="1" outlineLevel="1" x14ac:dyDescent="0.2">
      <c r="A120" s="410" t="str">
        <f t="array" ref="A120">IFERROR(INDEX('E1-C. Financing Descriptions'!$A$1:$A$305,SMALL(IF('E1-C. Financing Descriptions'!$H$1:$H$305&lt;&gt;"",ROW('E1-C. Financing Descriptions'!$H$1:$H$305)),ROW('E1-C. Financing Descriptions'!116:116)),1),"")</f>
        <v/>
      </c>
      <c r="B120" s="410" t="str">
        <f t="array" ref="B120">IFERROR(INDEX('E1-C. Financing Descriptions'!$C$1:$C$305,SMALL(IF('E1-C. Financing Descriptions'!$H$1:$H$305&lt;&gt;"",ROW('E1-C. Financing Descriptions'!$H$1:$H$305)),ROW('E1-C. Financing Descriptions'!116:116)),1),"")</f>
        <v/>
      </c>
      <c r="C120" s="473" t="str">
        <f t="array" ref="C120">IFERROR(INDEX('E1-C. Financing Descriptions'!$H$1:$H$305,SMALL(IF('E1-C. Financing Descriptions'!$H$1:$H$305&lt;&gt;"",ROW('E1-C. Financing Descriptions'!$H$1:$H$305)),ROW('E1-C. Financing Descriptions'!116:116)),1),"")</f>
        <v/>
      </c>
      <c r="D120" s="463"/>
      <c r="E120" s="464"/>
      <c r="F120" s="454"/>
      <c r="G120" s="454"/>
      <c r="H120" s="455"/>
    </row>
    <row r="121" spans="1:8" s="107" customFormat="1" ht="10.5" hidden="1" outlineLevel="1" x14ac:dyDescent="0.2">
      <c r="A121" s="410" t="str">
        <f t="array" ref="A121">IFERROR(INDEX('E1-C. Financing Descriptions'!$A$1:$A$305,SMALL(IF('E1-C. Financing Descriptions'!$H$1:$H$305&lt;&gt;"",ROW('E1-C. Financing Descriptions'!$H$1:$H$305)),ROW('E1-C. Financing Descriptions'!117:117)),1),"")</f>
        <v/>
      </c>
      <c r="B121" s="410" t="str">
        <f t="array" ref="B121">IFERROR(INDEX('E1-C. Financing Descriptions'!$C$1:$C$305,SMALL(IF('E1-C. Financing Descriptions'!$H$1:$H$305&lt;&gt;"",ROW('E1-C. Financing Descriptions'!$H$1:$H$305)),ROW('E1-C. Financing Descriptions'!117:117)),1),"")</f>
        <v/>
      </c>
      <c r="C121" s="473" t="str">
        <f t="array" ref="C121">IFERROR(INDEX('E1-C. Financing Descriptions'!$H$1:$H$305,SMALL(IF('E1-C. Financing Descriptions'!$H$1:$H$305&lt;&gt;"",ROW('E1-C. Financing Descriptions'!$H$1:$H$305)),ROW('E1-C. Financing Descriptions'!117:117)),1),"")</f>
        <v/>
      </c>
      <c r="D121" s="463"/>
      <c r="E121" s="464"/>
      <c r="F121" s="454"/>
      <c r="G121" s="454"/>
      <c r="H121" s="455"/>
    </row>
    <row r="122" spans="1:8" s="107" customFormat="1" ht="10.5" hidden="1" outlineLevel="1" x14ac:dyDescent="0.2">
      <c r="A122" s="410" t="str">
        <f t="array" ref="A122">IFERROR(INDEX('E1-C. Financing Descriptions'!$A$1:$A$305,SMALL(IF('E1-C. Financing Descriptions'!$H$1:$H$305&lt;&gt;"",ROW('E1-C. Financing Descriptions'!$H$1:$H$305)),ROW('E1-C. Financing Descriptions'!118:118)),1),"")</f>
        <v/>
      </c>
      <c r="B122" s="410" t="str">
        <f t="array" ref="B122">IFERROR(INDEX('E1-C. Financing Descriptions'!$C$1:$C$305,SMALL(IF('E1-C. Financing Descriptions'!$H$1:$H$305&lt;&gt;"",ROW('E1-C. Financing Descriptions'!$H$1:$H$305)),ROW('E1-C. Financing Descriptions'!118:118)),1),"")</f>
        <v/>
      </c>
      <c r="C122" s="473" t="str">
        <f t="array" ref="C122">IFERROR(INDEX('E1-C. Financing Descriptions'!$H$1:$H$305,SMALL(IF('E1-C. Financing Descriptions'!$H$1:$H$305&lt;&gt;"",ROW('E1-C. Financing Descriptions'!$H$1:$H$305)),ROW('E1-C. Financing Descriptions'!118:118)),1),"")</f>
        <v/>
      </c>
      <c r="D122" s="463"/>
      <c r="E122" s="464"/>
      <c r="F122" s="454"/>
      <c r="G122" s="454"/>
      <c r="H122" s="455"/>
    </row>
    <row r="123" spans="1:8" s="107" customFormat="1" ht="10.5" hidden="1" outlineLevel="1" x14ac:dyDescent="0.2">
      <c r="A123" s="410" t="str">
        <f t="array" ref="A123">IFERROR(INDEX('E1-C. Financing Descriptions'!$A$1:$A$305,SMALL(IF('E1-C. Financing Descriptions'!$H$1:$H$305&lt;&gt;"",ROW('E1-C. Financing Descriptions'!$H$1:$H$305)),ROW('E1-C. Financing Descriptions'!119:119)),1),"")</f>
        <v/>
      </c>
      <c r="B123" s="410" t="str">
        <f t="array" ref="B123">IFERROR(INDEX('E1-C. Financing Descriptions'!$C$1:$C$305,SMALL(IF('E1-C. Financing Descriptions'!$H$1:$H$305&lt;&gt;"",ROW('E1-C. Financing Descriptions'!$H$1:$H$305)),ROW('E1-C. Financing Descriptions'!119:119)),1),"")</f>
        <v/>
      </c>
      <c r="C123" s="473" t="str">
        <f t="array" ref="C123">IFERROR(INDEX('E1-C. Financing Descriptions'!$H$1:$H$305,SMALL(IF('E1-C. Financing Descriptions'!$H$1:$H$305&lt;&gt;"",ROW('E1-C. Financing Descriptions'!$H$1:$H$305)),ROW('E1-C. Financing Descriptions'!119:119)),1),"")</f>
        <v/>
      </c>
      <c r="D123" s="463"/>
      <c r="E123" s="464"/>
      <c r="F123" s="454"/>
      <c r="G123" s="454"/>
      <c r="H123" s="455"/>
    </row>
    <row r="124" spans="1:8" s="107" customFormat="1" ht="10.5" hidden="1" outlineLevel="1" x14ac:dyDescent="0.2">
      <c r="A124" s="410" t="str">
        <f t="array" ref="A124">IFERROR(INDEX('E1-C. Financing Descriptions'!$A$1:$A$305,SMALL(IF('E1-C. Financing Descriptions'!$H$1:$H$305&lt;&gt;"",ROW('E1-C. Financing Descriptions'!$H$1:$H$305)),ROW('E1-C. Financing Descriptions'!120:120)),1),"")</f>
        <v/>
      </c>
      <c r="B124" s="410" t="str">
        <f t="array" ref="B124">IFERROR(INDEX('E1-C. Financing Descriptions'!$C$1:$C$305,SMALL(IF('E1-C. Financing Descriptions'!$H$1:$H$305&lt;&gt;"",ROW('E1-C. Financing Descriptions'!$H$1:$H$305)),ROW('E1-C. Financing Descriptions'!120:120)),1),"")</f>
        <v/>
      </c>
      <c r="C124" s="473" t="str">
        <f t="array" ref="C124">IFERROR(INDEX('E1-C. Financing Descriptions'!$H$1:$H$305,SMALL(IF('E1-C. Financing Descriptions'!$H$1:$H$305&lt;&gt;"",ROW('E1-C. Financing Descriptions'!$H$1:$H$305)),ROW('E1-C. Financing Descriptions'!120:120)),1),"")</f>
        <v/>
      </c>
      <c r="D124" s="463"/>
      <c r="E124" s="464"/>
      <c r="F124" s="454"/>
      <c r="G124" s="454"/>
      <c r="H124" s="455"/>
    </row>
    <row r="125" spans="1:8" s="107" customFormat="1" ht="10.5" hidden="1" outlineLevel="1" x14ac:dyDescent="0.2">
      <c r="A125" s="410" t="str">
        <f t="array" ref="A125">IFERROR(INDEX('E1-C. Financing Descriptions'!$A$1:$A$305,SMALL(IF('E1-C. Financing Descriptions'!$H$1:$H$305&lt;&gt;"",ROW('E1-C. Financing Descriptions'!$H$1:$H$305)),ROW('E1-C. Financing Descriptions'!121:121)),1),"")</f>
        <v/>
      </c>
      <c r="B125" s="410" t="str">
        <f t="array" ref="B125">IFERROR(INDEX('E1-C. Financing Descriptions'!$C$1:$C$305,SMALL(IF('E1-C. Financing Descriptions'!$H$1:$H$305&lt;&gt;"",ROW('E1-C. Financing Descriptions'!$H$1:$H$305)),ROW('E1-C. Financing Descriptions'!121:121)),1),"")</f>
        <v/>
      </c>
      <c r="C125" s="473" t="str">
        <f t="array" ref="C125">IFERROR(INDEX('E1-C. Financing Descriptions'!$H$1:$H$305,SMALL(IF('E1-C. Financing Descriptions'!$H$1:$H$305&lt;&gt;"",ROW('E1-C. Financing Descriptions'!$H$1:$H$305)),ROW('E1-C. Financing Descriptions'!121:121)),1),"")</f>
        <v/>
      </c>
      <c r="D125" s="463"/>
      <c r="E125" s="464"/>
      <c r="F125" s="454"/>
      <c r="G125" s="454"/>
      <c r="H125" s="455"/>
    </row>
    <row r="126" spans="1:8" s="107" customFormat="1" ht="10.5" hidden="1" outlineLevel="1" x14ac:dyDescent="0.2">
      <c r="A126" s="410" t="str">
        <f t="array" ref="A126">IFERROR(INDEX('E1-C. Financing Descriptions'!$A$1:$A$305,SMALL(IF('E1-C. Financing Descriptions'!$H$1:$H$305&lt;&gt;"",ROW('E1-C. Financing Descriptions'!$H$1:$H$305)),ROW('E1-C. Financing Descriptions'!122:122)),1),"")</f>
        <v/>
      </c>
      <c r="B126" s="410" t="str">
        <f t="array" ref="B126">IFERROR(INDEX('E1-C. Financing Descriptions'!$C$1:$C$305,SMALL(IF('E1-C. Financing Descriptions'!$H$1:$H$305&lt;&gt;"",ROW('E1-C. Financing Descriptions'!$H$1:$H$305)),ROW('E1-C. Financing Descriptions'!122:122)),1),"")</f>
        <v/>
      </c>
      <c r="C126" s="473" t="str">
        <f t="array" ref="C126">IFERROR(INDEX('E1-C. Financing Descriptions'!$H$1:$H$305,SMALL(IF('E1-C. Financing Descriptions'!$H$1:$H$305&lt;&gt;"",ROW('E1-C. Financing Descriptions'!$H$1:$H$305)),ROW('E1-C. Financing Descriptions'!122:122)),1),"")</f>
        <v/>
      </c>
      <c r="D126" s="463"/>
      <c r="E126" s="464"/>
      <c r="F126" s="454"/>
      <c r="G126" s="454"/>
      <c r="H126" s="455"/>
    </row>
    <row r="127" spans="1:8" s="107" customFormat="1" ht="10.5" hidden="1" outlineLevel="1" x14ac:dyDescent="0.2">
      <c r="A127" s="410" t="str">
        <f t="array" ref="A127">IFERROR(INDEX('E1-C. Financing Descriptions'!$A$1:$A$305,SMALL(IF('E1-C. Financing Descriptions'!$H$1:$H$305&lt;&gt;"",ROW('E1-C. Financing Descriptions'!$H$1:$H$305)),ROW('E1-C. Financing Descriptions'!123:123)),1),"")</f>
        <v/>
      </c>
      <c r="B127" s="410" t="str">
        <f t="array" ref="B127">IFERROR(INDEX('E1-C. Financing Descriptions'!$C$1:$C$305,SMALL(IF('E1-C. Financing Descriptions'!$H$1:$H$305&lt;&gt;"",ROW('E1-C. Financing Descriptions'!$H$1:$H$305)),ROW('E1-C. Financing Descriptions'!123:123)),1),"")</f>
        <v/>
      </c>
      <c r="C127" s="473" t="str">
        <f t="array" ref="C127">IFERROR(INDEX('E1-C. Financing Descriptions'!$H$1:$H$305,SMALL(IF('E1-C. Financing Descriptions'!$H$1:$H$305&lt;&gt;"",ROW('E1-C. Financing Descriptions'!$H$1:$H$305)),ROW('E1-C. Financing Descriptions'!123:123)),1),"")</f>
        <v/>
      </c>
      <c r="D127" s="463"/>
      <c r="E127" s="464"/>
      <c r="F127" s="454"/>
      <c r="G127" s="454"/>
      <c r="H127" s="455"/>
    </row>
    <row r="128" spans="1:8" s="107" customFormat="1" ht="10.5" hidden="1" outlineLevel="1" x14ac:dyDescent="0.2">
      <c r="A128" s="410" t="str">
        <f t="array" ref="A128">IFERROR(INDEX('E1-C. Financing Descriptions'!$A$1:$A$305,SMALL(IF('E1-C. Financing Descriptions'!$H$1:$H$305&lt;&gt;"",ROW('E1-C. Financing Descriptions'!$H$1:$H$305)),ROW('E1-C. Financing Descriptions'!124:124)),1),"")</f>
        <v/>
      </c>
      <c r="B128" s="410" t="str">
        <f t="array" ref="B128">IFERROR(INDEX('E1-C. Financing Descriptions'!$C$1:$C$305,SMALL(IF('E1-C. Financing Descriptions'!$H$1:$H$305&lt;&gt;"",ROW('E1-C. Financing Descriptions'!$H$1:$H$305)),ROW('E1-C. Financing Descriptions'!124:124)),1),"")</f>
        <v/>
      </c>
      <c r="C128" s="473" t="str">
        <f t="array" ref="C128">IFERROR(INDEX('E1-C. Financing Descriptions'!$H$1:$H$305,SMALL(IF('E1-C. Financing Descriptions'!$H$1:$H$305&lt;&gt;"",ROW('E1-C. Financing Descriptions'!$H$1:$H$305)),ROW('E1-C. Financing Descriptions'!124:124)),1),"")</f>
        <v/>
      </c>
      <c r="D128" s="463"/>
      <c r="E128" s="464"/>
      <c r="F128" s="454"/>
      <c r="G128" s="454"/>
      <c r="H128" s="455"/>
    </row>
    <row r="129" spans="1:8" s="107" customFormat="1" ht="10.5" hidden="1" outlineLevel="1" x14ac:dyDescent="0.2">
      <c r="A129" s="410" t="str">
        <f t="array" ref="A129">IFERROR(INDEX('E1-C. Financing Descriptions'!$A$1:$A$305,SMALL(IF('E1-C. Financing Descriptions'!$H$1:$H$305&lt;&gt;"",ROW('E1-C. Financing Descriptions'!$H$1:$H$305)),ROW('E1-C. Financing Descriptions'!125:125)),1),"")</f>
        <v/>
      </c>
      <c r="B129" s="410" t="str">
        <f t="array" ref="B129">IFERROR(INDEX('E1-C. Financing Descriptions'!$C$1:$C$305,SMALL(IF('E1-C. Financing Descriptions'!$H$1:$H$305&lt;&gt;"",ROW('E1-C. Financing Descriptions'!$H$1:$H$305)),ROW('E1-C. Financing Descriptions'!125:125)),1),"")</f>
        <v/>
      </c>
      <c r="C129" s="473" t="str">
        <f t="array" ref="C129">IFERROR(INDEX('E1-C. Financing Descriptions'!$H$1:$H$305,SMALL(IF('E1-C. Financing Descriptions'!$H$1:$H$305&lt;&gt;"",ROW('E1-C. Financing Descriptions'!$H$1:$H$305)),ROW('E1-C. Financing Descriptions'!125:125)),1),"")</f>
        <v/>
      </c>
      <c r="D129" s="463"/>
      <c r="E129" s="464"/>
      <c r="F129" s="454"/>
      <c r="G129" s="454"/>
      <c r="H129" s="455"/>
    </row>
    <row r="130" spans="1:8" s="107" customFormat="1" ht="10.5" hidden="1" outlineLevel="1" x14ac:dyDescent="0.2">
      <c r="A130" s="410" t="str">
        <f t="array" ref="A130">IFERROR(INDEX('E1-C. Financing Descriptions'!$A$1:$A$305,SMALL(IF('E1-C. Financing Descriptions'!$H$1:$H$305&lt;&gt;"",ROW('E1-C. Financing Descriptions'!$H$1:$H$305)),ROW('E1-C. Financing Descriptions'!126:126)),1),"")</f>
        <v/>
      </c>
      <c r="B130" s="410" t="str">
        <f t="array" ref="B130">IFERROR(INDEX('E1-C. Financing Descriptions'!$C$1:$C$305,SMALL(IF('E1-C. Financing Descriptions'!$H$1:$H$305&lt;&gt;"",ROW('E1-C. Financing Descriptions'!$H$1:$H$305)),ROW('E1-C. Financing Descriptions'!126:126)),1),"")</f>
        <v/>
      </c>
      <c r="C130" s="473" t="str">
        <f t="array" ref="C130">IFERROR(INDEX('E1-C. Financing Descriptions'!$H$1:$H$305,SMALL(IF('E1-C. Financing Descriptions'!$H$1:$H$305&lt;&gt;"",ROW('E1-C. Financing Descriptions'!$H$1:$H$305)),ROW('E1-C. Financing Descriptions'!126:126)),1),"")</f>
        <v/>
      </c>
      <c r="D130" s="463"/>
      <c r="E130" s="464"/>
      <c r="F130" s="454"/>
      <c r="G130" s="454"/>
      <c r="H130" s="455"/>
    </row>
    <row r="131" spans="1:8" s="107" customFormat="1" ht="10.5" hidden="1" outlineLevel="1" x14ac:dyDescent="0.2">
      <c r="A131" s="410" t="str">
        <f t="array" ref="A131">IFERROR(INDEX('E1-C. Financing Descriptions'!$A$1:$A$305,SMALL(IF('E1-C. Financing Descriptions'!$H$1:$H$305&lt;&gt;"",ROW('E1-C. Financing Descriptions'!$H$1:$H$305)),ROW('E1-C. Financing Descriptions'!127:127)),1),"")</f>
        <v/>
      </c>
      <c r="B131" s="410" t="str">
        <f t="array" ref="B131">IFERROR(INDEX('E1-C. Financing Descriptions'!$C$1:$C$305,SMALL(IF('E1-C. Financing Descriptions'!$H$1:$H$305&lt;&gt;"",ROW('E1-C. Financing Descriptions'!$H$1:$H$305)),ROW('E1-C. Financing Descriptions'!127:127)),1),"")</f>
        <v/>
      </c>
      <c r="C131" s="473" t="str">
        <f t="array" ref="C131">IFERROR(INDEX('E1-C. Financing Descriptions'!$H$1:$H$305,SMALL(IF('E1-C. Financing Descriptions'!$H$1:$H$305&lt;&gt;"",ROW('E1-C. Financing Descriptions'!$H$1:$H$305)),ROW('E1-C. Financing Descriptions'!127:127)),1),"")</f>
        <v/>
      </c>
      <c r="D131" s="463"/>
      <c r="E131" s="464"/>
      <c r="F131" s="454"/>
      <c r="G131" s="454"/>
      <c r="H131" s="455"/>
    </row>
    <row r="132" spans="1:8" s="107" customFormat="1" ht="10.5" hidden="1" outlineLevel="1" x14ac:dyDescent="0.2">
      <c r="A132" s="410" t="str">
        <f t="array" ref="A132">IFERROR(INDEX('E1-C. Financing Descriptions'!$A$1:$A$305,SMALL(IF('E1-C. Financing Descriptions'!$H$1:$H$305&lt;&gt;"",ROW('E1-C. Financing Descriptions'!$H$1:$H$305)),ROW('E1-C. Financing Descriptions'!128:128)),1),"")</f>
        <v/>
      </c>
      <c r="B132" s="410" t="str">
        <f t="array" ref="B132">IFERROR(INDEX('E1-C. Financing Descriptions'!$C$1:$C$305,SMALL(IF('E1-C. Financing Descriptions'!$H$1:$H$305&lt;&gt;"",ROW('E1-C. Financing Descriptions'!$H$1:$H$305)),ROW('E1-C. Financing Descriptions'!128:128)),1),"")</f>
        <v/>
      </c>
      <c r="C132" s="473" t="str">
        <f t="array" ref="C132">IFERROR(INDEX('E1-C. Financing Descriptions'!$H$1:$H$305,SMALL(IF('E1-C. Financing Descriptions'!$H$1:$H$305&lt;&gt;"",ROW('E1-C. Financing Descriptions'!$H$1:$H$305)),ROW('E1-C. Financing Descriptions'!128:128)),1),"")</f>
        <v/>
      </c>
      <c r="D132" s="463"/>
      <c r="E132" s="464"/>
      <c r="F132" s="454"/>
      <c r="G132" s="454"/>
      <c r="H132" s="455"/>
    </row>
    <row r="133" spans="1:8" s="107" customFormat="1" ht="10.5" hidden="1" outlineLevel="1" x14ac:dyDescent="0.2">
      <c r="A133" s="410" t="str">
        <f t="array" ref="A133">IFERROR(INDEX('E1-C. Financing Descriptions'!$A$1:$A$305,SMALL(IF('E1-C. Financing Descriptions'!$H$1:$H$305&lt;&gt;"",ROW('E1-C. Financing Descriptions'!$H$1:$H$305)),ROW('E1-C. Financing Descriptions'!129:129)),1),"")</f>
        <v/>
      </c>
      <c r="B133" s="410" t="str">
        <f t="array" ref="B133">IFERROR(INDEX('E1-C. Financing Descriptions'!$C$1:$C$305,SMALL(IF('E1-C. Financing Descriptions'!$H$1:$H$305&lt;&gt;"",ROW('E1-C. Financing Descriptions'!$H$1:$H$305)),ROW('E1-C. Financing Descriptions'!129:129)),1),"")</f>
        <v/>
      </c>
      <c r="C133" s="473" t="str">
        <f t="array" ref="C133">IFERROR(INDEX('E1-C. Financing Descriptions'!$H$1:$H$305,SMALL(IF('E1-C. Financing Descriptions'!$H$1:$H$305&lt;&gt;"",ROW('E1-C. Financing Descriptions'!$H$1:$H$305)),ROW('E1-C. Financing Descriptions'!129:129)),1),"")</f>
        <v/>
      </c>
      <c r="D133" s="463"/>
      <c r="E133" s="464"/>
      <c r="F133" s="454"/>
      <c r="G133" s="454"/>
      <c r="H133" s="455"/>
    </row>
    <row r="134" spans="1:8" s="107" customFormat="1" ht="10.5" hidden="1" outlineLevel="1" x14ac:dyDescent="0.2">
      <c r="A134" s="410" t="str">
        <f t="array" ref="A134">IFERROR(INDEX('E1-C. Financing Descriptions'!$A$1:$A$305,SMALL(IF('E1-C. Financing Descriptions'!$H$1:$H$305&lt;&gt;"",ROW('E1-C. Financing Descriptions'!$H$1:$H$305)),ROW('E1-C. Financing Descriptions'!130:130)),1),"")</f>
        <v/>
      </c>
      <c r="B134" s="410" t="str">
        <f t="array" ref="B134">IFERROR(INDEX('E1-C. Financing Descriptions'!$C$1:$C$305,SMALL(IF('E1-C. Financing Descriptions'!$H$1:$H$305&lt;&gt;"",ROW('E1-C. Financing Descriptions'!$H$1:$H$305)),ROW('E1-C. Financing Descriptions'!130:130)),1),"")</f>
        <v/>
      </c>
      <c r="C134" s="473" t="str">
        <f t="array" ref="C134">IFERROR(INDEX('E1-C. Financing Descriptions'!$H$1:$H$305,SMALL(IF('E1-C. Financing Descriptions'!$H$1:$H$305&lt;&gt;"",ROW('E1-C. Financing Descriptions'!$H$1:$H$305)),ROW('E1-C. Financing Descriptions'!130:130)),1),"")</f>
        <v/>
      </c>
      <c r="D134" s="463"/>
      <c r="E134" s="464"/>
      <c r="F134" s="454"/>
      <c r="G134" s="454"/>
      <c r="H134" s="455"/>
    </row>
    <row r="135" spans="1:8" s="107" customFormat="1" ht="10.5" hidden="1" outlineLevel="1" x14ac:dyDescent="0.2">
      <c r="A135" s="410" t="str">
        <f t="array" ref="A135">IFERROR(INDEX('E1-C. Financing Descriptions'!$A$1:$A$305,SMALL(IF('E1-C. Financing Descriptions'!$H$1:$H$305&lt;&gt;"",ROW('E1-C. Financing Descriptions'!$H$1:$H$305)),ROW('E1-C. Financing Descriptions'!131:131)),1),"")</f>
        <v/>
      </c>
      <c r="B135" s="410" t="str">
        <f t="array" ref="B135">IFERROR(INDEX('E1-C. Financing Descriptions'!$C$1:$C$305,SMALL(IF('E1-C. Financing Descriptions'!$H$1:$H$305&lt;&gt;"",ROW('E1-C. Financing Descriptions'!$H$1:$H$305)),ROW('E1-C. Financing Descriptions'!131:131)),1),"")</f>
        <v/>
      </c>
      <c r="C135" s="473" t="str">
        <f t="array" ref="C135">IFERROR(INDEX('E1-C. Financing Descriptions'!$H$1:$H$305,SMALL(IF('E1-C. Financing Descriptions'!$H$1:$H$305&lt;&gt;"",ROW('E1-C. Financing Descriptions'!$H$1:$H$305)),ROW('E1-C. Financing Descriptions'!131:131)),1),"")</f>
        <v/>
      </c>
      <c r="D135" s="463"/>
      <c r="E135" s="464"/>
      <c r="F135" s="454"/>
      <c r="G135" s="454"/>
      <c r="H135" s="455"/>
    </row>
    <row r="136" spans="1:8" s="107" customFormat="1" ht="10.5" hidden="1" outlineLevel="1" x14ac:dyDescent="0.2">
      <c r="A136" s="410" t="str">
        <f t="array" ref="A136">IFERROR(INDEX('E1-C. Financing Descriptions'!$A$1:$A$305,SMALL(IF('E1-C. Financing Descriptions'!$H$1:$H$305&lt;&gt;"",ROW('E1-C. Financing Descriptions'!$H$1:$H$305)),ROW('E1-C. Financing Descriptions'!132:132)),1),"")</f>
        <v/>
      </c>
      <c r="B136" s="410" t="str">
        <f t="array" ref="B136">IFERROR(INDEX('E1-C. Financing Descriptions'!$C$1:$C$305,SMALL(IF('E1-C. Financing Descriptions'!$H$1:$H$305&lt;&gt;"",ROW('E1-C. Financing Descriptions'!$H$1:$H$305)),ROW('E1-C. Financing Descriptions'!132:132)),1),"")</f>
        <v/>
      </c>
      <c r="C136" s="473" t="str">
        <f t="array" ref="C136">IFERROR(INDEX('E1-C. Financing Descriptions'!$H$1:$H$305,SMALL(IF('E1-C. Financing Descriptions'!$H$1:$H$305&lt;&gt;"",ROW('E1-C. Financing Descriptions'!$H$1:$H$305)),ROW('E1-C. Financing Descriptions'!132:132)),1),"")</f>
        <v/>
      </c>
      <c r="D136" s="463"/>
      <c r="E136" s="464"/>
      <c r="F136" s="454"/>
      <c r="G136" s="454"/>
      <c r="H136" s="455"/>
    </row>
    <row r="137" spans="1:8" s="107" customFormat="1" ht="10.5" hidden="1" outlineLevel="1" x14ac:dyDescent="0.2">
      <c r="A137" s="410" t="str">
        <f t="array" ref="A137">IFERROR(INDEX('E1-C. Financing Descriptions'!$A$1:$A$305,SMALL(IF('E1-C. Financing Descriptions'!$H$1:$H$305&lt;&gt;"",ROW('E1-C. Financing Descriptions'!$H$1:$H$305)),ROW('E1-C. Financing Descriptions'!133:133)),1),"")</f>
        <v/>
      </c>
      <c r="B137" s="410" t="str">
        <f t="array" ref="B137">IFERROR(INDEX('E1-C. Financing Descriptions'!$C$1:$C$305,SMALL(IF('E1-C. Financing Descriptions'!$H$1:$H$305&lt;&gt;"",ROW('E1-C. Financing Descriptions'!$H$1:$H$305)),ROW('E1-C. Financing Descriptions'!133:133)),1),"")</f>
        <v/>
      </c>
      <c r="C137" s="473" t="str">
        <f t="array" ref="C137">IFERROR(INDEX('E1-C. Financing Descriptions'!$H$1:$H$305,SMALL(IF('E1-C. Financing Descriptions'!$H$1:$H$305&lt;&gt;"",ROW('E1-C. Financing Descriptions'!$H$1:$H$305)),ROW('E1-C. Financing Descriptions'!133:133)),1),"")</f>
        <v/>
      </c>
      <c r="D137" s="463"/>
      <c r="E137" s="464"/>
      <c r="F137" s="454"/>
      <c r="G137" s="454"/>
      <c r="H137" s="455"/>
    </row>
    <row r="138" spans="1:8" s="107" customFormat="1" ht="10.5" hidden="1" outlineLevel="1" x14ac:dyDescent="0.2">
      <c r="A138" s="410" t="str">
        <f t="array" ref="A138">IFERROR(INDEX('E1-C. Financing Descriptions'!$A$1:$A$305,SMALL(IF('E1-C. Financing Descriptions'!$H$1:$H$305&lt;&gt;"",ROW('E1-C. Financing Descriptions'!$H$1:$H$305)),ROW('E1-C. Financing Descriptions'!134:134)),1),"")</f>
        <v/>
      </c>
      <c r="B138" s="410" t="str">
        <f t="array" ref="B138">IFERROR(INDEX('E1-C. Financing Descriptions'!$C$1:$C$305,SMALL(IF('E1-C. Financing Descriptions'!$H$1:$H$305&lt;&gt;"",ROW('E1-C. Financing Descriptions'!$H$1:$H$305)),ROW('E1-C. Financing Descriptions'!134:134)),1),"")</f>
        <v/>
      </c>
      <c r="C138" s="473" t="str">
        <f t="array" ref="C138">IFERROR(INDEX('E1-C. Financing Descriptions'!$H$1:$H$305,SMALL(IF('E1-C. Financing Descriptions'!$H$1:$H$305&lt;&gt;"",ROW('E1-C. Financing Descriptions'!$H$1:$H$305)),ROW('E1-C. Financing Descriptions'!134:134)),1),"")</f>
        <v/>
      </c>
      <c r="D138" s="463"/>
      <c r="E138" s="464"/>
      <c r="F138" s="454"/>
      <c r="G138" s="454"/>
      <c r="H138" s="455"/>
    </row>
    <row r="139" spans="1:8" s="107" customFormat="1" ht="10.5" hidden="1" outlineLevel="1" x14ac:dyDescent="0.2">
      <c r="A139" s="410" t="str">
        <f t="array" ref="A139">IFERROR(INDEX('E1-C. Financing Descriptions'!$A$1:$A$305,SMALL(IF('E1-C. Financing Descriptions'!$H$1:$H$305&lt;&gt;"",ROW('E1-C. Financing Descriptions'!$H$1:$H$305)),ROW('E1-C. Financing Descriptions'!135:135)),1),"")</f>
        <v/>
      </c>
      <c r="B139" s="410" t="str">
        <f t="array" ref="B139">IFERROR(INDEX('E1-C. Financing Descriptions'!$C$1:$C$305,SMALL(IF('E1-C. Financing Descriptions'!$H$1:$H$305&lt;&gt;"",ROW('E1-C. Financing Descriptions'!$H$1:$H$305)),ROW('E1-C. Financing Descriptions'!135:135)),1),"")</f>
        <v/>
      </c>
      <c r="C139" s="473" t="str">
        <f t="array" ref="C139">IFERROR(INDEX('E1-C. Financing Descriptions'!$H$1:$H$305,SMALL(IF('E1-C. Financing Descriptions'!$H$1:$H$305&lt;&gt;"",ROW('E1-C. Financing Descriptions'!$H$1:$H$305)),ROW('E1-C. Financing Descriptions'!135:135)),1),"")</f>
        <v/>
      </c>
      <c r="D139" s="463"/>
      <c r="E139" s="464"/>
      <c r="F139" s="454"/>
      <c r="G139" s="454"/>
      <c r="H139" s="455"/>
    </row>
    <row r="140" spans="1:8" s="107" customFormat="1" ht="10.5" hidden="1" outlineLevel="1" x14ac:dyDescent="0.2">
      <c r="A140" s="410" t="str">
        <f t="array" ref="A140">IFERROR(INDEX('E1-C. Financing Descriptions'!$A$1:$A$305,SMALL(IF('E1-C. Financing Descriptions'!$H$1:$H$305&lt;&gt;"",ROW('E1-C. Financing Descriptions'!$H$1:$H$305)),ROW('E1-C. Financing Descriptions'!136:136)),1),"")</f>
        <v/>
      </c>
      <c r="B140" s="410" t="str">
        <f t="array" ref="B140">IFERROR(INDEX('E1-C. Financing Descriptions'!$C$1:$C$305,SMALL(IF('E1-C. Financing Descriptions'!$H$1:$H$305&lt;&gt;"",ROW('E1-C. Financing Descriptions'!$H$1:$H$305)),ROW('E1-C. Financing Descriptions'!136:136)),1),"")</f>
        <v/>
      </c>
      <c r="C140" s="473" t="str">
        <f t="array" ref="C140">IFERROR(INDEX('E1-C. Financing Descriptions'!$H$1:$H$305,SMALL(IF('E1-C. Financing Descriptions'!$H$1:$H$305&lt;&gt;"",ROW('E1-C. Financing Descriptions'!$H$1:$H$305)),ROW('E1-C. Financing Descriptions'!136:136)),1),"")</f>
        <v/>
      </c>
      <c r="D140" s="463"/>
      <c r="E140" s="464"/>
      <c r="F140" s="454"/>
      <c r="G140" s="454"/>
      <c r="H140" s="455"/>
    </row>
    <row r="141" spans="1:8" s="107" customFormat="1" ht="10.5" hidden="1" outlineLevel="1" x14ac:dyDescent="0.2">
      <c r="A141" s="410" t="str">
        <f t="array" ref="A141">IFERROR(INDEX('E1-C. Financing Descriptions'!$A$1:$A$305,SMALL(IF('E1-C. Financing Descriptions'!$H$1:$H$305&lt;&gt;"",ROW('E1-C. Financing Descriptions'!$H$1:$H$305)),ROW('E1-C. Financing Descriptions'!137:137)),1),"")</f>
        <v/>
      </c>
      <c r="B141" s="410" t="str">
        <f t="array" ref="B141">IFERROR(INDEX('E1-C. Financing Descriptions'!$C$1:$C$305,SMALL(IF('E1-C. Financing Descriptions'!$H$1:$H$305&lt;&gt;"",ROW('E1-C. Financing Descriptions'!$H$1:$H$305)),ROW('E1-C. Financing Descriptions'!137:137)),1),"")</f>
        <v/>
      </c>
      <c r="C141" s="473" t="str">
        <f t="array" ref="C141">IFERROR(INDEX('E1-C. Financing Descriptions'!$H$1:$H$305,SMALL(IF('E1-C. Financing Descriptions'!$H$1:$H$305&lt;&gt;"",ROW('E1-C. Financing Descriptions'!$H$1:$H$305)),ROW('E1-C. Financing Descriptions'!137:137)),1),"")</f>
        <v/>
      </c>
      <c r="D141" s="463"/>
      <c r="E141" s="464"/>
      <c r="F141" s="454"/>
      <c r="G141" s="454"/>
      <c r="H141" s="455"/>
    </row>
    <row r="142" spans="1:8" s="107" customFormat="1" ht="10.5" hidden="1" outlineLevel="1" x14ac:dyDescent="0.2">
      <c r="A142" s="410" t="str">
        <f t="array" ref="A142">IFERROR(INDEX('E1-C. Financing Descriptions'!$A$1:$A$305,SMALL(IF('E1-C. Financing Descriptions'!$H$1:$H$305&lt;&gt;"",ROW('E1-C. Financing Descriptions'!$H$1:$H$305)),ROW('E1-C. Financing Descriptions'!138:138)),1),"")</f>
        <v/>
      </c>
      <c r="B142" s="410" t="str">
        <f t="array" ref="B142">IFERROR(INDEX('E1-C. Financing Descriptions'!$C$1:$C$305,SMALL(IF('E1-C. Financing Descriptions'!$H$1:$H$305&lt;&gt;"",ROW('E1-C. Financing Descriptions'!$H$1:$H$305)),ROW('E1-C. Financing Descriptions'!138:138)),1),"")</f>
        <v/>
      </c>
      <c r="C142" s="473" t="str">
        <f t="array" ref="C142">IFERROR(INDEX('E1-C. Financing Descriptions'!$H$1:$H$305,SMALL(IF('E1-C. Financing Descriptions'!$H$1:$H$305&lt;&gt;"",ROW('E1-C. Financing Descriptions'!$H$1:$H$305)),ROW('E1-C. Financing Descriptions'!138:138)),1),"")</f>
        <v/>
      </c>
      <c r="D142" s="463"/>
      <c r="E142" s="464"/>
      <c r="F142" s="454"/>
      <c r="G142" s="454"/>
      <c r="H142" s="455"/>
    </row>
    <row r="143" spans="1:8" s="107" customFormat="1" ht="10.5" hidden="1" outlineLevel="1" x14ac:dyDescent="0.2">
      <c r="A143" s="410" t="str">
        <f t="array" ref="A143">IFERROR(INDEX('E1-C. Financing Descriptions'!$A$1:$A$305,SMALL(IF('E1-C. Financing Descriptions'!$H$1:$H$305&lt;&gt;"",ROW('E1-C. Financing Descriptions'!$H$1:$H$305)),ROW('E1-C. Financing Descriptions'!139:139)),1),"")</f>
        <v/>
      </c>
      <c r="B143" s="410" t="str">
        <f t="array" ref="B143">IFERROR(INDEX('E1-C. Financing Descriptions'!$C$1:$C$305,SMALL(IF('E1-C. Financing Descriptions'!$H$1:$H$305&lt;&gt;"",ROW('E1-C. Financing Descriptions'!$H$1:$H$305)),ROW('E1-C. Financing Descriptions'!139:139)),1),"")</f>
        <v/>
      </c>
      <c r="C143" s="473" t="str">
        <f t="array" ref="C143">IFERROR(INDEX('E1-C. Financing Descriptions'!$H$1:$H$305,SMALL(IF('E1-C. Financing Descriptions'!$H$1:$H$305&lt;&gt;"",ROW('E1-C. Financing Descriptions'!$H$1:$H$305)),ROW('E1-C. Financing Descriptions'!139:139)),1),"")</f>
        <v/>
      </c>
      <c r="D143" s="463"/>
      <c r="E143" s="464"/>
      <c r="F143" s="454"/>
      <c r="G143" s="454"/>
      <c r="H143" s="455"/>
    </row>
    <row r="144" spans="1:8" s="107" customFormat="1" ht="10.5" hidden="1" outlineLevel="1" x14ac:dyDescent="0.2">
      <c r="A144" s="410" t="str">
        <f t="array" ref="A144">IFERROR(INDEX('E1-C. Financing Descriptions'!$A$1:$A$305,SMALL(IF('E1-C. Financing Descriptions'!$H$1:$H$305&lt;&gt;"",ROW('E1-C. Financing Descriptions'!$H$1:$H$305)),ROW('E1-C. Financing Descriptions'!140:140)),1),"")</f>
        <v/>
      </c>
      <c r="B144" s="410" t="str">
        <f t="array" ref="B144">IFERROR(INDEX('E1-C. Financing Descriptions'!$C$1:$C$305,SMALL(IF('E1-C. Financing Descriptions'!$H$1:$H$305&lt;&gt;"",ROW('E1-C. Financing Descriptions'!$H$1:$H$305)),ROW('E1-C. Financing Descriptions'!140:140)),1),"")</f>
        <v/>
      </c>
      <c r="C144" s="473" t="str">
        <f t="array" ref="C144">IFERROR(INDEX('E1-C. Financing Descriptions'!$H$1:$H$305,SMALL(IF('E1-C. Financing Descriptions'!$H$1:$H$305&lt;&gt;"",ROW('E1-C. Financing Descriptions'!$H$1:$H$305)),ROW('E1-C. Financing Descriptions'!140:140)),1),"")</f>
        <v/>
      </c>
      <c r="D144" s="463"/>
      <c r="E144" s="464"/>
      <c r="F144" s="454"/>
      <c r="G144" s="454"/>
      <c r="H144" s="455"/>
    </row>
    <row r="145" spans="1:8" s="107" customFormat="1" ht="10.5" hidden="1" outlineLevel="1" x14ac:dyDescent="0.2">
      <c r="A145" s="410" t="str">
        <f t="array" ref="A145">IFERROR(INDEX('E1-C. Financing Descriptions'!$A$1:$A$305,SMALL(IF('E1-C. Financing Descriptions'!$H$1:$H$305&lt;&gt;"",ROW('E1-C. Financing Descriptions'!$H$1:$H$305)),ROW('E1-C. Financing Descriptions'!141:141)),1),"")</f>
        <v/>
      </c>
      <c r="B145" s="410" t="str">
        <f t="array" ref="B145">IFERROR(INDEX('E1-C. Financing Descriptions'!$C$1:$C$305,SMALL(IF('E1-C. Financing Descriptions'!$H$1:$H$305&lt;&gt;"",ROW('E1-C. Financing Descriptions'!$H$1:$H$305)),ROW('E1-C. Financing Descriptions'!141:141)),1),"")</f>
        <v/>
      </c>
      <c r="C145" s="473" t="str">
        <f t="array" ref="C145">IFERROR(INDEX('E1-C. Financing Descriptions'!$H$1:$H$305,SMALL(IF('E1-C. Financing Descriptions'!$H$1:$H$305&lt;&gt;"",ROW('E1-C. Financing Descriptions'!$H$1:$H$305)),ROW('E1-C. Financing Descriptions'!141:141)),1),"")</f>
        <v/>
      </c>
      <c r="D145" s="463"/>
      <c r="E145" s="464"/>
      <c r="F145" s="454"/>
      <c r="G145" s="454"/>
      <c r="H145" s="455"/>
    </row>
    <row r="146" spans="1:8" s="107" customFormat="1" ht="10.5" hidden="1" outlineLevel="1" x14ac:dyDescent="0.2">
      <c r="A146" s="410" t="str">
        <f t="array" ref="A146">IFERROR(INDEX('E1-C. Financing Descriptions'!$A$1:$A$305,SMALL(IF('E1-C. Financing Descriptions'!$H$1:$H$305&lt;&gt;"",ROW('E1-C. Financing Descriptions'!$H$1:$H$305)),ROW('E1-C. Financing Descriptions'!142:142)),1),"")</f>
        <v/>
      </c>
      <c r="B146" s="410" t="str">
        <f t="array" ref="B146">IFERROR(INDEX('E1-C. Financing Descriptions'!$C$1:$C$305,SMALL(IF('E1-C. Financing Descriptions'!$H$1:$H$305&lt;&gt;"",ROW('E1-C. Financing Descriptions'!$H$1:$H$305)),ROW('E1-C. Financing Descriptions'!142:142)),1),"")</f>
        <v/>
      </c>
      <c r="C146" s="473" t="str">
        <f t="array" ref="C146">IFERROR(INDEX('E1-C. Financing Descriptions'!$H$1:$H$305,SMALL(IF('E1-C. Financing Descriptions'!$H$1:$H$305&lt;&gt;"",ROW('E1-C. Financing Descriptions'!$H$1:$H$305)),ROW('E1-C. Financing Descriptions'!142:142)),1),"")</f>
        <v/>
      </c>
      <c r="D146" s="463"/>
      <c r="E146" s="464"/>
      <c r="F146" s="454"/>
      <c r="G146" s="454"/>
      <c r="H146" s="455"/>
    </row>
    <row r="147" spans="1:8" s="107" customFormat="1" ht="10.5" hidden="1" outlineLevel="1" x14ac:dyDescent="0.2">
      <c r="A147" s="410" t="str">
        <f t="array" ref="A147">IFERROR(INDEX('E1-C. Financing Descriptions'!$A$1:$A$305,SMALL(IF('E1-C. Financing Descriptions'!$H$1:$H$305&lt;&gt;"",ROW('E1-C. Financing Descriptions'!$H$1:$H$305)),ROW('E1-C. Financing Descriptions'!143:143)),1),"")</f>
        <v/>
      </c>
      <c r="B147" s="410" t="str">
        <f t="array" ref="B147">IFERROR(INDEX('E1-C. Financing Descriptions'!$C$1:$C$305,SMALL(IF('E1-C. Financing Descriptions'!$H$1:$H$305&lt;&gt;"",ROW('E1-C. Financing Descriptions'!$H$1:$H$305)),ROW('E1-C. Financing Descriptions'!143:143)),1),"")</f>
        <v/>
      </c>
      <c r="C147" s="473" t="str">
        <f t="array" ref="C147">IFERROR(INDEX('E1-C. Financing Descriptions'!$H$1:$H$305,SMALL(IF('E1-C. Financing Descriptions'!$H$1:$H$305&lt;&gt;"",ROW('E1-C. Financing Descriptions'!$H$1:$H$305)),ROW('E1-C. Financing Descriptions'!143:143)),1),"")</f>
        <v/>
      </c>
      <c r="D147" s="463"/>
      <c r="E147" s="464"/>
      <c r="F147" s="454"/>
      <c r="G147" s="454"/>
      <c r="H147" s="455"/>
    </row>
    <row r="148" spans="1:8" s="107" customFormat="1" ht="10.5" hidden="1" outlineLevel="1" x14ac:dyDescent="0.2">
      <c r="A148" s="410" t="str">
        <f t="array" ref="A148">IFERROR(INDEX('E1-C. Financing Descriptions'!$A$1:$A$305,SMALL(IF('E1-C. Financing Descriptions'!$H$1:$H$305&lt;&gt;"",ROW('E1-C. Financing Descriptions'!$H$1:$H$305)),ROW('E1-C. Financing Descriptions'!144:144)),1),"")</f>
        <v/>
      </c>
      <c r="B148" s="410" t="str">
        <f t="array" ref="B148">IFERROR(INDEX('E1-C. Financing Descriptions'!$C$1:$C$305,SMALL(IF('E1-C. Financing Descriptions'!$H$1:$H$305&lt;&gt;"",ROW('E1-C. Financing Descriptions'!$H$1:$H$305)),ROW('E1-C. Financing Descriptions'!144:144)),1),"")</f>
        <v/>
      </c>
      <c r="C148" s="473" t="str">
        <f t="array" ref="C148">IFERROR(INDEX('E1-C. Financing Descriptions'!$H$1:$H$305,SMALL(IF('E1-C. Financing Descriptions'!$H$1:$H$305&lt;&gt;"",ROW('E1-C. Financing Descriptions'!$H$1:$H$305)),ROW('E1-C. Financing Descriptions'!144:144)),1),"")</f>
        <v/>
      </c>
      <c r="D148" s="463"/>
      <c r="E148" s="464"/>
      <c r="F148" s="454"/>
      <c r="G148" s="454"/>
      <c r="H148" s="455"/>
    </row>
    <row r="149" spans="1:8" s="107" customFormat="1" ht="10.5" hidden="1" outlineLevel="1" x14ac:dyDescent="0.2">
      <c r="A149" s="410" t="str">
        <f t="array" ref="A149">IFERROR(INDEX('E1-C. Financing Descriptions'!$A$1:$A$305,SMALL(IF('E1-C. Financing Descriptions'!$H$1:$H$305&lt;&gt;"",ROW('E1-C. Financing Descriptions'!$H$1:$H$305)),ROW('E1-C. Financing Descriptions'!145:145)),1),"")</f>
        <v/>
      </c>
      <c r="B149" s="410" t="str">
        <f t="array" ref="B149">IFERROR(INDEX('E1-C. Financing Descriptions'!$C$1:$C$305,SMALL(IF('E1-C. Financing Descriptions'!$H$1:$H$305&lt;&gt;"",ROW('E1-C. Financing Descriptions'!$H$1:$H$305)),ROW('E1-C. Financing Descriptions'!145:145)),1),"")</f>
        <v/>
      </c>
      <c r="C149" s="473" t="str">
        <f t="array" ref="C149">IFERROR(INDEX('E1-C. Financing Descriptions'!$H$1:$H$305,SMALL(IF('E1-C. Financing Descriptions'!$H$1:$H$305&lt;&gt;"",ROW('E1-C. Financing Descriptions'!$H$1:$H$305)),ROW('E1-C. Financing Descriptions'!145:145)),1),"")</f>
        <v/>
      </c>
      <c r="D149" s="463"/>
      <c r="E149" s="464"/>
      <c r="F149" s="454"/>
      <c r="G149" s="454"/>
      <c r="H149" s="455"/>
    </row>
    <row r="150" spans="1:8" s="107" customFormat="1" ht="10.5" hidden="1" outlineLevel="1" x14ac:dyDescent="0.2">
      <c r="A150" s="410" t="str">
        <f t="array" ref="A150">IFERROR(INDEX('E1-C. Financing Descriptions'!$A$1:$A$305,SMALL(IF('E1-C. Financing Descriptions'!$H$1:$H$305&lt;&gt;"",ROW('E1-C. Financing Descriptions'!$H$1:$H$305)),ROW('E1-C. Financing Descriptions'!146:146)),1),"")</f>
        <v/>
      </c>
      <c r="B150" s="410" t="str">
        <f t="array" ref="B150">IFERROR(INDEX('E1-C. Financing Descriptions'!$C$1:$C$305,SMALL(IF('E1-C. Financing Descriptions'!$H$1:$H$305&lt;&gt;"",ROW('E1-C. Financing Descriptions'!$H$1:$H$305)),ROW('E1-C. Financing Descriptions'!146:146)),1),"")</f>
        <v/>
      </c>
      <c r="C150" s="473" t="str">
        <f t="array" ref="C150">IFERROR(INDEX('E1-C. Financing Descriptions'!$H$1:$H$305,SMALL(IF('E1-C. Financing Descriptions'!$H$1:$H$305&lt;&gt;"",ROW('E1-C. Financing Descriptions'!$H$1:$H$305)),ROW('E1-C. Financing Descriptions'!146:146)),1),"")</f>
        <v/>
      </c>
      <c r="D150" s="463"/>
      <c r="E150" s="464"/>
      <c r="F150" s="454"/>
      <c r="G150" s="454"/>
      <c r="H150" s="455"/>
    </row>
    <row r="151" spans="1:8" s="107" customFormat="1" ht="10.5" hidden="1" outlineLevel="1" x14ac:dyDescent="0.2">
      <c r="A151" s="410" t="str">
        <f t="array" ref="A151">IFERROR(INDEX('E1-C. Financing Descriptions'!$A$1:$A$305,SMALL(IF('E1-C. Financing Descriptions'!$H$1:$H$305&lt;&gt;"",ROW('E1-C. Financing Descriptions'!$H$1:$H$305)),ROW('E1-C. Financing Descriptions'!147:147)),1),"")</f>
        <v/>
      </c>
      <c r="B151" s="410" t="str">
        <f t="array" ref="B151">IFERROR(INDEX('E1-C. Financing Descriptions'!$C$1:$C$305,SMALL(IF('E1-C. Financing Descriptions'!$H$1:$H$305&lt;&gt;"",ROW('E1-C. Financing Descriptions'!$H$1:$H$305)),ROW('E1-C. Financing Descriptions'!147:147)),1),"")</f>
        <v/>
      </c>
      <c r="C151" s="473" t="str">
        <f t="array" ref="C151">IFERROR(INDEX('E1-C. Financing Descriptions'!$H$1:$H$305,SMALL(IF('E1-C. Financing Descriptions'!$H$1:$H$305&lt;&gt;"",ROW('E1-C. Financing Descriptions'!$H$1:$H$305)),ROW('E1-C. Financing Descriptions'!147:147)),1),"")</f>
        <v/>
      </c>
      <c r="D151" s="463"/>
      <c r="E151" s="464"/>
      <c r="F151" s="454"/>
      <c r="G151" s="454"/>
      <c r="H151" s="455"/>
    </row>
    <row r="152" spans="1:8" s="107" customFormat="1" ht="10.5" hidden="1" outlineLevel="1" x14ac:dyDescent="0.2">
      <c r="A152" s="410" t="str">
        <f t="array" ref="A152">IFERROR(INDEX('E1-C. Financing Descriptions'!$A$1:$A$305,SMALL(IF('E1-C. Financing Descriptions'!$H$1:$H$305&lt;&gt;"",ROW('E1-C. Financing Descriptions'!$H$1:$H$305)),ROW('E1-C. Financing Descriptions'!148:148)),1),"")</f>
        <v/>
      </c>
      <c r="B152" s="410" t="str">
        <f t="array" ref="B152">IFERROR(INDEX('E1-C. Financing Descriptions'!$C$1:$C$305,SMALL(IF('E1-C. Financing Descriptions'!$H$1:$H$305&lt;&gt;"",ROW('E1-C. Financing Descriptions'!$H$1:$H$305)),ROW('E1-C. Financing Descriptions'!148:148)),1),"")</f>
        <v/>
      </c>
      <c r="C152" s="473" t="str">
        <f t="array" ref="C152">IFERROR(INDEX('E1-C. Financing Descriptions'!$H$1:$H$305,SMALL(IF('E1-C. Financing Descriptions'!$H$1:$H$305&lt;&gt;"",ROW('E1-C. Financing Descriptions'!$H$1:$H$305)),ROW('E1-C. Financing Descriptions'!148:148)),1),"")</f>
        <v/>
      </c>
      <c r="D152" s="463"/>
      <c r="E152" s="464"/>
      <c r="F152" s="454"/>
      <c r="G152" s="454"/>
      <c r="H152" s="455"/>
    </row>
    <row r="153" spans="1:8" s="107" customFormat="1" ht="10.5" hidden="1" outlineLevel="1" x14ac:dyDescent="0.2">
      <c r="A153" s="410" t="str">
        <f t="array" ref="A153">IFERROR(INDEX('E1-C. Financing Descriptions'!$A$1:$A$305,SMALL(IF('E1-C. Financing Descriptions'!$H$1:$H$305&lt;&gt;"",ROW('E1-C. Financing Descriptions'!$H$1:$H$305)),ROW('E1-C. Financing Descriptions'!149:149)),1),"")</f>
        <v/>
      </c>
      <c r="B153" s="410" t="str">
        <f t="array" ref="B153">IFERROR(INDEX('E1-C. Financing Descriptions'!$C$1:$C$305,SMALL(IF('E1-C. Financing Descriptions'!$H$1:$H$305&lt;&gt;"",ROW('E1-C. Financing Descriptions'!$H$1:$H$305)),ROW('E1-C. Financing Descriptions'!149:149)),1),"")</f>
        <v/>
      </c>
      <c r="C153" s="473" t="str">
        <f t="array" ref="C153">IFERROR(INDEX('E1-C. Financing Descriptions'!$H$1:$H$305,SMALL(IF('E1-C. Financing Descriptions'!$H$1:$H$305&lt;&gt;"",ROW('E1-C. Financing Descriptions'!$H$1:$H$305)),ROW('E1-C. Financing Descriptions'!149:149)),1),"")</f>
        <v/>
      </c>
      <c r="D153" s="463"/>
      <c r="E153" s="464"/>
      <c r="F153" s="454"/>
      <c r="G153" s="454"/>
      <c r="H153" s="455"/>
    </row>
    <row r="154" spans="1:8" s="107" customFormat="1" ht="10.5" hidden="1" outlineLevel="1" x14ac:dyDescent="0.2">
      <c r="A154" s="410" t="str">
        <f t="array" ref="A154">IFERROR(INDEX('E1-C. Financing Descriptions'!$A$1:$A$305,SMALL(IF('E1-C. Financing Descriptions'!$H$1:$H$305&lt;&gt;"",ROW('E1-C. Financing Descriptions'!$H$1:$H$305)),ROW('E1-C. Financing Descriptions'!150:150)),1),"")</f>
        <v/>
      </c>
      <c r="B154" s="410" t="str">
        <f t="array" ref="B154">IFERROR(INDEX('E1-C. Financing Descriptions'!$C$1:$C$305,SMALL(IF('E1-C. Financing Descriptions'!$H$1:$H$305&lt;&gt;"",ROW('E1-C. Financing Descriptions'!$H$1:$H$305)),ROW('E1-C. Financing Descriptions'!150:150)),1),"")</f>
        <v/>
      </c>
      <c r="C154" s="473" t="str">
        <f t="array" ref="C154">IFERROR(INDEX('E1-C. Financing Descriptions'!$H$1:$H$305,SMALL(IF('E1-C. Financing Descriptions'!$H$1:$H$305&lt;&gt;"",ROW('E1-C. Financing Descriptions'!$H$1:$H$305)),ROW('E1-C. Financing Descriptions'!150:150)),1),"")</f>
        <v/>
      </c>
      <c r="D154" s="463"/>
      <c r="E154" s="464"/>
      <c r="F154" s="454"/>
      <c r="G154" s="454"/>
      <c r="H154" s="455"/>
    </row>
    <row r="155" spans="1:8" s="107" customFormat="1" ht="10.5" hidden="1" outlineLevel="1" x14ac:dyDescent="0.2">
      <c r="A155" s="410" t="str">
        <f t="array" ref="A155">IFERROR(INDEX('E1-C. Financing Descriptions'!$A$1:$A$305,SMALL(IF('E1-C. Financing Descriptions'!$H$1:$H$305&lt;&gt;"",ROW('E1-C. Financing Descriptions'!$H$1:$H$305)),ROW('E1-C. Financing Descriptions'!151:151)),1),"")</f>
        <v/>
      </c>
      <c r="B155" s="410" t="str">
        <f t="array" ref="B155">IFERROR(INDEX('E1-C. Financing Descriptions'!$C$1:$C$305,SMALL(IF('E1-C. Financing Descriptions'!$H$1:$H$305&lt;&gt;"",ROW('E1-C. Financing Descriptions'!$H$1:$H$305)),ROW('E1-C. Financing Descriptions'!151:151)),1),"")</f>
        <v/>
      </c>
      <c r="C155" s="473" t="str">
        <f t="array" ref="C155">IFERROR(INDEX('E1-C. Financing Descriptions'!$H$1:$H$305,SMALL(IF('E1-C. Financing Descriptions'!$H$1:$H$305&lt;&gt;"",ROW('E1-C. Financing Descriptions'!$H$1:$H$305)),ROW('E1-C. Financing Descriptions'!151:151)),1),"")</f>
        <v/>
      </c>
      <c r="D155" s="463"/>
      <c r="E155" s="464"/>
      <c r="F155" s="454"/>
      <c r="G155" s="454"/>
      <c r="H155" s="455"/>
    </row>
    <row r="156" spans="1:8" s="107" customFormat="1" ht="10.5" hidden="1" outlineLevel="1" x14ac:dyDescent="0.2">
      <c r="A156" s="410" t="str">
        <f t="array" ref="A156">IFERROR(INDEX('E1-C. Financing Descriptions'!$A$1:$A$305,SMALL(IF('E1-C. Financing Descriptions'!$H$1:$H$305&lt;&gt;"",ROW('E1-C. Financing Descriptions'!$H$1:$H$305)),ROW('E1-C. Financing Descriptions'!152:152)),1),"")</f>
        <v/>
      </c>
      <c r="B156" s="410" t="str">
        <f t="array" ref="B156">IFERROR(INDEX('E1-C. Financing Descriptions'!$C$1:$C$305,SMALL(IF('E1-C. Financing Descriptions'!$H$1:$H$305&lt;&gt;"",ROW('E1-C. Financing Descriptions'!$H$1:$H$305)),ROW('E1-C. Financing Descriptions'!152:152)),1),"")</f>
        <v/>
      </c>
      <c r="C156" s="473" t="str">
        <f t="array" ref="C156">IFERROR(INDEX('E1-C. Financing Descriptions'!$H$1:$H$305,SMALL(IF('E1-C. Financing Descriptions'!$H$1:$H$305&lt;&gt;"",ROW('E1-C. Financing Descriptions'!$H$1:$H$305)),ROW('E1-C. Financing Descriptions'!152:152)),1),"")</f>
        <v/>
      </c>
      <c r="D156" s="463"/>
      <c r="E156" s="464"/>
      <c r="F156" s="454"/>
      <c r="G156" s="454"/>
      <c r="H156" s="455"/>
    </row>
    <row r="157" spans="1:8" s="107" customFormat="1" ht="10.5" collapsed="1" x14ac:dyDescent="0.2">
      <c r="A157" s="410" t="str">
        <f t="array" ref="A157">IFERROR(INDEX('E1-C. Financing Descriptions'!$A$1:$A$305,SMALL(IF('E1-C. Financing Descriptions'!$H$1:$H$305&lt;&gt;"",ROW('E1-C. Financing Descriptions'!$H$1:$H$305)),ROW('E1-C. Financing Descriptions'!153:153)),1),"")</f>
        <v/>
      </c>
      <c r="B157" s="410" t="str">
        <f t="array" ref="B157">IFERROR(INDEX('E1-C. Financing Descriptions'!$C$1:$C$305,SMALL(IF('E1-C. Financing Descriptions'!$H$1:$H$305&lt;&gt;"",ROW('E1-C. Financing Descriptions'!$H$1:$H$305)),ROW('E1-C. Financing Descriptions'!153:153)),1),"")</f>
        <v/>
      </c>
      <c r="C157" s="473" t="str">
        <f t="array" ref="C157">IFERROR(INDEX('E1-C. Financing Descriptions'!$H$1:$H$305,SMALL(IF('E1-C. Financing Descriptions'!$H$1:$H$305&lt;&gt;"",ROW('E1-C. Financing Descriptions'!$H$1:$H$305)),ROW('E1-C. Financing Descriptions'!153:153)),1),"")</f>
        <v/>
      </c>
      <c r="D157" s="463"/>
      <c r="E157" s="464"/>
      <c r="F157" s="454"/>
      <c r="G157" s="454"/>
      <c r="H157" s="455"/>
    </row>
    <row r="158" spans="1:8" s="107" customFormat="1" ht="10.5" hidden="1" outlineLevel="1" x14ac:dyDescent="0.2">
      <c r="A158" s="410" t="str">
        <f t="array" ref="A158">IFERROR(INDEX('E1-C. Financing Descriptions'!$A$1:$A$305,SMALL(IF('E1-C. Financing Descriptions'!$H$1:$H$305&lt;&gt;"",ROW('E1-C. Financing Descriptions'!$H$1:$H$305)),ROW('E1-C. Financing Descriptions'!154:154)),1),"")</f>
        <v/>
      </c>
      <c r="B158" s="410" t="str">
        <f t="array" ref="B158">IFERROR(INDEX('E1-C. Financing Descriptions'!$C$1:$C$305,SMALL(IF('E1-C. Financing Descriptions'!$H$1:$H$305&lt;&gt;"",ROW('E1-C. Financing Descriptions'!$H$1:$H$305)),ROW('E1-C. Financing Descriptions'!154:154)),1),"")</f>
        <v/>
      </c>
      <c r="C158" s="473" t="str">
        <f t="array" ref="C158">IFERROR(INDEX('E1-C. Financing Descriptions'!$H$1:$H$305,SMALL(IF('E1-C. Financing Descriptions'!$H$1:$H$305&lt;&gt;"",ROW('E1-C. Financing Descriptions'!$H$1:$H$305)),ROW('E1-C. Financing Descriptions'!154:154)),1),"")</f>
        <v/>
      </c>
      <c r="D158" s="463"/>
      <c r="E158" s="464"/>
      <c r="F158" s="454"/>
      <c r="G158" s="454"/>
      <c r="H158" s="455"/>
    </row>
    <row r="159" spans="1:8" s="107" customFormat="1" ht="10.5" hidden="1" outlineLevel="1" x14ac:dyDescent="0.2">
      <c r="A159" s="410" t="str">
        <f t="array" ref="A159">IFERROR(INDEX('E1-C. Financing Descriptions'!$A$1:$A$305,SMALL(IF('E1-C. Financing Descriptions'!$H$1:$H$305&lt;&gt;"",ROW('E1-C. Financing Descriptions'!$H$1:$H$305)),ROW('E1-C. Financing Descriptions'!155:155)),1),"")</f>
        <v/>
      </c>
      <c r="B159" s="410" t="str">
        <f t="array" ref="B159">IFERROR(INDEX('E1-C. Financing Descriptions'!$C$1:$C$305,SMALL(IF('E1-C. Financing Descriptions'!$H$1:$H$305&lt;&gt;"",ROW('E1-C. Financing Descriptions'!$H$1:$H$305)),ROW('E1-C. Financing Descriptions'!155:155)),1),"")</f>
        <v/>
      </c>
      <c r="C159" s="473" t="str">
        <f t="array" ref="C159">IFERROR(INDEX('E1-C. Financing Descriptions'!$H$1:$H$305,SMALL(IF('E1-C. Financing Descriptions'!$H$1:$H$305&lt;&gt;"",ROW('E1-C. Financing Descriptions'!$H$1:$H$305)),ROW('E1-C. Financing Descriptions'!155:155)),1),"")</f>
        <v/>
      </c>
      <c r="D159" s="463"/>
      <c r="E159" s="464"/>
      <c r="F159" s="454"/>
      <c r="G159" s="454"/>
      <c r="H159" s="455"/>
    </row>
    <row r="160" spans="1:8" s="107" customFormat="1" ht="10.5" hidden="1" outlineLevel="1" x14ac:dyDescent="0.2">
      <c r="A160" s="410" t="str">
        <f t="array" ref="A160">IFERROR(INDEX('E1-C. Financing Descriptions'!$A$1:$A$305,SMALL(IF('E1-C. Financing Descriptions'!$H$1:$H$305&lt;&gt;"",ROW('E1-C. Financing Descriptions'!$H$1:$H$305)),ROW('E1-C. Financing Descriptions'!156:156)),1),"")</f>
        <v/>
      </c>
      <c r="B160" s="410" t="str">
        <f t="array" ref="B160">IFERROR(INDEX('E1-C. Financing Descriptions'!$C$1:$C$305,SMALL(IF('E1-C. Financing Descriptions'!$H$1:$H$305&lt;&gt;"",ROW('E1-C. Financing Descriptions'!$H$1:$H$305)),ROW('E1-C. Financing Descriptions'!156:156)),1),"")</f>
        <v/>
      </c>
      <c r="C160" s="473" t="str">
        <f t="array" ref="C160">IFERROR(INDEX('E1-C. Financing Descriptions'!$H$1:$H$305,SMALL(IF('E1-C. Financing Descriptions'!$H$1:$H$305&lt;&gt;"",ROW('E1-C. Financing Descriptions'!$H$1:$H$305)),ROW('E1-C. Financing Descriptions'!156:156)),1),"")</f>
        <v/>
      </c>
      <c r="D160" s="463"/>
      <c r="E160" s="464"/>
      <c r="F160" s="454"/>
      <c r="G160" s="454"/>
      <c r="H160" s="455"/>
    </row>
    <row r="161" spans="1:8" s="107" customFormat="1" ht="10.5" hidden="1" outlineLevel="1" x14ac:dyDescent="0.2">
      <c r="A161" s="410" t="str">
        <f t="array" ref="A161">IFERROR(INDEX('E1-C. Financing Descriptions'!$A$1:$A$305,SMALL(IF('E1-C. Financing Descriptions'!$H$1:$H$305&lt;&gt;"",ROW('E1-C. Financing Descriptions'!$H$1:$H$305)),ROW('E1-C. Financing Descriptions'!157:157)),1),"")</f>
        <v/>
      </c>
      <c r="B161" s="410" t="str">
        <f t="array" ref="B161">IFERROR(INDEX('E1-C. Financing Descriptions'!$C$1:$C$305,SMALL(IF('E1-C. Financing Descriptions'!$H$1:$H$305&lt;&gt;"",ROW('E1-C. Financing Descriptions'!$H$1:$H$305)),ROW('E1-C. Financing Descriptions'!157:157)),1),"")</f>
        <v/>
      </c>
      <c r="C161" s="473" t="str">
        <f t="array" ref="C161">IFERROR(INDEX('E1-C. Financing Descriptions'!$H$1:$H$305,SMALL(IF('E1-C. Financing Descriptions'!$H$1:$H$305&lt;&gt;"",ROW('E1-C. Financing Descriptions'!$H$1:$H$305)),ROW('E1-C. Financing Descriptions'!157:157)),1),"")</f>
        <v/>
      </c>
      <c r="D161" s="463"/>
      <c r="E161" s="464"/>
      <c r="F161" s="454"/>
      <c r="G161" s="454"/>
      <c r="H161" s="455"/>
    </row>
    <row r="162" spans="1:8" s="107" customFormat="1" ht="10.5" hidden="1" outlineLevel="1" x14ac:dyDescent="0.2">
      <c r="A162" s="410" t="str">
        <f t="array" ref="A162">IFERROR(INDEX('E1-C. Financing Descriptions'!$A$1:$A$305,SMALL(IF('E1-C. Financing Descriptions'!$H$1:$H$305&lt;&gt;"",ROW('E1-C. Financing Descriptions'!$H$1:$H$305)),ROW('E1-C. Financing Descriptions'!158:158)),1),"")</f>
        <v/>
      </c>
      <c r="B162" s="410" t="str">
        <f t="array" ref="B162">IFERROR(INDEX('E1-C. Financing Descriptions'!$C$1:$C$305,SMALL(IF('E1-C. Financing Descriptions'!$H$1:$H$305&lt;&gt;"",ROW('E1-C. Financing Descriptions'!$H$1:$H$305)),ROW('E1-C. Financing Descriptions'!158:158)),1),"")</f>
        <v/>
      </c>
      <c r="C162" s="473" t="str">
        <f t="array" ref="C162">IFERROR(INDEX('E1-C. Financing Descriptions'!$H$1:$H$305,SMALL(IF('E1-C. Financing Descriptions'!$H$1:$H$305&lt;&gt;"",ROW('E1-C. Financing Descriptions'!$H$1:$H$305)),ROW('E1-C. Financing Descriptions'!158:158)),1),"")</f>
        <v/>
      </c>
      <c r="D162" s="463"/>
      <c r="E162" s="464"/>
      <c r="F162" s="454"/>
      <c r="G162" s="454"/>
      <c r="H162" s="455"/>
    </row>
    <row r="163" spans="1:8" s="107" customFormat="1" ht="10.5" hidden="1" outlineLevel="1" x14ac:dyDescent="0.2">
      <c r="A163" s="410" t="str">
        <f t="array" ref="A163">IFERROR(INDEX('E1-C. Financing Descriptions'!$A$1:$A$305,SMALL(IF('E1-C. Financing Descriptions'!$H$1:$H$305&lt;&gt;"",ROW('E1-C. Financing Descriptions'!$H$1:$H$305)),ROW('E1-C. Financing Descriptions'!159:159)),1),"")</f>
        <v/>
      </c>
      <c r="B163" s="410" t="str">
        <f t="array" ref="B163">IFERROR(INDEX('E1-C. Financing Descriptions'!$C$1:$C$305,SMALL(IF('E1-C. Financing Descriptions'!$H$1:$H$305&lt;&gt;"",ROW('E1-C. Financing Descriptions'!$H$1:$H$305)),ROW('E1-C. Financing Descriptions'!159:159)),1),"")</f>
        <v/>
      </c>
      <c r="C163" s="473" t="str">
        <f t="array" ref="C163">IFERROR(INDEX('E1-C. Financing Descriptions'!$H$1:$H$305,SMALL(IF('E1-C. Financing Descriptions'!$H$1:$H$305&lt;&gt;"",ROW('E1-C. Financing Descriptions'!$H$1:$H$305)),ROW('E1-C. Financing Descriptions'!159:159)),1),"")</f>
        <v/>
      </c>
      <c r="D163" s="463"/>
      <c r="E163" s="464"/>
      <c r="F163" s="454"/>
      <c r="G163" s="454"/>
      <c r="H163" s="455"/>
    </row>
    <row r="164" spans="1:8" s="107" customFormat="1" ht="10.5" hidden="1" outlineLevel="1" x14ac:dyDescent="0.2">
      <c r="A164" s="410" t="str">
        <f t="array" ref="A164">IFERROR(INDEX('E1-C. Financing Descriptions'!$A$1:$A$305,SMALL(IF('E1-C. Financing Descriptions'!$H$1:$H$305&lt;&gt;"",ROW('E1-C. Financing Descriptions'!$H$1:$H$305)),ROW('E1-C. Financing Descriptions'!160:160)),1),"")</f>
        <v/>
      </c>
      <c r="B164" s="410" t="str">
        <f t="array" ref="B164">IFERROR(INDEX('E1-C. Financing Descriptions'!$C$1:$C$305,SMALL(IF('E1-C. Financing Descriptions'!$H$1:$H$305&lt;&gt;"",ROW('E1-C. Financing Descriptions'!$H$1:$H$305)),ROW('E1-C. Financing Descriptions'!160:160)),1),"")</f>
        <v/>
      </c>
      <c r="C164" s="473" t="str">
        <f t="array" ref="C164">IFERROR(INDEX('E1-C. Financing Descriptions'!$H$1:$H$305,SMALL(IF('E1-C. Financing Descriptions'!$H$1:$H$305&lt;&gt;"",ROW('E1-C. Financing Descriptions'!$H$1:$H$305)),ROW('E1-C. Financing Descriptions'!160:160)),1),"")</f>
        <v/>
      </c>
      <c r="D164" s="463"/>
      <c r="E164" s="464"/>
      <c r="F164" s="454"/>
      <c r="G164" s="454"/>
      <c r="H164" s="455"/>
    </row>
    <row r="165" spans="1:8" s="107" customFormat="1" ht="10.5" hidden="1" outlineLevel="1" x14ac:dyDescent="0.2">
      <c r="A165" s="410" t="str">
        <f t="array" ref="A165">IFERROR(INDEX('E1-C. Financing Descriptions'!$A$1:$A$305,SMALL(IF('E1-C. Financing Descriptions'!$H$1:$H$305&lt;&gt;"",ROW('E1-C. Financing Descriptions'!$H$1:$H$305)),ROW('E1-C. Financing Descriptions'!161:161)),1),"")</f>
        <v/>
      </c>
      <c r="B165" s="410" t="str">
        <f t="array" ref="B165">IFERROR(INDEX('E1-C. Financing Descriptions'!$C$1:$C$305,SMALL(IF('E1-C. Financing Descriptions'!$H$1:$H$305&lt;&gt;"",ROW('E1-C. Financing Descriptions'!$H$1:$H$305)),ROW('E1-C. Financing Descriptions'!161:161)),1),"")</f>
        <v/>
      </c>
      <c r="C165" s="473" t="str">
        <f t="array" ref="C165">IFERROR(INDEX('E1-C. Financing Descriptions'!$H$1:$H$305,SMALL(IF('E1-C. Financing Descriptions'!$H$1:$H$305&lt;&gt;"",ROW('E1-C. Financing Descriptions'!$H$1:$H$305)),ROW('E1-C. Financing Descriptions'!161:161)),1),"")</f>
        <v/>
      </c>
      <c r="D165" s="463"/>
      <c r="E165" s="464"/>
      <c r="F165" s="454"/>
      <c r="G165" s="454"/>
      <c r="H165" s="455"/>
    </row>
    <row r="166" spans="1:8" s="107" customFormat="1" ht="10.5" hidden="1" outlineLevel="1" x14ac:dyDescent="0.2">
      <c r="A166" s="410" t="str">
        <f t="array" ref="A166">IFERROR(INDEX('E1-C. Financing Descriptions'!$A$1:$A$305,SMALL(IF('E1-C. Financing Descriptions'!$H$1:$H$305&lt;&gt;"",ROW('E1-C. Financing Descriptions'!$H$1:$H$305)),ROW('E1-C. Financing Descriptions'!162:162)),1),"")</f>
        <v/>
      </c>
      <c r="B166" s="410" t="str">
        <f t="array" ref="B166">IFERROR(INDEX('E1-C. Financing Descriptions'!$C$1:$C$305,SMALL(IF('E1-C. Financing Descriptions'!$H$1:$H$305&lt;&gt;"",ROW('E1-C. Financing Descriptions'!$H$1:$H$305)),ROW('E1-C. Financing Descriptions'!162:162)),1),"")</f>
        <v/>
      </c>
      <c r="C166" s="473" t="str">
        <f t="array" ref="C166">IFERROR(INDEX('E1-C. Financing Descriptions'!$H$1:$H$305,SMALL(IF('E1-C. Financing Descriptions'!$H$1:$H$305&lt;&gt;"",ROW('E1-C. Financing Descriptions'!$H$1:$H$305)),ROW('E1-C. Financing Descriptions'!162:162)),1),"")</f>
        <v/>
      </c>
      <c r="D166" s="463"/>
      <c r="E166" s="464"/>
      <c r="F166" s="454"/>
      <c r="G166" s="454"/>
      <c r="H166" s="455"/>
    </row>
    <row r="167" spans="1:8" s="107" customFormat="1" ht="10.5" hidden="1" outlineLevel="1" x14ac:dyDescent="0.2">
      <c r="A167" s="410" t="str">
        <f t="array" ref="A167">IFERROR(INDEX('E1-C. Financing Descriptions'!$A$1:$A$305,SMALL(IF('E1-C. Financing Descriptions'!$H$1:$H$305&lt;&gt;"",ROW('E1-C. Financing Descriptions'!$H$1:$H$305)),ROW('E1-C. Financing Descriptions'!163:163)),1),"")</f>
        <v/>
      </c>
      <c r="B167" s="410" t="str">
        <f t="array" ref="B167">IFERROR(INDEX('E1-C. Financing Descriptions'!$C$1:$C$305,SMALL(IF('E1-C. Financing Descriptions'!$H$1:$H$305&lt;&gt;"",ROW('E1-C. Financing Descriptions'!$H$1:$H$305)),ROW('E1-C. Financing Descriptions'!163:163)),1),"")</f>
        <v/>
      </c>
      <c r="C167" s="473" t="str">
        <f t="array" ref="C167">IFERROR(INDEX('E1-C. Financing Descriptions'!$H$1:$H$305,SMALL(IF('E1-C. Financing Descriptions'!$H$1:$H$305&lt;&gt;"",ROW('E1-C. Financing Descriptions'!$H$1:$H$305)),ROW('E1-C. Financing Descriptions'!163:163)),1),"")</f>
        <v/>
      </c>
      <c r="D167" s="463"/>
      <c r="E167" s="464"/>
      <c r="F167" s="454"/>
      <c r="G167" s="454"/>
      <c r="H167" s="455"/>
    </row>
    <row r="168" spans="1:8" s="107" customFormat="1" ht="10.5" hidden="1" outlineLevel="1" x14ac:dyDescent="0.2">
      <c r="A168" s="410" t="str">
        <f t="array" ref="A168">IFERROR(INDEX('E1-C. Financing Descriptions'!$A$1:$A$305,SMALL(IF('E1-C. Financing Descriptions'!$H$1:$H$305&lt;&gt;"",ROW('E1-C. Financing Descriptions'!$H$1:$H$305)),ROW('E1-C. Financing Descriptions'!164:164)),1),"")</f>
        <v/>
      </c>
      <c r="B168" s="410" t="str">
        <f t="array" ref="B168">IFERROR(INDEX('E1-C. Financing Descriptions'!$C$1:$C$305,SMALL(IF('E1-C. Financing Descriptions'!$H$1:$H$305&lt;&gt;"",ROW('E1-C. Financing Descriptions'!$H$1:$H$305)),ROW('E1-C. Financing Descriptions'!164:164)),1),"")</f>
        <v/>
      </c>
      <c r="C168" s="473" t="str">
        <f t="array" ref="C168">IFERROR(INDEX('E1-C. Financing Descriptions'!$H$1:$H$305,SMALL(IF('E1-C. Financing Descriptions'!$H$1:$H$305&lt;&gt;"",ROW('E1-C. Financing Descriptions'!$H$1:$H$305)),ROW('E1-C. Financing Descriptions'!164:164)),1),"")</f>
        <v/>
      </c>
      <c r="D168" s="463"/>
      <c r="E168" s="464"/>
      <c r="F168" s="454"/>
      <c r="G168" s="454"/>
      <c r="H168" s="455"/>
    </row>
    <row r="169" spans="1:8" s="107" customFormat="1" ht="10.5" hidden="1" outlineLevel="1" x14ac:dyDescent="0.2">
      <c r="A169" s="410" t="str">
        <f t="array" ref="A169">IFERROR(INDEX('E1-C. Financing Descriptions'!$A$1:$A$305,SMALL(IF('E1-C. Financing Descriptions'!$H$1:$H$305&lt;&gt;"",ROW('E1-C. Financing Descriptions'!$H$1:$H$305)),ROW('E1-C. Financing Descriptions'!165:165)),1),"")</f>
        <v/>
      </c>
      <c r="B169" s="410" t="str">
        <f t="array" ref="B169">IFERROR(INDEX('E1-C. Financing Descriptions'!$C$1:$C$305,SMALL(IF('E1-C. Financing Descriptions'!$H$1:$H$305&lt;&gt;"",ROW('E1-C. Financing Descriptions'!$H$1:$H$305)),ROW('E1-C. Financing Descriptions'!165:165)),1),"")</f>
        <v/>
      </c>
      <c r="C169" s="473" t="str">
        <f t="array" ref="C169">IFERROR(INDEX('E1-C. Financing Descriptions'!$H$1:$H$305,SMALL(IF('E1-C. Financing Descriptions'!$H$1:$H$305&lt;&gt;"",ROW('E1-C. Financing Descriptions'!$H$1:$H$305)),ROW('E1-C. Financing Descriptions'!165:165)),1),"")</f>
        <v/>
      </c>
      <c r="D169" s="463"/>
      <c r="E169" s="464"/>
      <c r="F169" s="454"/>
      <c r="G169" s="454"/>
      <c r="H169" s="455"/>
    </row>
    <row r="170" spans="1:8" s="107" customFormat="1" ht="10.5" hidden="1" outlineLevel="1" x14ac:dyDescent="0.2">
      <c r="A170" s="410" t="str">
        <f t="array" ref="A170">IFERROR(INDEX('E1-C. Financing Descriptions'!$A$1:$A$305,SMALL(IF('E1-C. Financing Descriptions'!$H$1:$H$305&lt;&gt;"",ROW('E1-C. Financing Descriptions'!$H$1:$H$305)),ROW('E1-C. Financing Descriptions'!166:166)),1),"")</f>
        <v/>
      </c>
      <c r="B170" s="410" t="str">
        <f t="array" ref="B170">IFERROR(INDEX('E1-C. Financing Descriptions'!$C$1:$C$305,SMALL(IF('E1-C. Financing Descriptions'!$H$1:$H$305&lt;&gt;"",ROW('E1-C. Financing Descriptions'!$H$1:$H$305)),ROW('E1-C. Financing Descriptions'!166:166)),1),"")</f>
        <v/>
      </c>
      <c r="C170" s="473" t="str">
        <f t="array" ref="C170">IFERROR(INDEX('E1-C. Financing Descriptions'!$H$1:$H$305,SMALL(IF('E1-C. Financing Descriptions'!$H$1:$H$305&lt;&gt;"",ROW('E1-C. Financing Descriptions'!$H$1:$H$305)),ROW('E1-C. Financing Descriptions'!166:166)),1),"")</f>
        <v/>
      </c>
      <c r="D170" s="463"/>
      <c r="E170" s="464"/>
      <c r="F170" s="454"/>
      <c r="G170" s="454"/>
      <c r="H170" s="455"/>
    </row>
    <row r="171" spans="1:8" s="107" customFormat="1" ht="10.5" hidden="1" outlineLevel="1" x14ac:dyDescent="0.2">
      <c r="A171" s="410" t="str">
        <f t="array" ref="A171">IFERROR(INDEX('E1-C. Financing Descriptions'!$A$1:$A$305,SMALL(IF('E1-C. Financing Descriptions'!$H$1:$H$305&lt;&gt;"",ROW('E1-C. Financing Descriptions'!$H$1:$H$305)),ROW('E1-C. Financing Descriptions'!167:167)),1),"")</f>
        <v/>
      </c>
      <c r="B171" s="410" t="str">
        <f t="array" ref="B171">IFERROR(INDEX('E1-C. Financing Descriptions'!$C$1:$C$305,SMALL(IF('E1-C. Financing Descriptions'!$H$1:$H$305&lt;&gt;"",ROW('E1-C. Financing Descriptions'!$H$1:$H$305)),ROW('E1-C. Financing Descriptions'!167:167)),1),"")</f>
        <v/>
      </c>
      <c r="C171" s="473" t="str">
        <f t="array" ref="C171">IFERROR(INDEX('E1-C. Financing Descriptions'!$H$1:$H$305,SMALL(IF('E1-C. Financing Descriptions'!$H$1:$H$305&lt;&gt;"",ROW('E1-C. Financing Descriptions'!$H$1:$H$305)),ROW('E1-C. Financing Descriptions'!167:167)),1),"")</f>
        <v/>
      </c>
      <c r="D171" s="463"/>
      <c r="E171" s="464"/>
      <c r="F171" s="454"/>
      <c r="G171" s="454"/>
      <c r="H171" s="455"/>
    </row>
    <row r="172" spans="1:8" s="107" customFormat="1" ht="10.5" hidden="1" outlineLevel="1" x14ac:dyDescent="0.2">
      <c r="A172" s="410" t="str">
        <f t="array" ref="A172">IFERROR(INDEX('E1-C. Financing Descriptions'!$A$1:$A$305,SMALL(IF('E1-C. Financing Descriptions'!$H$1:$H$305&lt;&gt;"",ROW('E1-C. Financing Descriptions'!$H$1:$H$305)),ROW('E1-C. Financing Descriptions'!168:168)),1),"")</f>
        <v/>
      </c>
      <c r="B172" s="410" t="str">
        <f t="array" ref="B172">IFERROR(INDEX('E1-C. Financing Descriptions'!$C$1:$C$305,SMALL(IF('E1-C. Financing Descriptions'!$H$1:$H$305&lt;&gt;"",ROW('E1-C. Financing Descriptions'!$H$1:$H$305)),ROW('E1-C. Financing Descriptions'!168:168)),1),"")</f>
        <v/>
      </c>
      <c r="C172" s="473" t="str">
        <f t="array" ref="C172">IFERROR(INDEX('E1-C. Financing Descriptions'!$H$1:$H$305,SMALL(IF('E1-C. Financing Descriptions'!$H$1:$H$305&lt;&gt;"",ROW('E1-C. Financing Descriptions'!$H$1:$H$305)),ROW('E1-C. Financing Descriptions'!168:168)),1),"")</f>
        <v/>
      </c>
      <c r="D172" s="463"/>
      <c r="E172" s="464"/>
      <c r="F172" s="454"/>
      <c r="G172" s="454"/>
      <c r="H172" s="455"/>
    </row>
    <row r="173" spans="1:8" s="107" customFormat="1" ht="10.5" hidden="1" outlineLevel="1" x14ac:dyDescent="0.2">
      <c r="A173" s="410" t="str">
        <f t="array" ref="A173">IFERROR(INDEX('E1-C. Financing Descriptions'!$A$1:$A$305,SMALL(IF('E1-C. Financing Descriptions'!$H$1:$H$305&lt;&gt;"",ROW('E1-C. Financing Descriptions'!$H$1:$H$305)),ROW('E1-C. Financing Descriptions'!169:169)),1),"")</f>
        <v/>
      </c>
      <c r="B173" s="410" t="str">
        <f t="array" ref="B173">IFERROR(INDEX('E1-C. Financing Descriptions'!$C$1:$C$305,SMALL(IF('E1-C. Financing Descriptions'!$H$1:$H$305&lt;&gt;"",ROW('E1-C. Financing Descriptions'!$H$1:$H$305)),ROW('E1-C. Financing Descriptions'!169:169)),1),"")</f>
        <v/>
      </c>
      <c r="C173" s="473" t="str">
        <f t="array" ref="C173">IFERROR(INDEX('E1-C. Financing Descriptions'!$H$1:$H$305,SMALL(IF('E1-C. Financing Descriptions'!$H$1:$H$305&lt;&gt;"",ROW('E1-C. Financing Descriptions'!$H$1:$H$305)),ROW('E1-C. Financing Descriptions'!169:169)),1),"")</f>
        <v/>
      </c>
      <c r="D173" s="463"/>
      <c r="E173" s="464"/>
      <c r="F173" s="454"/>
      <c r="G173" s="454"/>
      <c r="H173" s="455"/>
    </row>
    <row r="174" spans="1:8" s="107" customFormat="1" ht="10.5" hidden="1" outlineLevel="1" x14ac:dyDescent="0.2">
      <c r="A174" s="410" t="str">
        <f t="array" ref="A174">IFERROR(INDEX('E1-C. Financing Descriptions'!$A$1:$A$305,SMALL(IF('E1-C. Financing Descriptions'!$H$1:$H$305&lt;&gt;"",ROW('E1-C. Financing Descriptions'!$H$1:$H$305)),ROW('E1-C. Financing Descriptions'!170:170)),1),"")</f>
        <v/>
      </c>
      <c r="B174" s="410" t="str">
        <f t="array" ref="B174">IFERROR(INDEX('E1-C. Financing Descriptions'!$C$1:$C$305,SMALL(IF('E1-C. Financing Descriptions'!$H$1:$H$305&lt;&gt;"",ROW('E1-C. Financing Descriptions'!$H$1:$H$305)),ROW('E1-C. Financing Descriptions'!170:170)),1),"")</f>
        <v/>
      </c>
      <c r="C174" s="473" t="str">
        <f t="array" ref="C174">IFERROR(INDEX('E1-C. Financing Descriptions'!$H$1:$H$305,SMALL(IF('E1-C. Financing Descriptions'!$H$1:$H$305&lt;&gt;"",ROW('E1-C. Financing Descriptions'!$H$1:$H$305)),ROW('E1-C. Financing Descriptions'!170:170)),1),"")</f>
        <v/>
      </c>
      <c r="D174" s="463"/>
      <c r="E174" s="464"/>
      <c r="F174" s="454"/>
      <c r="G174" s="454"/>
      <c r="H174" s="455"/>
    </row>
    <row r="175" spans="1:8" s="107" customFormat="1" ht="10.5" hidden="1" outlineLevel="1" x14ac:dyDescent="0.2">
      <c r="A175" s="410" t="str">
        <f t="array" ref="A175">IFERROR(INDEX('E1-C. Financing Descriptions'!$A$1:$A$305,SMALL(IF('E1-C. Financing Descriptions'!$H$1:$H$305&lt;&gt;"",ROW('E1-C. Financing Descriptions'!$H$1:$H$305)),ROW('E1-C. Financing Descriptions'!171:171)),1),"")</f>
        <v/>
      </c>
      <c r="B175" s="410" t="str">
        <f t="array" ref="B175">IFERROR(INDEX('E1-C. Financing Descriptions'!$C$1:$C$305,SMALL(IF('E1-C. Financing Descriptions'!$H$1:$H$305&lt;&gt;"",ROW('E1-C. Financing Descriptions'!$H$1:$H$305)),ROW('E1-C. Financing Descriptions'!171:171)),1),"")</f>
        <v/>
      </c>
      <c r="C175" s="473" t="str">
        <f t="array" ref="C175">IFERROR(INDEX('E1-C. Financing Descriptions'!$H$1:$H$305,SMALL(IF('E1-C. Financing Descriptions'!$H$1:$H$305&lt;&gt;"",ROW('E1-C. Financing Descriptions'!$H$1:$H$305)),ROW('E1-C. Financing Descriptions'!171:171)),1),"")</f>
        <v/>
      </c>
      <c r="D175" s="463"/>
      <c r="E175" s="464"/>
      <c r="F175" s="454"/>
      <c r="G175" s="454"/>
      <c r="H175" s="455"/>
    </row>
    <row r="176" spans="1:8" s="107" customFormat="1" ht="10.5" hidden="1" outlineLevel="1" x14ac:dyDescent="0.2">
      <c r="A176" s="410" t="str">
        <f t="array" ref="A176">IFERROR(INDEX('E1-C. Financing Descriptions'!$A$1:$A$305,SMALL(IF('E1-C. Financing Descriptions'!$H$1:$H$305&lt;&gt;"",ROW('E1-C. Financing Descriptions'!$H$1:$H$305)),ROW('E1-C. Financing Descriptions'!172:172)),1),"")</f>
        <v/>
      </c>
      <c r="B176" s="410" t="str">
        <f t="array" ref="B176">IFERROR(INDEX('E1-C. Financing Descriptions'!$C$1:$C$305,SMALL(IF('E1-C. Financing Descriptions'!$H$1:$H$305&lt;&gt;"",ROW('E1-C. Financing Descriptions'!$H$1:$H$305)),ROW('E1-C. Financing Descriptions'!172:172)),1),"")</f>
        <v/>
      </c>
      <c r="C176" s="473" t="str">
        <f t="array" ref="C176">IFERROR(INDEX('E1-C. Financing Descriptions'!$H$1:$H$305,SMALL(IF('E1-C. Financing Descriptions'!$H$1:$H$305&lt;&gt;"",ROW('E1-C. Financing Descriptions'!$H$1:$H$305)),ROW('E1-C. Financing Descriptions'!172:172)),1),"")</f>
        <v/>
      </c>
      <c r="D176" s="463"/>
      <c r="E176" s="464"/>
      <c r="F176" s="454"/>
      <c r="G176" s="454"/>
      <c r="H176" s="455"/>
    </row>
    <row r="177" spans="1:8" s="107" customFormat="1" ht="10.5" hidden="1" outlineLevel="1" x14ac:dyDescent="0.2">
      <c r="A177" s="410" t="str">
        <f t="array" ref="A177">IFERROR(INDEX('E1-C. Financing Descriptions'!$A$1:$A$305,SMALL(IF('E1-C. Financing Descriptions'!$H$1:$H$305&lt;&gt;"",ROW('E1-C. Financing Descriptions'!$H$1:$H$305)),ROW('E1-C. Financing Descriptions'!173:173)),1),"")</f>
        <v/>
      </c>
      <c r="B177" s="410" t="str">
        <f t="array" ref="B177">IFERROR(INDEX('E1-C. Financing Descriptions'!$C$1:$C$305,SMALL(IF('E1-C. Financing Descriptions'!$H$1:$H$305&lt;&gt;"",ROW('E1-C. Financing Descriptions'!$H$1:$H$305)),ROW('E1-C. Financing Descriptions'!173:173)),1),"")</f>
        <v/>
      </c>
      <c r="C177" s="473" t="str">
        <f t="array" ref="C177">IFERROR(INDEX('E1-C. Financing Descriptions'!$H$1:$H$305,SMALL(IF('E1-C. Financing Descriptions'!$H$1:$H$305&lt;&gt;"",ROW('E1-C. Financing Descriptions'!$H$1:$H$305)),ROW('E1-C. Financing Descriptions'!173:173)),1),"")</f>
        <v/>
      </c>
      <c r="D177" s="463"/>
      <c r="E177" s="464"/>
      <c r="F177" s="454"/>
      <c r="G177" s="454"/>
      <c r="H177" s="455"/>
    </row>
    <row r="178" spans="1:8" s="107" customFormat="1" ht="10.5" hidden="1" outlineLevel="1" x14ac:dyDescent="0.2">
      <c r="A178" s="410" t="str">
        <f t="array" ref="A178">IFERROR(INDEX('E1-C. Financing Descriptions'!$A$1:$A$305,SMALL(IF('E1-C. Financing Descriptions'!$H$1:$H$305&lt;&gt;"",ROW('E1-C. Financing Descriptions'!$H$1:$H$305)),ROW('E1-C. Financing Descriptions'!174:174)),1),"")</f>
        <v/>
      </c>
      <c r="B178" s="410" t="str">
        <f t="array" ref="B178">IFERROR(INDEX('E1-C. Financing Descriptions'!$C$1:$C$305,SMALL(IF('E1-C. Financing Descriptions'!$H$1:$H$305&lt;&gt;"",ROW('E1-C. Financing Descriptions'!$H$1:$H$305)),ROW('E1-C. Financing Descriptions'!174:174)),1),"")</f>
        <v/>
      </c>
      <c r="C178" s="473" t="str">
        <f t="array" ref="C178">IFERROR(INDEX('E1-C. Financing Descriptions'!$H$1:$H$305,SMALL(IF('E1-C. Financing Descriptions'!$H$1:$H$305&lt;&gt;"",ROW('E1-C. Financing Descriptions'!$H$1:$H$305)),ROW('E1-C. Financing Descriptions'!174:174)),1),"")</f>
        <v/>
      </c>
      <c r="D178" s="463"/>
      <c r="E178" s="464"/>
      <c r="F178" s="454"/>
      <c r="G178" s="454"/>
      <c r="H178" s="455"/>
    </row>
    <row r="179" spans="1:8" s="107" customFormat="1" ht="10.5" hidden="1" outlineLevel="1" x14ac:dyDescent="0.2">
      <c r="A179" s="410" t="str">
        <f t="array" ref="A179">IFERROR(INDEX('E1-C. Financing Descriptions'!$A$1:$A$305,SMALL(IF('E1-C. Financing Descriptions'!$H$1:$H$305&lt;&gt;"",ROW('E1-C. Financing Descriptions'!$H$1:$H$305)),ROW('E1-C. Financing Descriptions'!175:175)),1),"")</f>
        <v/>
      </c>
      <c r="B179" s="410" t="str">
        <f t="array" ref="B179">IFERROR(INDEX('E1-C. Financing Descriptions'!$C$1:$C$305,SMALL(IF('E1-C. Financing Descriptions'!$H$1:$H$305&lt;&gt;"",ROW('E1-C. Financing Descriptions'!$H$1:$H$305)),ROW('E1-C. Financing Descriptions'!175:175)),1),"")</f>
        <v/>
      </c>
      <c r="C179" s="473" t="str">
        <f t="array" ref="C179">IFERROR(INDEX('E1-C. Financing Descriptions'!$H$1:$H$305,SMALL(IF('E1-C. Financing Descriptions'!$H$1:$H$305&lt;&gt;"",ROW('E1-C. Financing Descriptions'!$H$1:$H$305)),ROW('E1-C. Financing Descriptions'!175:175)),1),"")</f>
        <v/>
      </c>
      <c r="D179" s="463"/>
      <c r="E179" s="464"/>
      <c r="F179" s="454"/>
      <c r="G179" s="454"/>
      <c r="H179" s="455"/>
    </row>
    <row r="180" spans="1:8" s="107" customFormat="1" ht="10.5" hidden="1" outlineLevel="1" x14ac:dyDescent="0.2">
      <c r="A180" s="410" t="str">
        <f t="array" ref="A180">IFERROR(INDEX('E1-C. Financing Descriptions'!$A$1:$A$305,SMALL(IF('E1-C. Financing Descriptions'!$H$1:$H$305&lt;&gt;"",ROW('E1-C. Financing Descriptions'!$H$1:$H$305)),ROW('E1-C. Financing Descriptions'!176:176)),1),"")</f>
        <v/>
      </c>
      <c r="B180" s="410" t="str">
        <f t="array" ref="B180">IFERROR(INDEX('E1-C. Financing Descriptions'!$C$1:$C$305,SMALL(IF('E1-C. Financing Descriptions'!$H$1:$H$305&lt;&gt;"",ROW('E1-C. Financing Descriptions'!$H$1:$H$305)),ROW('E1-C. Financing Descriptions'!176:176)),1),"")</f>
        <v/>
      </c>
      <c r="C180" s="473" t="str">
        <f t="array" ref="C180">IFERROR(INDEX('E1-C. Financing Descriptions'!$H$1:$H$305,SMALL(IF('E1-C. Financing Descriptions'!$H$1:$H$305&lt;&gt;"",ROW('E1-C. Financing Descriptions'!$H$1:$H$305)),ROW('E1-C. Financing Descriptions'!176:176)),1),"")</f>
        <v/>
      </c>
      <c r="D180" s="463"/>
      <c r="E180" s="464"/>
      <c r="F180" s="454"/>
      <c r="G180" s="454"/>
      <c r="H180" s="455"/>
    </row>
    <row r="181" spans="1:8" s="107" customFormat="1" ht="10.5" hidden="1" outlineLevel="1" x14ac:dyDescent="0.2">
      <c r="A181" s="410" t="str">
        <f t="array" ref="A181">IFERROR(INDEX('E1-C. Financing Descriptions'!$A$1:$A$305,SMALL(IF('E1-C. Financing Descriptions'!$H$1:$H$305&lt;&gt;"",ROW('E1-C. Financing Descriptions'!$H$1:$H$305)),ROW('E1-C. Financing Descriptions'!177:177)),1),"")</f>
        <v/>
      </c>
      <c r="B181" s="410" t="str">
        <f t="array" ref="B181">IFERROR(INDEX('E1-C. Financing Descriptions'!$C$1:$C$305,SMALL(IF('E1-C. Financing Descriptions'!$H$1:$H$305&lt;&gt;"",ROW('E1-C. Financing Descriptions'!$H$1:$H$305)),ROW('E1-C. Financing Descriptions'!177:177)),1),"")</f>
        <v/>
      </c>
      <c r="C181" s="473" t="str">
        <f t="array" ref="C181">IFERROR(INDEX('E1-C. Financing Descriptions'!$H$1:$H$305,SMALL(IF('E1-C. Financing Descriptions'!$H$1:$H$305&lt;&gt;"",ROW('E1-C. Financing Descriptions'!$H$1:$H$305)),ROW('E1-C. Financing Descriptions'!177:177)),1),"")</f>
        <v/>
      </c>
      <c r="D181" s="463"/>
      <c r="E181" s="464"/>
      <c r="F181" s="454"/>
      <c r="G181" s="454"/>
      <c r="H181" s="455"/>
    </row>
    <row r="182" spans="1:8" s="107" customFormat="1" ht="10.5" hidden="1" outlineLevel="1" x14ac:dyDescent="0.2">
      <c r="A182" s="410" t="str">
        <f t="array" ref="A182">IFERROR(INDEX('E1-C. Financing Descriptions'!$A$1:$A$305,SMALL(IF('E1-C. Financing Descriptions'!$H$1:$H$305&lt;&gt;"",ROW('E1-C. Financing Descriptions'!$H$1:$H$305)),ROW('E1-C. Financing Descriptions'!178:178)),1),"")</f>
        <v/>
      </c>
      <c r="B182" s="410" t="str">
        <f t="array" ref="B182">IFERROR(INDEX('E1-C. Financing Descriptions'!$C$1:$C$305,SMALL(IF('E1-C. Financing Descriptions'!$H$1:$H$305&lt;&gt;"",ROW('E1-C. Financing Descriptions'!$H$1:$H$305)),ROW('E1-C. Financing Descriptions'!178:178)),1),"")</f>
        <v/>
      </c>
      <c r="C182" s="473" t="str">
        <f t="array" ref="C182">IFERROR(INDEX('E1-C. Financing Descriptions'!$H$1:$H$305,SMALL(IF('E1-C. Financing Descriptions'!$H$1:$H$305&lt;&gt;"",ROW('E1-C. Financing Descriptions'!$H$1:$H$305)),ROW('E1-C. Financing Descriptions'!178:178)),1),"")</f>
        <v/>
      </c>
      <c r="D182" s="463"/>
      <c r="E182" s="464"/>
      <c r="F182" s="454"/>
      <c r="G182" s="454"/>
      <c r="H182" s="455"/>
    </row>
    <row r="183" spans="1:8" s="107" customFormat="1" ht="10.5" hidden="1" outlineLevel="1" x14ac:dyDescent="0.2">
      <c r="A183" s="410" t="str">
        <f t="array" ref="A183">IFERROR(INDEX('E1-C. Financing Descriptions'!$A$1:$A$305,SMALL(IF('E1-C. Financing Descriptions'!$H$1:$H$305&lt;&gt;"",ROW('E1-C. Financing Descriptions'!$H$1:$H$305)),ROW('E1-C. Financing Descriptions'!179:179)),1),"")</f>
        <v/>
      </c>
      <c r="B183" s="410" t="str">
        <f t="array" ref="B183">IFERROR(INDEX('E1-C. Financing Descriptions'!$C$1:$C$305,SMALL(IF('E1-C. Financing Descriptions'!$H$1:$H$305&lt;&gt;"",ROW('E1-C. Financing Descriptions'!$H$1:$H$305)),ROW('E1-C. Financing Descriptions'!179:179)),1),"")</f>
        <v/>
      </c>
      <c r="C183" s="473" t="str">
        <f t="array" ref="C183">IFERROR(INDEX('E1-C. Financing Descriptions'!$H$1:$H$305,SMALL(IF('E1-C. Financing Descriptions'!$H$1:$H$305&lt;&gt;"",ROW('E1-C. Financing Descriptions'!$H$1:$H$305)),ROW('E1-C. Financing Descriptions'!179:179)),1),"")</f>
        <v/>
      </c>
      <c r="D183" s="463"/>
      <c r="E183" s="464"/>
      <c r="F183" s="454"/>
      <c r="G183" s="454"/>
      <c r="H183" s="455"/>
    </row>
    <row r="184" spans="1:8" s="107" customFormat="1" ht="10.5" hidden="1" outlineLevel="1" x14ac:dyDescent="0.2">
      <c r="A184" s="410" t="str">
        <f t="array" ref="A184">IFERROR(INDEX('E1-C. Financing Descriptions'!$A$1:$A$305,SMALL(IF('E1-C. Financing Descriptions'!$H$1:$H$305&lt;&gt;"",ROW('E1-C. Financing Descriptions'!$H$1:$H$305)),ROW('E1-C. Financing Descriptions'!180:180)),1),"")</f>
        <v/>
      </c>
      <c r="B184" s="410" t="str">
        <f t="array" ref="B184">IFERROR(INDEX('E1-C. Financing Descriptions'!$C$1:$C$305,SMALL(IF('E1-C. Financing Descriptions'!$H$1:$H$305&lt;&gt;"",ROW('E1-C. Financing Descriptions'!$H$1:$H$305)),ROW('E1-C. Financing Descriptions'!180:180)),1),"")</f>
        <v/>
      </c>
      <c r="C184" s="473" t="str">
        <f t="array" ref="C184">IFERROR(INDEX('E1-C. Financing Descriptions'!$H$1:$H$305,SMALL(IF('E1-C. Financing Descriptions'!$H$1:$H$305&lt;&gt;"",ROW('E1-C. Financing Descriptions'!$H$1:$H$305)),ROW('E1-C. Financing Descriptions'!180:180)),1),"")</f>
        <v/>
      </c>
      <c r="D184" s="463"/>
      <c r="E184" s="464"/>
      <c r="F184" s="454"/>
      <c r="G184" s="454"/>
      <c r="H184" s="455"/>
    </row>
    <row r="185" spans="1:8" s="107" customFormat="1" ht="10.5" hidden="1" outlineLevel="1" x14ac:dyDescent="0.2">
      <c r="A185" s="410" t="str">
        <f t="array" ref="A185">IFERROR(INDEX('E1-C. Financing Descriptions'!$A$1:$A$305,SMALL(IF('E1-C. Financing Descriptions'!$H$1:$H$305&lt;&gt;"",ROW('E1-C. Financing Descriptions'!$H$1:$H$305)),ROW('E1-C. Financing Descriptions'!181:181)),1),"")</f>
        <v/>
      </c>
      <c r="B185" s="410" t="str">
        <f t="array" ref="B185">IFERROR(INDEX('E1-C. Financing Descriptions'!$C$1:$C$305,SMALL(IF('E1-C. Financing Descriptions'!$H$1:$H$305&lt;&gt;"",ROW('E1-C. Financing Descriptions'!$H$1:$H$305)),ROW('E1-C. Financing Descriptions'!181:181)),1),"")</f>
        <v/>
      </c>
      <c r="C185" s="473" t="str">
        <f t="array" ref="C185">IFERROR(INDEX('E1-C. Financing Descriptions'!$H$1:$H$305,SMALL(IF('E1-C. Financing Descriptions'!$H$1:$H$305&lt;&gt;"",ROW('E1-C. Financing Descriptions'!$H$1:$H$305)),ROW('E1-C. Financing Descriptions'!181:181)),1),"")</f>
        <v/>
      </c>
      <c r="D185" s="463"/>
      <c r="E185" s="464"/>
      <c r="F185" s="454"/>
      <c r="G185" s="454"/>
      <c r="H185" s="455"/>
    </row>
    <row r="186" spans="1:8" s="107" customFormat="1" ht="10.5" hidden="1" outlineLevel="1" x14ac:dyDescent="0.2">
      <c r="A186" s="410" t="str">
        <f t="array" ref="A186">IFERROR(INDEX('E1-C. Financing Descriptions'!$A$1:$A$305,SMALL(IF('E1-C. Financing Descriptions'!$H$1:$H$305&lt;&gt;"",ROW('E1-C. Financing Descriptions'!$H$1:$H$305)),ROW('E1-C. Financing Descriptions'!182:182)),1),"")</f>
        <v/>
      </c>
      <c r="B186" s="410" t="str">
        <f t="array" ref="B186">IFERROR(INDEX('E1-C. Financing Descriptions'!$C$1:$C$305,SMALL(IF('E1-C. Financing Descriptions'!$H$1:$H$305&lt;&gt;"",ROW('E1-C. Financing Descriptions'!$H$1:$H$305)),ROW('E1-C. Financing Descriptions'!182:182)),1),"")</f>
        <v/>
      </c>
      <c r="C186" s="473" t="str">
        <f t="array" ref="C186">IFERROR(INDEX('E1-C. Financing Descriptions'!$H$1:$H$305,SMALL(IF('E1-C. Financing Descriptions'!$H$1:$H$305&lt;&gt;"",ROW('E1-C. Financing Descriptions'!$H$1:$H$305)),ROW('E1-C. Financing Descriptions'!182:182)),1),"")</f>
        <v/>
      </c>
      <c r="D186" s="463"/>
      <c r="E186" s="464"/>
      <c r="F186" s="454"/>
      <c r="G186" s="454"/>
      <c r="H186" s="455"/>
    </row>
    <row r="187" spans="1:8" s="107" customFormat="1" ht="10.5" hidden="1" outlineLevel="1" x14ac:dyDescent="0.2">
      <c r="A187" s="410" t="str">
        <f t="array" ref="A187">IFERROR(INDEX('E1-C. Financing Descriptions'!$A$1:$A$305,SMALL(IF('E1-C. Financing Descriptions'!$H$1:$H$305&lt;&gt;"",ROW('E1-C. Financing Descriptions'!$H$1:$H$305)),ROW('E1-C. Financing Descriptions'!183:183)),1),"")</f>
        <v/>
      </c>
      <c r="B187" s="410" t="str">
        <f t="array" ref="B187">IFERROR(INDEX('E1-C. Financing Descriptions'!$C$1:$C$305,SMALL(IF('E1-C. Financing Descriptions'!$H$1:$H$305&lt;&gt;"",ROW('E1-C. Financing Descriptions'!$H$1:$H$305)),ROW('E1-C. Financing Descriptions'!183:183)),1),"")</f>
        <v/>
      </c>
      <c r="C187" s="473" t="str">
        <f t="array" ref="C187">IFERROR(INDEX('E1-C. Financing Descriptions'!$H$1:$H$305,SMALL(IF('E1-C. Financing Descriptions'!$H$1:$H$305&lt;&gt;"",ROW('E1-C. Financing Descriptions'!$H$1:$H$305)),ROW('E1-C. Financing Descriptions'!183:183)),1),"")</f>
        <v/>
      </c>
      <c r="D187" s="463"/>
      <c r="E187" s="464"/>
      <c r="F187" s="454"/>
      <c r="G187" s="454"/>
      <c r="H187" s="455"/>
    </row>
    <row r="188" spans="1:8" s="107" customFormat="1" ht="10.5" hidden="1" outlineLevel="1" x14ac:dyDescent="0.2">
      <c r="A188" s="410" t="str">
        <f t="array" ref="A188">IFERROR(INDEX('E1-C. Financing Descriptions'!$A$1:$A$305,SMALL(IF('E1-C. Financing Descriptions'!$H$1:$H$305&lt;&gt;"",ROW('E1-C. Financing Descriptions'!$H$1:$H$305)),ROW('E1-C. Financing Descriptions'!184:184)),1),"")</f>
        <v/>
      </c>
      <c r="B188" s="410" t="str">
        <f t="array" ref="B188">IFERROR(INDEX('E1-C. Financing Descriptions'!$C$1:$C$305,SMALL(IF('E1-C. Financing Descriptions'!$H$1:$H$305&lt;&gt;"",ROW('E1-C. Financing Descriptions'!$H$1:$H$305)),ROW('E1-C. Financing Descriptions'!184:184)),1),"")</f>
        <v/>
      </c>
      <c r="C188" s="473" t="str">
        <f t="array" ref="C188">IFERROR(INDEX('E1-C. Financing Descriptions'!$H$1:$H$305,SMALL(IF('E1-C. Financing Descriptions'!$H$1:$H$305&lt;&gt;"",ROW('E1-C. Financing Descriptions'!$H$1:$H$305)),ROW('E1-C. Financing Descriptions'!184:184)),1),"")</f>
        <v/>
      </c>
      <c r="D188" s="463"/>
      <c r="E188" s="464"/>
      <c r="F188" s="454"/>
      <c r="G188" s="454"/>
      <c r="H188" s="455"/>
    </row>
    <row r="189" spans="1:8" s="107" customFormat="1" ht="10.5" hidden="1" outlineLevel="1" x14ac:dyDescent="0.2">
      <c r="A189" s="410" t="str">
        <f t="array" ref="A189">IFERROR(INDEX('E1-C. Financing Descriptions'!$A$1:$A$305,SMALL(IF('E1-C. Financing Descriptions'!$H$1:$H$305&lt;&gt;"",ROW('E1-C. Financing Descriptions'!$H$1:$H$305)),ROW('E1-C. Financing Descriptions'!185:185)),1),"")</f>
        <v/>
      </c>
      <c r="B189" s="410" t="str">
        <f t="array" ref="B189">IFERROR(INDEX('E1-C. Financing Descriptions'!$C$1:$C$305,SMALL(IF('E1-C. Financing Descriptions'!$H$1:$H$305&lt;&gt;"",ROW('E1-C. Financing Descriptions'!$H$1:$H$305)),ROW('E1-C. Financing Descriptions'!185:185)),1),"")</f>
        <v/>
      </c>
      <c r="C189" s="473" t="str">
        <f t="array" ref="C189">IFERROR(INDEX('E1-C. Financing Descriptions'!$H$1:$H$305,SMALL(IF('E1-C. Financing Descriptions'!$H$1:$H$305&lt;&gt;"",ROW('E1-C. Financing Descriptions'!$H$1:$H$305)),ROW('E1-C. Financing Descriptions'!185:185)),1),"")</f>
        <v/>
      </c>
      <c r="D189" s="463"/>
      <c r="E189" s="464"/>
      <c r="F189" s="454"/>
      <c r="G189" s="454"/>
      <c r="H189" s="455"/>
    </row>
    <row r="190" spans="1:8" s="107" customFormat="1" ht="10.5" hidden="1" outlineLevel="1" x14ac:dyDescent="0.2">
      <c r="A190" s="410" t="str">
        <f t="array" ref="A190">IFERROR(INDEX('E1-C. Financing Descriptions'!$A$1:$A$305,SMALL(IF('E1-C. Financing Descriptions'!$H$1:$H$305&lt;&gt;"",ROW('E1-C. Financing Descriptions'!$H$1:$H$305)),ROW('E1-C. Financing Descriptions'!186:186)),1),"")</f>
        <v/>
      </c>
      <c r="B190" s="410" t="str">
        <f t="array" ref="B190">IFERROR(INDEX('E1-C. Financing Descriptions'!$C$1:$C$305,SMALL(IF('E1-C. Financing Descriptions'!$H$1:$H$305&lt;&gt;"",ROW('E1-C. Financing Descriptions'!$H$1:$H$305)),ROW('E1-C. Financing Descriptions'!186:186)),1),"")</f>
        <v/>
      </c>
      <c r="C190" s="473" t="str">
        <f t="array" ref="C190">IFERROR(INDEX('E1-C. Financing Descriptions'!$H$1:$H$305,SMALL(IF('E1-C. Financing Descriptions'!$H$1:$H$305&lt;&gt;"",ROW('E1-C. Financing Descriptions'!$H$1:$H$305)),ROW('E1-C. Financing Descriptions'!186:186)),1),"")</f>
        <v/>
      </c>
      <c r="D190" s="463"/>
      <c r="E190" s="464"/>
      <c r="F190" s="454"/>
      <c r="G190" s="454"/>
      <c r="H190" s="455"/>
    </row>
    <row r="191" spans="1:8" s="107" customFormat="1" ht="10.5" hidden="1" outlineLevel="1" x14ac:dyDescent="0.2">
      <c r="A191" s="410" t="str">
        <f t="array" ref="A191">IFERROR(INDEX('E1-C. Financing Descriptions'!$A$1:$A$305,SMALL(IF('E1-C. Financing Descriptions'!$H$1:$H$305&lt;&gt;"",ROW('E1-C. Financing Descriptions'!$H$1:$H$305)),ROW('E1-C. Financing Descriptions'!187:187)),1),"")</f>
        <v/>
      </c>
      <c r="B191" s="410" t="str">
        <f t="array" ref="B191">IFERROR(INDEX('E1-C. Financing Descriptions'!$C$1:$C$305,SMALL(IF('E1-C. Financing Descriptions'!$H$1:$H$305&lt;&gt;"",ROW('E1-C. Financing Descriptions'!$H$1:$H$305)),ROW('E1-C. Financing Descriptions'!187:187)),1),"")</f>
        <v/>
      </c>
      <c r="C191" s="473" t="str">
        <f t="array" ref="C191">IFERROR(INDEX('E1-C. Financing Descriptions'!$H$1:$H$305,SMALL(IF('E1-C. Financing Descriptions'!$H$1:$H$305&lt;&gt;"",ROW('E1-C. Financing Descriptions'!$H$1:$H$305)),ROW('E1-C. Financing Descriptions'!187:187)),1),"")</f>
        <v/>
      </c>
      <c r="D191" s="463"/>
      <c r="E191" s="464"/>
      <c r="F191" s="454"/>
      <c r="G191" s="454"/>
      <c r="H191" s="455"/>
    </row>
    <row r="192" spans="1:8" s="107" customFormat="1" ht="10.5" hidden="1" outlineLevel="1" x14ac:dyDescent="0.2">
      <c r="A192" s="410" t="str">
        <f t="array" ref="A192">IFERROR(INDEX('E1-C. Financing Descriptions'!$A$1:$A$305,SMALL(IF('E1-C. Financing Descriptions'!$H$1:$H$305&lt;&gt;"",ROW('E1-C. Financing Descriptions'!$H$1:$H$305)),ROW('E1-C. Financing Descriptions'!188:188)),1),"")</f>
        <v/>
      </c>
      <c r="B192" s="410" t="str">
        <f t="array" ref="B192">IFERROR(INDEX('E1-C. Financing Descriptions'!$C$1:$C$305,SMALL(IF('E1-C. Financing Descriptions'!$H$1:$H$305&lt;&gt;"",ROW('E1-C. Financing Descriptions'!$H$1:$H$305)),ROW('E1-C. Financing Descriptions'!188:188)),1),"")</f>
        <v/>
      </c>
      <c r="C192" s="473" t="str">
        <f t="array" ref="C192">IFERROR(INDEX('E1-C. Financing Descriptions'!$H$1:$H$305,SMALL(IF('E1-C. Financing Descriptions'!$H$1:$H$305&lt;&gt;"",ROW('E1-C. Financing Descriptions'!$H$1:$H$305)),ROW('E1-C. Financing Descriptions'!188:188)),1),"")</f>
        <v/>
      </c>
      <c r="D192" s="463"/>
      <c r="E192" s="464"/>
      <c r="F192" s="454"/>
      <c r="G192" s="454"/>
      <c r="H192" s="455"/>
    </row>
    <row r="193" spans="1:8" s="107" customFormat="1" ht="10.5" hidden="1" outlineLevel="1" x14ac:dyDescent="0.2">
      <c r="A193" s="410" t="str">
        <f t="array" ref="A193">IFERROR(INDEX('E1-C. Financing Descriptions'!$A$1:$A$305,SMALL(IF('E1-C. Financing Descriptions'!$H$1:$H$305&lt;&gt;"",ROW('E1-C. Financing Descriptions'!$H$1:$H$305)),ROW('E1-C. Financing Descriptions'!189:189)),1),"")</f>
        <v/>
      </c>
      <c r="B193" s="410" t="str">
        <f t="array" ref="B193">IFERROR(INDEX('E1-C. Financing Descriptions'!$C$1:$C$305,SMALL(IF('E1-C. Financing Descriptions'!$H$1:$H$305&lt;&gt;"",ROW('E1-C. Financing Descriptions'!$H$1:$H$305)),ROW('E1-C. Financing Descriptions'!189:189)),1),"")</f>
        <v/>
      </c>
      <c r="C193" s="473" t="str">
        <f t="array" ref="C193">IFERROR(INDEX('E1-C. Financing Descriptions'!$H$1:$H$305,SMALL(IF('E1-C. Financing Descriptions'!$H$1:$H$305&lt;&gt;"",ROW('E1-C. Financing Descriptions'!$H$1:$H$305)),ROW('E1-C. Financing Descriptions'!189:189)),1),"")</f>
        <v/>
      </c>
      <c r="D193" s="463"/>
      <c r="E193" s="464"/>
      <c r="F193" s="454"/>
      <c r="G193" s="454"/>
      <c r="H193" s="455"/>
    </row>
    <row r="194" spans="1:8" s="107" customFormat="1" ht="10.5" hidden="1" outlineLevel="1" x14ac:dyDescent="0.2">
      <c r="A194" s="410" t="str">
        <f t="array" ref="A194">IFERROR(INDEX('E1-C. Financing Descriptions'!$A$1:$A$305,SMALL(IF('E1-C. Financing Descriptions'!$H$1:$H$305&lt;&gt;"",ROW('E1-C. Financing Descriptions'!$H$1:$H$305)),ROW('E1-C. Financing Descriptions'!190:190)),1),"")</f>
        <v/>
      </c>
      <c r="B194" s="410" t="str">
        <f t="array" ref="B194">IFERROR(INDEX('E1-C. Financing Descriptions'!$C$1:$C$305,SMALL(IF('E1-C. Financing Descriptions'!$H$1:$H$305&lt;&gt;"",ROW('E1-C. Financing Descriptions'!$H$1:$H$305)),ROW('E1-C. Financing Descriptions'!190:190)),1),"")</f>
        <v/>
      </c>
      <c r="C194" s="473" t="str">
        <f t="array" ref="C194">IFERROR(INDEX('E1-C. Financing Descriptions'!$H$1:$H$305,SMALL(IF('E1-C. Financing Descriptions'!$H$1:$H$305&lt;&gt;"",ROW('E1-C. Financing Descriptions'!$H$1:$H$305)),ROW('E1-C. Financing Descriptions'!190:190)),1),"")</f>
        <v/>
      </c>
      <c r="D194" s="463"/>
      <c r="E194" s="464"/>
      <c r="F194" s="454"/>
      <c r="G194" s="454"/>
      <c r="H194" s="455"/>
    </row>
    <row r="195" spans="1:8" s="107" customFormat="1" ht="10.5" hidden="1" outlineLevel="1" x14ac:dyDescent="0.2">
      <c r="A195" s="410" t="str">
        <f t="array" ref="A195">IFERROR(INDEX('E1-C. Financing Descriptions'!$A$1:$A$305,SMALL(IF('E1-C. Financing Descriptions'!$H$1:$H$305&lt;&gt;"",ROW('E1-C. Financing Descriptions'!$H$1:$H$305)),ROW('E1-C. Financing Descriptions'!191:191)),1),"")</f>
        <v/>
      </c>
      <c r="B195" s="410" t="str">
        <f t="array" ref="B195">IFERROR(INDEX('E1-C. Financing Descriptions'!$C$1:$C$305,SMALL(IF('E1-C. Financing Descriptions'!$H$1:$H$305&lt;&gt;"",ROW('E1-C. Financing Descriptions'!$H$1:$H$305)),ROW('E1-C. Financing Descriptions'!191:191)),1),"")</f>
        <v/>
      </c>
      <c r="C195" s="473" t="str">
        <f t="array" ref="C195">IFERROR(INDEX('E1-C. Financing Descriptions'!$H$1:$H$305,SMALL(IF('E1-C. Financing Descriptions'!$H$1:$H$305&lt;&gt;"",ROW('E1-C. Financing Descriptions'!$H$1:$H$305)),ROW('E1-C. Financing Descriptions'!191:191)),1),"")</f>
        <v/>
      </c>
      <c r="D195" s="463"/>
      <c r="E195" s="464"/>
      <c r="F195" s="454"/>
      <c r="G195" s="454"/>
      <c r="H195" s="455"/>
    </row>
    <row r="196" spans="1:8" s="107" customFormat="1" ht="10.5" hidden="1" outlineLevel="1" x14ac:dyDescent="0.2">
      <c r="A196" s="410" t="str">
        <f t="array" ref="A196">IFERROR(INDEX('E1-C. Financing Descriptions'!$A$1:$A$305,SMALL(IF('E1-C. Financing Descriptions'!$H$1:$H$305&lt;&gt;"",ROW('E1-C. Financing Descriptions'!$H$1:$H$305)),ROW('E1-C. Financing Descriptions'!192:192)),1),"")</f>
        <v/>
      </c>
      <c r="B196" s="410" t="str">
        <f t="array" ref="B196">IFERROR(INDEX('E1-C. Financing Descriptions'!$C$1:$C$305,SMALL(IF('E1-C. Financing Descriptions'!$H$1:$H$305&lt;&gt;"",ROW('E1-C. Financing Descriptions'!$H$1:$H$305)),ROW('E1-C. Financing Descriptions'!192:192)),1),"")</f>
        <v/>
      </c>
      <c r="C196" s="473" t="str">
        <f t="array" ref="C196">IFERROR(INDEX('E1-C. Financing Descriptions'!$H$1:$H$305,SMALL(IF('E1-C. Financing Descriptions'!$H$1:$H$305&lt;&gt;"",ROW('E1-C. Financing Descriptions'!$H$1:$H$305)),ROW('E1-C. Financing Descriptions'!192:192)),1),"")</f>
        <v/>
      </c>
      <c r="D196" s="463"/>
      <c r="E196" s="464"/>
      <c r="F196" s="454"/>
      <c r="G196" s="454"/>
      <c r="H196" s="455"/>
    </row>
    <row r="197" spans="1:8" s="107" customFormat="1" ht="10.5" hidden="1" outlineLevel="1" x14ac:dyDescent="0.2">
      <c r="A197" s="410" t="str">
        <f t="array" ref="A197">IFERROR(INDEX('E1-C. Financing Descriptions'!$A$1:$A$305,SMALL(IF('E1-C. Financing Descriptions'!$H$1:$H$305&lt;&gt;"",ROW('E1-C. Financing Descriptions'!$H$1:$H$305)),ROW('E1-C. Financing Descriptions'!193:193)),1),"")</f>
        <v/>
      </c>
      <c r="B197" s="410" t="str">
        <f t="array" ref="B197">IFERROR(INDEX('E1-C. Financing Descriptions'!$C$1:$C$305,SMALL(IF('E1-C. Financing Descriptions'!$H$1:$H$305&lt;&gt;"",ROW('E1-C. Financing Descriptions'!$H$1:$H$305)),ROW('E1-C. Financing Descriptions'!193:193)),1),"")</f>
        <v/>
      </c>
      <c r="C197" s="473" t="str">
        <f t="array" ref="C197">IFERROR(INDEX('E1-C. Financing Descriptions'!$H$1:$H$305,SMALL(IF('E1-C. Financing Descriptions'!$H$1:$H$305&lt;&gt;"",ROW('E1-C. Financing Descriptions'!$H$1:$H$305)),ROW('E1-C. Financing Descriptions'!193:193)),1),"")</f>
        <v/>
      </c>
      <c r="D197" s="463"/>
      <c r="E197" s="464"/>
      <c r="F197" s="454"/>
      <c r="G197" s="454"/>
      <c r="H197" s="455"/>
    </row>
    <row r="198" spans="1:8" s="107" customFormat="1" ht="10.5" hidden="1" outlineLevel="1" x14ac:dyDescent="0.2">
      <c r="A198" s="410" t="str">
        <f t="array" ref="A198">IFERROR(INDEX('E1-C. Financing Descriptions'!$A$1:$A$305,SMALL(IF('E1-C. Financing Descriptions'!$H$1:$H$305&lt;&gt;"",ROW('E1-C. Financing Descriptions'!$H$1:$H$305)),ROW('E1-C. Financing Descriptions'!194:194)),1),"")</f>
        <v/>
      </c>
      <c r="B198" s="410" t="str">
        <f t="array" ref="B198">IFERROR(INDEX('E1-C. Financing Descriptions'!$C$1:$C$305,SMALL(IF('E1-C. Financing Descriptions'!$H$1:$H$305&lt;&gt;"",ROW('E1-C. Financing Descriptions'!$H$1:$H$305)),ROW('E1-C. Financing Descriptions'!194:194)),1),"")</f>
        <v/>
      </c>
      <c r="C198" s="473" t="str">
        <f t="array" ref="C198">IFERROR(INDEX('E1-C. Financing Descriptions'!$H$1:$H$305,SMALL(IF('E1-C. Financing Descriptions'!$H$1:$H$305&lt;&gt;"",ROW('E1-C. Financing Descriptions'!$H$1:$H$305)),ROW('E1-C. Financing Descriptions'!194:194)),1),"")</f>
        <v/>
      </c>
      <c r="D198" s="463"/>
      <c r="E198" s="464"/>
      <c r="F198" s="454"/>
      <c r="G198" s="454"/>
      <c r="H198" s="455"/>
    </row>
    <row r="199" spans="1:8" s="107" customFormat="1" ht="10.5" hidden="1" outlineLevel="1" x14ac:dyDescent="0.2">
      <c r="A199" s="410" t="str">
        <f t="array" ref="A199">IFERROR(INDEX('E1-C. Financing Descriptions'!$A$1:$A$305,SMALL(IF('E1-C. Financing Descriptions'!$H$1:$H$305&lt;&gt;"",ROW('E1-C. Financing Descriptions'!$H$1:$H$305)),ROW('E1-C. Financing Descriptions'!195:195)),1),"")</f>
        <v/>
      </c>
      <c r="B199" s="410" t="str">
        <f t="array" ref="B199">IFERROR(INDEX('E1-C. Financing Descriptions'!$C$1:$C$305,SMALL(IF('E1-C. Financing Descriptions'!$H$1:$H$305&lt;&gt;"",ROW('E1-C. Financing Descriptions'!$H$1:$H$305)),ROW('E1-C. Financing Descriptions'!195:195)),1),"")</f>
        <v/>
      </c>
      <c r="C199" s="473" t="str">
        <f t="array" ref="C199">IFERROR(INDEX('E1-C. Financing Descriptions'!$H$1:$H$305,SMALL(IF('E1-C. Financing Descriptions'!$H$1:$H$305&lt;&gt;"",ROW('E1-C. Financing Descriptions'!$H$1:$H$305)),ROW('E1-C. Financing Descriptions'!195:195)),1),"")</f>
        <v/>
      </c>
      <c r="D199" s="463"/>
      <c r="E199" s="464"/>
      <c r="F199" s="454"/>
      <c r="G199" s="454"/>
      <c r="H199" s="455"/>
    </row>
    <row r="200" spans="1:8" s="107" customFormat="1" ht="10.5" hidden="1" outlineLevel="1" x14ac:dyDescent="0.2">
      <c r="A200" s="410" t="str">
        <f t="array" ref="A200">IFERROR(INDEX('E1-C. Financing Descriptions'!$A$1:$A$305,SMALL(IF('E1-C. Financing Descriptions'!$H$1:$H$305&lt;&gt;"",ROW('E1-C. Financing Descriptions'!$H$1:$H$305)),ROW('E1-C. Financing Descriptions'!196:196)),1),"")</f>
        <v/>
      </c>
      <c r="B200" s="410" t="str">
        <f t="array" ref="B200">IFERROR(INDEX('E1-C. Financing Descriptions'!$C$1:$C$305,SMALL(IF('E1-C. Financing Descriptions'!$H$1:$H$305&lt;&gt;"",ROW('E1-C. Financing Descriptions'!$H$1:$H$305)),ROW('E1-C. Financing Descriptions'!196:196)),1),"")</f>
        <v/>
      </c>
      <c r="C200" s="473" t="str">
        <f t="array" ref="C200">IFERROR(INDEX('E1-C. Financing Descriptions'!$H$1:$H$305,SMALL(IF('E1-C. Financing Descriptions'!$H$1:$H$305&lt;&gt;"",ROW('E1-C. Financing Descriptions'!$H$1:$H$305)),ROW('E1-C. Financing Descriptions'!196:196)),1),"")</f>
        <v/>
      </c>
      <c r="D200" s="463"/>
      <c r="E200" s="464"/>
      <c r="F200" s="454"/>
      <c r="G200" s="454"/>
      <c r="H200" s="455"/>
    </row>
    <row r="201" spans="1:8" s="107" customFormat="1" ht="10.5" hidden="1" outlineLevel="1" x14ac:dyDescent="0.2">
      <c r="A201" s="410" t="str">
        <f t="array" ref="A201">IFERROR(INDEX('E1-C. Financing Descriptions'!$A$1:$A$305,SMALL(IF('E1-C. Financing Descriptions'!$H$1:$H$305&lt;&gt;"",ROW('E1-C. Financing Descriptions'!$H$1:$H$305)),ROW('E1-C. Financing Descriptions'!197:197)),1),"")</f>
        <v/>
      </c>
      <c r="B201" s="410" t="str">
        <f t="array" ref="B201">IFERROR(INDEX('E1-C. Financing Descriptions'!$C$1:$C$305,SMALL(IF('E1-C. Financing Descriptions'!$H$1:$H$305&lt;&gt;"",ROW('E1-C. Financing Descriptions'!$H$1:$H$305)),ROW('E1-C. Financing Descriptions'!197:197)),1),"")</f>
        <v/>
      </c>
      <c r="C201" s="473" t="str">
        <f t="array" ref="C201">IFERROR(INDEX('E1-C. Financing Descriptions'!$H$1:$H$305,SMALL(IF('E1-C. Financing Descriptions'!$H$1:$H$305&lt;&gt;"",ROW('E1-C. Financing Descriptions'!$H$1:$H$305)),ROW('E1-C. Financing Descriptions'!197:197)),1),"")</f>
        <v/>
      </c>
      <c r="D201" s="463"/>
      <c r="E201" s="464"/>
      <c r="F201" s="454"/>
      <c r="G201" s="454"/>
      <c r="H201" s="455"/>
    </row>
    <row r="202" spans="1:8" s="107" customFormat="1" ht="10.5" hidden="1" outlineLevel="1" x14ac:dyDescent="0.2">
      <c r="A202" s="410" t="str">
        <f t="array" ref="A202">IFERROR(INDEX('E1-C. Financing Descriptions'!$A$1:$A$305,SMALL(IF('E1-C. Financing Descriptions'!$H$1:$H$305&lt;&gt;"",ROW('E1-C. Financing Descriptions'!$H$1:$H$305)),ROW('E1-C. Financing Descriptions'!198:198)),1),"")</f>
        <v/>
      </c>
      <c r="B202" s="410" t="str">
        <f t="array" ref="B202">IFERROR(INDEX('E1-C. Financing Descriptions'!$C$1:$C$305,SMALL(IF('E1-C. Financing Descriptions'!$H$1:$H$305&lt;&gt;"",ROW('E1-C. Financing Descriptions'!$H$1:$H$305)),ROW('E1-C. Financing Descriptions'!198:198)),1),"")</f>
        <v/>
      </c>
      <c r="C202" s="473" t="str">
        <f t="array" ref="C202">IFERROR(INDEX('E1-C. Financing Descriptions'!$H$1:$H$305,SMALL(IF('E1-C. Financing Descriptions'!$H$1:$H$305&lt;&gt;"",ROW('E1-C. Financing Descriptions'!$H$1:$H$305)),ROW('E1-C. Financing Descriptions'!198:198)),1),"")</f>
        <v/>
      </c>
      <c r="D202" s="463"/>
      <c r="E202" s="464"/>
      <c r="F202" s="454"/>
      <c r="G202" s="454"/>
      <c r="H202" s="455"/>
    </row>
    <row r="203" spans="1:8" s="107" customFormat="1" ht="10.5" hidden="1" outlineLevel="1" x14ac:dyDescent="0.2">
      <c r="A203" s="410" t="str">
        <f t="array" ref="A203">IFERROR(INDEX('E1-C. Financing Descriptions'!$A$1:$A$305,SMALL(IF('E1-C. Financing Descriptions'!$H$1:$H$305&lt;&gt;"",ROW('E1-C. Financing Descriptions'!$H$1:$H$305)),ROW('E1-C. Financing Descriptions'!199:199)),1),"")</f>
        <v/>
      </c>
      <c r="B203" s="410" t="str">
        <f t="array" ref="B203">IFERROR(INDEX('E1-C. Financing Descriptions'!$C$1:$C$305,SMALL(IF('E1-C. Financing Descriptions'!$H$1:$H$305&lt;&gt;"",ROW('E1-C. Financing Descriptions'!$H$1:$H$305)),ROW('E1-C. Financing Descriptions'!199:199)),1),"")</f>
        <v/>
      </c>
      <c r="C203" s="473" t="str">
        <f t="array" ref="C203">IFERROR(INDEX('E1-C. Financing Descriptions'!$H$1:$H$305,SMALL(IF('E1-C. Financing Descriptions'!$H$1:$H$305&lt;&gt;"",ROW('E1-C. Financing Descriptions'!$H$1:$H$305)),ROW('E1-C. Financing Descriptions'!199:199)),1),"")</f>
        <v/>
      </c>
      <c r="D203" s="463"/>
      <c r="E203" s="464"/>
      <c r="F203" s="454"/>
      <c r="G203" s="454"/>
      <c r="H203" s="455"/>
    </row>
    <row r="204" spans="1:8" s="107" customFormat="1" ht="10.5" hidden="1" outlineLevel="1" x14ac:dyDescent="0.2">
      <c r="A204" s="410" t="str">
        <f t="array" ref="A204">IFERROR(INDEX('E1-C. Financing Descriptions'!$A$1:$A$305,SMALL(IF('E1-C. Financing Descriptions'!$H$1:$H$305&lt;&gt;"",ROW('E1-C. Financing Descriptions'!$H$1:$H$305)),ROW('E1-C. Financing Descriptions'!200:200)),1),"")</f>
        <v/>
      </c>
      <c r="B204" s="410" t="str">
        <f t="array" ref="B204">IFERROR(INDEX('E1-C. Financing Descriptions'!$C$1:$C$305,SMALL(IF('E1-C. Financing Descriptions'!$H$1:$H$305&lt;&gt;"",ROW('E1-C. Financing Descriptions'!$H$1:$H$305)),ROW('E1-C. Financing Descriptions'!200:200)),1),"")</f>
        <v/>
      </c>
      <c r="C204" s="473" t="str">
        <f t="array" ref="C204">IFERROR(INDEX('E1-C. Financing Descriptions'!$H$1:$H$305,SMALL(IF('E1-C. Financing Descriptions'!$H$1:$H$305&lt;&gt;"",ROW('E1-C. Financing Descriptions'!$H$1:$H$305)),ROW('E1-C. Financing Descriptions'!200:200)),1),"")</f>
        <v/>
      </c>
      <c r="D204" s="463"/>
      <c r="E204" s="464"/>
      <c r="F204" s="454"/>
      <c r="G204" s="454"/>
      <c r="H204" s="455"/>
    </row>
    <row r="205" spans="1:8" s="107" customFormat="1" ht="10.5" hidden="1" outlineLevel="1" x14ac:dyDescent="0.2">
      <c r="A205" s="410" t="str">
        <f t="array" ref="A205">IFERROR(INDEX('E1-C. Financing Descriptions'!$A$1:$A$305,SMALL(IF('E1-C. Financing Descriptions'!$H$1:$H$305&lt;&gt;"",ROW('E1-C. Financing Descriptions'!$H$1:$H$305)),ROW('E1-C. Financing Descriptions'!201:201)),1),"")</f>
        <v/>
      </c>
      <c r="B205" s="410" t="str">
        <f t="array" ref="B205">IFERROR(INDEX('E1-C. Financing Descriptions'!$C$1:$C$305,SMALL(IF('E1-C. Financing Descriptions'!$H$1:$H$305&lt;&gt;"",ROW('E1-C. Financing Descriptions'!$H$1:$H$305)),ROW('E1-C. Financing Descriptions'!201:201)),1),"")</f>
        <v/>
      </c>
      <c r="C205" s="473" t="str">
        <f t="array" ref="C205">IFERROR(INDEX('E1-C. Financing Descriptions'!$H$1:$H$305,SMALL(IF('E1-C. Financing Descriptions'!$H$1:$H$305&lt;&gt;"",ROW('E1-C. Financing Descriptions'!$H$1:$H$305)),ROW('E1-C. Financing Descriptions'!201:201)),1),"")</f>
        <v/>
      </c>
      <c r="D205" s="463"/>
      <c r="E205" s="464"/>
      <c r="F205" s="454"/>
      <c r="G205" s="454"/>
      <c r="H205" s="455"/>
    </row>
    <row r="206" spans="1:8" s="107" customFormat="1" ht="10.5" hidden="1" outlineLevel="1" x14ac:dyDescent="0.2">
      <c r="A206" s="410" t="str">
        <f t="array" ref="A206">IFERROR(INDEX('E1-C. Financing Descriptions'!$A$1:$A$305,SMALL(IF('E1-C. Financing Descriptions'!$H$1:$H$305&lt;&gt;"",ROW('E1-C. Financing Descriptions'!$H$1:$H$305)),ROW('E1-C. Financing Descriptions'!202:202)),1),"")</f>
        <v/>
      </c>
      <c r="B206" s="410" t="str">
        <f t="array" ref="B206">IFERROR(INDEX('E1-C. Financing Descriptions'!$C$1:$C$305,SMALL(IF('E1-C. Financing Descriptions'!$H$1:$H$305&lt;&gt;"",ROW('E1-C. Financing Descriptions'!$H$1:$H$305)),ROW('E1-C. Financing Descriptions'!202:202)),1),"")</f>
        <v/>
      </c>
      <c r="C206" s="473" t="str">
        <f t="array" ref="C206">IFERROR(INDEX('E1-C. Financing Descriptions'!$H$1:$H$305,SMALL(IF('E1-C. Financing Descriptions'!$H$1:$H$305&lt;&gt;"",ROW('E1-C. Financing Descriptions'!$H$1:$H$305)),ROW('E1-C. Financing Descriptions'!202:202)),1),"")</f>
        <v/>
      </c>
      <c r="D206" s="463"/>
      <c r="E206" s="464"/>
      <c r="F206" s="454"/>
      <c r="G206" s="454"/>
      <c r="H206" s="455"/>
    </row>
    <row r="207" spans="1:8" s="107" customFormat="1" ht="10.5" hidden="1" outlineLevel="1" x14ac:dyDescent="0.2">
      <c r="A207" s="410" t="str">
        <f t="array" ref="A207">IFERROR(INDEX('E1-C. Financing Descriptions'!$A$1:$A$305,SMALL(IF('E1-C. Financing Descriptions'!$H$1:$H$305&lt;&gt;"",ROW('E1-C. Financing Descriptions'!$H$1:$H$305)),ROW('E1-C. Financing Descriptions'!203:203)),1),"")</f>
        <v/>
      </c>
      <c r="B207" s="410" t="str">
        <f t="array" ref="B207">IFERROR(INDEX('E1-C. Financing Descriptions'!$C$1:$C$305,SMALL(IF('E1-C. Financing Descriptions'!$H$1:$H$305&lt;&gt;"",ROW('E1-C. Financing Descriptions'!$H$1:$H$305)),ROW('E1-C. Financing Descriptions'!203:203)),1),"")</f>
        <v/>
      </c>
      <c r="C207" s="473" t="str">
        <f t="array" ref="C207">IFERROR(INDEX('E1-C. Financing Descriptions'!$H$1:$H$305,SMALL(IF('E1-C. Financing Descriptions'!$H$1:$H$305&lt;&gt;"",ROW('E1-C. Financing Descriptions'!$H$1:$H$305)),ROW('E1-C. Financing Descriptions'!203:203)),1),"")</f>
        <v/>
      </c>
      <c r="D207" s="463"/>
      <c r="E207" s="464"/>
      <c r="F207" s="454"/>
      <c r="G207" s="454"/>
      <c r="H207" s="455"/>
    </row>
    <row r="208" spans="1:8" s="107" customFormat="1" ht="10.5" collapsed="1" x14ac:dyDescent="0.2">
      <c r="A208" s="410" t="str">
        <f t="array" ref="A208">IFERROR(INDEX('E1-C. Financing Descriptions'!$A$1:$A$305,SMALL(IF('E1-C. Financing Descriptions'!$H$1:$H$305&lt;&gt;"",ROW('E1-C. Financing Descriptions'!$H$1:$H$305)),ROW('E1-C. Financing Descriptions'!204:204)),1),"")</f>
        <v/>
      </c>
      <c r="B208" s="410" t="str">
        <f t="array" ref="B208">IFERROR(INDEX('E1-C. Financing Descriptions'!$C$1:$C$305,SMALL(IF('E1-C. Financing Descriptions'!$H$1:$H$305&lt;&gt;"",ROW('E1-C. Financing Descriptions'!$H$1:$H$305)),ROW('E1-C. Financing Descriptions'!204:204)),1),"")</f>
        <v/>
      </c>
      <c r="C208" s="473" t="str">
        <f t="array" ref="C208">IFERROR(INDEX('E1-C. Financing Descriptions'!$H$1:$H$305,SMALL(IF('E1-C. Financing Descriptions'!$H$1:$H$305&lt;&gt;"",ROW('E1-C. Financing Descriptions'!$H$1:$H$305)),ROW('E1-C. Financing Descriptions'!204:204)),1),"")</f>
        <v/>
      </c>
      <c r="D208" s="463"/>
      <c r="E208" s="464"/>
      <c r="F208" s="454"/>
      <c r="G208" s="454"/>
      <c r="H208" s="455"/>
    </row>
    <row r="209" spans="1:8" s="107" customFormat="1" ht="10.5" hidden="1" outlineLevel="1" x14ac:dyDescent="0.2">
      <c r="A209" s="410" t="str">
        <f t="array" ref="A209">IFERROR(INDEX('E1-C. Financing Descriptions'!$A$1:$A$305,SMALL(IF('E1-C. Financing Descriptions'!$H$1:$H$305&lt;&gt;"",ROW('E1-C. Financing Descriptions'!$H$1:$H$305)),ROW('E1-C. Financing Descriptions'!205:205)),1),"")</f>
        <v/>
      </c>
      <c r="B209" s="410" t="str">
        <f t="array" ref="B209">IFERROR(INDEX('E1-C. Financing Descriptions'!$C$1:$C$305,SMALL(IF('E1-C. Financing Descriptions'!$H$1:$H$305&lt;&gt;"",ROW('E1-C. Financing Descriptions'!$H$1:$H$305)),ROW('E1-C. Financing Descriptions'!205:205)),1),"")</f>
        <v/>
      </c>
      <c r="C209" s="473" t="str">
        <f t="array" ref="C209">IFERROR(INDEX('E1-C. Financing Descriptions'!$H$1:$H$305,SMALL(IF('E1-C. Financing Descriptions'!$H$1:$H$305&lt;&gt;"",ROW('E1-C. Financing Descriptions'!$H$1:$H$305)),ROW('E1-C. Financing Descriptions'!205:205)),1),"")</f>
        <v/>
      </c>
      <c r="D209" s="463"/>
      <c r="E209" s="464"/>
      <c r="F209" s="454"/>
      <c r="G209" s="454"/>
      <c r="H209" s="455"/>
    </row>
    <row r="210" spans="1:8" s="107" customFormat="1" ht="10.5" hidden="1" outlineLevel="1" x14ac:dyDescent="0.2">
      <c r="A210" s="410" t="str">
        <f t="array" ref="A210">IFERROR(INDEX('E1-C. Financing Descriptions'!$A$1:$A$305,SMALL(IF('E1-C. Financing Descriptions'!$H$1:$H$305&lt;&gt;"",ROW('E1-C. Financing Descriptions'!$H$1:$H$305)),ROW('E1-C. Financing Descriptions'!206:206)),1),"")</f>
        <v/>
      </c>
      <c r="B210" s="410" t="str">
        <f t="array" ref="B210">IFERROR(INDEX('E1-C. Financing Descriptions'!$C$1:$C$305,SMALL(IF('E1-C. Financing Descriptions'!$H$1:$H$305&lt;&gt;"",ROW('E1-C. Financing Descriptions'!$H$1:$H$305)),ROW('E1-C. Financing Descriptions'!206:206)),1),"")</f>
        <v/>
      </c>
      <c r="C210" s="473" t="str">
        <f t="array" ref="C210">IFERROR(INDEX('E1-C. Financing Descriptions'!$H$1:$H$305,SMALL(IF('E1-C. Financing Descriptions'!$H$1:$H$305&lt;&gt;"",ROW('E1-C. Financing Descriptions'!$H$1:$H$305)),ROW('E1-C. Financing Descriptions'!206:206)),1),"")</f>
        <v/>
      </c>
      <c r="D210" s="463"/>
      <c r="E210" s="464"/>
      <c r="F210" s="454"/>
      <c r="G210" s="454"/>
      <c r="H210" s="455"/>
    </row>
    <row r="211" spans="1:8" s="107" customFormat="1" ht="10.5" hidden="1" outlineLevel="1" x14ac:dyDescent="0.2">
      <c r="A211" s="410" t="str">
        <f t="array" ref="A211">IFERROR(INDEX('E1-C. Financing Descriptions'!$A$1:$A$305,SMALL(IF('E1-C. Financing Descriptions'!$H$1:$H$305&lt;&gt;"",ROW('E1-C. Financing Descriptions'!$H$1:$H$305)),ROW('E1-C. Financing Descriptions'!207:207)),1),"")</f>
        <v/>
      </c>
      <c r="B211" s="410" t="str">
        <f t="array" ref="B211">IFERROR(INDEX('E1-C. Financing Descriptions'!$C$1:$C$305,SMALL(IF('E1-C. Financing Descriptions'!$H$1:$H$305&lt;&gt;"",ROW('E1-C. Financing Descriptions'!$H$1:$H$305)),ROW('E1-C. Financing Descriptions'!207:207)),1),"")</f>
        <v/>
      </c>
      <c r="C211" s="473" t="str">
        <f t="array" ref="C211">IFERROR(INDEX('E1-C. Financing Descriptions'!$H$1:$H$305,SMALL(IF('E1-C. Financing Descriptions'!$H$1:$H$305&lt;&gt;"",ROW('E1-C. Financing Descriptions'!$H$1:$H$305)),ROW('E1-C. Financing Descriptions'!207:207)),1),"")</f>
        <v/>
      </c>
      <c r="D211" s="463"/>
      <c r="E211" s="464"/>
      <c r="F211" s="454"/>
      <c r="G211" s="454"/>
      <c r="H211" s="455"/>
    </row>
    <row r="212" spans="1:8" s="107" customFormat="1" ht="10.5" hidden="1" outlineLevel="1" x14ac:dyDescent="0.2">
      <c r="A212" s="410" t="str">
        <f t="array" ref="A212">IFERROR(INDEX('E1-C. Financing Descriptions'!$A$1:$A$305,SMALL(IF('E1-C. Financing Descriptions'!$H$1:$H$305&lt;&gt;"",ROW('E1-C. Financing Descriptions'!$H$1:$H$305)),ROW('E1-C. Financing Descriptions'!208:208)),1),"")</f>
        <v/>
      </c>
      <c r="B212" s="410" t="str">
        <f t="array" ref="B212">IFERROR(INDEX('E1-C. Financing Descriptions'!$C$1:$C$305,SMALL(IF('E1-C. Financing Descriptions'!$H$1:$H$305&lt;&gt;"",ROW('E1-C. Financing Descriptions'!$H$1:$H$305)),ROW('E1-C. Financing Descriptions'!208:208)),1),"")</f>
        <v/>
      </c>
      <c r="C212" s="473" t="str">
        <f t="array" ref="C212">IFERROR(INDEX('E1-C. Financing Descriptions'!$H$1:$H$305,SMALL(IF('E1-C. Financing Descriptions'!$H$1:$H$305&lt;&gt;"",ROW('E1-C. Financing Descriptions'!$H$1:$H$305)),ROW('E1-C. Financing Descriptions'!208:208)),1),"")</f>
        <v/>
      </c>
      <c r="D212" s="463"/>
      <c r="E212" s="464"/>
      <c r="F212" s="454"/>
      <c r="G212" s="454"/>
      <c r="H212" s="455"/>
    </row>
    <row r="213" spans="1:8" s="107" customFormat="1" ht="10.5" hidden="1" outlineLevel="1" x14ac:dyDescent="0.2">
      <c r="A213" s="410" t="str">
        <f t="array" ref="A213">IFERROR(INDEX('E1-C. Financing Descriptions'!$A$1:$A$305,SMALL(IF('E1-C. Financing Descriptions'!$H$1:$H$305&lt;&gt;"",ROW('E1-C. Financing Descriptions'!$H$1:$H$305)),ROW('E1-C. Financing Descriptions'!209:209)),1),"")</f>
        <v/>
      </c>
      <c r="B213" s="410" t="str">
        <f t="array" ref="B213">IFERROR(INDEX('E1-C. Financing Descriptions'!$C$1:$C$305,SMALL(IF('E1-C. Financing Descriptions'!$H$1:$H$305&lt;&gt;"",ROW('E1-C. Financing Descriptions'!$H$1:$H$305)),ROW('E1-C. Financing Descriptions'!209:209)),1),"")</f>
        <v/>
      </c>
      <c r="C213" s="473" t="str">
        <f t="array" ref="C213">IFERROR(INDEX('E1-C. Financing Descriptions'!$H$1:$H$305,SMALL(IF('E1-C. Financing Descriptions'!$H$1:$H$305&lt;&gt;"",ROW('E1-C. Financing Descriptions'!$H$1:$H$305)),ROW('E1-C. Financing Descriptions'!209:209)),1),"")</f>
        <v/>
      </c>
      <c r="D213" s="463"/>
      <c r="E213" s="464"/>
      <c r="F213" s="454"/>
      <c r="G213" s="454"/>
      <c r="H213" s="455"/>
    </row>
    <row r="214" spans="1:8" s="107" customFormat="1" ht="10.5" hidden="1" outlineLevel="1" x14ac:dyDescent="0.2">
      <c r="A214" s="410" t="str">
        <f t="array" ref="A214">IFERROR(INDEX('E1-C. Financing Descriptions'!$A$1:$A$305,SMALL(IF('E1-C. Financing Descriptions'!$H$1:$H$305&lt;&gt;"",ROW('E1-C. Financing Descriptions'!$H$1:$H$305)),ROW('E1-C. Financing Descriptions'!210:210)),1),"")</f>
        <v/>
      </c>
      <c r="B214" s="410" t="str">
        <f t="array" ref="B214">IFERROR(INDEX('E1-C. Financing Descriptions'!$C$1:$C$305,SMALL(IF('E1-C. Financing Descriptions'!$H$1:$H$305&lt;&gt;"",ROW('E1-C. Financing Descriptions'!$H$1:$H$305)),ROW('E1-C. Financing Descriptions'!210:210)),1),"")</f>
        <v/>
      </c>
      <c r="C214" s="473" t="str">
        <f t="array" ref="C214">IFERROR(INDEX('E1-C. Financing Descriptions'!$H$1:$H$305,SMALL(IF('E1-C. Financing Descriptions'!$H$1:$H$305&lt;&gt;"",ROW('E1-C. Financing Descriptions'!$H$1:$H$305)),ROW('E1-C. Financing Descriptions'!210:210)),1),"")</f>
        <v/>
      </c>
      <c r="D214" s="463"/>
      <c r="E214" s="464"/>
      <c r="F214" s="454"/>
      <c r="G214" s="454"/>
      <c r="H214" s="455"/>
    </row>
    <row r="215" spans="1:8" s="107" customFormat="1" ht="10.5" hidden="1" outlineLevel="1" x14ac:dyDescent="0.2">
      <c r="A215" s="410" t="str">
        <f t="array" ref="A215">IFERROR(INDEX('E1-C. Financing Descriptions'!$A$1:$A$305,SMALL(IF('E1-C. Financing Descriptions'!$H$1:$H$305&lt;&gt;"",ROW('E1-C. Financing Descriptions'!$H$1:$H$305)),ROW('E1-C. Financing Descriptions'!211:211)),1),"")</f>
        <v/>
      </c>
      <c r="B215" s="410" t="str">
        <f t="array" ref="B215">IFERROR(INDEX('E1-C. Financing Descriptions'!$C$1:$C$305,SMALL(IF('E1-C. Financing Descriptions'!$H$1:$H$305&lt;&gt;"",ROW('E1-C. Financing Descriptions'!$H$1:$H$305)),ROW('E1-C. Financing Descriptions'!211:211)),1),"")</f>
        <v/>
      </c>
      <c r="C215" s="473" t="str">
        <f t="array" ref="C215">IFERROR(INDEX('E1-C. Financing Descriptions'!$H$1:$H$305,SMALL(IF('E1-C. Financing Descriptions'!$H$1:$H$305&lt;&gt;"",ROW('E1-C. Financing Descriptions'!$H$1:$H$305)),ROW('E1-C. Financing Descriptions'!211:211)),1),"")</f>
        <v/>
      </c>
      <c r="D215" s="463"/>
      <c r="E215" s="464"/>
      <c r="F215" s="454"/>
      <c r="G215" s="454"/>
      <c r="H215" s="455"/>
    </row>
    <row r="216" spans="1:8" s="107" customFormat="1" ht="10.5" hidden="1" outlineLevel="1" x14ac:dyDescent="0.2">
      <c r="A216" s="410" t="str">
        <f t="array" ref="A216">IFERROR(INDEX('E1-C. Financing Descriptions'!$A$1:$A$305,SMALL(IF('E1-C. Financing Descriptions'!$H$1:$H$305&lt;&gt;"",ROW('E1-C. Financing Descriptions'!$H$1:$H$305)),ROW('E1-C. Financing Descriptions'!212:212)),1),"")</f>
        <v/>
      </c>
      <c r="B216" s="410" t="str">
        <f t="array" ref="B216">IFERROR(INDEX('E1-C. Financing Descriptions'!$C$1:$C$305,SMALL(IF('E1-C. Financing Descriptions'!$H$1:$H$305&lt;&gt;"",ROW('E1-C. Financing Descriptions'!$H$1:$H$305)),ROW('E1-C. Financing Descriptions'!212:212)),1),"")</f>
        <v/>
      </c>
      <c r="C216" s="473" t="str">
        <f t="array" ref="C216">IFERROR(INDEX('E1-C. Financing Descriptions'!$H$1:$H$305,SMALL(IF('E1-C. Financing Descriptions'!$H$1:$H$305&lt;&gt;"",ROW('E1-C. Financing Descriptions'!$H$1:$H$305)),ROW('E1-C. Financing Descriptions'!212:212)),1),"")</f>
        <v/>
      </c>
      <c r="D216" s="463"/>
      <c r="E216" s="464"/>
      <c r="F216" s="454"/>
      <c r="G216" s="454"/>
      <c r="H216" s="455"/>
    </row>
    <row r="217" spans="1:8" s="107" customFormat="1" ht="10.5" hidden="1" outlineLevel="1" x14ac:dyDescent="0.2">
      <c r="A217" s="410" t="str">
        <f t="array" ref="A217">IFERROR(INDEX('E1-C. Financing Descriptions'!$A$1:$A$305,SMALL(IF('E1-C. Financing Descriptions'!$H$1:$H$305&lt;&gt;"",ROW('E1-C. Financing Descriptions'!$H$1:$H$305)),ROW('E1-C. Financing Descriptions'!213:213)),1),"")</f>
        <v/>
      </c>
      <c r="B217" s="410" t="str">
        <f t="array" ref="B217">IFERROR(INDEX('E1-C. Financing Descriptions'!$C$1:$C$305,SMALL(IF('E1-C. Financing Descriptions'!$H$1:$H$305&lt;&gt;"",ROW('E1-C. Financing Descriptions'!$H$1:$H$305)),ROW('E1-C. Financing Descriptions'!213:213)),1),"")</f>
        <v/>
      </c>
      <c r="C217" s="473" t="str">
        <f t="array" ref="C217">IFERROR(INDEX('E1-C. Financing Descriptions'!$H$1:$H$305,SMALL(IF('E1-C. Financing Descriptions'!$H$1:$H$305&lt;&gt;"",ROW('E1-C. Financing Descriptions'!$H$1:$H$305)),ROW('E1-C. Financing Descriptions'!213:213)),1),"")</f>
        <v/>
      </c>
      <c r="D217" s="463"/>
      <c r="E217" s="464"/>
      <c r="F217" s="454"/>
      <c r="G217" s="454"/>
      <c r="H217" s="455"/>
    </row>
    <row r="218" spans="1:8" s="107" customFormat="1" ht="10.5" hidden="1" outlineLevel="1" x14ac:dyDescent="0.2">
      <c r="A218" s="410" t="str">
        <f t="array" ref="A218">IFERROR(INDEX('E1-C. Financing Descriptions'!$A$1:$A$305,SMALL(IF('E1-C. Financing Descriptions'!$H$1:$H$305&lt;&gt;"",ROW('E1-C. Financing Descriptions'!$H$1:$H$305)),ROW('E1-C. Financing Descriptions'!214:214)),1),"")</f>
        <v/>
      </c>
      <c r="B218" s="410" t="str">
        <f t="array" ref="B218">IFERROR(INDEX('E1-C. Financing Descriptions'!$C$1:$C$305,SMALL(IF('E1-C. Financing Descriptions'!$H$1:$H$305&lt;&gt;"",ROW('E1-C. Financing Descriptions'!$H$1:$H$305)),ROW('E1-C. Financing Descriptions'!214:214)),1),"")</f>
        <v/>
      </c>
      <c r="C218" s="473" t="str">
        <f t="array" ref="C218">IFERROR(INDEX('E1-C. Financing Descriptions'!$H$1:$H$305,SMALL(IF('E1-C. Financing Descriptions'!$H$1:$H$305&lt;&gt;"",ROW('E1-C. Financing Descriptions'!$H$1:$H$305)),ROW('E1-C. Financing Descriptions'!214:214)),1),"")</f>
        <v/>
      </c>
      <c r="D218" s="463"/>
      <c r="E218" s="464"/>
      <c r="F218" s="454"/>
      <c r="G218" s="454"/>
      <c r="H218" s="455"/>
    </row>
    <row r="219" spans="1:8" s="107" customFormat="1" ht="10.5" hidden="1" outlineLevel="1" x14ac:dyDescent="0.2">
      <c r="A219" s="410" t="str">
        <f t="array" ref="A219">IFERROR(INDEX('E1-C. Financing Descriptions'!$A$1:$A$305,SMALL(IF('E1-C. Financing Descriptions'!$H$1:$H$305&lt;&gt;"",ROW('E1-C. Financing Descriptions'!$H$1:$H$305)),ROW('E1-C. Financing Descriptions'!215:215)),1),"")</f>
        <v/>
      </c>
      <c r="B219" s="410" t="str">
        <f t="array" ref="B219">IFERROR(INDEX('E1-C. Financing Descriptions'!$C$1:$C$305,SMALL(IF('E1-C. Financing Descriptions'!$H$1:$H$305&lt;&gt;"",ROW('E1-C. Financing Descriptions'!$H$1:$H$305)),ROW('E1-C. Financing Descriptions'!215:215)),1),"")</f>
        <v/>
      </c>
      <c r="C219" s="473" t="str">
        <f t="array" ref="C219">IFERROR(INDEX('E1-C. Financing Descriptions'!$H$1:$H$305,SMALL(IF('E1-C. Financing Descriptions'!$H$1:$H$305&lt;&gt;"",ROW('E1-C. Financing Descriptions'!$H$1:$H$305)),ROW('E1-C. Financing Descriptions'!215:215)),1),"")</f>
        <v/>
      </c>
      <c r="D219" s="463"/>
      <c r="E219" s="464"/>
      <c r="F219" s="454"/>
      <c r="G219" s="454"/>
      <c r="H219" s="455"/>
    </row>
    <row r="220" spans="1:8" s="107" customFormat="1" ht="10.5" hidden="1" outlineLevel="1" x14ac:dyDescent="0.2">
      <c r="A220" s="410" t="str">
        <f t="array" ref="A220">IFERROR(INDEX('E1-C. Financing Descriptions'!$A$1:$A$305,SMALL(IF('E1-C. Financing Descriptions'!$H$1:$H$305&lt;&gt;"",ROW('E1-C. Financing Descriptions'!$H$1:$H$305)),ROW('E1-C. Financing Descriptions'!216:216)),1),"")</f>
        <v/>
      </c>
      <c r="B220" s="410" t="str">
        <f t="array" ref="B220">IFERROR(INDEX('E1-C. Financing Descriptions'!$C$1:$C$305,SMALL(IF('E1-C. Financing Descriptions'!$H$1:$H$305&lt;&gt;"",ROW('E1-C. Financing Descriptions'!$H$1:$H$305)),ROW('E1-C. Financing Descriptions'!216:216)),1),"")</f>
        <v/>
      </c>
      <c r="C220" s="473" t="str">
        <f t="array" ref="C220">IFERROR(INDEX('E1-C. Financing Descriptions'!$H$1:$H$305,SMALL(IF('E1-C. Financing Descriptions'!$H$1:$H$305&lt;&gt;"",ROW('E1-C. Financing Descriptions'!$H$1:$H$305)),ROW('E1-C. Financing Descriptions'!216:216)),1),"")</f>
        <v/>
      </c>
      <c r="D220" s="463"/>
      <c r="E220" s="464"/>
      <c r="F220" s="454"/>
      <c r="G220" s="454"/>
      <c r="H220" s="455"/>
    </row>
    <row r="221" spans="1:8" s="107" customFormat="1" ht="10.5" hidden="1" outlineLevel="1" x14ac:dyDescent="0.2">
      <c r="A221" s="410" t="str">
        <f t="array" ref="A221">IFERROR(INDEX('E1-C. Financing Descriptions'!$A$1:$A$305,SMALL(IF('E1-C. Financing Descriptions'!$H$1:$H$305&lt;&gt;"",ROW('E1-C. Financing Descriptions'!$H$1:$H$305)),ROW('E1-C. Financing Descriptions'!217:217)),1),"")</f>
        <v/>
      </c>
      <c r="B221" s="410" t="str">
        <f t="array" ref="B221">IFERROR(INDEX('E1-C. Financing Descriptions'!$C$1:$C$305,SMALL(IF('E1-C. Financing Descriptions'!$H$1:$H$305&lt;&gt;"",ROW('E1-C. Financing Descriptions'!$H$1:$H$305)),ROW('E1-C. Financing Descriptions'!217:217)),1),"")</f>
        <v/>
      </c>
      <c r="C221" s="473" t="str">
        <f t="array" ref="C221">IFERROR(INDEX('E1-C. Financing Descriptions'!$H$1:$H$305,SMALL(IF('E1-C. Financing Descriptions'!$H$1:$H$305&lt;&gt;"",ROW('E1-C. Financing Descriptions'!$H$1:$H$305)),ROW('E1-C. Financing Descriptions'!217:217)),1),"")</f>
        <v/>
      </c>
      <c r="D221" s="463"/>
      <c r="E221" s="464"/>
      <c r="F221" s="454"/>
      <c r="G221" s="454"/>
      <c r="H221" s="455"/>
    </row>
    <row r="222" spans="1:8" s="107" customFormat="1" ht="10.5" hidden="1" outlineLevel="1" x14ac:dyDescent="0.2">
      <c r="A222" s="410" t="str">
        <f t="array" ref="A222">IFERROR(INDEX('E1-C. Financing Descriptions'!$A$1:$A$305,SMALL(IF('E1-C. Financing Descriptions'!$H$1:$H$305&lt;&gt;"",ROW('E1-C. Financing Descriptions'!$H$1:$H$305)),ROW('E1-C. Financing Descriptions'!218:218)),1),"")</f>
        <v/>
      </c>
      <c r="B222" s="410" t="str">
        <f t="array" ref="B222">IFERROR(INDEX('E1-C. Financing Descriptions'!$C$1:$C$305,SMALL(IF('E1-C. Financing Descriptions'!$H$1:$H$305&lt;&gt;"",ROW('E1-C. Financing Descriptions'!$H$1:$H$305)),ROW('E1-C. Financing Descriptions'!218:218)),1),"")</f>
        <v/>
      </c>
      <c r="C222" s="473" t="str">
        <f t="array" ref="C222">IFERROR(INDEX('E1-C. Financing Descriptions'!$H$1:$H$305,SMALL(IF('E1-C. Financing Descriptions'!$H$1:$H$305&lt;&gt;"",ROW('E1-C. Financing Descriptions'!$H$1:$H$305)),ROW('E1-C. Financing Descriptions'!218:218)),1),"")</f>
        <v/>
      </c>
      <c r="D222" s="463"/>
      <c r="E222" s="464"/>
      <c r="F222" s="454"/>
      <c r="G222" s="454"/>
      <c r="H222" s="455"/>
    </row>
    <row r="223" spans="1:8" s="107" customFormat="1" ht="10.5" hidden="1" outlineLevel="1" x14ac:dyDescent="0.2">
      <c r="A223" s="410" t="str">
        <f t="array" ref="A223">IFERROR(INDEX('E1-C. Financing Descriptions'!$A$1:$A$305,SMALL(IF('E1-C. Financing Descriptions'!$H$1:$H$305&lt;&gt;"",ROW('E1-C. Financing Descriptions'!$H$1:$H$305)),ROW('E1-C. Financing Descriptions'!219:219)),1),"")</f>
        <v/>
      </c>
      <c r="B223" s="410" t="str">
        <f t="array" ref="B223">IFERROR(INDEX('E1-C. Financing Descriptions'!$C$1:$C$305,SMALL(IF('E1-C. Financing Descriptions'!$H$1:$H$305&lt;&gt;"",ROW('E1-C. Financing Descriptions'!$H$1:$H$305)),ROW('E1-C. Financing Descriptions'!219:219)),1),"")</f>
        <v/>
      </c>
      <c r="C223" s="473" t="str">
        <f t="array" ref="C223">IFERROR(INDEX('E1-C. Financing Descriptions'!$H$1:$H$305,SMALL(IF('E1-C. Financing Descriptions'!$H$1:$H$305&lt;&gt;"",ROW('E1-C. Financing Descriptions'!$H$1:$H$305)),ROW('E1-C. Financing Descriptions'!219:219)),1),"")</f>
        <v/>
      </c>
      <c r="D223" s="463"/>
      <c r="E223" s="464"/>
      <c r="F223" s="454"/>
      <c r="G223" s="454"/>
      <c r="H223" s="455"/>
    </row>
    <row r="224" spans="1:8" s="107" customFormat="1" ht="10.5" hidden="1" outlineLevel="1" x14ac:dyDescent="0.2">
      <c r="A224" s="410" t="str">
        <f t="array" ref="A224">IFERROR(INDEX('E1-C. Financing Descriptions'!$A$1:$A$305,SMALL(IF('E1-C. Financing Descriptions'!$H$1:$H$305&lt;&gt;"",ROW('E1-C. Financing Descriptions'!$H$1:$H$305)),ROW('E1-C. Financing Descriptions'!220:220)),1),"")</f>
        <v/>
      </c>
      <c r="B224" s="410" t="str">
        <f t="array" ref="B224">IFERROR(INDEX('E1-C. Financing Descriptions'!$C$1:$C$305,SMALL(IF('E1-C. Financing Descriptions'!$H$1:$H$305&lt;&gt;"",ROW('E1-C. Financing Descriptions'!$H$1:$H$305)),ROW('E1-C. Financing Descriptions'!220:220)),1),"")</f>
        <v/>
      </c>
      <c r="C224" s="473" t="str">
        <f t="array" ref="C224">IFERROR(INDEX('E1-C. Financing Descriptions'!$H$1:$H$305,SMALL(IF('E1-C. Financing Descriptions'!$H$1:$H$305&lt;&gt;"",ROW('E1-C. Financing Descriptions'!$H$1:$H$305)),ROW('E1-C. Financing Descriptions'!220:220)),1),"")</f>
        <v/>
      </c>
      <c r="D224" s="463"/>
      <c r="E224" s="464"/>
      <c r="F224" s="454"/>
      <c r="G224" s="454"/>
      <c r="H224" s="455"/>
    </row>
    <row r="225" spans="1:8" s="107" customFormat="1" ht="10.5" hidden="1" outlineLevel="1" x14ac:dyDescent="0.2">
      <c r="A225" s="410" t="str">
        <f t="array" ref="A225">IFERROR(INDEX('E1-C. Financing Descriptions'!$A$1:$A$305,SMALL(IF('E1-C. Financing Descriptions'!$H$1:$H$305&lt;&gt;"",ROW('E1-C. Financing Descriptions'!$H$1:$H$305)),ROW('E1-C. Financing Descriptions'!221:221)),1),"")</f>
        <v/>
      </c>
      <c r="B225" s="410" t="str">
        <f t="array" ref="B225">IFERROR(INDEX('E1-C. Financing Descriptions'!$C$1:$C$305,SMALL(IF('E1-C. Financing Descriptions'!$H$1:$H$305&lt;&gt;"",ROW('E1-C. Financing Descriptions'!$H$1:$H$305)),ROW('E1-C. Financing Descriptions'!221:221)),1),"")</f>
        <v/>
      </c>
      <c r="C225" s="473" t="str">
        <f t="array" ref="C225">IFERROR(INDEX('E1-C. Financing Descriptions'!$H$1:$H$305,SMALL(IF('E1-C. Financing Descriptions'!$H$1:$H$305&lt;&gt;"",ROW('E1-C. Financing Descriptions'!$H$1:$H$305)),ROW('E1-C. Financing Descriptions'!221:221)),1),"")</f>
        <v/>
      </c>
      <c r="D225" s="463"/>
      <c r="E225" s="464"/>
      <c r="F225" s="454"/>
      <c r="G225" s="454"/>
      <c r="H225" s="455"/>
    </row>
    <row r="226" spans="1:8" s="107" customFormat="1" ht="10.5" hidden="1" outlineLevel="1" x14ac:dyDescent="0.2">
      <c r="A226" s="410" t="str">
        <f t="array" ref="A226">IFERROR(INDEX('E1-C. Financing Descriptions'!$A$1:$A$305,SMALL(IF('E1-C. Financing Descriptions'!$H$1:$H$305&lt;&gt;"",ROW('E1-C. Financing Descriptions'!$H$1:$H$305)),ROW('E1-C. Financing Descriptions'!222:222)),1),"")</f>
        <v/>
      </c>
      <c r="B226" s="410" t="str">
        <f t="array" ref="B226">IFERROR(INDEX('E1-C. Financing Descriptions'!$C$1:$C$305,SMALL(IF('E1-C. Financing Descriptions'!$H$1:$H$305&lt;&gt;"",ROW('E1-C. Financing Descriptions'!$H$1:$H$305)),ROW('E1-C. Financing Descriptions'!222:222)),1),"")</f>
        <v/>
      </c>
      <c r="C226" s="473" t="str">
        <f t="array" ref="C226">IFERROR(INDEX('E1-C. Financing Descriptions'!$H$1:$H$305,SMALL(IF('E1-C. Financing Descriptions'!$H$1:$H$305&lt;&gt;"",ROW('E1-C. Financing Descriptions'!$H$1:$H$305)),ROW('E1-C. Financing Descriptions'!222:222)),1),"")</f>
        <v/>
      </c>
      <c r="D226" s="463"/>
      <c r="E226" s="464"/>
      <c r="F226" s="454"/>
      <c r="G226" s="454"/>
      <c r="H226" s="455"/>
    </row>
    <row r="227" spans="1:8" s="107" customFormat="1" ht="10.5" hidden="1" outlineLevel="1" x14ac:dyDescent="0.2">
      <c r="A227" s="410" t="str">
        <f t="array" ref="A227">IFERROR(INDEX('E1-C. Financing Descriptions'!$A$1:$A$305,SMALL(IF('E1-C. Financing Descriptions'!$H$1:$H$305&lt;&gt;"",ROW('E1-C. Financing Descriptions'!$H$1:$H$305)),ROW('E1-C. Financing Descriptions'!223:223)),1),"")</f>
        <v/>
      </c>
      <c r="B227" s="410" t="str">
        <f t="array" ref="B227">IFERROR(INDEX('E1-C. Financing Descriptions'!$C$1:$C$305,SMALL(IF('E1-C. Financing Descriptions'!$H$1:$H$305&lt;&gt;"",ROW('E1-C. Financing Descriptions'!$H$1:$H$305)),ROW('E1-C. Financing Descriptions'!223:223)),1),"")</f>
        <v/>
      </c>
      <c r="C227" s="473" t="str">
        <f t="array" ref="C227">IFERROR(INDEX('E1-C. Financing Descriptions'!$H$1:$H$305,SMALL(IF('E1-C. Financing Descriptions'!$H$1:$H$305&lt;&gt;"",ROW('E1-C. Financing Descriptions'!$H$1:$H$305)),ROW('E1-C. Financing Descriptions'!223:223)),1),"")</f>
        <v/>
      </c>
      <c r="D227" s="463"/>
      <c r="E227" s="464"/>
      <c r="F227" s="454"/>
      <c r="G227" s="454"/>
      <c r="H227" s="455"/>
    </row>
    <row r="228" spans="1:8" s="107" customFormat="1" ht="10.5" hidden="1" outlineLevel="1" x14ac:dyDescent="0.2">
      <c r="A228" s="410" t="str">
        <f t="array" ref="A228">IFERROR(INDEX('E1-C. Financing Descriptions'!$A$1:$A$305,SMALL(IF('E1-C. Financing Descriptions'!$H$1:$H$305&lt;&gt;"",ROW('E1-C. Financing Descriptions'!$H$1:$H$305)),ROW('E1-C. Financing Descriptions'!224:224)),1),"")</f>
        <v/>
      </c>
      <c r="B228" s="410" t="str">
        <f t="array" ref="B228">IFERROR(INDEX('E1-C. Financing Descriptions'!$C$1:$C$305,SMALL(IF('E1-C. Financing Descriptions'!$H$1:$H$305&lt;&gt;"",ROW('E1-C. Financing Descriptions'!$H$1:$H$305)),ROW('E1-C. Financing Descriptions'!224:224)),1),"")</f>
        <v/>
      </c>
      <c r="C228" s="473" t="str">
        <f t="array" ref="C228">IFERROR(INDEX('E1-C. Financing Descriptions'!$H$1:$H$305,SMALL(IF('E1-C. Financing Descriptions'!$H$1:$H$305&lt;&gt;"",ROW('E1-C. Financing Descriptions'!$H$1:$H$305)),ROW('E1-C. Financing Descriptions'!224:224)),1),"")</f>
        <v/>
      </c>
      <c r="D228" s="463"/>
      <c r="E228" s="464"/>
      <c r="F228" s="454"/>
      <c r="G228" s="454"/>
      <c r="H228" s="455"/>
    </row>
    <row r="229" spans="1:8" s="107" customFormat="1" ht="10.5" hidden="1" outlineLevel="1" x14ac:dyDescent="0.2">
      <c r="A229" s="410" t="str">
        <f t="array" ref="A229">IFERROR(INDEX('E1-C. Financing Descriptions'!$A$1:$A$305,SMALL(IF('E1-C. Financing Descriptions'!$H$1:$H$305&lt;&gt;"",ROW('E1-C. Financing Descriptions'!$H$1:$H$305)),ROW('E1-C. Financing Descriptions'!225:225)),1),"")</f>
        <v/>
      </c>
      <c r="B229" s="410" t="str">
        <f t="array" ref="B229">IFERROR(INDEX('E1-C. Financing Descriptions'!$C$1:$C$305,SMALL(IF('E1-C. Financing Descriptions'!$H$1:$H$305&lt;&gt;"",ROW('E1-C. Financing Descriptions'!$H$1:$H$305)),ROW('E1-C. Financing Descriptions'!225:225)),1),"")</f>
        <v/>
      </c>
      <c r="C229" s="473" t="str">
        <f t="array" ref="C229">IFERROR(INDEX('E1-C. Financing Descriptions'!$H$1:$H$305,SMALL(IF('E1-C. Financing Descriptions'!$H$1:$H$305&lt;&gt;"",ROW('E1-C. Financing Descriptions'!$H$1:$H$305)),ROW('E1-C. Financing Descriptions'!225:225)),1),"")</f>
        <v/>
      </c>
      <c r="D229" s="463"/>
      <c r="E229" s="464"/>
      <c r="F229" s="454"/>
      <c r="G229" s="454"/>
      <c r="H229" s="455"/>
    </row>
    <row r="230" spans="1:8" s="107" customFormat="1" ht="10.5" hidden="1" outlineLevel="1" x14ac:dyDescent="0.2">
      <c r="A230" s="410" t="str">
        <f t="array" ref="A230">IFERROR(INDEX('E1-C. Financing Descriptions'!$A$1:$A$305,SMALL(IF('E1-C. Financing Descriptions'!$H$1:$H$305&lt;&gt;"",ROW('E1-C. Financing Descriptions'!$H$1:$H$305)),ROW('E1-C. Financing Descriptions'!226:226)),1),"")</f>
        <v/>
      </c>
      <c r="B230" s="410" t="str">
        <f t="array" ref="B230">IFERROR(INDEX('E1-C. Financing Descriptions'!$C$1:$C$305,SMALL(IF('E1-C. Financing Descriptions'!$H$1:$H$305&lt;&gt;"",ROW('E1-C. Financing Descriptions'!$H$1:$H$305)),ROW('E1-C. Financing Descriptions'!226:226)),1),"")</f>
        <v/>
      </c>
      <c r="C230" s="473" t="str">
        <f t="array" ref="C230">IFERROR(INDEX('E1-C. Financing Descriptions'!$H$1:$H$305,SMALL(IF('E1-C. Financing Descriptions'!$H$1:$H$305&lt;&gt;"",ROW('E1-C. Financing Descriptions'!$H$1:$H$305)),ROW('E1-C. Financing Descriptions'!226:226)),1),"")</f>
        <v/>
      </c>
      <c r="D230" s="463"/>
      <c r="E230" s="464"/>
      <c r="F230" s="454"/>
      <c r="G230" s="454"/>
      <c r="H230" s="455"/>
    </row>
    <row r="231" spans="1:8" s="107" customFormat="1" ht="10.5" hidden="1" outlineLevel="1" x14ac:dyDescent="0.2">
      <c r="A231" s="410" t="str">
        <f t="array" ref="A231">IFERROR(INDEX('E1-C. Financing Descriptions'!$A$1:$A$305,SMALL(IF('E1-C. Financing Descriptions'!$H$1:$H$305&lt;&gt;"",ROW('E1-C. Financing Descriptions'!$H$1:$H$305)),ROW('E1-C. Financing Descriptions'!227:227)),1),"")</f>
        <v/>
      </c>
      <c r="B231" s="410" t="str">
        <f t="array" ref="B231">IFERROR(INDEX('E1-C. Financing Descriptions'!$C$1:$C$305,SMALL(IF('E1-C. Financing Descriptions'!$H$1:$H$305&lt;&gt;"",ROW('E1-C. Financing Descriptions'!$H$1:$H$305)),ROW('E1-C. Financing Descriptions'!227:227)),1),"")</f>
        <v/>
      </c>
      <c r="C231" s="473" t="str">
        <f t="array" ref="C231">IFERROR(INDEX('E1-C. Financing Descriptions'!$H$1:$H$305,SMALL(IF('E1-C. Financing Descriptions'!$H$1:$H$305&lt;&gt;"",ROW('E1-C. Financing Descriptions'!$H$1:$H$305)),ROW('E1-C. Financing Descriptions'!227:227)),1),"")</f>
        <v/>
      </c>
      <c r="D231" s="463"/>
      <c r="E231" s="464"/>
      <c r="F231" s="454"/>
      <c r="G231" s="454"/>
      <c r="H231" s="455"/>
    </row>
    <row r="232" spans="1:8" s="107" customFormat="1" ht="10.5" hidden="1" outlineLevel="1" x14ac:dyDescent="0.2">
      <c r="A232" s="410" t="str">
        <f t="array" ref="A232">IFERROR(INDEX('E1-C. Financing Descriptions'!$A$1:$A$305,SMALL(IF('E1-C. Financing Descriptions'!$H$1:$H$305&lt;&gt;"",ROW('E1-C. Financing Descriptions'!$H$1:$H$305)),ROW('E1-C. Financing Descriptions'!228:228)),1),"")</f>
        <v/>
      </c>
      <c r="B232" s="410" t="str">
        <f t="array" ref="B232">IFERROR(INDEX('E1-C. Financing Descriptions'!$C$1:$C$305,SMALL(IF('E1-C. Financing Descriptions'!$H$1:$H$305&lt;&gt;"",ROW('E1-C. Financing Descriptions'!$H$1:$H$305)),ROW('E1-C. Financing Descriptions'!228:228)),1),"")</f>
        <v/>
      </c>
      <c r="C232" s="473" t="str">
        <f t="array" ref="C232">IFERROR(INDEX('E1-C. Financing Descriptions'!$H$1:$H$305,SMALL(IF('E1-C. Financing Descriptions'!$H$1:$H$305&lt;&gt;"",ROW('E1-C. Financing Descriptions'!$H$1:$H$305)),ROW('E1-C. Financing Descriptions'!228:228)),1),"")</f>
        <v/>
      </c>
      <c r="D232" s="463"/>
      <c r="E232" s="464"/>
      <c r="F232" s="454"/>
      <c r="G232" s="454"/>
      <c r="H232" s="455"/>
    </row>
    <row r="233" spans="1:8" s="107" customFormat="1" ht="10.5" hidden="1" outlineLevel="1" x14ac:dyDescent="0.2">
      <c r="A233" s="410" t="str">
        <f t="array" ref="A233">IFERROR(INDEX('E1-C. Financing Descriptions'!$A$1:$A$305,SMALL(IF('E1-C. Financing Descriptions'!$H$1:$H$305&lt;&gt;"",ROW('E1-C. Financing Descriptions'!$H$1:$H$305)),ROW('E1-C. Financing Descriptions'!229:229)),1),"")</f>
        <v/>
      </c>
      <c r="B233" s="410" t="str">
        <f t="array" ref="B233">IFERROR(INDEX('E1-C. Financing Descriptions'!$C$1:$C$305,SMALL(IF('E1-C. Financing Descriptions'!$H$1:$H$305&lt;&gt;"",ROW('E1-C. Financing Descriptions'!$H$1:$H$305)),ROW('E1-C. Financing Descriptions'!229:229)),1),"")</f>
        <v/>
      </c>
      <c r="C233" s="473" t="str">
        <f t="array" ref="C233">IFERROR(INDEX('E1-C. Financing Descriptions'!$H$1:$H$305,SMALL(IF('E1-C. Financing Descriptions'!$H$1:$H$305&lt;&gt;"",ROW('E1-C. Financing Descriptions'!$H$1:$H$305)),ROW('E1-C. Financing Descriptions'!229:229)),1),"")</f>
        <v/>
      </c>
      <c r="D233" s="463"/>
      <c r="E233" s="464"/>
      <c r="F233" s="454"/>
      <c r="G233" s="454"/>
      <c r="H233" s="455"/>
    </row>
    <row r="234" spans="1:8" s="107" customFormat="1" ht="10.5" hidden="1" outlineLevel="1" x14ac:dyDescent="0.2">
      <c r="A234" s="410" t="str">
        <f t="array" ref="A234">IFERROR(INDEX('E1-C. Financing Descriptions'!$A$1:$A$305,SMALL(IF('E1-C. Financing Descriptions'!$H$1:$H$305&lt;&gt;"",ROW('E1-C. Financing Descriptions'!$H$1:$H$305)),ROW('E1-C. Financing Descriptions'!230:230)),1),"")</f>
        <v/>
      </c>
      <c r="B234" s="410" t="str">
        <f t="array" ref="B234">IFERROR(INDEX('E1-C. Financing Descriptions'!$C$1:$C$305,SMALL(IF('E1-C. Financing Descriptions'!$H$1:$H$305&lt;&gt;"",ROW('E1-C. Financing Descriptions'!$H$1:$H$305)),ROW('E1-C. Financing Descriptions'!230:230)),1),"")</f>
        <v/>
      </c>
      <c r="C234" s="473" t="str">
        <f t="array" ref="C234">IFERROR(INDEX('E1-C. Financing Descriptions'!$H$1:$H$305,SMALL(IF('E1-C. Financing Descriptions'!$H$1:$H$305&lt;&gt;"",ROW('E1-C. Financing Descriptions'!$H$1:$H$305)),ROW('E1-C. Financing Descriptions'!230:230)),1),"")</f>
        <v/>
      </c>
      <c r="D234" s="463"/>
      <c r="E234" s="464"/>
      <c r="F234" s="454"/>
      <c r="G234" s="454"/>
      <c r="H234" s="455"/>
    </row>
    <row r="235" spans="1:8" s="107" customFormat="1" ht="10.5" hidden="1" outlineLevel="1" x14ac:dyDescent="0.2">
      <c r="A235" s="410" t="str">
        <f t="array" ref="A235">IFERROR(INDEX('E1-C. Financing Descriptions'!$A$1:$A$305,SMALL(IF('E1-C. Financing Descriptions'!$H$1:$H$305&lt;&gt;"",ROW('E1-C. Financing Descriptions'!$H$1:$H$305)),ROW('E1-C. Financing Descriptions'!231:231)),1),"")</f>
        <v/>
      </c>
      <c r="B235" s="410" t="str">
        <f t="array" ref="B235">IFERROR(INDEX('E1-C. Financing Descriptions'!$C$1:$C$305,SMALL(IF('E1-C. Financing Descriptions'!$H$1:$H$305&lt;&gt;"",ROW('E1-C. Financing Descriptions'!$H$1:$H$305)),ROW('E1-C. Financing Descriptions'!231:231)),1),"")</f>
        <v/>
      </c>
      <c r="C235" s="473" t="str">
        <f t="array" ref="C235">IFERROR(INDEX('E1-C. Financing Descriptions'!$H$1:$H$305,SMALL(IF('E1-C. Financing Descriptions'!$H$1:$H$305&lt;&gt;"",ROW('E1-C. Financing Descriptions'!$H$1:$H$305)),ROW('E1-C. Financing Descriptions'!231:231)),1),"")</f>
        <v/>
      </c>
      <c r="D235" s="463"/>
      <c r="E235" s="464"/>
      <c r="F235" s="454"/>
      <c r="G235" s="454"/>
      <c r="H235" s="455"/>
    </row>
    <row r="236" spans="1:8" s="107" customFormat="1" ht="10.5" hidden="1" outlineLevel="1" x14ac:dyDescent="0.2">
      <c r="A236" s="410" t="str">
        <f t="array" ref="A236">IFERROR(INDEX('E1-C. Financing Descriptions'!$A$1:$A$305,SMALL(IF('E1-C. Financing Descriptions'!$H$1:$H$305&lt;&gt;"",ROW('E1-C. Financing Descriptions'!$H$1:$H$305)),ROW('E1-C. Financing Descriptions'!232:232)),1),"")</f>
        <v/>
      </c>
      <c r="B236" s="410" t="str">
        <f t="array" ref="B236">IFERROR(INDEX('E1-C. Financing Descriptions'!$C$1:$C$305,SMALL(IF('E1-C. Financing Descriptions'!$H$1:$H$305&lt;&gt;"",ROW('E1-C. Financing Descriptions'!$H$1:$H$305)),ROW('E1-C. Financing Descriptions'!232:232)),1),"")</f>
        <v/>
      </c>
      <c r="C236" s="473" t="str">
        <f t="array" ref="C236">IFERROR(INDEX('E1-C. Financing Descriptions'!$H$1:$H$305,SMALL(IF('E1-C. Financing Descriptions'!$H$1:$H$305&lt;&gt;"",ROW('E1-C. Financing Descriptions'!$H$1:$H$305)),ROW('E1-C. Financing Descriptions'!232:232)),1),"")</f>
        <v/>
      </c>
      <c r="D236" s="463"/>
      <c r="E236" s="464"/>
      <c r="F236" s="454"/>
      <c r="G236" s="454"/>
      <c r="H236" s="455"/>
    </row>
    <row r="237" spans="1:8" s="107" customFormat="1" ht="10.5" hidden="1" outlineLevel="1" x14ac:dyDescent="0.2">
      <c r="A237" s="410" t="str">
        <f t="array" ref="A237">IFERROR(INDEX('E1-C. Financing Descriptions'!$A$1:$A$305,SMALL(IF('E1-C. Financing Descriptions'!$H$1:$H$305&lt;&gt;"",ROW('E1-C. Financing Descriptions'!$H$1:$H$305)),ROW('E1-C. Financing Descriptions'!233:233)),1),"")</f>
        <v/>
      </c>
      <c r="B237" s="410" t="str">
        <f t="array" ref="B237">IFERROR(INDEX('E1-C. Financing Descriptions'!$C$1:$C$305,SMALL(IF('E1-C. Financing Descriptions'!$H$1:$H$305&lt;&gt;"",ROW('E1-C. Financing Descriptions'!$H$1:$H$305)),ROW('E1-C. Financing Descriptions'!233:233)),1),"")</f>
        <v/>
      </c>
      <c r="C237" s="473" t="str">
        <f t="array" ref="C237">IFERROR(INDEX('E1-C. Financing Descriptions'!$H$1:$H$305,SMALL(IF('E1-C. Financing Descriptions'!$H$1:$H$305&lt;&gt;"",ROW('E1-C. Financing Descriptions'!$H$1:$H$305)),ROW('E1-C. Financing Descriptions'!233:233)),1),"")</f>
        <v/>
      </c>
      <c r="D237" s="463"/>
      <c r="E237" s="464"/>
      <c r="F237" s="454"/>
      <c r="G237" s="454"/>
      <c r="H237" s="455"/>
    </row>
    <row r="238" spans="1:8" s="107" customFormat="1" ht="10.5" hidden="1" outlineLevel="1" x14ac:dyDescent="0.2">
      <c r="A238" s="410" t="str">
        <f t="array" ref="A238">IFERROR(INDEX('E1-C. Financing Descriptions'!$A$1:$A$305,SMALL(IF('E1-C. Financing Descriptions'!$H$1:$H$305&lt;&gt;"",ROW('E1-C. Financing Descriptions'!$H$1:$H$305)),ROW('E1-C. Financing Descriptions'!234:234)),1),"")</f>
        <v/>
      </c>
      <c r="B238" s="410" t="str">
        <f t="array" ref="B238">IFERROR(INDEX('E1-C. Financing Descriptions'!$C$1:$C$305,SMALL(IF('E1-C. Financing Descriptions'!$H$1:$H$305&lt;&gt;"",ROW('E1-C. Financing Descriptions'!$H$1:$H$305)),ROW('E1-C. Financing Descriptions'!234:234)),1),"")</f>
        <v/>
      </c>
      <c r="C238" s="473" t="str">
        <f t="array" ref="C238">IFERROR(INDEX('E1-C. Financing Descriptions'!$H$1:$H$305,SMALL(IF('E1-C. Financing Descriptions'!$H$1:$H$305&lt;&gt;"",ROW('E1-C. Financing Descriptions'!$H$1:$H$305)),ROW('E1-C. Financing Descriptions'!234:234)),1),"")</f>
        <v/>
      </c>
      <c r="D238" s="463"/>
      <c r="E238" s="464"/>
      <c r="F238" s="454"/>
      <c r="G238" s="454"/>
      <c r="H238" s="455"/>
    </row>
    <row r="239" spans="1:8" s="107" customFormat="1" ht="10.5" hidden="1" outlineLevel="1" x14ac:dyDescent="0.2">
      <c r="A239" s="410" t="str">
        <f t="array" ref="A239">IFERROR(INDEX('E1-C. Financing Descriptions'!$A$1:$A$305,SMALL(IF('E1-C. Financing Descriptions'!$H$1:$H$305&lt;&gt;"",ROW('E1-C. Financing Descriptions'!$H$1:$H$305)),ROW('E1-C. Financing Descriptions'!235:235)),1),"")</f>
        <v/>
      </c>
      <c r="B239" s="410" t="str">
        <f t="array" ref="B239">IFERROR(INDEX('E1-C. Financing Descriptions'!$C$1:$C$305,SMALL(IF('E1-C. Financing Descriptions'!$H$1:$H$305&lt;&gt;"",ROW('E1-C. Financing Descriptions'!$H$1:$H$305)),ROW('E1-C. Financing Descriptions'!235:235)),1),"")</f>
        <v/>
      </c>
      <c r="C239" s="473" t="str">
        <f t="array" ref="C239">IFERROR(INDEX('E1-C. Financing Descriptions'!$H$1:$H$305,SMALL(IF('E1-C. Financing Descriptions'!$H$1:$H$305&lt;&gt;"",ROW('E1-C. Financing Descriptions'!$H$1:$H$305)),ROW('E1-C. Financing Descriptions'!235:235)),1),"")</f>
        <v/>
      </c>
      <c r="D239" s="463"/>
      <c r="E239" s="464"/>
      <c r="F239" s="454"/>
      <c r="G239" s="454"/>
      <c r="H239" s="455"/>
    </row>
    <row r="240" spans="1:8" s="107" customFormat="1" ht="10.5" hidden="1" outlineLevel="1" x14ac:dyDescent="0.2">
      <c r="A240" s="410" t="str">
        <f t="array" ref="A240">IFERROR(INDEX('E1-C. Financing Descriptions'!$A$1:$A$305,SMALL(IF('E1-C. Financing Descriptions'!$H$1:$H$305&lt;&gt;"",ROW('E1-C. Financing Descriptions'!$H$1:$H$305)),ROW('E1-C. Financing Descriptions'!236:236)),1),"")</f>
        <v/>
      </c>
      <c r="B240" s="410" t="str">
        <f t="array" ref="B240">IFERROR(INDEX('E1-C. Financing Descriptions'!$C$1:$C$305,SMALL(IF('E1-C. Financing Descriptions'!$H$1:$H$305&lt;&gt;"",ROW('E1-C. Financing Descriptions'!$H$1:$H$305)),ROW('E1-C. Financing Descriptions'!236:236)),1),"")</f>
        <v/>
      </c>
      <c r="C240" s="473" t="str">
        <f t="array" ref="C240">IFERROR(INDEX('E1-C. Financing Descriptions'!$H$1:$H$305,SMALL(IF('E1-C. Financing Descriptions'!$H$1:$H$305&lt;&gt;"",ROW('E1-C. Financing Descriptions'!$H$1:$H$305)),ROW('E1-C. Financing Descriptions'!236:236)),1),"")</f>
        <v/>
      </c>
      <c r="D240" s="463"/>
      <c r="E240" s="464"/>
      <c r="F240" s="454"/>
      <c r="G240" s="454"/>
      <c r="H240" s="455"/>
    </row>
    <row r="241" spans="1:8" s="107" customFormat="1" ht="10.5" hidden="1" outlineLevel="1" x14ac:dyDescent="0.2">
      <c r="A241" s="410" t="str">
        <f t="array" ref="A241">IFERROR(INDEX('E1-C. Financing Descriptions'!$A$1:$A$305,SMALL(IF('E1-C. Financing Descriptions'!$H$1:$H$305&lt;&gt;"",ROW('E1-C. Financing Descriptions'!$H$1:$H$305)),ROW('E1-C. Financing Descriptions'!237:237)),1),"")</f>
        <v/>
      </c>
      <c r="B241" s="410" t="str">
        <f t="array" ref="B241">IFERROR(INDEX('E1-C. Financing Descriptions'!$C$1:$C$305,SMALL(IF('E1-C. Financing Descriptions'!$H$1:$H$305&lt;&gt;"",ROW('E1-C. Financing Descriptions'!$H$1:$H$305)),ROW('E1-C. Financing Descriptions'!237:237)),1),"")</f>
        <v/>
      </c>
      <c r="C241" s="473" t="str">
        <f t="array" ref="C241">IFERROR(INDEX('E1-C. Financing Descriptions'!$H$1:$H$305,SMALL(IF('E1-C. Financing Descriptions'!$H$1:$H$305&lt;&gt;"",ROW('E1-C. Financing Descriptions'!$H$1:$H$305)),ROW('E1-C. Financing Descriptions'!237:237)),1),"")</f>
        <v/>
      </c>
      <c r="D241" s="463"/>
      <c r="E241" s="464"/>
      <c r="F241" s="454"/>
      <c r="G241" s="454"/>
      <c r="H241" s="455"/>
    </row>
    <row r="242" spans="1:8" s="107" customFormat="1" ht="10.5" hidden="1" outlineLevel="1" x14ac:dyDescent="0.2">
      <c r="A242" s="410" t="str">
        <f t="array" ref="A242">IFERROR(INDEX('E1-C. Financing Descriptions'!$A$1:$A$305,SMALL(IF('E1-C. Financing Descriptions'!$H$1:$H$305&lt;&gt;"",ROW('E1-C. Financing Descriptions'!$H$1:$H$305)),ROW('E1-C. Financing Descriptions'!238:238)),1),"")</f>
        <v/>
      </c>
      <c r="B242" s="410" t="str">
        <f t="array" ref="B242">IFERROR(INDEX('E1-C. Financing Descriptions'!$C$1:$C$305,SMALL(IF('E1-C. Financing Descriptions'!$H$1:$H$305&lt;&gt;"",ROW('E1-C. Financing Descriptions'!$H$1:$H$305)),ROW('E1-C. Financing Descriptions'!238:238)),1),"")</f>
        <v/>
      </c>
      <c r="C242" s="473" t="str">
        <f t="array" ref="C242">IFERROR(INDEX('E1-C. Financing Descriptions'!$H$1:$H$305,SMALL(IF('E1-C. Financing Descriptions'!$H$1:$H$305&lt;&gt;"",ROW('E1-C. Financing Descriptions'!$H$1:$H$305)),ROW('E1-C. Financing Descriptions'!238:238)),1),"")</f>
        <v/>
      </c>
      <c r="D242" s="463"/>
      <c r="E242" s="464"/>
      <c r="F242" s="454"/>
      <c r="G242" s="454"/>
      <c r="H242" s="455"/>
    </row>
    <row r="243" spans="1:8" s="107" customFormat="1" ht="10.5" hidden="1" outlineLevel="1" x14ac:dyDescent="0.2">
      <c r="A243" s="410" t="str">
        <f t="array" ref="A243">IFERROR(INDEX('E1-C. Financing Descriptions'!$A$1:$A$305,SMALL(IF('E1-C. Financing Descriptions'!$H$1:$H$305&lt;&gt;"",ROW('E1-C. Financing Descriptions'!$H$1:$H$305)),ROW('E1-C. Financing Descriptions'!239:239)),1),"")</f>
        <v/>
      </c>
      <c r="B243" s="410" t="str">
        <f t="array" ref="B243">IFERROR(INDEX('E1-C. Financing Descriptions'!$C$1:$C$305,SMALL(IF('E1-C. Financing Descriptions'!$H$1:$H$305&lt;&gt;"",ROW('E1-C. Financing Descriptions'!$H$1:$H$305)),ROW('E1-C. Financing Descriptions'!239:239)),1),"")</f>
        <v/>
      </c>
      <c r="C243" s="473" t="str">
        <f t="array" ref="C243">IFERROR(INDEX('E1-C. Financing Descriptions'!$H$1:$H$305,SMALL(IF('E1-C. Financing Descriptions'!$H$1:$H$305&lt;&gt;"",ROW('E1-C. Financing Descriptions'!$H$1:$H$305)),ROW('E1-C. Financing Descriptions'!239:239)),1),"")</f>
        <v/>
      </c>
      <c r="D243" s="463"/>
      <c r="E243" s="464"/>
      <c r="F243" s="454"/>
      <c r="G243" s="454"/>
      <c r="H243" s="455"/>
    </row>
    <row r="244" spans="1:8" s="107" customFormat="1" ht="10.5" hidden="1" outlineLevel="1" x14ac:dyDescent="0.2">
      <c r="A244" s="410" t="str">
        <f t="array" ref="A244">IFERROR(INDEX('E1-C. Financing Descriptions'!$A$1:$A$305,SMALL(IF('E1-C. Financing Descriptions'!$H$1:$H$305&lt;&gt;"",ROW('E1-C. Financing Descriptions'!$H$1:$H$305)),ROW('E1-C. Financing Descriptions'!240:240)),1),"")</f>
        <v/>
      </c>
      <c r="B244" s="410" t="str">
        <f t="array" ref="B244">IFERROR(INDEX('E1-C. Financing Descriptions'!$C$1:$C$305,SMALL(IF('E1-C. Financing Descriptions'!$H$1:$H$305&lt;&gt;"",ROW('E1-C. Financing Descriptions'!$H$1:$H$305)),ROW('E1-C. Financing Descriptions'!240:240)),1),"")</f>
        <v/>
      </c>
      <c r="C244" s="473" t="str">
        <f t="array" ref="C244">IFERROR(INDEX('E1-C. Financing Descriptions'!$H$1:$H$305,SMALL(IF('E1-C. Financing Descriptions'!$H$1:$H$305&lt;&gt;"",ROW('E1-C. Financing Descriptions'!$H$1:$H$305)),ROW('E1-C. Financing Descriptions'!240:240)),1),"")</f>
        <v/>
      </c>
      <c r="D244" s="463"/>
      <c r="E244" s="464"/>
      <c r="F244" s="454"/>
      <c r="G244" s="454"/>
      <c r="H244" s="455"/>
    </row>
    <row r="245" spans="1:8" s="107" customFormat="1" ht="10.5" hidden="1" outlineLevel="1" x14ac:dyDescent="0.2">
      <c r="A245" s="410" t="str">
        <f t="array" ref="A245">IFERROR(INDEX('E1-C. Financing Descriptions'!$A$1:$A$305,SMALL(IF('E1-C. Financing Descriptions'!$H$1:$H$305&lt;&gt;"",ROW('E1-C. Financing Descriptions'!$H$1:$H$305)),ROW('E1-C. Financing Descriptions'!241:241)),1),"")</f>
        <v/>
      </c>
      <c r="B245" s="410" t="str">
        <f t="array" ref="B245">IFERROR(INDEX('E1-C. Financing Descriptions'!$C$1:$C$305,SMALL(IF('E1-C. Financing Descriptions'!$H$1:$H$305&lt;&gt;"",ROW('E1-C. Financing Descriptions'!$H$1:$H$305)),ROW('E1-C. Financing Descriptions'!241:241)),1),"")</f>
        <v/>
      </c>
      <c r="C245" s="473" t="str">
        <f t="array" ref="C245">IFERROR(INDEX('E1-C. Financing Descriptions'!$H$1:$H$305,SMALL(IF('E1-C. Financing Descriptions'!$H$1:$H$305&lt;&gt;"",ROW('E1-C. Financing Descriptions'!$H$1:$H$305)),ROW('E1-C. Financing Descriptions'!241:241)),1),"")</f>
        <v/>
      </c>
      <c r="D245" s="463"/>
      <c r="E245" s="464"/>
      <c r="F245" s="454"/>
      <c r="G245" s="454"/>
      <c r="H245" s="455"/>
    </row>
    <row r="246" spans="1:8" s="107" customFormat="1" ht="10.5" hidden="1" outlineLevel="1" x14ac:dyDescent="0.2">
      <c r="A246" s="410" t="str">
        <f t="array" ref="A246">IFERROR(INDEX('E1-C. Financing Descriptions'!$A$1:$A$305,SMALL(IF('E1-C. Financing Descriptions'!$H$1:$H$305&lt;&gt;"",ROW('E1-C. Financing Descriptions'!$H$1:$H$305)),ROW('E1-C. Financing Descriptions'!242:242)),1),"")</f>
        <v/>
      </c>
      <c r="B246" s="410" t="str">
        <f t="array" ref="B246">IFERROR(INDEX('E1-C. Financing Descriptions'!$C$1:$C$305,SMALL(IF('E1-C. Financing Descriptions'!$H$1:$H$305&lt;&gt;"",ROW('E1-C. Financing Descriptions'!$H$1:$H$305)),ROW('E1-C. Financing Descriptions'!242:242)),1),"")</f>
        <v/>
      </c>
      <c r="C246" s="473" t="str">
        <f t="array" ref="C246">IFERROR(INDEX('E1-C. Financing Descriptions'!$H$1:$H$305,SMALL(IF('E1-C. Financing Descriptions'!$H$1:$H$305&lt;&gt;"",ROW('E1-C. Financing Descriptions'!$H$1:$H$305)),ROW('E1-C. Financing Descriptions'!242:242)),1),"")</f>
        <v/>
      </c>
      <c r="D246" s="463"/>
      <c r="E246" s="464"/>
      <c r="F246" s="454"/>
      <c r="G246" s="454"/>
      <c r="H246" s="455"/>
    </row>
    <row r="247" spans="1:8" s="107" customFormat="1" ht="10.5" hidden="1" outlineLevel="1" x14ac:dyDescent="0.2">
      <c r="A247" s="410" t="str">
        <f t="array" ref="A247">IFERROR(INDEX('E1-C. Financing Descriptions'!$A$1:$A$305,SMALL(IF('E1-C. Financing Descriptions'!$H$1:$H$305&lt;&gt;"",ROW('E1-C. Financing Descriptions'!$H$1:$H$305)),ROW('E1-C. Financing Descriptions'!243:243)),1),"")</f>
        <v/>
      </c>
      <c r="B247" s="410" t="str">
        <f t="array" ref="B247">IFERROR(INDEX('E1-C. Financing Descriptions'!$C$1:$C$305,SMALL(IF('E1-C. Financing Descriptions'!$H$1:$H$305&lt;&gt;"",ROW('E1-C. Financing Descriptions'!$H$1:$H$305)),ROW('E1-C. Financing Descriptions'!243:243)),1),"")</f>
        <v/>
      </c>
      <c r="C247" s="473" t="str">
        <f t="array" ref="C247">IFERROR(INDEX('E1-C. Financing Descriptions'!$H$1:$H$305,SMALL(IF('E1-C. Financing Descriptions'!$H$1:$H$305&lt;&gt;"",ROW('E1-C. Financing Descriptions'!$H$1:$H$305)),ROW('E1-C. Financing Descriptions'!243:243)),1),"")</f>
        <v/>
      </c>
      <c r="D247" s="463"/>
      <c r="E247" s="464"/>
      <c r="F247" s="454"/>
      <c r="G247" s="454"/>
      <c r="H247" s="455"/>
    </row>
    <row r="248" spans="1:8" s="107" customFormat="1" ht="10.5" hidden="1" outlineLevel="1" x14ac:dyDescent="0.2">
      <c r="A248" s="410" t="str">
        <f t="array" ref="A248">IFERROR(INDEX('E1-C. Financing Descriptions'!$A$1:$A$305,SMALL(IF('E1-C. Financing Descriptions'!$H$1:$H$305&lt;&gt;"",ROW('E1-C. Financing Descriptions'!$H$1:$H$305)),ROW('E1-C. Financing Descriptions'!244:244)),1),"")</f>
        <v/>
      </c>
      <c r="B248" s="410" t="str">
        <f t="array" ref="B248">IFERROR(INDEX('E1-C. Financing Descriptions'!$C$1:$C$305,SMALL(IF('E1-C. Financing Descriptions'!$H$1:$H$305&lt;&gt;"",ROW('E1-C. Financing Descriptions'!$H$1:$H$305)),ROW('E1-C. Financing Descriptions'!244:244)),1),"")</f>
        <v/>
      </c>
      <c r="C248" s="473" t="str">
        <f t="array" ref="C248">IFERROR(INDEX('E1-C. Financing Descriptions'!$H$1:$H$305,SMALL(IF('E1-C. Financing Descriptions'!$H$1:$H$305&lt;&gt;"",ROW('E1-C. Financing Descriptions'!$H$1:$H$305)),ROW('E1-C. Financing Descriptions'!244:244)),1),"")</f>
        <v/>
      </c>
      <c r="D248" s="463"/>
      <c r="E248" s="464"/>
      <c r="F248" s="454"/>
      <c r="G248" s="454"/>
      <c r="H248" s="455"/>
    </row>
    <row r="249" spans="1:8" s="107" customFormat="1" ht="10.5" hidden="1" outlineLevel="1" x14ac:dyDescent="0.2">
      <c r="A249" s="410" t="str">
        <f t="array" ref="A249">IFERROR(INDEX('E1-C. Financing Descriptions'!$A$1:$A$305,SMALL(IF('E1-C. Financing Descriptions'!$H$1:$H$305&lt;&gt;"",ROW('E1-C. Financing Descriptions'!$H$1:$H$305)),ROW('E1-C. Financing Descriptions'!245:245)),1),"")</f>
        <v/>
      </c>
      <c r="B249" s="410" t="str">
        <f t="array" ref="B249">IFERROR(INDEX('E1-C. Financing Descriptions'!$C$1:$C$305,SMALL(IF('E1-C. Financing Descriptions'!$H$1:$H$305&lt;&gt;"",ROW('E1-C. Financing Descriptions'!$H$1:$H$305)),ROW('E1-C. Financing Descriptions'!245:245)),1),"")</f>
        <v/>
      </c>
      <c r="C249" s="473" t="str">
        <f t="array" ref="C249">IFERROR(INDEX('E1-C. Financing Descriptions'!$H$1:$H$305,SMALL(IF('E1-C. Financing Descriptions'!$H$1:$H$305&lt;&gt;"",ROW('E1-C. Financing Descriptions'!$H$1:$H$305)),ROW('E1-C. Financing Descriptions'!245:245)),1),"")</f>
        <v/>
      </c>
      <c r="D249" s="463"/>
      <c r="E249" s="464"/>
      <c r="F249" s="454"/>
      <c r="G249" s="454"/>
      <c r="H249" s="455"/>
    </row>
    <row r="250" spans="1:8" s="107" customFormat="1" ht="10.5" hidden="1" outlineLevel="1" x14ac:dyDescent="0.2">
      <c r="A250" s="410" t="str">
        <f t="array" ref="A250">IFERROR(INDEX('E1-C. Financing Descriptions'!$A$1:$A$305,SMALL(IF('E1-C. Financing Descriptions'!$H$1:$H$305&lt;&gt;"",ROW('E1-C. Financing Descriptions'!$H$1:$H$305)),ROW('E1-C. Financing Descriptions'!246:246)),1),"")</f>
        <v/>
      </c>
      <c r="B250" s="410" t="str">
        <f t="array" ref="B250">IFERROR(INDEX('E1-C. Financing Descriptions'!$C$1:$C$305,SMALL(IF('E1-C. Financing Descriptions'!$H$1:$H$305&lt;&gt;"",ROW('E1-C. Financing Descriptions'!$H$1:$H$305)),ROW('E1-C. Financing Descriptions'!246:246)),1),"")</f>
        <v/>
      </c>
      <c r="C250" s="473" t="str">
        <f t="array" ref="C250">IFERROR(INDEX('E1-C. Financing Descriptions'!$H$1:$H$305,SMALL(IF('E1-C. Financing Descriptions'!$H$1:$H$305&lt;&gt;"",ROW('E1-C. Financing Descriptions'!$H$1:$H$305)),ROW('E1-C. Financing Descriptions'!246:246)),1),"")</f>
        <v/>
      </c>
      <c r="D250" s="463"/>
      <c r="E250" s="464"/>
      <c r="F250" s="454"/>
      <c r="G250" s="454"/>
      <c r="H250" s="455"/>
    </row>
    <row r="251" spans="1:8" s="107" customFormat="1" ht="10.5" hidden="1" outlineLevel="1" x14ac:dyDescent="0.2">
      <c r="A251" s="410" t="str">
        <f t="array" ref="A251">IFERROR(INDEX('E1-C. Financing Descriptions'!$A$1:$A$305,SMALL(IF('E1-C. Financing Descriptions'!$H$1:$H$305&lt;&gt;"",ROW('E1-C. Financing Descriptions'!$H$1:$H$305)),ROW('E1-C. Financing Descriptions'!247:247)),1),"")</f>
        <v/>
      </c>
      <c r="B251" s="410" t="str">
        <f t="array" ref="B251">IFERROR(INDEX('E1-C. Financing Descriptions'!$C$1:$C$305,SMALL(IF('E1-C. Financing Descriptions'!$H$1:$H$305&lt;&gt;"",ROW('E1-C. Financing Descriptions'!$H$1:$H$305)),ROW('E1-C. Financing Descriptions'!247:247)),1),"")</f>
        <v/>
      </c>
      <c r="C251" s="473" t="str">
        <f t="array" ref="C251">IFERROR(INDEX('E1-C. Financing Descriptions'!$H$1:$H$305,SMALL(IF('E1-C. Financing Descriptions'!$H$1:$H$305&lt;&gt;"",ROW('E1-C. Financing Descriptions'!$H$1:$H$305)),ROW('E1-C. Financing Descriptions'!247:247)),1),"")</f>
        <v/>
      </c>
      <c r="D251" s="463"/>
      <c r="E251" s="464"/>
      <c r="F251" s="454"/>
      <c r="G251" s="454"/>
      <c r="H251" s="455"/>
    </row>
    <row r="252" spans="1:8" s="107" customFormat="1" ht="10.5" hidden="1" outlineLevel="1" x14ac:dyDescent="0.2">
      <c r="A252" s="410" t="str">
        <f t="array" ref="A252">IFERROR(INDEX('E1-C. Financing Descriptions'!$A$1:$A$305,SMALL(IF('E1-C. Financing Descriptions'!$H$1:$H$305&lt;&gt;"",ROW('E1-C. Financing Descriptions'!$H$1:$H$305)),ROW('E1-C. Financing Descriptions'!248:248)),1),"")</f>
        <v/>
      </c>
      <c r="B252" s="410" t="str">
        <f t="array" ref="B252">IFERROR(INDEX('E1-C. Financing Descriptions'!$C$1:$C$305,SMALL(IF('E1-C. Financing Descriptions'!$H$1:$H$305&lt;&gt;"",ROW('E1-C. Financing Descriptions'!$H$1:$H$305)),ROW('E1-C. Financing Descriptions'!248:248)),1),"")</f>
        <v/>
      </c>
      <c r="C252" s="473" t="str">
        <f t="array" ref="C252">IFERROR(INDEX('E1-C. Financing Descriptions'!$H$1:$H$305,SMALL(IF('E1-C. Financing Descriptions'!$H$1:$H$305&lt;&gt;"",ROW('E1-C. Financing Descriptions'!$H$1:$H$305)),ROW('E1-C. Financing Descriptions'!248:248)),1),"")</f>
        <v/>
      </c>
      <c r="D252" s="463"/>
      <c r="E252" s="464"/>
      <c r="F252" s="454"/>
      <c r="G252" s="454"/>
      <c r="H252" s="455"/>
    </row>
    <row r="253" spans="1:8" s="107" customFormat="1" ht="10.5" hidden="1" outlineLevel="1" x14ac:dyDescent="0.2">
      <c r="A253" s="410" t="str">
        <f t="array" ref="A253">IFERROR(INDEX('E1-C. Financing Descriptions'!$A$1:$A$305,SMALL(IF('E1-C. Financing Descriptions'!$H$1:$H$305&lt;&gt;"",ROW('E1-C. Financing Descriptions'!$H$1:$H$305)),ROW('E1-C. Financing Descriptions'!249:249)),1),"")</f>
        <v/>
      </c>
      <c r="B253" s="410" t="str">
        <f t="array" ref="B253">IFERROR(INDEX('E1-C. Financing Descriptions'!$C$1:$C$305,SMALL(IF('E1-C. Financing Descriptions'!$H$1:$H$305&lt;&gt;"",ROW('E1-C. Financing Descriptions'!$H$1:$H$305)),ROW('E1-C. Financing Descriptions'!249:249)),1),"")</f>
        <v/>
      </c>
      <c r="C253" s="473" t="str">
        <f t="array" ref="C253">IFERROR(INDEX('E1-C. Financing Descriptions'!$H$1:$H$305,SMALL(IF('E1-C. Financing Descriptions'!$H$1:$H$305&lt;&gt;"",ROW('E1-C. Financing Descriptions'!$H$1:$H$305)),ROW('E1-C. Financing Descriptions'!249:249)),1),"")</f>
        <v/>
      </c>
      <c r="D253" s="463"/>
      <c r="E253" s="464"/>
      <c r="F253" s="454"/>
      <c r="G253" s="454"/>
      <c r="H253" s="455"/>
    </row>
    <row r="254" spans="1:8" s="107" customFormat="1" ht="10.5" hidden="1" outlineLevel="1" x14ac:dyDescent="0.2">
      <c r="A254" s="410" t="str">
        <f t="array" ref="A254">IFERROR(INDEX('E1-C. Financing Descriptions'!$A$1:$A$305,SMALL(IF('E1-C. Financing Descriptions'!$H$1:$H$305&lt;&gt;"",ROW('E1-C. Financing Descriptions'!$H$1:$H$305)),ROW('E1-C. Financing Descriptions'!250:250)),1),"")</f>
        <v/>
      </c>
      <c r="B254" s="410" t="str">
        <f t="array" ref="B254">IFERROR(INDEX('E1-C. Financing Descriptions'!$C$1:$C$305,SMALL(IF('E1-C. Financing Descriptions'!$H$1:$H$305&lt;&gt;"",ROW('E1-C. Financing Descriptions'!$H$1:$H$305)),ROW('E1-C. Financing Descriptions'!250:250)),1),"")</f>
        <v/>
      </c>
      <c r="C254" s="473" t="str">
        <f t="array" ref="C254">IFERROR(INDEX('E1-C. Financing Descriptions'!$H$1:$H$305,SMALL(IF('E1-C. Financing Descriptions'!$H$1:$H$305&lt;&gt;"",ROW('E1-C. Financing Descriptions'!$H$1:$H$305)),ROW('E1-C. Financing Descriptions'!250:250)),1),"")</f>
        <v/>
      </c>
      <c r="D254" s="463"/>
      <c r="E254" s="464"/>
      <c r="F254" s="454"/>
      <c r="G254" s="454"/>
      <c r="H254" s="455"/>
    </row>
    <row r="255" spans="1:8" s="107" customFormat="1" ht="10.5" hidden="1" outlineLevel="1" x14ac:dyDescent="0.2">
      <c r="A255" s="410" t="str">
        <f t="array" ref="A255">IFERROR(INDEX('E1-C. Financing Descriptions'!$A$1:$A$305,SMALL(IF('E1-C. Financing Descriptions'!$H$1:$H$305&lt;&gt;"",ROW('E1-C. Financing Descriptions'!$H$1:$H$305)),ROW('E1-C. Financing Descriptions'!251:251)),1),"")</f>
        <v/>
      </c>
      <c r="B255" s="410" t="str">
        <f t="array" ref="B255">IFERROR(INDEX('E1-C. Financing Descriptions'!$C$1:$C$305,SMALL(IF('E1-C. Financing Descriptions'!$H$1:$H$305&lt;&gt;"",ROW('E1-C. Financing Descriptions'!$H$1:$H$305)),ROW('E1-C. Financing Descriptions'!251:251)),1),"")</f>
        <v/>
      </c>
      <c r="C255" s="473" t="str">
        <f t="array" ref="C255">IFERROR(INDEX('E1-C. Financing Descriptions'!$H$1:$H$305,SMALL(IF('E1-C. Financing Descriptions'!$H$1:$H$305&lt;&gt;"",ROW('E1-C. Financing Descriptions'!$H$1:$H$305)),ROW('E1-C. Financing Descriptions'!251:251)),1),"")</f>
        <v/>
      </c>
      <c r="D255" s="463"/>
      <c r="E255" s="464"/>
      <c r="F255" s="454"/>
      <c r="G255" s="454"/>
      <c r="H255" s="455"/>
    </row>
    <row r="256" spans="1:8" s="107" customFormat="1" ht="10.5" hidden="1" outlineLevel="1" x14ac:dyDescent="0.2">
      <c r="A256" s="410" t="str">
        <f t="array" ref="A256">IFERROR(INDEX('E1-C. Financing Descriptions'!$A$1:$A$305,SMALL(IF('E1-C. Financing Descriptions'!$H$1:$H$305&lt;&gt;"",ROW('E1-C. Financing Descriptions'!$H$1:$H$305)),ROW('E1-C. Financing Descriptions'!252:252)),1),"")</f>
        <v/>
      </c>
      <c r="B256" s="410" t="str">
        <f t="array" ref="B256">IFERROR(INDEX('E1-C. Financing Descriptions'!$C$1:$C$305,SMALL(IF('E1-C. Financing Descriptions'!$H$1:$H$305&lt;&gt;"",ROW('E1-C. Financing Descriptions'!$H$1:$H$305)),ROW('E1-C. Financing Descriptions'!252:252)),1),"")</f>
        <v/>
      </c>
      <c r="C256" s="473" t="str">
        <f t="array" ref="C256">IFERROR(INDEX('E1-C. Financing Descriptions'!$H$1:$H$305,SMALL(IF('E1-C. Financing Descriptions'!$H$1:$H$305&lt;&gt;"",ROW('E1-C. Financing Descriptions'!$H$1:$H$305)),ROW('E1-C. Financing Descriptions'!252:252)),1),"")</f>
        <v/>
      </c>
      <c r="D256" s="463"/>
      <c r="E256" s="464"/>
      <c r="F256" s="454"/>
      <c r="G256" s="454"/>
      <c r="H256" s="455"/>
    </row>
    <row r="257" spans="1:8" s="107" customFormat="1" ht="10.5" hidden="1" outlineLevel="1" x14ac:dyDescent="0.2">
      <c r="A257" s="410" t="str">
        <f t="array" ref="A257">IFERROR(INDEX('E1-C. Financing Descriptions'!$A$1:$A$305,SMALL(IF('E1-C. Financing Descriptions'!$H$1:$H$305&lt;&gt;"",ROW('E1-C. Financing Descriptions'!$H$1:$H$305)),ROW('E1-C. Financing Descriptions'!253:253)),1),"")</f>
        <v/>
      </c>
      <c r="B257" s="410" t="str">
        <f t="array" ref="B257">IFERROR(INDEX('E1-C. Financing Descriptions'!$C$1:$C$305,SMALL(IF('E1-C. Financing Descriptions'!$H$1:$H$305&lt;&gt;"",ROW('E1-C. Financing Descriptions'!$H$1:$H$305)),ROW('E1-C. Financing Descriptions'!253:253)),1),"")</f>
        <v/>
      </c>
      <c r="C257" s="473" t="str">
        <f t="array" ref="C257">IFERROR(INDEX('E1-C. Financing Descriptions'!$H$1:$H$305,SMALL(IF('E1-C. Financing Descriptions'!$H$1:$H$305&lt;&gt;"",ROW('E1-C. Financing Descriptions'!$H$1:$H$305)),ROW('E1-C. Financing Descriptions'!253:253)),1),"")</f>
        <v/>
      </c>
      <c r="D257" s="463"/>
      <c r="E257" s="464"/>
      <c r="F257" s="454"/>
      <c r="G257" s="454"/>
      <c r="H257" s="455"/>
    </row>
    <row r="258" spans="1:8" s="107" customFormat="1" ht="10.5" hidden="1" outlineLevel="1" x14ac:dyDescent="0.2">
      <c r="A258" s="410" t="str">
        <f t="array" ref="A258">IFERROR(INDEX('E1-C. Financing Descriptions'!$A$1:$A$305,SMALL(IF('E1-C. Financing Descriptions'!$H$1:$H$305&lt;&gt;"",ROW('E1-C. Financing Descriptions'!$H$1:$H$305)),ROW('E1-C. Financing Descriptions'!254:254)),1),"")</f>
        <v/>
      </c>
      <c r="B258" s="410" t="str">
        <f t="array" ref="B258">IFERROR(INDEX('E1-C. Financing Descriptions'!$C$1:$C$305,SMALL(IF('E1-C. Financing Descriptions'!$H$1:$H$305&lt;&gt;"",ROW('E1-C. Financing Descriptions'!$H$1:$H$305)),ROW('E1-C. Financing Descriptions'!254:254)),1),"")</f>
        <v/>
      </c>
      <c r="C258" s="473" t="str">
        <f t="array" ref="C258">IFERROR(INDEX('E1-C. Financing Descriptions'!$H$1:$H$305,SMALL(IF('E1-C. Financing Descriptions'!$H$1:$H$305&lt;&gt;"",ROW('E1-C. Financing Descriptions'!$H$1:$H$305)),ROW('E1-C. Financing Descriptions'!254:254)),1),"")</f>
        <v/>
      </c>
      <c r="D258" s="463"/>
      <c r="E258" s="464"/>
      <c r="F258" s="454"/>
      <c r="G258" s="454"/>
      <c r="H258" s="455"/>
    </row>
    <row r="259" spans="1:8" s="107" customFormat="1" ht="10.5" collapsed="1" x14ac:dyDescent="0.2">
      <c r="A259" s="410" t="str">
        <f t="array" ref="A259">IFERROR(INDEX('E1-C. Financing Descriptions'!$A$1:$A$305,SMALL(IF('E1-C. Financing Descriptions'!$H$1:$H$305&lt;&gt;"",ROW('E1-C. Financing Descriptions'!$H$1:$H$305)),ROW('E1-C. Financing Descriptions'!255:255)),1),"")</f>
        <v/>
      </c>
      <c r="B259" s="410" t="str">
        <f t="array" ref="B259">IFERROR(INDEX('E1-C. Financing Descriptions'!$C$1:$C$305,SMALL(IF('E1-C. Financing Descriptions'!$H$1:$H$305&lt;&gt;"",ROW('E1-C. Financing Descriptions'!$H$1:$H$305)),ROW('E1-C. Financing Descriptions'!255:255)),1),"")</f>
        <v/>
      </c>
      <c r="C259" s="473" t="str">
        <f t="array" ref="C259">IFERROR(INDEX('E1-C. Financing Descriptions'!$H$1:$H$305,SMALL(IF('E1-C. Financing Descriptions'!$H$1:$H$305&lt;&gt;"",ROW('E1-C. Financing Descriptions'!$H$1:$H$305)),ROW('E1-C. Financing Descriptions'!255:255)),1),"")</f>
        <v/>
      </c>
      <c r="D259" s="463"/>
      <c r="E259" s="464"/>
      <c r="F259" s="454"/>
      <c r="G259" s="454"/>
      <c r="H259" s="455"/>
    </row>
    <row r="260" spans="1:8" s="107" customFormat="1" ht="10.5" hidden="1" outlineLevel="1" x14ac:dyDescent="0.2">
      <c r="A260" s="410" t="str">
        <f t="array" ref="A260">IFERROR(INDEX('E1-C. Financing Descriptions'!$A$1:$A$305,SMALL(IF('E1-C. Financing Descriptions'!$H$1:$H$305&lt;&gt;"",ROW('E1-C. Financing Descriptions'!$H$1:$H$305)),ROW('E1-C. Financing Descriptions'!256:256)),1),"")</f>
        <v/>
      </c>
      <c r="B260" s="410" t="str">
        <f t="array" ref="B260">IFERROR(INDEX('E1-C. Financing Descriptions'!$C$1:$C$305,SMALL(IF('E1-C. Financing Descriptions'!$H$1:$H$305&lt;&gt;"",ROW('E1-C. Financing Descriptions'!$H$1:$H$305)),ROW('E1-C. Financing Descriptions'!256:256)),1),"")</f>
        <v/>
      </c>
      <c r="C260" s="473" t="str">
        <f t="array" ref="C260">IFERROR(INDEX('E1-C. Financing Descriptions'!$H$1:$H$305,SMALL(IF('E1-C. Financing Descriptions'!$H$1:$H$305&lt;&gt;"",ROW('E1-C. Financing Descriptions'!$H$1:$H$305)),ROW('E1-C. Financing Descriptions'!256:256)),1),"")</f>
        <v/>
      </c>
      <c r="D260" s="463"/>
      <c r="E260" s="464"/>
      <c r="F260" s="454"/>
      <c r="G260" s="454"/>
      <c r="H260" s="455"/>
    </row>
    <row r="261" spans="1:8" s="107" customFormat="1" ht="10.5" hidden="1" outlineLevel="1" x14ac:dyDescent="0.2">
      <c r="A261" s="410" t="str">
        <f t="array" ref="A261">IFERROR(INDEX('E1-C. Financing Descriptions'!$A$1:$A$305,SMALL(IF('E1-C. Financing Descriptions'!$H$1:$H$305&lt;&gt;"",ROW('E1-C. Financing Descriptions'!$H$1:$H$305)),ROW('E1-C. Financing Descriptions'!257:257)),1),"")</f>
        <v/>
      </c>
      <c r="B261" s="410" t="str">
        <f t="array" ref="B261">IFERROR(INDEX('E1-C. Financing Descriptions'!$C$1:$C$305,SMALL(IF('E1-C. Financing Descriptions'!$H$1:$H$305&lt;&gt;"",ROW('E1-C. Financing Descriptions'!$H$1:$H$305)),ROW('E1-C. Financing Descriptions'!257:257)),1),"")</f>
        <v/>
      </c>
      <c r="C261" s="473" t="str">
        <f t="array" ref="C261">IFERROR(INDEX('E1-C. Financing Descriptions'!$H$1:$H$305,SMALL(IF('E1-C. Financing Descriptions'!$H$1:$H$305&lt;&gt;"",ROW('E1-C. Financing Descriptions'!$H$1:$H$305)),ROW('E1-C. Financing Descriptions'!257:257)),1),"")</f>
        <v/>
      </c>
      <c r="D261" s="463"/>
      <c r="E261" s="464"/>
      <c r="F261" s="454"/>
      <c r="G261" s="454"/>
      <c r="H261" s="455"/>
    </row>
    <row r="262" spans="1:8" s="107" customFormat="1" ht="10.5" hidden="1" outlineLevel="1" x14ac:dyDescent="0.2">
      <c r="A262" s="410" t="str">
        <f t="array" ref="A262">IFERROR(INDEX('E1-C. Financing Descriptions'!$A$1:$A$305,SMALL(IF('E1-C. Financing Descriptions'!$H$1:$H$305&lt;&gt;"",ROW('E1-C. Financing Descriptions'!$H$1:$H$305)),ROW('E1-C. Financing Descriptions'!258:258)),1),"")</f>
        <v/>
      </c>
      <c r="B262" s="410" t="str">
        <f t="array" ref="B262">IFERROR(INDEX('E1-C. Financing Descriptions'!$C$1:$C$305,SMALL(IF('E1-C. Financing Descriptions'!$H$1:$H$305&lt;&gt;"",ROW('E1-C. Financing Descriptions'!$H$1:$H$305)),ROW('E1-C. Financing Descriptions'!258:258)),1),"")</f>
        <v/>
      </c>
      <c r="C262" s="473" t="str">
        <f t="array" ref="C262">IFERROR(INDEX('E1-C. Financing Descriptions'!$H$1:$H$305,SMALL(IF('E1-C. Financing Descriptions'!$H$1:$H$305&lt;&gt;"",ROW('E1-C. Financing Descriptions'!$H$1:$H$305)),ROW('E1-C. Financing Descriptions'!258:258)),1),"")</f>
        <v/>
      </c>
      <c r="D262" s="463"/>
      <c r="E262" s="464"/>
      <c r="F262" s="454"/>
      <c r="G262" s="454"/>
      <c r="H262" s="455"/>
    </row>
    <row r="263" spans="1:8" s="107" customFormat="1" ht="10.5" hidden="1" outlineLevel="1" x14ac:dyDescent="0.2">
      <c r="A263" s="410" t="str">
        <f t="array" ref="A263">IFERROR(INDEX('E1-C. Financing Descriptions'!$A$1:$A$305,SMALL(IF('E1-C. Financing Descriptions'!$H$1:$H$305&lt;&gt;"",ROW('E1-C. Financing Descriptions'!$H$1:$H$305)),ROW('E1-C. Financing Descriptions'!259:259)),1),"")</f>
        <v/>
      </c>
      <c r="B263" s="410" t="str">
        <f t="array" ref="B263">IFERROR(INDEX('E1-C. Financing Descriptions'!$C$1:$C$305,SMALL(IF('E1-C. Financing Descriptions'!$H$1:$H$305&lt;&gt;"",ROW('E1-C. Financing Descriptions'!$H$1:$H$305)),ROW('E1-C. Financing Descriptions'!259:259)),1),"")</f>
        <v/>
      </c>
      <c r="C263" s="473" t="str">
        <f t="array" ref="C263">IFERROR(INDEX('E1-C. Financing Descriptions'!$H$1:$H$305,SMALL(IF('E1-C. Financing Descriptions'!$H$1:$H$305&lt;&gt;"",ROW('E1-C. Financing Descriptions'!$H$1:$H$305)),ROW('E1-C. Financing Descriptions'!259:259)),1),"")</f>
        <v/>
      </c>
      <c r="D263" s="463"/>
      <c r="E263" s="464"/>
      <c r="F263" s="454"/>
      <c r="G263" s="454"/>
      <c r="H263" s="455"/>
    </row>
    <row r="264" spans="1:8" s="107" customFormat="1" ht="10.5" hidden="1" outlineLevel="1" x14ac:dyDescent="0.2">
      <c r="A264" s="410" t="str">
        <f t="array" ref="A264">IFERROR(INDEX('E1-C. Financing Descriptions'!$A$1:$A$305,SMALL(IF('E1-C. Financing Descriptions'!$H$1:$H$305&lt;&gt;"",ROW('E1-C. Financing Descriptions'!$H$1:$H$305)),ROW('E1-C. Financing Descriptions'!260:260)),1),"")</f>
        <v/>
      </c>
      <c r="B264" s="410" t="str">
        <f t="array" ref="B264">IFERROR(INDEX('E1-C. Financing Descriptions'!$C$1:$C$305,SMALL(IF('E1-C. Financing Descriptions'!$H$1:$H$305&lt;&gt;"",ROW('E1-C. Financing Descriptions'!$H$1:$H$305)),ROW('E1-C. Financing Descriptions'!260:260)),1),"")</f>
        <v/>
      </c>
      <c r="C264" s="473" t="str">
        <f t="array" ref="C264">IFERROR(INDEX('E1-C. Financing Descriptions'!$H$1:$H$305,SMALL(IF('E1-C. Financing Descriptions'!$H$1:$H$305&lt;&gt;"",ROW('E1-C. Financing Descriptions'!$H$1:$H$305)),ROW('E1-C. Financing Descriptions'!260:260)),1),"")</f>
        <v/>
      </c>
      <c r="D264" s="463"/>
      <c r="E264" s="464"/>
      <c r="F264" s="454"/>
      <c r="G264" s="454"/>
      <c r="H264" s="455"/>
    </row>
    <row r="265" spans="1:8" s="107" customFormat="1" ht="10.5" hidden="1" outlineLevel="1" x14ac:dyDescent="0.2">
      <c r="A265" s="410" t="str">
        <f t="array" ref="A265">IFERROR(INDEX('E1-C. Financing Descriptions'!$A$1:$A$305,SMALL(IF('E1-C. Financing Descriptions'!$H$1:$H$305&lt;&gt;"",ROW('E1-C. Financing Descriptions'!$H$1:$H$305)),ROW('E1-C. Financing Descriptions'!261:261)),1),"")</f>
        <v/>
      </c>
      <c r="B265" s="410" t="str">
        <f t="array" ref="B265">IFERROR(INDEX('E1-C. Financing Descriptions'!$C$1:$C$305,SMALL(IF('E1-C. Financing Descriptions'!$H$1:$H$305&lt;&gt;"",ROW('E1-C. Financing Descriptions'!$H$1:$H$305)),ROW('E1-C. Financing Descriptions'!261:261)),1),"")</f>
        <v/>
      </c>
      <c r="C265" s="473" t="str">
        <f t="array" ref="C265">IFERROR(INDEX('E1-C. Financing Descriptions'!$H$1:$H$305,SMALL(IF('E1-C. Financing Descriptions'!$H$1:$H$305&lt;&gt;"",ROW('E1-C. Financing Descriptions'!$H$1:$H$305)),ROW('E1-C. Financing Descriptions'!261:261)),1),"")</f>
        <v/>
      </c>
      <c r="D265" s="463"/>
      <c r="E265" s="464"/>
      <c r="F265" s="454"/>
      <c r="G265" s="454"/>
      <c r="H265" s="455"/>
    </row>
    <row r="266" spans="1:8" s="107" customFormat="1" ht="10.5" hidden="1" outlineLevel="1" x14ac:dyDescent="0.2">
      <c r="A266" s="410" t="str">
        <f t="array" ref="A266">IFERROR(INDEX('E1-C. Financing Descriptions'!$A$1:$A$305,SMALL(IF('E1-C. Financing Descriptions'!$H$1:$H$305&lt;&gt;"",ROW('E1-C. Financing Descriptions'!$H$1:$H$305)),ROW('E1-C. Financing Descriptions'!262:262)),1),"")</f>
        <v/>
      </c>
      <c r="B266" s="410" t="str">
        <f t="array" ref="B266">IFERROR(INDEX('E1-C. Financing Descriptions'!$C$1:$C$305,SMALL(IF('E1-C. Financing Descriptions'!$H$1:$H$305&lt;&gt;"",ROW('E1-C. Financing Descriptions'!$H$1:$H$305)),ROW('E1-C. Financing Descriptions'!262:262)),1),"")</f>
        <v/>
      </c>
      <c r="C266" s="473" t="str">
        <f t="array" ref="C266">IFERROR(INDEX('E1-C. Financing Descriptions'!$H$1:$H$305,SMALL(IF('E1-C. Financing Descriptions'!$H$1:$H$305&lt;&gt;"",ROW('E1-C. Financing Descriptions'!$H$1:$H$305)),ROW('E1-C. Financing Descriptions'!262:262)),1),"")</f>
        <v/>
      </c>
      <c r="D266" s="463"/>
      <c r="E266" s="464"/>
      <c r="F266" s="454"/>
      <c r="G266" s="454"/>
      <c r="H266" s="455"/>
    </row>
    <row r="267" spans="1:8" s="107" customFormat="1" ht="10.5" hidden="1" outlineLevel="1" x14ac:dyDescent="0.2">
      <c r="A267" s="410" t="str">
        <f t="array" ref="A267">IFERROR(INDEX('E1-C. Financing Descriptions'!$A$1:$A$305,SMALL(IF('E1-C. Financing Descriptions'!$H$1:$H$305&lt;&gt;"",ROW('E1-C. Financing Descriptions'!$H$1:$H$305)),ROW('E1-C. Financing Descriptions'!263:263)),1),"")</f>
        <v/>
      </c>
      <c r="B267" s="410" t="str">
        <f t="array" ref="B267">IFERROR(INDEX('E1-C. Financing Descriptions'!$C$1:$C$305,SMALL(IF('E1-C. Financing Descriptions'!$H$1:$H$305&lt;&gt;"",ROW('E1-C. Financing Descriptions'!$H$1:$H$305)),ROW('E1-C. Financing Descriptions'!263:263)),1),"")</f>
        <v/>
      </c>
      <c r="C267" s="473" t="str">
        <f t="array" ref="C267">IFERROR(INDEX('E1-C. Financing Descriptions'!$H$1:$H$305,SMALL(IF('E1-C. Financing Descriptions'!$H$1:$H$305&lt;&gt;"",ROW('E1-C. Financing Descriptions'!$H$1:$H$305)),ROW('E1-C. Financing Descriptions'!263:263)),1),"")</f>
        <v/>
      </c>
      <c r="D267" s="463"/>
      <c r="E267" s="464"/>
      <c r="F267" s="454"/>
      <c r="G267" s="454"/>
      <c r="H267" s="455"/>
    </row>
    <row r="268" spans="1:8" s="107" customFormat="1" ht="10.5" hidden="1" outlineLevel="1" x14ac:dyDescent="0.2">
      <c r="A268" s="410" t="str">
        <f t="array" ref="A268">IFERROR(INDEX('E1-C. Financing Descriptions'!$A$1:$A$305,SMALL(IF('E1-C. Financing Descriptions'!$H$1:$H$305&lt;&gt;"",ROW('E1-C. Financing Descriptions'!$H$1:$H$305)),ROW('E1-C. Financing Descriptions'!264:264)),1),"")</f>
        <v/>
      </c>
      <c r="B268" s="410" t="str">
        <f t="array" ref="B268">IFERROR(INDEX('E1-C. Financing Descriptions'!$C$1:$C$305,SMALL(IF('E1-C. Financing Descriptions'!$H$1:$H$305&lt;&gt;"",ROW('E1-C. Financing Descriptions'!$H$1:$H$305)),ROW('E1-C. Financing Descriptions'!264:264)),1),"")</f>
        <v/>
      </c>
      <c r="C268" s="473" t="str">
        <f t="array" ref="C268">IFERROR(INDEX('E1-C. Financing Descriptions'!$H$1:$H$305,SMALL(IF('E1-C. Financing Descriptions'!$H$1:$H$305&lt;&gt;"",ROW('E1-C. Financing Descriptions'!$H$1:$H$305)),ROW('E1-C. Financing Descriptions'!264:264)),1),"")</f>
        <v/>
      </c>
      <c r="D268" s="463"/>
      <c r="E268" s="464"/>
      <c r="F268" s="454"/>
      <c r="G268" s="454"/>
      <c r="H268" s="455"/>
    </row>
    <row r="269" spans="1:8" s="107" customFormat="1" ht="10.5" hidden="1" outlineLevel="1" x14ac:dyDescent="0.2">
      <c r="A269" s="410" t="str">
        <f t="array" ref="A269">IFERROR(INDEX('E1-C. Financing Descriptions'!$A$1:$A$305,SMALL(IF('E1-C. Financing Descriptions'!$H$1:$H$305&lt;&gt;"",ROW('E1-C. Financing Descriptions'!$H$1:$H$305)),ROW('E1-C. Financing Descriptions'!265:265)),1),"")</f>
        <v/>
      </c>
      <c r="B269" s="410" t="str">
        <f t="array" ref="B269">IFERROR(INDEX('E1-C. Financing Descriptions'!$C$1:$C$305,SMALL(IF('E1-C. Financing Descriptions'!$H$1:$H$305&lt;&gt;"",ROW('E1-C. Financing Descriptions'!$H$1:$H$305)),ROW('E1-C. Financing Descriptions'!265:265)),1),"")</f>
        <v/>
      </c>
      <c r="C269" s="473" t="str">
        <f t="array" ref="C269">IFERROR(INDEX('E1-C. Financing Descriptions'!$H$1:$H$305,SMALL(IF('E1-C. Financing Descriptions'!$H$1:$H$305&lt;&gt;"",ROW('E1-C. Financing Descriptions'!$H$1:$H$305)),ROW('E1-C. Financing Descriptions'!265:265)),1),"")</f>
        <v/>
      </c>
      <c r="D269" s="463"/>
      <c r="E269" s="464"/>
      <c r="F269" s="454"/>
      <c r="G269" s="454"/>
      <c r="H269" s="455"/>
    </row>
    <row r="270" spans="1:8" s="107" customFormat="1" ht="10.5" hidden="1" outlineLevel="1" x14ac:dyDescent="0.2">
      <c r="A270" s="410" t="str">
        <f t="array" ref="A270">IFERROR(INDEX('E1-C. Financing Descriptions'!$A$1:$A$305,SMALL(IF('E1-C. Financing Descriptions'!$H$1:$H$305&lt;&gt;"",ROW('E1-C. Financing Descriptions'!$H$1:$H$305)),ROW('E1-C. Financing Descriptions'!266:266)),1),"")</f>
        <v/>
      </c>
      <c r="B270" s="410" t="str">
        <f t="array" ref="B270">IFERROR(INDEX('E1-C. Financing Descriptions'!$C$1:$C$305,SMALL(IF('E1-C. Financing Descriptions'!$H$1:$H$305&lt;&gt;"",ROW('E1-C. Financing Descriptions'!$H$1:$H$305)),ROW('E1-C. Financing Descriptions'!266:266)),1),"")</f>
        <v/>
      </c>
      <c r="C270" s="473" t="str">
        <f t="array" ref="C270">IFERROR(INDEX('E1-C. Financing Descriptions'!$H$1:$H$305,SMALL(IF('E1-C. Financing Descriptions'!$H$1:$H$305&lt;&gt;"",ROW('E1-C. Financing Descriptions'!$H$1:$H$305)),ROW('E1-C. Financing Descriptions'!266:266)),1),"")</f>
        <v/>
      </c>
      <c r="D270" s="463"/>
      <c r="E270" s="464"/>
      <c r="F270" s="454"/>
      <c r="G270" s="454"/>
      <c r="H270" s="455"/>
    </row>
    <row r="271" spans="1:8" s="107" customFormat="1" ht="10.5" hidden="1" outlineLevel="1" x14ac:dyDescent="0.2">
      <c r="A271" s="410" t="str">
        <f t="array" ref="A271">IFERROR(INDEX('E1-C. Financing Descriptions'!$A$1:$A$305,SMALL(IF('E1-C. Financing Descriptions'!$H$1:$H$305&lt;&gt;"",ROW('E1-C. Financing Descriptions'!$H$1:$H$305)),ROW('E1-C. Financing Descriptions'!267:267)),1),"")</f>
        <v/>
      </c>
      <c r="B271" s="410" t="str">
        <f t="array" ref="B271">IFERROR(INDEX('E1-C. Financing Descriptions'!$C$1:$C$305,SMALL(IF('E1-C. Financing Descriptions'!$H$1:$H$305&lt;&gt;"",ROW('E1-C. Financing Descriptions'!$H$1:$H$305)),ROW('E1-C. Financing Descriptions'!267:267)),1),"")</f>
        <v/>
      </c>
      <c r="C271" s="473" t="str">
        <f t="array" ref="C271">IFERROR(INDEX('E1-C. Financing Descriptions'!$H$1:$H$305,SMALL(IF('E1-C. Financing Descriptions'!$H$1:$H$305&lt;&gt;"",ROW('E1-C. Financing Descriptions'!$H$1:$H$305)),ROW('E1-C. Financing Descriptions'!267:267)),1),"")</f>
        <v/>
      </c>
      <c r="D271" s="463"/>
      <c r="E271" s="464"/>
      <c r="F271" s="454"/>
      <c r="G271" s="454"/>
      <c r="H271" s="455"/>
    </row>
    <row r="272" spans="1:8" s="107" customFormat="1" ht="10.5" hidden="1" outlineLevel="1" x14ac:dyDescent="0.2">
      <c r="A272" s="410" t="str">
        <f t="array" ref="A272">IFERROR(INDEX('E1-C. Financing Descriptions'!$A$1:$A$305,SMALL(IF('E1-C. Financing Descriptions'!$H$1:$H$305&lt;&gt;"",ROW('E1-C. Financing Descriptions'!$H$1:$H$305)),ROW('E1-C. Financing Descriptions'!268:268)),1),"")</f>
        <v/>
      </c>
      <c r="B272" s="410" t="str">
        <f t="array" ref="B272">IFERROR(INDEX('E1-C. Financing Descriptions'!$C$1:$C$305,SMALL(IF('E1-C. Financing Descriptions'!$H$1:$H$305&lt;&gt;"",ROW('E1-C. Financing Descriptions'!$H$1:$H$305)),ROW('E1-C. Financing Descriptions'!268:268)),1),"")</f>
        <v/>
      </c>
      <c r="C272" s="473" t="str">
        <f t="array" ref="C272">IFERROR(INDEX('E1-C. Financing Descriptions'!$H$1:$H$305,SMALL(IF('E1-C. Financing Descriptions'!$H$1:$H$305&lt;&gt;"",ROW('E1-C. Financing Descriptions'!$H$1:$H$305)),ROW('E1-C. Financing Descriptions'!268:268)),1),"")</f>
        <v/>
      </c>
      <c r="D272" s="463"/>
      <c r="E272" s="464"/>
      <c r="F272" s="454"/>
      <c r="G272" s="454"/>
      <c r="H272" s="455"/>
    </row>
    <row r="273" spans="1:8" s="107" customFormat="1" ht="10.5" hidden="1" outlineLevel="1" x14ac:dyDescent="0.2">
      <c r="A273" s="410" t="str">
        <f t="array" ref="A273">IFERROR(INDEX('E1-C. Financing Descriptions'!$A$1:$A$305,SMALL(IF('E1-C. Financing Descriptions'!$H$1:$H$305&lt;&gt;"",ROW('E1-C. Financing Descriptions'!$H$1:$H$305)),ROW('E1-C. Financing Descriptions'!269:269)),1),"")</f>
        <v/>
      </c>
      <c r="B273" s="410" t="str">
        <f t="array" ref="B273">IFERROR(INDEX('E1-C. Financing Descriptions'!$C$1:$C$305,SMALL(IF('E1-C. Financing Descriptions'!$H$1:$H$305&lt;&gt;"",ROW('E1-C. Financing Descriptions'!$H$1:$H$305)),ROW('E1-C. Financing Descriptions'!269:269)),1),"")</f>
        <v/>
      </c>
      <c r="C273" s="473" t="str">
        <f t="array" ref="C273">IFERROR(INDEX('E1-C. Financing Descriptions'!$H$1:$H$305,SMALL(IF('E1-C. Financing Descriptions'!$H$1:$H$305&lt;&gt;"",ROW('E1-C. Financing Descriptions'!$H$1:$H$305)),ROW('E1-C. Financing Descriptions'!269:269)),1),"")</f>
        <v/>
      </c>
      <c r="D273" s="463"/>
      <c r="E273" s="464"/>
      <c r="F273" s="454"/>
      <c r="G273" s="454"/>
      <c r="H273" s="455"/>
    </row>
    <row r="274" spans="1:8" s="107" customFormat="1" ht="10.5" hidden="1" outlineLevel="1" x14ac:dyDescent="0.2">
      <c r="A274" s="410" t="str">
        <f t="array" ref="A274">IFERROR(INDEX('E1-C. Financing Descriptions'!$A$1:$A$305,SMALL(IF('E1-C. Financing Descriptions'!$H$1:$H$305&lt;&gt;"",ROW('E1-C. Financing Descriptions'!$H$1:$H$305)),ROW('E1-C. Financing Descriptions'!270:270)),1),"")</f>
        <v/>
      </c>
      <c r="B274" s="410" t="str">
        <f t="array" ref="B274">IFERROR(INDEX('E1-C. Financing Descriptions'!$C$1:$C$305,SMALL(IF('E1-C. Financing Descriptions'!$H$1:$H$305&lt;&gt;"",ROW('E1-C. Financing Descriptions'!$H$1:$H$305)),ROW('E1-C. Financing Descriptions'!270:270)),1),"")</f>
        <v/>
      </c>
      <c r="C274" s="473" t="str">
        <f t="array" ref="C274">IFERROR(INDEX('E1-C. Financing Descriptions'!$H$1:$H$305,SMALL(IF('E1-C. Financing Descriptions'!$H$1:$H$305&lt;&gt;"",ROW('E1-C. Financing Descriptions'!$H$1:$H$305)),ROW('E1-C. Financing Descriptions'!270:270)),1),"")</f>
        <v/>
      </c>
      <c r="D274" s="463"/>
      <c r="E274" s="464"/>
      <c r="F274" s="454"/>
      <c r="G274" s="454"/>
      <c r="H274" s="455"/>
    </row>
    <row r="275" spans="1:8" s="107" customFormat="1" ht="10.5" hidden="1" outlineLevel="1" x14ac:dyDescent="0.2">
      <c r="A275" s="410" t="str">
        <f t="array" ref="A275">IFERROR(INDEX('E1-C. Financing Descriptions'!$A$1:$A$305,SMALL(IF('E1-C. Financing Descriptions'!$H$1:$H$305&lt;&gt;"",ROW('E1-C. Financing Descriptions'!$H$1:$H$305)),ROW('E1-C. Financing Descriptions'!271:271)),1),"")</f>
        <v/>
      </c>
      <c r="B275" s="410" t="str">
        <f t="array" ref="B275">IFERROR(INDEX('E1-C. Financing Descriptions'!$C$1:$C$305,SMALL(IF('E1-C. Financing Descriptions'!$H$1:$H$305&lt;&gt;"",ROW('E1-C. Financing Descriptions'!$H$1:$H$305)),ROW('E1-C. Financing Descriptions'!271:271)),1),"")</f>
        <v/>
      </c>
      <c r="C275" s="473" t="str">
        <f t="array" ref="C275">IFERROR(INDEX('E1-C. Financing Descriptions'!$H$1:$H$305,SMALL(IF('E1-C. Financing Descriptions'!$H$1:$H$305&lt;&gt;"",ROW('E1-C. Financing Descriptions'!$H$1:$H$305)),ROW('E1-C. Financing Descriptions'!271:271)),1),"")</f>
        <v/>
      </c>
      <c r="D275" s="463"/>
      <c r="E275" s="464"/>
      <c r="F275" s="454"/>
      <c r="G275" s="454"/>
      <c r="H275" s="455"/>
    </row>
    <row r="276" spans="1:8" s="107" customFormat="1" ht="10.5" hidden="1" outlineLevel="1" x14ac:dyDescent="0.2">
      <c r="A276" s="410" t="str">
        <f t="array" ref="A276">IFERROR(INDEX('E1-C. Financing Descriptions'!$A$1:$A$305,SMALL(IF('E1-C. Financing Descriptions'!$H$1:$H$305&lt;&gt;"",ROW('E1-C. Financing Descriptions'!$H$1:$H$305)),ROW('E1-C. Financing Descriptions'!272:272)),1),"")</f>
        <v/>
      </c>
      <c r="B276" s="410" t="str">
        <f t="array" ref="B276">IFERROR(INDEX('E1-C. Financing Descriptions'!$C$1:$C$305,SMALL(IF('E1-C. Financing Descriptions'!$H$1:$H$305&lt;&gt;"",ROW('E1-C. Financing Descriptions'!$H$1:$H$305)),ROW('E1-C. Financing Descriptions'!272:272)),1),"")</f>
        <v/>
      </c>
      <c r="C276" s="473" t="str">
        <f t="array" ref="C276">IFERROR(INDEX('E1-C. Financing Descriptions'!$H$1:$H$305,SMALL(IF('E1-C. Financing Descriptions'!$H$1:$H$305&lt;&gt;"",ROW('E1-C. Financing Descriptions'!$H$1:$H$305)),ROW('E1-C. Financing Descriptions'!272:272)),1),"")</f>
        <v/>
      </c>
      <c r="D276" s="463"/>
      <c r="E276" s="464"/>
      <c r="F276" s="454"/>
      <c r="G276" s="454"/>
      <c r="H276" s="455"/>
    </row>
    <row r="277" spans="1:8" s="107" customFormat="1" ht="10.5" hidden="1" outlineLevel="1" x14ac:dyDescent="0.2">
      <c r="A277" s="410" t="str">
        <f t="array" ref="A277">IFERROR(INDEX('E1-C. Financing Descriptions'!$A$1:$A$305,SMALL(IF('E1-C. Financing Descriptions'!$H$1:$H$305&lt;&gt;"",ROW('E1-C. Financing Descriptions'!$H$1:$H$305)),ROW('E1-C. Financing Descriptions'!273:273)),1),"")</f>
        <v/>
      </c>
      <c r="B277" s="410" t="str">
        <f t="array" ref="B277">IFERROR(INDEX('E1-C. Financing Descriptions'!$C$1:$C$305,SMALL(IF('E1-C. Financing Descriptions'!$H$1:$H$305&lt;&gt;"",ROW('E1-C. Financing Descriptions'!$H$1:$H$305)),ROW('E1-C. Financing Descriptions'!273:273)),1),"")</f>
        <v/>
      </c>
      <c r="C277" s="473" t="str">
        <f t="array" ref="C277">IFERROR(INDEX('E1-C. Financing Descriptions'!$H$1:$H$305,SMALL(IF('E1-C. Financing Descriptions'!$H$1:$H$305&lt;&gt;"",ROW('E1-C. Financing Descriptions'!$H$1:$H$305)),ROW('E1-C. Financing Descriptions'!273:273)),1),"")</f>
        <v/>
      </c>
      <c r="D277" s="463"/>
      <c r="E277" s="464"/>
      <c r="F277" s="454"/>
      <c r="G277" s="454"/>
      <c r="H277" s="455"/>
    </row>
    <row r="278" spans="1:8" s="107" customFormat="1" ht="10.5" hidden="1" outlineLevel="1" x14ac:dyDescent="0.2">
      <c r="A278" s="410" t="str">
        <f t="array" ref="A278">IFERROR(INDEX('E1-C. Financing Descriptions'!$A$1:$A$305,SMALL(IF('E1-C. Financing Descriptions'!$H$1:$H$305&lt;&gt;"",ROW('E1-C. Financing Descriptions'!$H$1:$H$305)),ROW('E1-C. Financing Descriptions'!274:274)),1),"")</f>
        <v/>
      </c>
      <c r="B278" s="410" t="str">
        <f t="array" ref="B278">IFERROR(INDEX('E1-C. Financing Descriptions'!$C$1:$C$305,SMALL(IF('E1-C. Financing Descriptions'!$H$1:$H$305&lt;&gt;"",ROW('E1-C. Financing Descriptions'!$H$1:$H$305)),ROW('E1-C. Financing Descriptions'!274:274)),1),"")</f>
        <v/>
      </c>
      <c r="C278" s="473" t="str">
        <f t="array" ref="C278">IFERROR(INDEX('E1-C. Financing Descriptions'!$H$1:$H$305,SMALL(IF('E1-C. Financing Descriptions'!$H$1:$H$305&lt;&gt;"",ROW('E1-C. Financing Descriptions'!$H$1:$H$305)),ROW('E1-C. Financing Descriptions'!274:274)),1),"")</f>
        <v/>
      </c>
      <c r="D278" s="463"/>
      <c r="E278" s="464"/>
      <c r="F278" s="454"/>
      <c r="G278" s="454"/>
      <c r="H278" s="455"/>
    </row>
    <row r="279" spans="1:8" s="107" customFormat="1" ht="10.5" hidden="1" outlineLevel="1" x14ac:dyDescent="0.2">
      <c r="A279" s="410" t="str">
        <f t="array" ref="A279">IFERROR(INDEX('E1-C. Financing Descriptions'!$A$1:$A$305,SMALL(IF('E1-C. Financing Descriptions'!$H$1:$H$305&lt;&gt;"",ROW('E1-C. Financing Descriptions'!$H$1:$H$305)),ROW('E1-C. Financing Descriptions'!275:275)),1),"")</f>
        <v/>
      </c>
      <c r="B279" s="410" t="str">
        <f t="array" ref="B279">IFERROR(INDEX('E1-C. Financing Descriptions'!$C$1:$C$305,SMALL(IF('E1-C. Financing Descriptions'!$H$1:$H$305&lt;&gt;"",ROW('E1-C. Financing Descriptions'!$H$1:$H$305)),ROW('E1-C. Financing Descriptions'!275:275)),1),"")</f>
        <v/>
      </c>
      <c r="C279" s="473" t="str">
        <f t="array" ref="C279">IFERROR(INDEX('E1-C. Financing Descriptions'!$H$1:$H$305,SMALL(IF('E1-C. Financing Descriptions'!$H$1:$H$305&lt;&gt;"",ROW('E1-C. Financing Descriptions'!$H$1:$H$305)),ROW('E1-C. Financing Descriptions'!275:275)),1),"")</f>
        <v/>
      </c>
      <c r="D279" s="463"/>
      <c r="E279" s="464"/>
      <c r="F279" s="454"/>
      <c r="G279" s="454"/>
      <c r="H279" s="455"/>
    </row>
    <row r="280" spans="1:8" s="107" customFormat="1" ht="10.5" hidden="1" outlineLevel="1" x14ac:dyDescent="0.2">
      <c r="A280" s="410" t="str">
        <f t="array" ref="A280">IFERROR(INDEX('E1-C. Financing Descriptions'!$A$1:$A$305,SMALL(IF('E1-C. Financing Descriptions'!$H$1:$H$305&lt;&gt;"",ROW('E1-C. Financing Descriptions'!$H$1:$H$305)),ROW('E1-C. Financing Descriptions'!276:276)),1),"")</f>
        <v/>
      </c>
      <c r="B280" s="410" t="str">
        <f t="array" ref="B280">IFERROR(INDEX('E1-C. Financing Descriptions'!$C$1:$C$305,SMALL(IF('E1-C. Financing Descriptions'!$H$1:$H$305&lt;&gt;"",ROW('E1-C. Financing Descriptions'!$H$1:$H$305)),ROW('E1-C. Financing Descriptions'!276:276)),1),"")</f>
        <v/>
      </c>
      <c r="C280" s="473" t="str">
        <f t="array" ref="C280">IFERROR(INDEX('E1-C. Financing Descriptions'!$H$1:$H$305,SMALL(IF('E1-C. Financing Descriptions'!$H$1:$H$305&lt;&gt;"",ROW('E1-C. Financing Descriptions'!$H$1:$H$305)),ROW('E1-C. Financing Descriptions'!276:276)),1),"")</f>
        <v/>
      </c>
      <c r="D280" s="463"/>
      <c r="E280" s="464"/>
      <c r="F280" s="454"/>
      <c r="G280" s="454"/>
      <c r="H280" s="455"/>
    </row>
    <row r="281" spans="1:8" s="107" customFormat="1" ht="10.5" hidden="1" outlineLevel="1" x14ac:dyDescent="0.2">
      <c r="A281" s="410" t="str">
        <f t="array" ref="A281">IFERROR(INDEX('E1-C. Financing Descriptions'!$A$1:$A$305,SMALL(IF('E1-C. Financing Descriptions'!$H$1:$H$305&lt;&gt;"",ROW('E1-C. Financing Descriptions'!$H$1:$H$305)),ROW('E1-C. Financing Descriptions'!277:277)),1),"")</f>
        <v/>
      </c>
      <c r="B281" s="410" t="str">
        <f t="array" ref="B281">IFERROR(INDEX('E1-C. Financing Descriptions'!$C$1:$C$305,SMALL(IF('E1-C. Financing Descriptions'!$H$1:$H$305&lt;&gt;"",ROW('E1-C. Financing Descriptions'!$H$1:$H$305)),ROW('E1-C. Financing Descriptions'!277:277)),1),"")</f>
        <v/>
      </c>
      <c r="C281" s="473" t="str">
        <f t="array" ref="C281">IFERROR(INDEX('E1-C. Financing Descriptions'!$H$1:$H$305,SMALL(IF('E1-C. Financing Descriptions'!$H$1:$H$305&lt;&gt;"",ROW('E1-C. Financing Descriptions'!$H$1:$H$305)),ROW('E1-C. Financing Descriptions'!277:277)),1),"")</f>
        <v/>
      </c>
      <c r="D281" s="463"/>
      <c r="E281" s="464"/>
      <c r="F281" s="454"/>
      <c r="G281" s="454"/>
      <c r="H281" s="455"/>
    </row>
    <row r="282" spans="1:8" s="107" customFormat="1" ht="10.5" hidden="1" outlineLevel="1" x14ac:dyDescent="0.2">
      <c r="A282" s="410" t="str">
        <f t="array" ref="A282">IFERROR(INDEX('E1-C. Financing Descriptions'!$A$1:$A$305,SMALL(IF('E1-C. Financing Descriptions'!$H$1:$H$305&lt;&gt;"",ROW('E1-C. Financing Descriptions'!$H$1:$H$305)),ROW('E1-C. Financing Descriptions'!278:278)),1),"")</f>
        <v/>
      </c>
      <c r="B282" s="410" t="str">
        <f t="array" ref="B282">IFERROR(INDEX('E1-C. Financing Descriptions'!$C$1:$C$305,SMALL(IF('E1-C. Financing Descriptions'!$H$1:$H$305&lt;&gt;"",ROW('E1-C. Financing Descriptions'!$H$1:$H$305)),ROW('E1-C. Financing Descriptions'!278:278)),1),"")</f>
        <v/>
      </c>
      <c r="C282" s="473" t="str">
        <f t="array" ref="C282">IFERROR(INDEX('E1-C. Financing Descriptions'!$H$1:$H$305,SMALL(IF('E1-C. Financing Descriptions'!$H$1:$H$305&lt;&gt;"",ROW('E1-C. Financing Descriptions'!$H$1:$H$305)),ROW('E1-C. Financing Descriptions'!278:278)),1),"")</f>
        <v/>
      </c>
      <c r="D282" s="463"/>
      <c r="E282" s="464"/>
      <c r="F282" s="454"/>
      <c r="G282" s="454"/>
      <c r="H282" s="455"/>
    </row>
    <row r="283" spans="1:8" s="107" customFormat="1" ht="10.5" hidden="1" outlineLevel="1" x14ac:dyDescent="0.2">
      <c r="A283" s="410" t="str">
        <f t="array" ref="A283">IFERROR(INDEX('E1-C. Financing Descriptions'!$A$1:$A$305,SMALL(IF('E1-C. Financing Descriptions'!$H$1:$H$305&lt;&gt;"",ROW('E1-C. Financing Descriptions'!$H$1:$H$305)),ROW('E1-C. Financing Descriptions'!279:279)),1),"")</f>
        <v/>
      </c>
      <c r="B283" s="410" t="str">
        <f t="array" ref="B283">IFERROR(INDEX('E1-C. Financing Descriptions'!$C$1:$C$305,SMALL(IF('E1-C. Financing Descriptions'!$H$1:$H$305&lt;&gt;"",ROW('E1-C. Financing Descriptions'!$H$1:$H$305)),ROW('E1-C. Financing Descriptions'!279:279)),1),"")</f>
        <v/>
      </c>
      <c r="C283" s="473" t="str">
        <f t="array" ref="C283">IFERROR(INDEX('E1-C. Financing Descriptions'!$H$1:$H$305,SMALL(IF('E1-C. Financing Descriptions'!$H$1:$H$305&lt;&gt;"",ROW('E1-C. Financing Descriptions'!$H$1:$H$305)),ROW('E1-C. Financing Descriptions'!279:279)),1),"")</f>
        <v/>
      </c>
      <c r="D283" s="463"/>
      <c r="E283" s="464"/>
      <c r="F283" s="454"/>
      <c r="G283" s="454"/>
      <c r="H283" s="455"/>
    </row>
    <row r="284" spans="1:8" s="107" customFormat="1" ht="10.5" hidden="1" outlineLevel="1" x14ac:dyDescent="0.2">
      <c r="A284" s="410" t="str">
        <f t="array" ref="A284">IFERROR(INDEX('E1-C. Financing Descriptions'!$A$1:$A$305,SMALL(IF('E1-C. Financing Descriptions'!$H$1:$H$305&lt;&gt;"",ROW('E1-C. Financing Descriptions'!$H$1:$H$305)),ROW('E1-C. Financing Descriptions'!280:280)),1),"")</f>
        <v/>
      </c>
      <c r="B284" s="410" t="str">
        <f t="array" ref="B284">IFERROR(INDEX('E1-C. Financing Descriptions'!$C$1:$C$305,SMALL(IF('E1-C. Financing Descriptions'!$H$1:$H$305&lt;&gt;"",ROW('E1-C. Financing Descriptions'!$H$1:$H$305)),ROW('E1-C. Financing Descriptions'!280:280)),1),"")</f>
        <v/>
      </c>
      <c r="C284" s="473" t="str">
        <f t="array" ref="C284">IFERROR(INDEX('E1-C. Financing Descriptions'!$H$1:$H$305,SMALL(IF('E1-C. Financing Descriptions'!$H$1:$H$305&lt;&gt;"",ROW('E1-C. Financing Descriptions'!$H$1:$H$305)),ROW('E1-C. Financing Descriptions'!280:280)),1),"")</f>
        <v/>
      </c>
      <c r="D284" s="463"/>
      <c r="E284" s="464"/>
      <c r="F284" s="454"/>
      <c r="G284" s="454"/>
      <c r="H284" s="455"/>
    </row>
    <row r="285" spans="1:8" s="107" customFormat="1" ht="10.5" hidden="1" outlineLevel="1" x14ac:dyDescent="0.2">
      <c r="A285" s="410" t="str">
        <f t="array" ref="A285">IFERROR(INDEX('E1-C. Financing Descriptions'!$A$1:$A$305,SMALL(IF('E1-C. Financing Descriptions'!$H$1:$H$305&lt;&gt;"",ROW('E1-C. Financing Descriptions'!$H$1:$H$305)),ROW('E1-C. Financing Descriptions'!281:281)),1),"")</f>
        <v/>
      </c>
      <c r="B285" s="410" t="str">
        <f t="array" ref="B285">IFERROR(INDEX('E1-C. Financing Descriptions'!$C$1:$C$305,SMALL(IF('E1-C. Financing Descriptions'!$H$1:$H$305&lt;&gt;"",ROW('E1-C. Financing Descriptions'!$H$1:$H$305)),ROW('E1-C. Financing Descriptions'!281:281)),1),"")</f>
        <v/>
      </c>
      <c r="C285" s="473" t="str">
        <f t="array" ref="C285">IFERROR(INDEX('E1-C. Financing Descriptions'!$H$1:$H$305,SMALL(IF('E1-C. Financing Descriptions'!$H$1:$H$305&lt;&gt;"",ROW('E1-C. Financing Descriptions'!$H$1:$H$305)),ROW('E1-C. Financing Descriptions'!281:281)),1),"")</f>
        <v/>
      </c>
      <c r="D285" s="463"/>
      <c r="E285" s="464"/>
      <c r="F285" s="454"/>
      <c r="G285" s="454"/>
      <c r="H285" s="455"/>
    </row>
    <row r="286" spans="1:8" s="107" customFormat="1" ht="10.5" hidden="1" outlineLevel="1" x14ac:dyDescent="0.2">
      <c r="A286" s="410" t="str">
        <f t="array" ref="A286">IFERROR(INDEX('E1-C. Financing Descriptions'!$A$1:$A$305,SMALL(IF('E1-C. Financing Descriptions'!$H$1:$H$305&lt;&gt;"",ROW('E1-C. Financing Descriptions'!$H$1:$H$305)),ROW('E1-C. Financing Descriptions'!282:282)),1),"")</f>
        <v/>
      </c>
      <c r="B286" s="410" t="str">
        <f t="array" ref="B286">IFERROR(INDEX('E1-C. Financing Descriptions'!$C$1:$C$305,SMALL(IF('E1-C. Financing Descriptions'!$H$1:$H$305&lt;&gt;"",ROW('E1-C. Financing Descriptions'!$H$1:$H$305)),ROW('E1-C. Financing Descriptions'!282:282)),1),"")</f>
        <v/>
      </c>
      <c r="C286" s="473" t="str">
        <f t="array" ref="C286">IFERROR(INDEX('E1-C. Financing Descriptions'!$H$1:$H$305,SMALL(IF('E1-C. Financing Descriptions'!$H$1:$H$305&lt;&gt;"",ROW('E1-C. Financing Descriptions'!$H$1:$H$305)),ROW('E1-C. Financing Descriptions'!282:282)),1),"")</f>
        <v/>
      </c>
      <c r="D286" s="463"/>
      <c r="E286" s="464"/>
      <c r="F286" s="454"/>
      <c r="G286" s="454"/>
      <c r="H286" s="455"/>
    </row>
    <row r="287" spans="1:8" s="107" customFormat="1" ht="10.5" hidden="1" outlineLevel="1" x14ac:dyDescent="0.2">
      <c r="A287" s="410" t="str">
        <f t="array" ref="A287">IFERROR(INDEX('E1-C. Financing Descriptions'!$A$1:$A$305,SMALL(IF('E1-C. Financing Descriptions'!$H$1:$H$305&lt;&gt;"",ROW('E1-C. Financing Descriptions'!$H$1:$H$305)),ROW('E1-C. Financing Descriptions'!283:283)),1),"")</f>
        <v/>
      </c>
      <c r="B287" s="410" t="str">
        <f t="array" ref="B287">IFERROR(INDEX('E1-C. Financing Descriptions'!$C$1:$C$305,SMALL(IF('E1-C. Financing Descriptions'!$H$1:$H$305&lt;&gt;"",ROW('E1-C. Financing Descriptions'!$H$1:$H$305)),ROW('E1-C. Financing Descriptions'!283:283)),1),"")</f>
        <v/>
      </c>
      <c r="C287" s="473" t="str">
        <f t="array" ref="C287">IFERROR(INDEX('E1-C. Financing Descriptions'!$H$1:$H$305,SMALL(IF('E1-C. Financing Descriptions'!$H$1:$H$305&lt;&gt;"",ROW('E1-C. Financing Descriptions'!$H$1:$H$305)),ROW('E1-C. Financing Descriptions'!283:283)),1),"")</f>
        <v/>
      </c>
      <c r="D287" s="463"/>
      <c r="E287" s="464"/>
      <c r="F287" s="454"/>
      <c r="G287" s="454"/>
      <c r="H287" s="455"/>
    </row>
    <row r="288" spans="1:8" s="107" customFormat="1" ht="10.5" hidden="1" outlineLevel="1" x14ac:dyDescent="0.2">
      <c r="A288" s="410" t="str">
        <f t="array" ref="A288">IFERROR(INDEX('E1-C. Financing Descriptions'!$A$1:$A$305,SMALL(IF('E1-C. Financing Descriptions'!$H$1:$H$305&lt;&gt;"",ROW('E1-C. Financing Descriptions'!$H$1:$H$305)),ROW('E1-C. Financing Descriptions'!284:284)),1),"")</f>
        <v/>
      </c>
      <c r="B288" s="410" t="str">
        <f t="array" ref="B288">IFERROR(INDEX('E1-C. Financing Descriptions'!$C$1:$C$305,SMALL(IF('E1-C. Financing Descriptions'!$H$1:$H$305&lt;&gt;"",ROW('E1-C. Financing Descriptions'!$H$1:$H$305)),ROW('E1-C. Financing Descriptions'!284:284)),1),"")</f>
        <v/>
      </c>
      <c r="C288" s="473" t="str">
        <f t="array" ref="C288">IFERROR(INDEX('E1-C. Financing Descriptions'!$H$1:$H$305,SMALL(IF('E1-C. Financing Descriptions'!$H$1:$H$305&lt;&gt;"",ROW('E1-C. Financing Descriptions'!$H$1:$H$305)),ROW('E1-C. Financing Descriptions'!284:284)),1),"")</f>
        <v/>
      </c>
      <c r="D288" s="463"/>
      <c r="E288" s="464"/>
      <c r="F288" s="454"/>
      <c r="G288" s="454"/>
      <c r="H288" s="455"/>
    </row>
    <row r="289" spans="1:8" s="107" customFormat="1" ht="10.5" hidden="1" outlineLevel="1" x14ac:dyDescent="0.2">
      <c r="A289" s="410" t="str">
        <f t="array" ref="A289">IFERROR(INDEX('E1-C. Financing Descriptions'!$A$1:$A$305,SMALL(IF('E1-C. Financing Descriptions'!$H$1:$H$305&lt;&gt;"",ROW('E1-C. Financing Descriptions'!$H$1:$H$305)),ROW('E1-C. Financing Descriptions'!285:285)),1),"")</f>
        <v/>
      </c>
      <c r="B289" s="410" t="str">
        <f t="array" ref="B289">IFERROR(INDEX('E1-C. Financing Descriptions'!$C$1:$C$305,SMALL(IF('E1-C. Financing Descriptions'!$H$1:$H$305&lt;&gt;"",ROW('E1-C. Financing Descriptions'!$H$1:$H$305)),ROW('E1-C. Financing Descriptions'!285:285)),1),"")</f>
        <v/>
      </c>
      <c r="C289" s="473" t="str">
        <f t="array" ref="C289">IFERROR(INDEX('E1-C. Financing Descriptions'!$H$1:$H$305,SMALL(IF('E1-C. Financing Descriptions'!$H$1:$H$305&lt;&gt;"",ROW('E1-C. Financing Descriptions'!$H$1:$H$305)),ROW('E1-C. Financing Descriptions'!285:285)),1),"")</f>
        <v/>
      </c>
      <c r="D289" s="463"/>
      <c r="E289" s="464"/>
      <c r="F289" s="454"/>
      <c r="G289" s="454"/>
      <c r="H289" s="455"/>
    </row>
    <row r="290" spans="1:8" s="107" customFormat="1" ht="10.5" hidden="1" outlineLevel="1" x14ac:dyDescent="0.2">
      <c r="A290" s="410" t="str">
        <f t="array" ref="A290">IFERROR(INDEX('E1-C. Financing Descriptions'!$A$1:$A$305,SMALL(IF('E1-C. Financing Descriptions'!$H$1:$H$305&lt;&gt;"",ROW('E1-C. Financing Descriptions'!$H$1:$H$305)),ROW('E1-C. Financing Descriptions'!286:286)),1),"")</f>
        <v/>
      </c>
      <c r="B290" s="410" t="str">
        <f t="array" ref="B290">IFERROR(INDEX('E1-C. Financing Descriptions'!$C$1:$C$305,SMALL(IF('E1-C. Financing Descriptions'!$H$1:$H$305&lt;&gt;"",ROW('E1-C. Financing Descriptions'!$H$1:$H$305)),ROW('E1-C. Financing Descriptions'!286:286)),1),"")</f>
        <v/>
      </c>
      <c r="C290" s="473" t="str">
        <f t="array" ref="C290">IFERROR(INDEX('E1-C. Financing Descriptions'!$H$1:$H$305,SMALL(IF('E1-C. Financing Descriptions'!$H$1:$H$305&lt;&gt;"",ROW('E1-C. Financing Descriptions'!$H$1:$H$305)),ROW('E1-C. Financing Descriptions'!286:286)),1),"")</f>
        <v/>
      </c>
      <c r="D290" s="463"/>
      <c r="E290" s="464"/>
      <c r="F290" s="454"/>
      <c r="G290" s="454"/>
      <c r="H290" s="455"/>
    </row>
    <row r="291" spans="1:8" s="107" customFormat="1" ht="10.5" hidden="1" outlineLevel="1" x14ac:dyDescent="0.2">
      <c r="A291" s="410" t="str">
        <f t="array" ref="A291">IFERROR(INDEX('E1-C. Financing Descriptions'!$A$1:$A$305,SMALL(IF('E1-C. Financing Descriptions'!$H$1:$H$305&lt;&gt;"",ROW('E1-C. Financing Descriptions'!$H$1:$H$305)),ROW('E1-C. Financing Descriptions'!287:287)),1),"")</f>
        <v/>
      </c>
      <c r="B291" s="410" t="str">
        <f t="array" ref="B291">IFERROR(INDEX('E1-C. Financing Descriptions'!$C$1:$C$305,SMALL(IF('E1-C. Financing Descriptions'!$H$1:$H$305&lt;&gt;"",ROW('E1-C. Financing Descriptions'!$H$1:$H$305)),ROW('E1-C. Financing Descriptions'!287:287)),1),"")</f>
        <v/>
      </c>
      <c r="C291" s="473" t="str">
        <f t="array" ref="C291">IFERROR(INDEX('E1-C. Financing Descriptions'!$H$1:$H$305,SMALL(IF('E1-C. Financing Descriptions'!$H$1:$H$305&lt;&gt;"",ROW('E1-C. Financing Descriptions'!$H$1:$H$305)),ROW('E1-C. Financing Descriptions'!287:287)),1),"")</f>
        <v/>
      </c>
      <c r="D291" s="463"/>
      <c r="E291" s="464"/>
      <c r="F291" s="454"/>
      <c r="G291" s="454"/>
      <c r="H291" s="455"/>
    </row>
    <row r="292" spans="1:8" s="107" customFormat="1" ht="10.5" hidden="1" outlineLevel="1" x14ac:dyDescent="0.2">
      <c r="A292" s="410" t="str">
        <f t="array" ref="A292">IFERROR(INDEX('E1-C. Financing Descriptions'!$A$1:$A$305,SMALL(IF('E1-C. Financing Descriptions'!$H$1:$H$305&lt;&gt;"",ROW('E1-C. Financing Descriptions'!$H$1:$H$305)),ROW('E1-C. Financing Descriptions'!288:288)),1),"")</f>
        <v/>
      </c>
      <c r="B292" s="410" t="str">
        <f t="array" ref="B292">IFERROR(INDEX('E1-C. Financing Descriptions'!$C$1:$C$305,SMALL(IF('E1-C. Financing Descriptions'!$H$1:$H$305&lt;&gt;"",ROW('E1-C. Financing Descriptions'!$H$1:$H$305)),ROW('E1-C. Financing Descriptions'!288:288)),1),"")</f>
        <v/>
      </c>
      <c r="C292" s="473" t="str">
        <f t="array" ref="C292">IFERROR(INDEX('E1-C. Financing Descriptions'!$H$1:$H$305,SMALL(IF('E1-C. Financing Descriptions'!$H$1:$H$305&lt;&gt;"",ROW('E1-C. Financing Descriptions'!$H$1:$H$305)),ROW('E1-C. Financing Descriptions'!288:288)),1),"")</f>
        <v/>
      </c>
      <c r="D292" s="463"/>
      <c r="E292" s="464"/>
      <c r="F292" s="454"/>
      <c r="G292" s="454"/>
      <c r="H292" s="455"/>
    </row>
    <row r="293" spans="1:8" s="107" customFormat="1" ht="10.5" hidden="1" outlineLevel="1" x14ac:dyDescent="0.2">
      <c r="A293" s="410" t="str">
        <f t="array" ref="A293">IFERROR(INDEX('E1-C. Financing Descriptions'!$A$1:$A$305,SMALL(IF('E1-C. Financing Descriptions'!$H$1:$H$305&lt;&gt;"",ROW('E1-C. Financing Descriptions'!$H$1:$H$305)),ROW('E1-C. Financing Descriptions'!289:289)),1),"")</f>
        <v/>
      </c>
      <c r="B293" s="410" t="str">
        <f t="array" ref="B293">IFERROR(INDEX('E1-C. Financing Descriptions'!$C$1:$C$305,SMALL(IF('E1-C. Financing Descriptions'!$H$1:$H$305&lt;&gt;"",ROW('E1-C. Financing Descriptions'!$H$1:$H$305)),ROW('E1-C. Financing Descriptions'!289:289)),1),"")</f>
        <v/>
      </c>
      <c r="C293" s="473" t="str">
        <f t="array" ref="C293">IFERROR(INDEX('E1-C. Financing Descriptions'!$H$1:$H$305,SMALL(IF('E1-C. Financing Descriptions'!$H$1:$H$305&lt;&gt;"",ROW('E1-C. Financing Descriptions'!$H$1:$H$305)),ROW('E1-C. Financing Descriptions'!289:289)),1),"")</f>
        <v/>
      </c>
      <c r="D293" s="463"/>
      <c r="E293" s="464"/>
      <c r="F293" s="454"/>
      <c r="G293" s="454"/>
      <c r="H293" s="455"/>
    </row>
    <row r="294" spans="1:8" s="107" customFormat="1" ht="10.5" hidden="1" outlineLevel="1" x14ac:dyDescent="0.2">
      <c r="A294" s="410" t="str">
        <f t="array" ref="A294">IFERROR(INDEX('E1-C. Financing Descriptions'!$A$1:$A$305,SMALL(IF('E1-C. Financing Descriptions'!$H$1:$H$305&lt;&gt;"",ROW('E1-C. Financing Descriptions'!$H$1:$H$305)),ROW('E1-C. Financing Descriptions'!290:290)),1),"")</f>
        <v/>
      </c>
      <c r="B294" s="410" t="str">
        <f t="array" ref="B294">IFERROR(INDEX('E1-C. Financing Descriptions'!$C$1:$C$305,SMALL(IF('E1-C. Financing Descriptions'!$H$1:$H$305&lt;&gt;"",ROW('E1-C. Financing Descriptions'!$H$1:$H$305)),ROW('E1-C. Financing Descriptions'!290:290)),1),"")</f>
        <v/>
      </c>
      <c r="C294" s="473" t="str">
        <f t="array" ref="C294">IFERROR(INDEX('E1-C. Financing Descriptions'!$H$1:$H$305,SMALL(IF('E1-C. Financing Descriptions'!$H$1:$H$305&lt;&gt;"",ROW('E1-C. Financing Descriptions'!$H$1:$H$305)),ROW('E1-C. Financing Descriptions'!290:290)),1),"")</f>
        <v/>
      </c>
      <c r="D294" s="463"/>
      <c r="E294" s="464"/>
      <c r="F294" s="454"/>
      <c r="G294" s="454"/>
      <c r="H294" s="455"/>
    </row>
    <row r="295" spans="1:8" s="107" customFormat="1" ht="10.5" hidden="1" outlineLevel="1" x14ac:dyDescent="0.2">
      <c r="A295" s="410" t="str">
        <f t="array" ref="A295">IFERROR(INDEX('E1-C. Financing Descriptions'!$A$1:$A$305,SMALL(IF('E1-C. Financing Descriptions'!$H$1:$H$305&lt;&gt;"",ROW('E1-C. Financing Descriptions'!$H$1:$H$305)),ROW('E1-C. Financing Descriptions'!291:291)),1),"")</f>
        <v/>
      </c>
      <c r="B295" s="410" t="str">
        <f t="array" ref="B295">IFERROR(INDEX('E1-C. Financing Descriptions'!$C$1:$C$305,SMALL(IF('E1-C. Financing Descriptions'!$H$1:$H$305&lt;&gt;"",ROW('E1-C. Financing Descriptions'!$H$1:$H$305)),ROW('E1-C. Financing Descriptions'!291:291)),1),"")</f>
        <v/>
      </c>
      <c r="C295" s="473" t="str">
        <f t="array" ref="C295">IFERROR(INDEX('E1-C. Financing Descriptions'!$H$1:$H$305,SMALL(IF('E1-C. Financing Descriptions'!$H$1:$H$305&lt;&gt;"",ROW('E1-C. Financing Descriptions'!$H$1:$H$305)),ROW('E1-C. Financing Descriptions'!291:291)),1),"")</f>
        <v/>
      </c>
      <c r="D295" s="463"/>
      <c r="E295" s="464"/>
      <c r="F295" s="454"/>
      <c r="G295" s="454"/>
      <c r="H295" s="455"/>
    </row>
    <row r="296" spans="1:8" s="107" customFormat="1" ht="10.5" hidden="1" outlineLevel="1" x14ac:dyDescent="0.2">
      <c r="A296" s="410" t="str">
        <f t="array" ref="A296">IFERROR(INDEX('E1-C. Financing Descriptions'!$A$1:$A$305,SMALL(IF('E1-C. Financing Descriptions'!$H$1:$H$305&lt;&gt;"",ROW('E1-C. Financing Descriptions'!$H$1:$H$305)),ROW('E1-C. Financing Descriptions'!292:292)),1),"")</f>
        <v/>
      </c>
      <c r="B296" s="410" t="str">
        <f t="array" ref="B296">IFERROR(INDEX('E1-C. Financing Descriptions'!$C$1:$C$305,SMALL(IF('E1-C. Financing Descriptions'!$H$1:$H$305&lt;&gt;"",ROW('E1-C. Financing Descriptions'!$H$1:$H$305)),ROW('E1-C. Financing Descriptions'!292:292)),1),"")</f>
        <v/>
      </c>
      <c r="C296" s="473" t="str">
        <f t="array" ref="C296">IFERROR(INDEX('E1-C. Financing Descriptions'!$H$1:$H$305,SMALL(IF('E1-C. Financing Descriptions'!$H$1:$H$305&lt;&gt;"",ROW('E1-C. Financing Descriptions'!$H$1:$H$305)),ROW('E1-C. Financing Descriptions'!292:292)),1),"")</f>
        <v/>
      </c>
      <c r="D296" s="463"/>
      <c r="E296" s="464"/>
      <c r="F296" s="454"/>
      <c r="G296" s="454"/>
      <c r="H296" s="455"/>
    </row>
    <row r="297" spans="1:8" s="107" customFormat="1" ht="10.5" hidden="1" outlineLevel="1" x14ac:dyDescent="0.2">
      <c r="A297" s="410" t="str">
        <f t="array" ref="A297">IFERROR(INDEX('E1-C. Financing Descriptions'!$A$1:$A$305,SMALL(IF('E1-C. Financing Descriptions'!$H$1:$H$305&lt;&gt;"",ROW('E1-C. Financing Descriptions'!$H$1:$H$305)),ROW('E1-C. Financing Descriptions'!293:293)),1),"")</f>
        <v/>
      </c>
      <c r="B297" s="410" t="str">
        <f t="array" ref="B297">IFERROR(INDEX('E1-C. Financing Descriptions'!$C$1:$C$305,SMALL(IF('E1-C. Financing Descriptions'!$H$1:$H$305&lt;&gt;"",ROW('E1-C. Financing Descriptions'!$H$1:$H$305)),ROW('E1-C. Financing Descriptions'!293:293)),1),"")</f>
        <v/>
      </c>
      <c r="C297" s="473" t="str">
        <f t="array" ref="C297">IFERROR(INDEX('E1-C. Financing Descriptions'!$H$1:$H$305,SMALL(IF('E1-C. Financing Descriptions'!$H$1:$H$305&lt;&gt;"",ROW('E1-C. Financing Descriptions'!$H$1:$H$305)),ROW('E1-C. Financing Descriptions'!293:293)),1),"")</f>
        <v/>
      </c>
      <c r="D297" s="463"/>
      <c r="E297" s="464"/>
      <c r="F297" s="454"/>
      <c r="G297" s="454"/>
      <c r="H297" s="455"/>
    </row>
    <row r="298" spans="1:8" s="107" customFormat="1" ht="10.5" hidden="1" outlineLevel="1" x14ac:dyDescent="0.2">
      <c r="A298" s="410" t="str">
        <f t="array" ref="A298">IFERROR(INDEX('E1-C. Financing Descriptions'!$A$1:$A$305,SMALL(IF('E1-C. Financing Descriptions'!$H$1:$H$305&lt;&gt;"",ROW('E1-C. Financing Descriptions'!$H$1:$H$305)),ROW('E1-C. Financing Descriptions'!294:294)),1),"")</f>
        <v/>
      </c>
      <c r="B298" s="410" t="str">
        <f t="array" ref="B298">IFERROR(INDEX('E1-C. Financing Descriptions'!$C$1:$C$305,SMALL(IF('E1-C. Financing Descriptions'!$H$1:$H$305&lt;&gt;"",ROW('E1-C. Financing Descriptions'!$H$1:$H$305)),ROW('E1-C. Financing Descriptions'!294:294)),1),"")</f>
        <v/>
      </c>
      <c r="C298" s="473" t="str">
        <f t="array" ref="C298">IFERROR(INDEX('E1-C. Financing Descriptions'!$H$1:$H$305,SMALL(IF('E1-C. Financing Descriptions'!$H$1:$H$305&lt;&gt;"",ROW('E1-C. Financing Descriptions'!$H$1:$H$305)),ROW('E1-C. Financing Descriptions'!294:294)),1),"")</f>
        <v/>
      </c>
      <c r="D298" s="463"/>
      <c r="E298" s="464"/>
      <c r="F298" s="454"/>
      <c r="G298" s="454"/>
      <c r="H298" s="455"/>
    </row>
    <row r="299" spans="1:8" s="107" customFormat="1" ht="10.5" hidden="1" outlineLevel="1" x14ac:dyDescent="0.2">
      <c r="A299" s="410" t="str">
        <f t="array" ref="A299">IFERROR(INDEX('E1-C. Financing Descriptions'!$A$1:$A$305,SMALL(IF('E1-C. Financing Descriptions'!$H$1:$H$305&lt;&gt;"",ROW('E1-C. Financing Descriptions'!$H$1:$H$305)),ROW('E1-C. Financing Descriptions'!295:295)),1),"")</f>
        <v/>
      </c>
      <c r="B299" s="410" t="str">
        <f t="array" ref="B299">IFERROR(INDEX('E1-C. Financing Descriptions'!$C$1:$C$305,SMALL(IF('E1-C. Financing Descriptions'!$H$1:$H$305&lt;&gt;"",ROW('E1-C. Financing Descriptions'!$H$1:$H$305)),ROW('E1-C. Financing Descriptions'!295:295)),1),"")</f>
        <v/>
      </c>
      <c r="C299" s="473" t="str">
        <f t="array" ref="C299">IFERROR(INDEX('E1-C. Financing Descriptions'!$H$1:$H$305,SMALL(IF('E1-C. Financing Descriptions'!$H$1:$H$305&lt;&gt;"",ROW('E1-C. Financing Descriptions'!$H$1:$H$305)),ROW('E1-C. Financing Descriptions'!295:295)),1),"")</f>
        <v/>
      </c>
      <c r="D299" s="463"/>
      <c r="E299" s="464"/>
      <c r="F299" s="454"/>
      <c r="G299" s="454"/>
      <c r="H299" s="455"/>
    </row>
    <row r="300" spans="1:8" s="107" customFormat="1" ht="10.5" hidden="1" outlineLevel="1" x14ac:dyDescent="0.2">
      <c r="A300" s="410" t="str">
        <f t="array" ref="A300">IFERROR(INDEX('E1-C. Financing Descriptions'!$A$1:$A$305,SMALL(IF('E1-C. Financing Descriptions'!$H$1:$H$305&lt;&gt;"",ROW('E1-C. Financing Descriptions'!$H$1:$H$305)),ROW('E1-C. Financing Descriptions'!296:296)),1),"")</f>
        <v/>
      </c>
      <c r="B300" s="410" t="str">
        <f t="array" ref="B300">IFERROR(INDEX('E1-C. Financing Descriptions'!$C$1:$C$305,SMALL(IF('E1-C. Financing Descriptions'!$H$1:$H$305&lt;&gt;"",ROW('E1-C. Financing Descriptions'!$H$1:$H$305)),ROW('E1-C. Financing Descriptions'!296:296)),1),"")</f>
        <v/>
      </c>
      <c r="C300" s="473" t="str">
        <f t="array" ref="C300">IFERROR(INDEX('E1-C. Financing Descriptions'!$H$1:$H$305,SMALL(IF('E1-C. Financing Descriptions'!$H$1:$H$305&lt;&gt;"",ROW('E1-C. Financing Descriptions'!$H$1:$H$305)),ROW('E1-C. Financing Descriptions'!296:296)),1),"")</f>
        <v/>
      </c>
      <c r="D300" s="463"/>
      <c r="E300" s="464"/>
      <c r="F300" s="454"/>
      <c r="G300" s="454"/>
      <c r="H300" s="455"/>
    </row>
    <row r="301" spans="1:8" s="107" customFormat="1" ht="10.5" hidden="1" outlineLevel="1" x14ac:dyDescent="0.2">
      <c r="A301" s="410" t="str">
        <f t="array" ref="A301">IFERROR(INDEX('E1-C. Financing Descriptions'!$A$1:$A$305,SMALL(IF('E1-C. Financing Descriptions'!$H$1:$H$305&lt;&gt;"",ROW('E1-C. Financing Descriptions'!$H$1:$H$305)),ROW('E1-C. Financing Descriptions'!297:297)),1),"")</f>
        <v/>
      </c>
      <c r="B301" s="410" t="str">
        <f t="array" ref="B301">IFERROR(INDEX('E1-C. Financing Descriptions'!$C$1:$C$305,SMALL(IF('E1-C. Financing Descriptions'!$H$1:$H$305&lt;&gt;"",ROW('E1-C. Financing Descriptions'!$H$1:$H$305)),ROW('E1-C. Financing Descriptions'!297:297)),1),"")</f>
        <v/>
      </c>
      <c r="C301" s="473" t="str">
        <f t="array" ref="C301">IFERROR(INDEX('E1-C. Financing Descriptions'!$H$1:$H$305,SMALL(IF('E1-C. Financing Descriptions'!$H$1:$H$305&lt;&gt;"",ROW('E1-C. Financing Descriptions'!$H$1:$H$305)),ROW('E1-C. Financing Descriptions'!297:297)),1),"")</f>
        <v/>
      </c>
      <c r="D301" s="463"/>
      <c r="E301" s="464"/>
      <c r="F301" s="454"/>
      <c r="G301" s="454"/>
      <c r="H301" s="455"/>
    </row>
    <row r="302" spans="1:8" s="107" customFormat="1" ht="10.5" hidden="1" outlineLevel="1" x14ac:dyDescent="0.2">
      <c r="A302" s="410" t="str">
        <f t="array" ref="A302">IFERROR(INDEX('E1-C. Financing Descriptions'!$A$1:$A$305,SMALL(IF('E1-C. Financing Descriptions'!$H$1:$H$305&lt;&gt;"",ROW('E1-C. Financing Descriptions'!$H$1:$H$305)),ROW('E1-C. Financing Descriptions'!298:298)),1),"")</f>
        <v/>
      </c>
      <c r="B302" s="410" t="str">
        <f t="array" ref="B302">IFERROR(INDEX('E1-C. Financing Descriptions'!$C$1:$C$305,SMALL(IF('E1-C. Financing Descriptions'!$H$1:$H$305&lt;&gt;"",ROW('E1-C. Financing Descriptions'!$H$1:$H$305)),ROW('E1-C. Financing Descriptions'!298:298)),1),"")</f>
        <v/>
      </c>
      <c r="C302" s="473" t="str">
        <f t="array" ref="C302">IFERROR(INDEX('E1-C. Financing Descriptions'!$H$1:$H$305,SMALL(IF('E1-C. Financing Descriptions'!$H$1:$H$305&lt;&gt;"",ROW('E1-C. Financing Descriptions'!$H$1:$H$305)),ROW('E1-C. Financing Descriptions'!298:298)),1),"")</f>
        <v/>
      </c>
      <c r="D302" s="463"/>
      <c r="E302" s="464"/>
      <c r="F302" s="454"/>
      <c r="G302" s="454"/>
      <c r="H302" s="455"/>
    </row>
    <row r="303" spans="1:8" s="107" customFormat="1" ht="10.5" hidden="1" outlineLevel="1" x14ac:dyDescent="0.2">
      <c r="A303" s="410" t="str">
        <f t="array" ref="A303">IFERROR(INDEX('E1-C. Financing Descriptions'!$A$1:$A$305,SMALL(IF('E1-C. Financing Descriptions'!$H$1:$H$305&lt;&gt;"",ROW('E1-C. Financing Descriptions'!$H$1:$H$305)),ROW('E1-C. Financing Descriptions'!299:299)),1),"")</f>
        <v/>
      </c>
      <c r="B303" s="410" t="str">
        <f t="array" ref="B303">IFERROR(INDEX('E1-C. Financing Descriptions'!$C$1:$C$305,SMALL(IF('E1-C. Financing Descriptions'!$H$1:$H$305&lt;&gt;"",ROW('E1-C. Financing Descriptions'!$H$1:$H$305)),ROW('E1-C. Financing Descriptions'!299:299)),1),"")</f>
        <v/>
      </c>
      <c r="C303" s="473" t="str">
        <f t="array" ref="C303">IFERROR(INDEX('E1-C. Financing Descriptions'!$H$1:$H$305,SMALL(IF('E1-C. Financing Descriptions'!$H$1:$H$305&lt;&gt;"",ROW('E1-C. Financing Descriptions'!$H$1:$H$305)),ROW('E1-C. Financing Descriptions'!299:299)),1),"")</f>
        <v/>
      </c>
      <c r="D303" s="463"/>
      <c r="E303" s="464"/>
      <c r="F303" s="454"/>
      <c r="G303" s="454"/>
      <c r="H303" s="455"/>
    </row>
    <row r="304" spans="1:8" s="107" customFormat="1" ht="10.5" hidden="1" outlineLevel="1" x14ac:dyDescent="0.2">
      <c r="A304" s="410" t="str">
        <f t="array" ref="A304">IFERROR(INDEX('E1-C. Financing Descriptions'!$A$1:$A$305,SMALL(IF('E1-C. Financing Descriptions'!$H$1:$H$305&lt;&gt;"",ROW('E1-C. Financing Descriptions'!$H$1:$H$305)),ROW('E1-C. Financing Descriptions'!300:300)),1),"")</f>
        <v/>
      </c>
      <c r="B304" s="410" t="str">
        <f t="array" ref="B304">IFERROR(INDEX('E1-C. Financing Descriptions'!$C$1:$C$305,SMALL(IF('E1-C. Financing Descriptions'!$H$1:$H$305&lt;&gt;"",ROW('E1-C. Financing Descriptions'!$H$1:$H$305)),ROW('E1-C. Financing Descriptions'!300:300)),1),"")</f>
        <v/>
      </c>
      <c r="C304" s="473" t="str">
        <f t="array" ref="C304">IFERROR(INDEX('E1-C. Financing Descriptions'!$H$1:$H$305,SMALL(IF('E1-C. Financing Descriptions'!$H$1:$H$305&lt;&gt;"",ROW('E1-C. Financing Descriptions'!$H$1:$H$305)),ROW('E1-C. Financing Descriptions'!300:300)),1),"")</f>
        <v/>
      </c>
      <c r="D304" s="463"/>
      <c r="E304" s="464"/>
      <c r="F304" s="454"/>
      <c r="G304" s="454"/>
      <c r="H304" s="455"/>
    </row>
    <row r="305" spans="1:8" s="107" customFormat="1" ht="10.5" hidden="1" outlineLevel="1" x14ac:dyDescent="0.2">
      <c r="A305" s="410" t="str">
        <f t="array" ref="A305">IFERROR(INDEX('E1-C. Financing Descriptions'!$A$1:$A$305,SMALL(IF('E1-C. Financing Descriptions'!$H$1:$H$305="CV",ROW('E1-C. Financing Descriptions'!$H$1:$H$305)),ROW('E1-C. Financing Descriptions'!300:300)),1),"")</f>
        <v/>
      </c>
      <c r="B305" s="410" t="str">
        <f t="array" ref="B305">IFERROR(INDEX('E1-C. Financing Descriptions'!$C$1:$C$305,SMALL(IF('E1-C. Financing Descriptions'!$H$1:$H$305&lt;&gt;"",ROW('E1-C. Financing Descriptions'!$H$1:$H$305)),ROW('E1-C. Financing Descriptions'!301:301)),1),"")</f>
        <v/>
      </c>
      <c r="C305" s="473" t="str">
        <f t="array" ref="C305">IFERROR(INDEX('E1-C. Financing Descriptions'!$H$1:$H$305,SMALL(IF('E1-C. Financing Descriptions'!$H$1:$H$305&lt;&gt;"",ROW('E1-C. Financing Descriptions'!$H$1:$H$305)),ROW('E1-C. Financing Descriptions'!301:301)),1),"")</f>
        <v/>
      </c>
      <c r="D305" s="463"/>
      <c r="E305" s="464"/>
      <c r="F305" s="454"/>
      <c r="G305" s="454"/>
      <c r="H305" s="455"/>
    </row>
    <row r="306" spans="1:8" s="107" customFormat="1" ht="10" collapsed="1" x14ac:dyDescent="0.2">
      <c r="A306" s="115" t="s">
        <v>209</v>
      </c>
      <c r="B306" s="115" t="s">
        <v>209</v>
      </c>
      <c r="C306" s="115"/>
      <c r="D306" s="115" t="s">
        <v>209</v>
      </c>
      <c r="E306" s="115" t="s">
        <v>209</v>
      </c>
      <c r="F306" s="115" t="s">
        <v>209</v>
      </c>
      <c r="G306" s="115"/>
      <c r="H306" s="115" t="s">
        <v>209</v>
      </c>
    </row>
    <row r="307" spans="1:8" s="443" customFormat="1" ht="10" x14ac:dyDescent="0.2">
      <c r="A307" s="441"/>
      <c r="B307" s="442"/>
      <c r="C307" s="442"/>
      <c r="D307" s="442"/>
      <c r="E307" s="442"/>
      <c r="F307" s="441"/>
      <c r="G307" s="441"/>
      <c r="H307" s="441"/>
    </row>
    <row r="308" spans="1:8" s="443" customFormat="1" ht="10" x14ac:dyDescent="0.2">
      <c r="A308" s="441"/>
      <c r="B308" s="442"/>
      <c r="C308" s="442"/>
      <c r="D308" s="442"/>
      <c r="E308" s="442"/>
      <c r="F308" s="441"/>
      <c r="G308" s="441"/>
      <c r="H308" s="441"/>
    </row>
  </sheetData>
  <sheetProtection sheet="1" objects="1" scenarios="1"/>
  <dataValidations disablePrompts="1" count="1">
    <dataValidation allowBlank="1" showInputMessage="1" showErrorMessage="1" promptTitle="Ownership" prompt="Please indicate the % of ownership associated with this investment." sqref="F6:H6"/>
  </dataValidations>
  <pageMargins left="0.7" right="0.7" top="0.75" bottom="0.75" header="0.3" footer="0.3"/>
  <pageSetup scale="78" fitToHeight="0" orientation="landscape" r:id="rId1"/>
  <headerFooter>
    <oddHeader>&amp;L&amp;"Arial,Bold"&amp;8&amp;K0000FFE1-D. Covenant Defaults</oddHeader>
  </headerFooter>
  <extLst>
    <ext xmlns:x14="http://schemas.microsoft.com/office/spreadsheetml/2009/9/main" uri="{78C0D931-6437-407d-A8EE-F0AAD7539E65}">
      <x14:conditionalFormattings>
        <x14:conditionalFormatting xmlns:xm="http://schemas.microsoft.com/office/excel/2006/main">
          <x14:cfRule type="expression" priority="4" id="{ECD20E19-CF79-4640-B077-361AF5854550}">
            <xm:f>IF('E1-C. Financing Descriptions'!$A5="",TRUE,FALSE)</xm:f>
            <x14:dxf>
              <fill>
                <patternFill>
                  <bgColor theme="0" tint="-0.499984740745262"/>
                </patternFill>
              </fill>
            </x14:dxf>
          </x14:cfRule>
          <xm:sqref>A6:H305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8"/>
  <sheetViews>
    <sheetView zoomScaleNormal="100" workbookViewId="0">
      <pane ySplit="5" topLeftCell="A6" activePane="bottomLeft" state="frozen"/>
      <selection pane="bottomLeft" activeCell="A6" sqref="A6"/>
    </sheetView>
  </sheetViews>
  <sheetFormatPr defaultColWidth="9.1796875" defaultRowHeight="12.5" outlineLevelRow="1" x14ac:dyDescent="0.25"/>
  <cols>
    <col min="1" max="1" width="35.7265625" style="56" customWidth="1"/>
    <col min="2" max="2" width="17.7265625" style="56" bestFit="1" customWidth="1"/>
    <col min="3" max="3" width="45.26953125" style="56" customWidth="1"/>
    <col min="4" max="16384" width="9.1796875" style="56"/>
  </cols>
  <sheetData>
    <row r="1" spans="1:3" s="103" customFormat="1" ht="22.5" customHeight="1" x14ac:dyDescent="0.4">
      <c r="A1" s="100">
        <f>FundName</f>
        <v>0</v>
      </c>
      <c r="B1" s="100"/>
      <c r="C1" s="100"/>
    </row>
    <row r="2" spans="1:3" s="107" customFormat="1" ht="10.5" x14ac:dyDescent="0.2">
      <c r="A2" s="104">
        <f>ApplicantName</f>
        <v>0</v>
      </c>
      <c r="B2" s="104"/>
      <c r="C2" s="104"/>
    </row>
    <row r="3" spans="1:3" s="107" customFormat="1" ht="10.5" x14ac:dyDescent="0.2">
      <c r="A3" s="617"/>
      <c r="B3" s="617"/>
      <c r="C3" s="617"/>
    </row>
    <row r="4" spans="1:3" s="107" customFormat="1" ht="10.5" x14ac:dyDescent="0.2">
      <c r="A4" s="104"/>
      <c r="B4" s="104"/>
      <c r="C4" s="104"/>
    </row>
    <row r="5" spans="1:3" s="107" customFormat="1" ht="34.5" customHeight="1" x14ac:dyDescent="0.25">
      <c r="A5" s="114" t="s">
        <v>0</v>
      </c>
      <c r="B5" s="114" t="s">
        <v>354</v>
      </c>
      <c r="C5" s="114" t="s">
        <v>359</v>
      </c>
    </row>
    <row r="6" spans="1:3" s="107" customFormat="1" ht="12" customHeight="1" x14ac:dyDescent="0.2">
      <c r="A6" s="410" t="str">
        <f t="array" ref="A6">IFERROR(INDEX('E1-C. Financing Descriptions'!$A$1:$A$305,SMALL(IF('E1-C. Financing Descriptions'!$L$1:$L$305="U",ROW('E1-C. Financing Descriptions'!$L$1:$L$305)),ROW('E1-C. Financing Descriptions'!1:1)),1),"")</f>
        <v/>
      </c>
      <c r="B6" s="410" t="str">
        <f t="array" ref="B6">IFERROR(INDEX('E1-C. Financing Descriptions'!$C$1:$C$305,SMALL(IF('E1-C. Financing Descriptions'!$L$1:$L$305="U",ROW('E1-C. Financing Descriptions'!$L$1:$L$305)),ROW('E1-C. Financing Descriptions'!1:1)),1),"")</f>
        <v/>
      </c>
      <c r="C6" s="450"/>
    </row>
    <row r="7" spans="1:3" s="107" customFormat="1" ht="12" customHeight="1" x14ac:dyDescent="0.2">
      <c r="A7" s="410" t="str">
        <f t="array" ref="A7">IFERROR(INDEX('E1-C. Financing Descriptions'!$A$1:$A$305,SMALL(IF('E1-C. Financing Descriptions'!$L$1:$L$305="U",ROW('E1-C. Financing Descriptions'!$L$1:$L$305)),ROW('E1-C. Financing Descriptions'!2:2)),1),"")</f>
        <v/>
      </c>
      <c r="B7" s="410" t="str">
        <f t="array" ref="B7">IFERROR(INDEX('E1-C. Financing Descriptions'!$C$1:$C$305,SMALL(IF('E1-C. Financing Descriptions'!$L$1:$L$305="U",ROW('E1-C. Financing Descriptions'!$L$1:$L$305)),ROW('E1-C. Financing Descriptions'!2:2)),1),"")</f>
        <v/>
      </c>
      <c r="C7" s="450"/>
    </row>
    <row r="8" spans="1:3" s="107" customFormat="1" ht="12" customHeight="1" x14ac:dyDescent="0.2">
      <c r="A8" s="410" t="str">
        <f t="array" ref="A8">IFERROR(INDEX('E1-C. Financing Descriptions'!$A$1:$A$305,SMALL(IF('E1-C. Financing Descriptions'!$L$1:$L$305="U",ROW('E1-C. Financing Descriptions'!$L$1:$L$305)),ROW('E1-C. Financing Descriptions'!3:3)),1),"")</f>
        <v/>
      </c>
      <c r="B8" s="410" t="str">
        <f t="array" ref="B8">IFERROR(INDEX('E1-C. Financing Descriptions'!$C$1:$C$305,SMALL(IF('E1-C. Financing Descriptions'!$L$1:$L$305="U",ROW('E1-C. Financing Descriptions'!$L$1:$L$305)),ROW('E1-C. Financing Descriptions'!3:3)),1),"")</f>
        <v/>
      </c>
      <c r="C8" s="450"/>
    </row>
    <row r="9" spans="1:3" s="107" customFormat="1" ht="12" customHeight="1" x14ac:dyDescent="0.2">
      <c r="A9" s="410" t="str">
        <f t="array" ref="A9">IFERROR(INDEX('E1-C. Financing Descriptions'!$A$1:$A$305,SMALL(IF('E1-C. Financing Descriptions'!$L$1:$L$305="U",ROW('E1-C. Financing Descriptions'!$L$1:$L$305)),ROW('E1-C. Financing Descriptions'!4:4)),1),"")</f>
        <v/>
      </c>
      <c r="B9" s="410" t="str">
        <f t="array" ref="B9">IFERROR(INDEX('E1-C. Financing Descriptions'!$C$1:$C$305,SMALL(IF('E1-C. Financing Descriptions'!$L$1:$L$305="U",ROW('E1-C. Financing Descriptions'!$L$1:$L$305)),ROW('E1-C. Financing Descriptions'!4:4)),1),"")</f>
        <v/>
      </c>
      <c r="C9" s="450"/>
    </row>
    <row r="10" spans="1:3" s="107" customFormat="1" ht="12" customHeight="1" x14ac:dyDescent="0.2">
      <c r="A10" s="410" t="str">
        <f t="array" ref="A10">IFERROR(INDEX('E1-C. Financing Descriptions'!$A$1:$A$305,SMALL(IF('E1-C. Financing Descriptions'!$L$1:$L$305="U",ROW('E1-C. Financing Descriptions'!$L$1:$L$305)),ROW('E1-C. Financing Descriptions'!5:5)),1),"")</f>
        <v/>
      </c>
      <c r="B10" s="410" t="str">
        <f t="array" ref="B10">IFERROR(INDEX('E1-C. Financing Descriptions'!$C$1:$C$305,SMALL(IF('E1-C. Financing Descriptions'!$L$1:$L$305="U",ROW('E1-C. Financing Descriptions'!$L$1:$L$305)),ROW('E1-C. Financing Descriptions'!5:5)),1),"")</f>
        <v/>
      </c>
      <c r="C10" s="450"/>
    </row>
    <row r="11" spans="1:3" s="107" customFormat="1" ht="12" customHeight="1" x14ac:dyDescent="0.2">
      <c r="A11" s="410" t="str">
        <f t="array" ref="A11">IFERROR(INDEX('E1-C. Financing Descriptions'!$A$1:$A$305,SMALL(IF('E1-C. Financing Descriptions'!$L$1:$L$305="U",ROW('E1-C. Financing Descriptions'!$L$1:$L$305)),ROW('E1-C. Financing Descriptions'!6:6)),1),"")</f>
        <v/>
      </c>
      <c r="B11" s="410" t="str">
        <f t="array" ref="B11">IFERROR(INDEX('E1-C. Financing Descriptions'!$C$1:$C$305,SMALL(IF('E1-C. Financing Descriptions'!$L$1:$L$305="U",ROW('E1-C. Financing Descriptions'!$L$1:$L$305)),ROW('E1-C. Financing Descriptions'!6:6)),1),"")</f>
        <v/>
      </c>
      <c r="C11" s="450"/>
    </row>
    <row r="12" spans="1:3" s="107" customFormat="1" ht="12" customHeight="1" x14ac:dyDescent="0.2">
      <c r="A12" s="410" t="str">
        <f t="array" ref="A12">IFERROR(INDEX('E1-C. Financing Descriptions'!$A$1:$A$305,SMALL(IF('E1-C. Financing Descriptions'!$L$1:$L$305="U",ROW('E1-C. Financing Descriptions'!$L$1:$L$305)),ROW('E1-C. Financing Descriptions'!7:7)),1),"")</f>
        <v/>
      </c>
      <c r="B12" s="410" t="str">
        <f t="array" ref="B12">IFERROR(INDEX('E1-C. Financing Descriptions'!$C$1:$C$305,SMALL(IF('E1-C. Financing Descriptions'!$L$1:$L$305="U",ROW('E1-C. Financing Descriptions'!$L$1:$L$305)),ROW('E1-C. Financing Descriptions'!7:7)),1),"")</f>
        <v/>
      </c>
      <c r="C12" s="450"/>
    </row>
    <row r="13" spans="1:3" s="107" customFormat="1" ht="12" customHeight="1" x14ac:dyDescent="0.2">
      <c r="A13" s="410" t="str">
        <f t="array" ref="A13">IFERROR(INDEX('E1-C. Financing Descriptions'!$A$1:$A$305,SMALL(IF('E1-C. Financing Descriptions'!$L$1:$L$305="U",ROW('E1-C. Financing Descriptions'!$L$1:$L$305)),ROW('E1-C. Financing Descriptions'!8:8)),1),"")</f>
        <v/>
      </c>
      <c r="B13" s="410" t="str">
        <f t="array" ref="B13">IFERROR(INDEX('E1-C. Financing Descriptions'!$C$1:$C$305,SMALL(IF('E1-C. Financing Descriptions'!$L$1:$L$305="U",ROW('E1-C. Financing Descriptions'!$L$1:$L$305)),ROW('E1-C. Financing Descriptions'!8:8)),1),"")</f>
        <v/>
      </c>
      <c r="C13" s="450"/>
    </row>
    <row r="14" spans="1:3" s="107" customFormat="1" ht="12" customHeight="1" x14ac:dyDescent="0.2">
      <c r="A14" s="410" t="str">
        <f t="array" ref="A14">IFERROR(INDEX('E1-C. Financing Descriptions'!$A$1:$A$305,SMALL(IF('E1-C. Financing Descriptions'!$L$1:$L$305="U",ROW('E1-C. Financing Descriptions'!$L$1:$L$305)),ROW('E1-C. Financing Descriptions'!9:9)),1),"")</f>
        <v/>
      </c>
      <c r="B14" s="410" t="str">
        <f t="array" ref="B14">IFERROR(INDEX('E1-C. Financing Descriptions'!$C$1:$C$305,SMALL(IF('E1-C. Financing Descriptions'!$L$1:$L$305="U",ROW('E1-C. Financing Descriptions'!$L$1:$L$305)),ROW('E1-C. Financing Descriptions'!9:9)),1),"")</f>
        <v/>
      </c>
      <c r="C14" s="450"/>
    </row>
    <row r="15" spans="1:3" s="107" customFormat="1" ht="12" customHeight="1" x14ac:dyDescent="0.2">
      <c r="A15" s="410" t="str">
        <f t="array" ref="A15">IFERROR(INDEX('E1-C. Financing Descriptions'!$A$1:$A$305,SMALL(IF('E1-C. Financing Descriptions'!$L$1:$L$305="U",ROW('E1-C. Financing Descriptions'!$L$1:$L$305)),ROW('E1-C. Financing Descriptions'!10:10)),1),"")</f>
        <v/>
      </c>
      <c r="B15" s="410" t="str">
        <f t="array" ref="B15">IFERROR(INDEX('E1-C. Financing Descriptions'!$C$1:$C$305,SMALL(IF('E1-C. Financing Descriptions'!$L$1:$L$305="U",ROW('E1-C. Financing Descriptions'!$L$1:$L$305)),ROW('E1-C. Financing Descriptions'!10:10)),1),"")</f>
        <v/>
      </c>
      <c r="C15" s="450"/>
    </row>
    <row r="16" spans="1:3" s="107" customFormat="1" ht="12" customHeight="1" x14ac:dyDescent="0.2">
      <c r="A16" s="410" t="str">
        <f t="array" ref="A16">IFERROR(INDEX('E1-C. Financing Descriptions'!$A$1:$A$305,SMALL(IF('E1-C. Financing Descriptions'!$L$1:$L$305="U",ROW('E1-C. Financing Descriptions'!$L$1:$L$305)),ROW('E1-C. Financing Descriptions'!11:11)),1),"")</f>
        <v/>
      </c>
      <c r="B16" s="410" t="str">
        <f t="array" ref="B16">IFERROR(INDEX('E1-C. Financing Descriptions'!$C$1:$C$305,SMALL(IF('E1-C. Financing Descriptions'!$L$1:$L$305="U",ROW('E1-C. Financing Descriptions'!$L$1:$L$305)),ROW('E1-C. Financing Descriptions'!11:11)),1),"")</f>
        <v/>
      </c>
      <c r="C16" s="450"/>
    </row>
    <row r="17" spans="1:3" s="107" customFormat="1" ht="12" customHeight="1" x14ac:dyDescent="0.2">
      <c r="A17" s="410" t="str">
        <f t="array" ref="A17">IFERROR(INDEX('E1-C. Financing Descriptions'!$A$1:$A$305,SMALL(IF('E1-C. Financing Descriptions'!$L$1:$L$305="U",ROW('E1-C. Financing Descriptions'!$L$1:$L$305)),ROW('E1-C. Financing Descriptions'!12:12)),1),"")</f>
        <v/>
      </c>
      <c r="B17" s="410" t="str">
        <f t="array" ref="B17">IFERROR(INDEX('E1-C. Financing Descriptions'!$C$1:$C$305,SMALL(IF('E1-C. Financing Descriptions'!$L$1:$L$305="U",ROW('E1-C. Financing Descriptions'!$L$1:$L$305)),ROW('E1-C. Financing Descriptions'!12:12)),1),"")</f>
        <v/>
      </c>
      <c r="C17" s="450"/>
    </row>
    <row r="18" spans="1:3" s="107" customFormat="1" ht="12" customHeight="1" x14ac:dyDescent="0.2">
      <c r="A18" s="410" t="str">
        <f t="array" ref="A18">IFERROR(INDEX('E1-C. Financing Descriptions'!$A$1:$A$305,SMALL(IF('E1-C. Financing Descriptions'!$L$1:$L$305="U",ROW('E1-C. Financing Descriptions'!$L$1:$L$305)),ROW('E1-C. Financing Descriptions'!13:13)),1),"")</f>
        <v/>
      </c>
      <c r="B18" s="410" t="str">
        <f t="array" ref="B18">IFERROR(INDEX('E1-C. Financing Descriptions'!$C$1:$C$305,SMALL(IF('E1-C. Financing Descriptions'!$L$1:$L$305="U",ROW('E1-C. Financing Descriptions'!$L$1:$L$305)),ROW('E1-C. Financing Descriptions'!13:13)),1),"")</f>
        <v/>
      </c>
      <c r="C18" s="450"/>
    </row>
    <row r="19" spans="1:3" s="107" customFormat="1" ht="12" customHeight="1" x14ac:dyDescent="0.2">
      <c r="A19" s="410" t="str">
        <f t="array" ref="A19">IFERROR(INDEX('E1-C. Financing Descriptions'!$A$1:$A$305,SMALL(IF('E1-C. Financing Descriptions'!$L$1:$L$305="U",ROW('E1-C. Financing Descriptions'!$L$1:$L$305)),ROW('E1-C. Financing Descriptions'!14:14)),1),"")</f>
        <v/>
      </c>
      <c r="B19" s="410" t="str">
        <f t="array" ref="B19">IFERROR(INDEX('E1-C. Financing Descriptions'!$C$1:$C$305,SMALL(IF('E1-C. Financing Descriptions'!$L$1:$L$305="U",ROW('E1-C. Financing Descriptions'!$L$1:$L$305)),ROW('E1-C. Financing Descriptions'!14:14)),1),"")</f>
        <v/>
      </c>
      <c r="C19" s="450"/>
    </row>
    <row r="20" spans="1:3" s="107" customFormat="1" ht="12" customHeight="1" x14ac:dyDescent="0.2">
      <c r="A20" s="410" t="str">
        <f t="array" ref="A20">IFERROR(INDEX('E1-C. Financing Descriptions'!$A$1:$A$305,SMALL(IF('E1-C. Financing Descriptions'!$L$1:$L$305="U",ROW('E1-C. Financing Descriptions'!$L$1:$L$305)),ROW('E1-C. Financing Descriptions'!15:15)),1),"")</f>
        <v/>
      </c>
      <c r="B20" s="410" t="str">
        <f t="array" ref="B20">IFERROR(INDEX('E1-C. Financing Descriptions'!$C$1:$C$305,SMALL(IF('E1-C. Financing Descriptions'!$L$1:$L$305="U",ROW('E1-C. Financing Descriptions'!$L$1:$L$305)),ROW('E1-C. Financing Descriptions'!15:15)),1),"")</f>
        <v/>
      </c>
      <c r="C20" s="450"/>
    </row>
    <row r="21" spans="1:3" s="107" customFormat="1" ht="12" customHeight="1" x14ac:dyDescent="0.2">
      <c r="A21" s="410" t="str">
        <f t="array" ref="A21">IFERROR(INDEX('E1-C. Financing Descriptions'!$A$1:$A$305,SMALL(IF('E1-C. Financing Descriptions'!$L$1:$L$305="U",ROW('E1-C. Financing Descriptions'!$L$1:$L$305)),ROW('E1-C. Financing Descriptions'!16:16)),1),"")</f>
        <v/>
      </c>
      <c r="B21" s="410" t="str">
        <f t="array" ref="B21">IFERROR(INDEX('E1-C. Financing Descriptions'!$C$1:$C$305,SMALL(IF('E1-C. Financing Descriptions'!$L$1:$L$305="U",ROW('E1-C. Financing Descriptions'!$L$1:$L$305)),ROW('E1-C. Financing Descriptions'!16:16)),1),"")</f>
        <v/>
      </c>
      <c r="C21" s="450"/>
    </row>
    <row r="22" spans="1:3" s="107" customFormat="1" ht="12" customHeight="1" x14ac:dyDescent="0.2">
      <c r="A22" s="410" t="str">
        <f t="array" ref="A22">IFERROR(INDEX('E1-C. Financing Descriptions'!$A$1:$A$305,SMALL(IF('E1-C. Financing Descriptions'!$L$1:$L$305="U",ROW('E1-C. Financing Descriptions'!$L$1:$L$305)),ROW('E1-C. Financing Descriptions'!17:17)),1),"")</f>
        <v/>
      </c>
      <c r="B22" s="410" t="str">
        <f t="array" ref="B22">IFERROR(INDEX('E1-C. Financing Descriptions'!$C$1:$C$305,SMALL(IF('E1-C. Financing Descriptions'!$L$1:$L$305="U",ROW('E1-C. Financing Descriptions'!$L$1:$L$305)),ROW('E1-C. Financing Descriptions'!17:17)),1),"")</f>
        <v/>
      </c>
      <c r="C22" s="450"/>
    </row>
    <row r="23" spans="1:3" s="107" customFormat="1" ht="12" customHeight="1" x14ac:dyDescent="0.2">
      <c r="A23" s="410" t="str">
        <f t="array" ref="A23">IFERROR(INDEX('E1-C. Financing Descriptions'!$A$1:$A$305,SMALL(IF('E1-C. Financing Descriptions'!$L$1:$L$305="U",ROW('E1-C. Financing Descriptions'!$L$1:$L$305)),ROW('E1-C. Financing Descriptions'!18:18)),1),"")</f>
        <v/>
      </c>
      <c r="B23" s="410" t="str">
        <f t="array" ref="B23">IFERROR(INDEX('E1-C. Financing Descriptions'!$C$1:$C$305,SMALL(IF('E1-C. Financing Descriptions'!$L$1:$L$305="U",ROW('E1-C. Financing Descriptions'!$L$1:$L$305)),ROW('E1-C. Financing Descriptions'!18:18)),1),"")</f>
        <v/>
      </c>
      <c r="C23" s="450"/>
    </row>
    <row r="24" spans="1:3" s="107" customFormat="1" ht="12" customHeight="1" x14ac:dyDescent="0.2">
      <c r="A24" s="410" t="str">
        <f t="array" ref="A24">IFERROR(INDEX('E1-C. Financing Descriptions'!$A$1:$A$305,SMALL(IF('E1-C. Financing Descriptions'!$L$1:$L$305="U",ROW('E1-C. Financing Descriptions'!$L$1:$L$305)),ROW('E1-C. Financing Descriptions'!19:19)),1),"")</f>
        <v/>
      </c>
      <c r="B24" s="410" t="str">
        <f t="array" ref="B24">IFERROR(INDEX('E1-C. Financing Descriptions'!$C$1:$C$305,SMALL(IF('E1-C. Financing Descriptions'!$L$1:$L$305="U",ROW('E1-C. Financing Descriptions'!$L$1:$L$305)),ROW('E1-C. Financing Descriptions'!19:19)),1),"")</f>
        <v/>
      </c>
      <c r="C24" s="450"/>
    </row>
    <row r="25" spans="1:3" s="107" customFormat="1" ht="12" customHeight="1" x14ac:dyDescent="0.2">
      <c r="A25" s="410" t="str">
        <f t="array" ref="A25">IFERROR(INDEX('E1-C. Financing Descriptions'!$A$1:$A$305,SMALL(IF('E1-C. Financing Descriptions'!$L$1:$L$305="U",ROW('E1-C. Financing Descriptions'!$L$1:$L$305)),ROW('E1-C. Financing Descriptions'!20:20)),1),"")</f>
        <v/>
      </c>
      <c r="B25" s="410" t="str">
        <f t="array" ref="B25">IFERROR(INDEX('E1-C. Financing Descriptions'!$C$1:$C$305,SMALL(IF('E1-C. Financing Descriptions'!$L$1:$L$305="U",ROW('E1-C. Financing Descriptions'!$L$1:$L$305)),ROW('E1-C. Financing Descriptions'!20:20)),1),"")</f>
        <v/>
      </c>
      <c r="C25" s="450"/>
    </row>
    <row r="26" spans="1:3" s="107" customFormat="1" ht="12" customHeight="1" x14ac:dyDescent="0.2">
      <c r="A26" s="410" t="str">
        <f t="array" ref="A26">IFERROR(INDEX('E1-C. Financing Descriptions'!$A$1:$A$305,SMALL(IF('E1-C. Financing Descriptions'!$L$1:$L$305="U",ROW('E1-C. Financing Descriptions'!$L$1:$L$305)),ROW('E1-C. Financing Descriptions'!21:21)),1),"")</f>
        <v/>
      </c>
      <c r="B26" s="410" t="str">
        <f t="array" ref="B26">IFERROR(INDEX('E1-C. Financing Descriptions'!$C$1:$C$305,SMALL(IF('E1-C. Financing Descriptions'!$L$1:$L$305="U",ROW('E1-C. Financing Descriptions'!$L$1:$L$305)),ROW('E1-C. Financing Descriptions'!21:21)),1),"")</f>
        <v/>
      </c>
      <c r="C26" s="450"/>
    </row>
    <row r="27" spans="1:3" s="107" customFormat="1" ht="12" customHeight="1" x14ac:dyDescent="0.2">
      <c r="A27" s="410" t="str">
        <f t="array" ref="A27">IFERROR(INDEX('E1-C. Financing Descriptions'!$A$1:$A$305,SMALL(IF('E1-C. Financing Descriptions'!$L$1:$L$305="U",ROW('E1-C. Financing Descriptions'!$L$1:$L$305)),ROW('E1-C. Financing Descriptions'!22:22)),1),"")</f>
        <v/>
      </c>
      <c r="B27" s="410" t="str">
        <f t="array" ref="B27">IFERROR(INDEX('E1-C. Financing Descriptions'!$C$1:$C$305,SMALL(IF('E1-C. Financing Descriptions'!$L$1:$L$305="U",ROW('E1-C. Financing Descriptions'!$L$1:$L$305)),ROW('E1-C. Financing Descriptions'!22:22)),1),"")</f>
        <v/>
      </c>
      <c r="C27" s="450"/>
    </row>
    <row r="28" spans="1:3" s="107" customFormat="1" ht="12" customHeight="1" x14ac:dyDescent="0.2">
      <c r="A28" s="410" t="str">
        <f t="array" ref="A28">IFERROR(INDEX('E1-C. Financing Descriptions'!$A$1:$A$305,SMALL(IF('E1-C. Financing Descriptions'!$L$1:$L$305="U",ROW('E1-C. Financing Descriptions'!$L$1:$L$305)),ROW('E1-C. Financing Descriptions'!23:23)),1),"")</f>
        <v/>
      </c>
      <c r="B28" s="410" t="str">
        <f t="array" ref="B28">IFERROR(INDEX('E1-C. Financing Descriptions'!$C$1:$C$305,SMALL(IF('E1-C. Financing Descriptions'!$L$1:$L$305="U",ROW('E1-C. Financing Descriptions'!$L$1:$L$305)),ROW('E1-C. Financing Descriptions'!23:23)),1),"")</f>
        <v/>
      </c>
      <c r="C28" s="450"/>
    </row>
    <row r="29" spans="1:3" s="107" customFormat="1" ht="12" customHeight="1" x14ac:dyDescent="0.2">
      <c r="A29" s="410" t="str">
        <f t="array" ref="A29">IFERROR(INDEX('E1-C. Financing Descriptions'!$A$1:$A$305,SMALL(IF('E1-C. Financing Descriptions'!$L$1:$L$305="U",ROW('E1-C. Financing Descriptions'!$L$1:$L$305)),ROW('E1-C. Financing Descriptions'!24:24)),1),"")</f>
        <v/>
      </c>
      <c r="B29" s="410" t="str">
        <f t="array" ref="B29">IFERROR(INDEX('E1-C. Financing Descriptions'!$C$1:$C$305,SMALL(IF('E1-C. Financing Descriptions'!$L$1:$L$305="U",ROW('E1-C. Financing Descriptions'!$L$1:$L$305)),ROW('E1-C. Financing Descriptions'!24:24)),1),"")</f>
        <v/>
      </c>
      <c r="C29" s="450"/>
    </row>
    <row r="30" spans="1:3" s="107" customFormat="1" ht="12" customHeight="1" x14ac:dyDescent="0.2">
      <c r="A30" s="410" t="str">
        <f t="array" ref="A30">IFERROR(INDEX('E1-C. Financing Descriptions'!$A$1:$A$305,SMALL(IF('E1-C. Financing Descriptions'!$L$1:$L$305="U",ROW('E1-C. Financing Descriptions'!$L$1:$L$305)),ROW('E1-C. Financing Descriptions'!25:25)),1),"")</f>
        <v/>
      </c>
      <c r="B30" s="410" t="str">
        <f t="array" ref="B30">IFERROR(INDEX('E1-C. Financing Descriptions'!$C$1:$C$305,SMALL(IF('E1-C. Financing Descriptions'!$L$1:$L$305="U",ROW('E1-C. Financing Descriptions'!$L$1:$L$305)),ROW('E1-C. Financing Descriptions'!25:25)),1),"")</f>
        <v/>
      </c>
      <c r="C30" s="450"/>
    </row>
    <row r="31" spans="1:3" s="107" customFormat="1" ht="12" customHeight="1" x14ac:dyDescent="0.2">
      <c r="A31" s="410" t="str">
        <f t="array" ref="A31">IFERROR(INDEX('E1-C. Financing Descriptions'!$A$1:$A$305,SMALL(IF('E1-C. Financing Descriptions'!$L$1:$L$305="U",ROW('E1-C. Financing Descriptions'!$L$1:$L$305)),ROW('E1-C. Financing Descriptions'!26:26)),1),"")</f>
        <v/>
      </c>
      <c r="B31" s="410" t="str">
        <f t="array" ref="B31">IFERROR(INDEX('E1-C. Financing Descriptions'!$C$1:$C$305,SMALL(IF('E1-C. Financing Descriptions'!$L$1:$L$305="U",ROW('E1-C. Financing Descriptions'!$L$1:$L$305)),ROW('E1-C. Financing Descriptions'!26:26)),1),"")</f>
        <v/>
      </c>
      <c r="C31" s="450"/>
    </row>
    <row r="32" spans="1:3" s="107" customFormat="1" ht="12" customHeight="1" x14ac:dyDescent="0.2">
      <c r="A32" s="410" t="str">
        <f t="array" ref="A32">IFERROR(INDEX('E1-C. Financing Descriptions'!$A$1:$A$305,SMALL(IF('E1-C. Financing Descriptions'!$L$1:$L$305="U",ROW('E1-C. Financing Descriptions'!$L$1:$L$305)),ROW('E1-C. Financing Descriptions'!27:27)),1),"")</f>
        <v/>
      </c>
      <c r="B32" s="410" t="str">
        <f t="array" ref="B32">IFERROR(INDEX('E1-C. Financing Descriptions'!$C$1:$C$305,SMALL(IF('E1-C. Financing Descriptions'!$L$1:$L$305="U",ROW('E1-C. Financing Descriptions'!$L$1:$L$305)),ROW('E1-C. Financing Descriptions'!27:27)),1),"")</f>
        <v/>
      </c>
      <c r="C32" s="450"/>
    </row>
    <row r="33" spans="1:3" s="107" customFormat="1" ht="12" customHeight="1" x14ac:dyDescent="0.2">
      <c r="A33" s="410" t="str">
        <f t="array" ref="A33">IFERROR(INDEX('E1-C. Financing Descriptions'!$A$1:$A$305,SMALL(IF('E1-C. Financing Descriptions'!$L$1:$L$305="U",ROW('E1-C. Financing Descriptions'!$L$1:$L$305)),ROW('E1-C. Financing Descriptions'!28:28)),1),"")</f>
        <v/>
      </c>
      <c r="B33" s="410" t="str">
        <f t="array" ref="B33">IFERROR(INDEX('E1-C. Financing Descriptions'!$C$1:$C$305,SMALL(IF('E1-C. Financing Descriptions'!$L$1:$L$305="U",ROW('E1-C. Financing Descriptions'!$L$1:$L$305)),ROW('E1-C. Financing Descriptions'!28:28)),1),"")</f>
        <v/>
      </c>
      <c r="C33" s="450"/>
    </row>
    <row r="34" spans="1:3" s="107" customFormat="1" ht="12" customHeight="1" x14ac:dyDescent="0.2">
      <c r="A34" s="410" t="str">
        <f t="array" ref="A34">IFERROR(INDEX('E1-C. Financing Descriptions'!$A$1:$A$305,SMALL(IF('E1-C. Financing Descriptions'!$L$1:$L$305="U",ROW('E1-C. Financing Descriptions'!$L$1:$L$305)),ROW('E1-C. Financing Descriptions'!29:29)),1),"")</f>
        <v/>
      </c>
      <c r="B34" s="410" t="str">
        <f t="array" ref="B34">IFERROR(INDEX('E1-C. Financing Descriptions'!$C$1:$C$305,SMALL(IF('E1-C. Financing Descriptions'!$L$1:$L$305="U",ROW('E1-C. Financing Descriptions'!$L$1:$L$305)),ROW('E1-C. Financing Descriptions'!29:29)),1),"")</f>
        <v/>
      </c>
      <c r="C34" s="450"/>
    </row>
    <row r="35" spans="1:3" s="107" customFormat="1" ht="12" customHeight="1" x14ac:dyDescent="0.2">
      <c r="A35" s="410" t="str">
        <f t="array" ref="A35">IFERROR(INDEX('E1-C. Financing Descriptions'!$A$1:$A$305,SMALL(IF('E1-C. Financing Descriptions'!$L$1:$L$305="U",ROW('E1-C. Financing Descriptions'!$L$1:$L$305)),ROW('E1-C. Financing Descriptions'!30:30)),1),"")</f>
        <v/>
      </c>
      <c r="B35" s="410" t="str">
        <f t="array" ref="B35">IFERROR(INDEX('E1-C. Financing Descriptions'!$C$1:$C$305,SMALL(IF('E1-C. Financing Descriptions'!$L$1:$L$305="U",ROW('E1-C. Financing Descriptions'!$L$1:$L$305)),ROW('E1-C. Financing Descriptions'!30:30)),1),"")</f>
        <v/>
      </c>
      <c r="C35" s="450"/>
    </row>
    <row r="36" spans="1:3" s="107" customFormat="1" ht="12" customHeight="1" x14ac:dyDescent="0.2">
      <c r="A36" s="410" t="str">
        <f t="array" ref="A36">IFERROR(INDEX('E1-C. Financing Descriptions'!$A$1:$A$305,SMALL(IF('E1-C. Financing Descriptions'!$L$1:$L$305="U",ROW('E1-C. Financing Descriptions'!$L$1:$L$305)),ROW('E1-C. Financing Descriptions'!31:31)),1),"")</f>
        <v/>
      </c>
      <c r="B36" s="410" t="str">
        <f t="array" ref="B36">IFERROR(INDEX('E1-C. Financing Descriptions'!$C$1:$C$305,SMALL(IF('E1-C. Financing Descriptions'!$L$1:$L$305="U",ROW('E1-C. Financing Descriptions'!$L$1:$L$305)),ROW('E1-C. Financing Descriptions'!31:31)),1),"")</f>
        <v/>
      </c>
      <c r="C36" s="450"/>
    </row>
    <row r="37" spans="1:3" s="107" customFormat="1" ht="12" customHeight="1" x14ac:dyDescent="0.2">
      <c r="A37" s="410" t="str">
        <f t="array" ref="A37">IFERROR(INDEX('E1-C. Financing Descriptions'!$A$1:$A$305,SMALL(IF('E1-C. Financing Descriptions'!$L$1:$L$305="U",ROW('E1-C. Financing Descriptions'!$L$1:$L$305)),ROW('E1-C. Financing Descriptions'!32:32)),1),"")</f>
        <v/>
      </c>
      <c r="B37" s="410" t="str">
        <f t="array" ref="B37">IFERROR(INDEX('E1-C. Financing Descriptions'!$C$1:$C$305,SMALL(IF('E1-C. Financing Descriptions'!$L$1:$L$305="U",ROW('E1-C. Financing Descriptions'!$L$1:$L$305)),ROW('E1-C. Financing Descriptions'!32:32)),1),"")</f>
        <v/>
      </c>
      <c r="C37" s="450"/>
    </row>
    <row r="38" spans="1:3" s="107" customFormat="1" ht="12" customHeight="1" x14ac:dyDescent="0.2">
      <c r="A38" s="410" t="str">
        <f t="array" ref="A38">IFERROR(INDEX('E1-C. Financing Descriptions'!$A$1:$A$305,SMALL(IF('E1-C. Financing Descriptions'!$L$1:$L$305="U",ROW('E1-C. Financing Descriptions'!$L$1:$L$305)),ROW('E1-C. Financing Descriptions'!33:33)),1),"")</f>
        <v/>
      </c>
      <c r="B38" s="410" t="str">
        <f t="array" ref="B38">IFERROR(INDEX('E1-C. Financing Descriptions'!$C$1:$C$305,SMALL(IF('E1-C. Financing Descriptions'!$L$1:$L$305="U",ROW('E1-C. Financing Descriptions'!$L$1:$L$305)),ROW('E1-C. Financing Descriptions'!33:33)),1),"")</f>
        <v/>
      </c>
      <c r="C38" s="450"/>
    </row>
    <row r="39" spans="1:3" s="107" customFormat="1" ht="12" customHeight="1" x14ac:dyDescent="0.2">
      <c r="A39" s="410" t="str">
        <f t="array" ref="A39">IFERROR(INDEX('E1-C. Financing Descriptions'!$A$1:$A$305,SMALL(IF('E1-C. Financing Descriptions'!$L$1:$L$305="U",ROW('E1-C. Financing Descriptions'!$L$1:$L$305)),ROW('E1-C. Financing Descriptions'!34:34)),1),"")</f>
        <v/>
      </c>
      <c r="B39" s="410" t="str">
        <f t="array" ref="B39">IFERROR(INDEX('E1-C. Financing Descriptions'!$C$1:$C$305,SMALL(IF('E1-C. Financing Descriptions'!$L$1:$L$305="U",ROW('E1-C. Financing Descriptions'!$L$1:$L$305)),ROW('E1-C. Financing Descriptions'!34:34)),1),"")</f>
        <v/>
      </c>
      <c r="C39" s="450"/>
    </row>
    <row r="40" spans="1:3" s="107" customFormat="1" ht="12" customHeight="1" x14ac:dyDescent="0.2">
      <c r="A40" s="410" t="str">
        <f t="array" ref="A40">IFERROR(INDEX('E1-C. Financing Descriptions'!$A$1:$A$305,SMALL(IF('E1-C. Financing Descriptions'!$L$1:$L$305="U",ROW('E1-C. Financing Descriptions'!$L$1:$L$305)),ROW('E1-C. Financing Descriptions'!35:35)),1),"")</f>
        <v/>
      </c>
      <c r="B40" s="410" t="str">
        <f t="array" ref="B40">IFERROR(INDEX('E1-C. Financing Descriptions'!$C$1:$C$305,SMALL(IF('E1-C. Financing Descriptions'!$L$1:$L$305="U",ROW('E1-C. Financing Descriptions'!$L$1:$L$305)),ROW('E1-C. Financing Descriptions'!35:35)),1),"")</f>
        <v/>
      </c>
      <c r="C40" s="450"/>
    </row>
    <row r="41" spans="1:3" s="107" customFormat="1" ht="12" customHeight="1" x14ac:dyDescent="0.2">
      <c r="A41" s="410" t="str">
        <f t="array" ref="A41">IFERROR(INDEX('E1-C. Financing Descriptions'!$A$1:$A$305,SMALL(IF('E1-C. Financing Descriptions'!$L$1:$L$305="U",ROW('E1-C. Financing Descriptions'!$L$1:$L$305)),ROW('E1-C. Financing Descriptions'!36:36)),1),"")</f>
        <v/>
      </c>
      <c r="B41" s="410" t="str">
        <f t="array" ref="B41">IFERROR(INDEX('E1-C. Financing Descriptions'!$C$1:$C$305,SMALL(IF('E1-C. Financing Descriptions'!$L$1:$L$305="U",ROW('E1-C. Financing Descriptions'!$L$1:$L$305)),ROW('E1-C. Financing Descriptions'!36:36)),1),"")</f>
        <v/>
      </c>
      <c r="C41" s="450"/>
    </row>
    <row r="42" spans="1:3" s="107" customFormat="1" ht="12" customHeight="1" x14ac:dyDescent="0.2">
      <c r="A42" s="410" t="str">
        <f t="array" ref="A42">IFERROR(INDEX('E1-C. Financing Descriptions'!$A$1:$A$305,SMALL(IF('E1-C. Financing Descriptions'!$L$1:$L$305="U",ROW('E1-C. Financing Descriptions'!$L$1:$L$305)),ROW('E1-C. Financing Descriptions'!37:37)),1),"")</f>
        <v/>
      </c>
      <c r="B42" s="410" t="str">
        <f t="array" ref="B42">IFERROR(INDEX('E1-C. Financing Descriptions'!$C$1:$C$305,SMALL(IF('E1-C. Financing Descriptions'!$L$1:$L$305="U",ROW('E1-C. Financing Descriptions'!$L$1:$L$305)),ROW('E1-C. Financing Descriptions'!37:37)),1),"")</f>
        <v/>
      </c>
      <c r="C42" s="450"/>
    </row>
    <row r="43" spans="1:3" s="107" customFormat="1" ht="12" customHeight="1" x14ac:dyDescent="0.2">
      <c r="A43" s="410" t="str">
        <f t="array" ref="A43">IFERROR(INDEX('E1-C. Financing Descriptions'!$A$1:$A$305,SMALL(IF('E1-C. Financing Descriptions'!$L$1:$L$305="U",ROW('E1-C. Financing Descriptions'!$L$1:$L$305)),ROW('E1-C. Financing Descriptions'!38:38)),1),"")</f>
        <v/>
      </c>
      <c r="B43" s="410" t="str">
        <f t="array" ref="B43">IFERROR(INDEX('E1-C. Financing Descriptions'!$C$1:$C$305,SMALL(IF('E1-C. Financing Descriptions'!$L$1:$L$305="U",ROW('E1-C. Financing Descriptions'!$L$1:$L$305)),ROW('E1-C. Financing Descriptions'!38:38)),1),"")</f>
        <v/>
      </c>
      <c r="C43" s="450"/>
    </row>
    <row r="44" spans="1:3" s="107" customFormat="1" ht="12" customHeight="1" x14ac:dyDescent="0.2">
      <c r="A44" s="410" t="str">
        <f t="array" ref="A44">IFERROR(INDEX('E1-C. Financing Descriptions'!$A$1:$A$305,SMALL(IF('E1-C. Financing Descriptions'!$L$1:$L$305="U",ROW('E1-C. Financing Descriptions'!$L$1:$L$305)),ROW('E1-C. Financing Descriptions'!39:39)),1),"")</f>
        <v/>
      </c>
      <c r="B44" s="410" t="str">
        <f t="array" ref="B44">IFERROR(INDEX('E1-C. Financing Descriptions'!$C$1:$C$305,SMALL(IF('E1-C. Financing Descriptions'!$L$1:$L$305="U",ROW('E1-C. Financing Descriptions'!$L$1:$L$305)),ROW('E1-C. Financing Descriptions'!39:39)),1),"")</f>
        <v/>
      </c>
      <c r="C44" s="450"/>
    </row>
    <row r="45" spans="1:3" s="107" customFormat="1" ht="12" customHeight="1" x14ac:dyDescent="0.2">
      <c r="A45" s="410" t="str">
        <f t="array" ref="A45">IFERROR(INDEX('E1-C. Financing Descriptions'!$A$1:$A$305,SMALL(IF('E1-C. Financing Descriptions'!$L$1:$L$305="U",ROW('E1-C. Financing Descriptions'!$L$1:$L$305)),ROW('E1-C. Financing Descriptions'!40:40)),1),"")</f>
        <v/>
      </c>
      <c r="B45" s="410" t="str">
        <f t="array" ref="B45">IFERROR(INDEX('E1-C. Financing Descriptions'!$C$1:$C$305,SMALL(IF('E1-C. Financing Descriptions'!$L$1:$L$305="U",ROW('E1-C. Financing Descriptions'!$L$1:$L$305)),ROW('E1-C. Financing Descriptions'!40:40)),1),"")</f>
        <v/>
      </c>
      <c r="C45" s="450"/>
    </row>
    <row r="46" spans="1:3" s="107" customFormat="1" ht="12" customHeight="1" x14ac:dyDescent="0.2">
      <c r="A46" s="410" t="str">
        <f t="array" ref="A46">IFERROR(INDEX('E1-C. Financing Descriptions'!$A$1:$A$305,SMALL(IF('E1-C. Financing Descriptions'!$L$1:$L$305="U",ROW('E1-C. Financing Descriptions'!$L$1:$L$305)),ROW('E1-C. Financing Descriptions'!41:41)),1),"")</f>
        <v/>
      </c>
      <c r="B46" s="410" t="str">
        <f t="array" ref="B46">IFERROR(INDEX('E1-C. Financing Descriptions'!$C$1:$C$305,SMALL(IF('E1-C. Financing Descriptions'!$L$1:$L$305="U",ROW('E1-C. Financing Descriptions'!$L$1:$L$305)),ROW('E1-C. Financing Descriptions'!41:41)),1),"")</f>
        <v/>
      </c>
      <c r="C46" s="450"/>
    </row>
    <row r="47" spans="1:3" s="107" customFormat="1" ht="12" customHeight="1" x14ac:dyDescent="0.2">
      <c r="A47" s="410" t="str">
        <f t="array" ref="A47">IFERROR(INDEX('E1-C. Financing Descriptions'!$A$1:$A$305,SMALL(IF('E1-C. Financing Descriptions'!$L$1:$L$305="U",ROW('E1-C. Financing Descriptions'!$L$1:$L$305)),ROW('E1-C. Financing Descriptions'!42:42)),1),"")</f>
        <v/>
      </c>
      <c r="B47" s="410" t="str">
        <f t="array" ref="B47">IFERROR(INDEX('E1-C. Financing Descriptions'!$C$1:$C$305,SMALL(IF('E1-C. Financing Descriptions'!$L$1:$L$305="U",ROW('E1-C. Financing Descriptions'!$L$1:$L$305)),ROW('E1-C. Financing Descriptions'!42:42)),1),"")</f>
        <v/>
      </c>
      <c r="C47" s="450"/>
    </row>
    <row r="48" spans="1:3" s="107" customFormat="1" ht="12" customHeight="1" x14ac:dyDescent="0.2">
      <c r="A48" s="410" t="str">
        <f t="array" ref="A48">IFERROR(INDEX('E1-C. Financing Descriptions'!$A$1:$A$305,SMALL(IF('E1-C. Financing Descriptions'!$L$1:$L$305="U",ROW('E1-C. Financing Descriptions'!$L$1:$L$305)),ROW('E1-C. Financing Descriptions'!43:43)),1),"")</f>
        <v/>
      </c>
      <c r="B48" s="410" t="str">
        <f t="array" ref="B48">IFERROR(INDEX('E1-C. Financing Descriptions'!$C$1:$C$305,SMALL(IF('E1-C. Financing Descriptions'!$L$1:$L$305="U",ROW('E1-C. Financing Descriptions'!$L$1:$L$305)),ROW('E1-C. Financing Descriptions'!43:43)),1),"")</f>
        <v/>
      </c>
      <c r="C48" s="450"/>
    </row>
    <row r="49" spans="1:3" s="107" customFormat="1" ht="12" customHeight="1" x14ac:dyDescent="0.2">
      <c r="A49" s="410" t="str">
        <f t="array" ref="A49">IFERROR(INDEX('E1-C. Financing Descriptions'!$A$1:$A$305,SMALL(IF('E1-C. Financing Descriptions'!$L$1:$L$305="U",ROW('E1-C. Financing Descriptions'!$L$1:$L$305)),ROW('E1-C. Financing Descriptions'!44:44)),1),"")</f>
        <v/>
      </c>
      <c r="B49" s="410" t="str">
        <f t="array" ref="B49">IFERROR(INDEX('E1-C. Financing Descriptions'!$C$1:$C$305,SMALL(IF('E1-C. Financing Descriptions'!$L$1:$L$305="U",ROW('E1-C. Financing Descriptions'!$L$1:$L$305)),ROW('E1-C. Financing Descriptions'!44:44)),1),"")</f>
        <v/>
      </c>
      <c r="C49" s="450"/>
    </row>
    <row r="50" spans="1:3" s="107" customFormat="1" ht="12" customHeight="1" x14ac:dyDescent="0.2">
      <c r="A50" s="410" t="str">
        <f t="array" ref="A50">IFERROR(INDEX('E1-C. Financing Descriptions'!$A$1:$A$305,SMALL(IF('E1-C. Financing Descriptions'!$L$1:$L$305="U",ROW('E1-C. Financing Descriptions'!$L$1:$L$305)),ROW('E1-C. Financing Descriptions'!45:45)),1),"")</f>
        <v/>
      </c>
      <c r="B50" s="410" t="str">
        <f t="array" ref="B50">IFERROR(INDEX('E1-C. Financing Descriptions'!$C$1:$C$305,SMALL(IF('E1-C. Financing Descriptions'!$L$1:$L$305="U",ROW('E1-C. Financing Descriptions'!$L$1:$L$305)),ROW('E1-C. Financing Descriptions'!45:45)),1),"")</f>
        <v/>
      </c>
      <c r="C50" s="450"/>
    </row>
    <row r="51" spans="1:3" s="107" customFormat="1" ht="12" customHeight="1" x14ac:dyDescent="0.2">
      <c r="A51" s="410" t="str">
        <f t="array" ref="A51">IFERROR(INDEX('E1-C. Financing Descriptions'!$A$1:$A$305,SMALL(IF('E1-C. Financing Descriptions'!$L$1:$L$305="U",ROW('E1-C. Financing Descriptions'!$L$1:$L$305)),ROW('E1-C. Financing Descriptions'!46:46)),1),"")</f>
        <v/>
      </c>
      <c r="B51" s="410" t="str">
        <f t="array" ref="B51">IFERROR(INDEX('E1-C. Financing Descriptions'!$C$1:$C$305,SMALL(IF('E1-C. Financing Descriptions'!$L$1:$L$305="U",ROW('E1-C. Financing Descriptions'!$L$1:$L$305)),ROW('E1-C. Financing Descriptions'!46:46)),1),"")</f>
        <v/>
      </c>
      <c r="C51" s="450"/>
    </row>
    <row r="52" spans="1:3" s="107" customFormat="1" ht="12" customHeight="1" x14ac:dyDescent="0.2">
      <c r="A52" s="410" t="str">
        <f t="array" ref="A52">IFERROR(INDEX('E1-C. Financing Descriptions'!$A$1:$A$305,SMALL(IF('E1-C. Financing Descriptions'!$L$1:$L$305="U",ROW('E1-C. Financing Descriptions'!$L$1:$L$305)),ROW('E1-C. Financing Descriptions'!47:47)),1),"")</f>
        <v/>
      </c>
      <c r="B52" s="410" t="str">
        <f t="array" ref="B52">IFERROR(INDEX('E1-C. Financing Descriptions'!$C$1:$C$305,SMALL(IF('E1-C. Financing Descriptions'!$L$1:$L$305="U",ROW('E1-C. Financing Descriptions'!$L$1:$L$305)),ROW('E1-C. Financing Descriptions'!47:47)),1),"")</f>
        <v/>
      </c>
      <c r="C52" s="450"/>
    </row>
    <row r="53" spans="1:3" s="107" customFormat="1" ht="12" customHeight="1" x14ac:dyDescent="0.2">
      <c r="A53" s="410" t="str">
        <f t="array" ref="A53">IFERROR(INDEX('E1-C. Financing Descriptions'!$A$1:$A$305,SMALL(IF('E1-C. Financing Descriptions'!$L$1:$L$305="U",ROW('E1-C. Financing Descriptions'!$L$1:$L$305)),ROW('E1-C. Financing Descriptions'!48:48)),1),"")</f>
        <v/>
      </c>
      <c r="B53" s="410" t="str">
        <f t="array" ref="B53">IFERROR(INDEX('E1-C. Financing Descriptions'!$C$1:$C$305,SMALL(IF('E1-C. Financing Descriptions'!$L$1:$L$305="U",ROW('E1-C. Financing Descriptions'!$L$1:$L$305)),ROW('E1-C. Financing Descriptions'!48:48)),1),"")</f>
        <v/>
      </c>
      <c r="C53" s="450"/>
    </row>
    <row r="54" spans="1:3" s="107" customFormat="1" ht="12" customHeight="1" x14ac:dyDescent="0.2">
      <c r="A54" s="410" t="str">
        <f t="array" ref="A54">IFERROR(INDEX('E1-C. Financing Descriptions'!$A$1:$A$305,SMALL(IF('E1-C. Financing Descriptions'!$L$1:$L$305="U",ROW('E1-C. Financing Descriptions'!$L$1:$L$305)),ROW('E1-C. Financing Descriptions'!49:49)),1),"")</f>
        <v/>
      </c>
      <c r="B54" s="410" t="str">
        <f t="array" ref="B54">IFERROR(INDEX('E1-C. Financing Descriptions'!$C$1:$C$305,SMALL(IF('E1-C. Financing Descriptions'!$L$1:$L$305="U",ROW('E1-C. Financing Descriptions'!$L$1:$L$305)),ROW('E1-C. Financing Descriptions'!49:49)),1),"")</f>
        <v/>
      </c>
      <c r="C54" s="450"/>
    </row>
    <row r="55" spans="1:3" s="107" customFormat="1" ht="12" customHeight="1" x14ac:dyDescent="0.2">
      <c r="A55" s="410" t="str">
        <f t="array" ref="A55">IFERROR(INDEX('E1-C. Financing Descriptions'!$A$1:$A$305,SMALL(IF('E1-C. Financing Descriptions'!$L$1:$L$305="U",ROW('E1-C. Financing Descriptions'!$L$1:$L$305)),ROW('E1-C. Financing Descriptions'!50:50)),1),"")</f>
        <v/>
      </c>
      <c r="B55" s="410" t="str">
        <f t="array" ref="B55">IFERROR(INDEX('E1-C. Financing Descriptions'!$C$1:$C$305,SMALL(IF('E1-C. Financing Descriptions'!$L$1:$L$305="U",ROW('E1-C. Financing Descriptions'!$L$1:$L$305)),ROW('E1-C. Financing Descriptions'!50:50)),1),"")</f>
        <v/>
      </c>
      <c r="C55" s="450"/>
    </row>
    <row r="56" spans="1:3" s="107" customFormat="1" ht="12" hidden="1" customHeight="1" outlineLevel="1" x14ac:dyDescent="0.2">
      <c r="A56" s="410" t="str">
        <f t="array" ref="A56">IFERROR(INDEX('E1-C. Financing Descriptions'!$A$1:$A$305,SMALL(IF('E1-C. Financing Descriptions'!$L$1:$L$305="U",ROW('E1-C. Financing Descriptions'!$L$1:$L$305)),ROW('E1-C. Financing Descriptions'!51:51)),1),"")</f>
        <v/>
      </c>
      <c r="B56" s="410" t="str">
        <f t="array" ref="B56">IFERROR(INDEX('E1-C. Financing Descriptions'!$C$1:$C$305,SMALL(IF('E1-C. Financing Descriptions'!$L$1:$L$305="U",ROW('E1-C. Financing Descriptions'!$L$1:$L$305)),ROW('E1-C. Financing Descriptions'!51:51)),1),"")</f>
        <v/>
      </c>
      <c r="C56" s="450"/>
    </row>
    <row r="57" spans="1:3" s="107" customFormat="1" ht="12" hidden="1" customHeight="1" outlineLevel="1" x14ac:dyDescent="0.2">
      <c r="A57" s="410" t="str">
        <f t="array" ref="A57">IFERROR(INDEX('E1-C. Financing Descriptions'!$A$1:$A$305,SMALL(IF('E1-C. Financing Descriptions'!$L$1:$L$305="U",ROW('E1-C. Financing Descriptions'!$L$1:$L$305)),ROW('E1-C. Financing Descriptions'!52:52)),1),"")</f>
        <v/>
      </c>
      <c r="B57" s="410" t="str">
        <f t="array" ref="B57">IFERROR(INDEX('E1-C. Financing Descriptions'!$C$1:$C$305,SMALL(IF('E1-C. Financing Descriptions'!$L$1:$L$305="U",ROW('E1-C. Financing Descriptions'!$L$1:$L$305)),ROW('E1-C. Financing Descriptions'!52:52)),1),"")</f>
        <v/>
      </c>
      <c r="C57" s="450"/>
    </row>
    <row r="58" spans="1:3" s="107" customFormat="1" ht="12" hidden="1" customHeight="1" outlineLevel="1" x14ac:dyDescent="0.2">
      <c r="A58" s="410" t="str">
        <f t="array" ref="A58">IFERROR(INDEX('E1-C. Financing Descriptions'!$A$1:$A$305,SMALL(IF('E1-C. Financing Descriptions'!$L$1:$L$305="U",ROW('E1-C. Financing Descriptions'!$L$1:$L$305)),ROW('E1-C. Financing Descriptions'!53:53)),1),"")</f>
        <v/>
      </c>
      <c r="B58" s="410" t="str">
        <f t="array" ref="B58">IFERROR(INDEX('E1-C. Financing Descriptions'!$C$1:$C$305,SMALL(IF('E1-C. Financing Descriptions'!$L$1:$L$305="U",ROW('E1-C. Financing Descriptions'!$L$1:$L$305)),ROW('E1-C. Financing Descriptions'!53:53)),1),"")</f>
        <v/>
      </c>
      <c r="C58" s="450"/>
    </row>
    <row r="59" spans="1:3" s="107" customFormat="1" ht="12" hidden="1" customHeight="1" outlineLevel="1" x14ac:dyDescent="0.2">
      <c r="A59" s="410" t="str">
        <f t="array" ref="A59">IFERROR(INDEX('E1-C. Financing Descriptions'!$A$1:$A$305,SMALL(IF('E1-C. Financing Descriptions'!$L$1:$L$305="U",ROW('E1-C. Financing Descriptions'!$L$1:$L$305)),ROW('E1-C. Financing Descriptions'!54:54)),1),"")</f>
        <v/>
      </c>
      <c r="B59" s="410" t="str">
        <f t="array" ref="B59">IFERROR(INDEX('E1-C. Financing Descriptions'!$C$1:$C$305,SMALL(IF('E1-C. Financing Descriptions'!$L$1:$L$305="U",ROW('E1-C. Financing Descriptions'!$L$1:$L$305)),ROW('E1-C. Financing Descriptions'!54:54)),1),"")</f>
        <v/>
      </c>
      <c r="C59" s="450"/>
    </row>
    <row r="60" spans="1:3" s="107" customFormat="1" ht="12" hidden="1" customHeight="1" outlineLevel="1" x14ac:dyDescent="0.2">
      <c r="A60" s="410" t="str">
        <f t="array" ref="A60">IFERROR(INDEX('E1-C. Financing Descriptions'!$A$1:$A$305,SMALL(IF('E1-C. Financing Descriptions'!$L$1:$L$305="U",ROW('E1-C. Financing Descriptions'!$L$1:$L$305)),ROW('E1-C. Financing Descriptions'!55:55)),1),"")</f>
        <v/>
      </c>
      <c r="B60" s="410" t="str">
        <f t="array" ref="B60">IFERROR(INDEX('E1-C. Financing Descriptions'!$C$1:$C$305,SMALL(IF('E1-C. Financing Descriptions'!$L$1:$L$305="U",ROW('E1-C. Financing Descriptions'!$L$1:$L$305)),ROW('E1-C. Financing Descriptions'!55:55)),1),"")</f>
        <v/>
      </c>
      <c r="C60" s="450"/>
    </row>
    <row r="61" spans="1:3" s="107" customFormat="1" ht="12" hidden="1" customHeight="1" outlineLevel="1" x14ac:dyDescent="0.2">
      <c r="A61" s="410" t="str">
        <f t="array" ref="A61">IFERROR(INDEX('E1-C. Financing Descriptions'!$A$1:$A$305,SMALL(IF('E1-C. Financing Descriptions'!$L$1:$L$305="U",ROW('E1-C. Financing Descriptions'!$L$1:$L$305)),ROW('E1-C. Financing Descriptions'!56:56)),1),"")</f>
        <v/>
      </c>
      <c r="B61" s="410" t="str">
        <f t="array" ref="B61">IFERROR(INDEX('E1-C. Financing Descriptions'!$C$1:$C$305,SMALL(IF('E1-C. Financing Descriptions'!$L$1:$L$305="U",ROW('E1-C. Financing Descriptions'!$L$1:$L$305)),ROW('E1-C. Financing Descriptions'!56:56)),1),"")</f>
        <v/>
      </c>
      <c r="C61" s="450"/>
    </row>
    <row r="62" spans="1:3" s="107" customFormat="1" ht="12" hidden="1" customHeight="1" outlineLevel="1" x14ac:dyDescent="0.2">
      <c r="A62" s="410" t="str">
        <f t="array" ref="A62">IFERROR(INDEX('E1-C. Financing Descriptions'!$A$1:$A$305,SMALL(IF('E1-C. Financing Descriptions'!$L$1:$L$305="U",ROW('E1-C. Financing Descriptions'!$L$1:$L$305)),ROW('E1-C. Financing Descriptions'!57:57)),1),"")</f>
        <v/>
      </c>
      <c r="B62" s="410" t="str">
        <f t="array" ref="B62">IFERROR(INDEX('E1-C. Financing Descriptions'!$C$1:$C$305,SMALL(IF('E1-C. Financing Descriptions'!$L$1:$L$305="U",ROW('E1-C. Financing Descriptions'!$L$1:$L$305)),ROW('E1-C. Financing Descriptions'!57:57)),1),"")</f>
        <v/>
      </c>
      <c r="C62" s="450"/>
    </row>
    <row r="63" spans="1:3" s="107" customFormat="1" ht="12" hidden="1" customHeight="1" outlineLevel="1" x14ac:dyDescent="0.2">
      <c r="A63" s="410" t="str">
        <f t="array" ref="A63">IFERROR(INDEX('E1-C. Financing Descriptions'!$A$1:$A$305,SMALL(IF('E1-C. Financing Descriptions'!$L$1:$L$305="U",ROW('E1-C. Financing Descriptions'!$L$1:$L$305)),ROW('E1-C. Financing Descriptions'!58:58)),1),"")</f>
        <v/>
      </c>
      <c r="B63" s="410" t="str">
        <f t="array" ref="B63">IFERROR(INDEX('E1-C. Financing Descriptions'!$C$1:$C$305,SMALL(IF('E1-C. Financing Descriptions'!$L$1:$L$305="U",ROW('E1-C. Financing Descriptions'!$L$1:$L$305)),ROW('E1-C. Financing Descriptions'!58:58)),1),"")</f>
        <v/>
      </c>
      <c r="C63" s="450"/>
    </row>
    <row r="64" spans="1:3" s="107" customFormat="1" ht="12" hidden="1" customHeight="1" outlineLevel="1" x14ac:dyDescent="0.2">
      <c r="A64" s="410" t="str">
        <f t="array" ref="A64">IFERROR(INDEX('E1-C. Financing Descriptions'!$A$1:$A$305,SMALL(IF('E1-C. Financing Descriptions'!$L$1:$L$305="U",ROW('E1-C. Financing Descriptions'!$L$1:$L$305)),ROW('E1-C. Financing Descriptions'!59:59)),1),"")</f>
        <v/>
      </c>
      <c r="B64" s="410" t="str">
        <f t="array" ref="B64">IFERROR(INDEX('E1-C. Financing Descriptions'!$C$1:$C$305,SMALL(IF('E1-C. Financing Descriptions'!$L$1:$L$305="U",ROW('E1-C. Financing Descriptions'!$L$1:$L$305)),ROW('E1-C. Financing Descriptions'!59:59)),1),"")</f>
        <v/>
      </c>
      <c r="C64" s="450"/>
    </row>
    <row r="65" spans="1:3" s="107" customFormat="1" ht="12" hidden="1" customHeight="1" outlineLevel="1" x14ac:dyDescent="0.2">
      <c r="A65" s="410" t="str">
        <f t="array" ref="A65">IFERROR(INDEX('E1-C. Financing Descriptions'!$A$1:$A$305,SMALL(IF('E1-C. Financing Descriptions'!$L$1:$L$305="U",ROW('E1-C. Financing Descriptions'!$L$1:$L$305)),ROW('E1-C. Financing Descriptions'!60:60)),1),"")</f>
        <v/>
      </c>
      <c r="B65" s="410" t="str">
        <f t="array" ref="B65">IFERROR(INDEX('E1-C. Financing Descriptions'!$C$1:$C$305,SMALL(IF('E1-C. Financing Descriptions'!$L$1:$L$305="U",ROW('E1-C. Financing Descriptions'!$L$1:$L$305)),ROW('E1-C. Financing Descriptions'!60:60)),1),"")</f>
        <v/>
      </c>
      <c r="C65" s="450"/>
    </row>
    <row r="66" spans="1:3" s="107" customFormat="1" ht="12" hidden="1" customHeight="1" outlineLevel="1" x14ac:dyDescent="0.2">
      <c r="A66" s="410" t="str">
        <f t="array" ref="A66">IFERROR(INDEX('E1-C. Financing Descriptions'!$A$1:$A$305,SMALL(IF('E1-C. Financing Descriptions'!$L$1:$L$305="U",ROW('E1-C. Financing Descriptions'!$L$1:$L$305)),ROW('E1-C. Financing Descriptions'!61:61)),1),"")</f>
        <v/>
      </c>
      <c r="B66" s="410" t="str">
        <f t="array" ref="B66">IFERROR(INDEX('E1-C. Financing Descriptions'!$C$1:$C$305,SMALL(IF('E1-C. Financing Descriptions'!$L$1:$L$305="U",ROW('E1-C. Financing Descriptions'!$L$1:$L$305)),ROW('E1-C. Financing Descriptions'!61:61)),1),"")</f>
        <v/>
      </c>
      <c r="C66" s="450"/>
    </row>
    <row r="67" spans="1:3" s="107" customFormat="1" ht="12" hidden="1" customHeight="1" outlineLevel="1" x14ac:dyDescent="0.2">
      <c r="A67" s="410" t="str">
        <f t="array" ref="A67">IFERROR(INDEX('E1-C. Financing Descriptions'!$A$1:$A$305,SMALL(IF('E1-C. Financing Descriptions'!$L$1:$L$305="U",ROW('E1-C. Financing Descriptions'!$L$1:$L$305)),ROW('E1-C. Financing Descriptions'!62:62)),1),"")</f>
        <v/>
      </c>
      <c r="B67" s="410" t="str">
        <f t="array" ref="B67">IFERROR(INDEX('E1-C. Financing Descriptions'!$C$1:$C$305,SMALL(IF('E1-C. Financing Descriptions'!$L$1:$L$305="U",ROW('E1-C. Financing Descriptions'!$L$1:$L$305)),ROW('E1-C. Financing Descriptions'!62:62)),1),"")</f>
        <v/>
      </c>
      <c r="C67" s="450"/>
    </row>
    <row r="68" spans="1:3" s="107" customFormat="1" ht="12" hidden="1" customHeight="1" outlineLevel="1" x14ac:dyDescent="0.2">
      <c r="A68" s="410" t="str">
        <f t="array" ref="A68">IFERROR(INDEX('E1-C. Financing Descriptions'!$A$1:$A$305,SMALL(IF('E1-C. Financing Descriptions'!$L$1:$L$305="U",ROW('E1-C. Financing Descriptions'!$L$1:$L$305)),ROW('E1-C. Financing Descriptions'!63:63)),1),"")</f>
        <v/>
      </c>
      <c r="B68" s="410" t="str">
        <f t="array" ref="B68">IFERROR(INDEX('E1-C. Financing Descriptions'!$C$1:$C$305,SMALL(IF('E1-C. Financing Descriptions'!$L$1:$L$305="U",ROW('E1-C. Financing Descriptions'!$L$1:$L$305)),ROW('E1-C. Financing Descriptions'!63:63)),1),"")</f>
        <v/>
      </c>
      <c r="C68" s="450"/>
    </row>
    <row r="69" spans="1:3" s="107" customFormat="1" ht="12" hidden="1" customHeight="1" outlineLevel="1" x14ac:dyDescent="0.2">
      <c r="A69" s="410" t="str">
        <f t="array" ref="A69">IFERROR(INDEX('E1-C. Financing Descriptions'!$A$1:$A$305,SMALL(IF('E1-C. Financing Descriptions'!$L$1:$L$305="U",ROW('E1-C. Financing Descriptions'!$L$1:$L$305)),ROW('E1-C. Financing Descriptions'!64:64)),1),"")</f>
        <v/>
      </c>
      <c r="B69" s="410" t="str">
        <f t="array" ref="B69">IFERROR(INDEX('E1-C. Financing Descriptions'!$C$1:$C$305,SMALL(IF('E1-C. Financing Descriptions'!$L$1:$L$305="U",ROW('E1-C. Financing Descriptions'!$L$1:$L$305)),ROW('E1-C. Financing Descriptions'!64:64)),1),"")</f>
        <v/>
      </c>
      <c r="C69" s="450"/>
    </row>
    <row r="70" spans="1:3" s="107" customFormat="1" ht="12" hidden="1" customHeight="1" outlineLevel="1" x14ac:dyDescent="0.2">
      <c r="A70" s="410" t="str">
        <f t="array" ref="A70">IFERROR(INDEX('E1-C. Financing Descriptions'!$A$1:$A$305,SMALL(IF('E1-C. Financing Descriptions'!$L$1:$L$305="U",ROW('E1-C. Financing Descriptions'!$L$1:$L$305)),ROW('E1-C. Financing Descriptions'!65:65)),1),"")</f>
        <v/>
      </c>
      <c r="B70" s="410" t="str">
        <f t="array" ref="B70">IFERROR(INDEX('E1-C. Financing Descriptions'!$C$1:$C$305,SMALL(IF('E1-C. Financing Descriptions'!$L$1:$L$305="U",ROW('E1-C. Financing Descriptions'!$L$1:$L$305)),ROW('E1-C. Financing Descriptions'!65:65)),1),"")</f>
        <v/>
      </c>
      <c r="C70" s="450"/>
    </row>
    <row r="71" spans="1:3" s="107" customFormat="1" ht="12" hidden="1" customHeight="1" outlineLevel="1" x14ac:dyDescent="0.2">
      <c r="A71" s="410" t="str">
        <f t="array" ref="A71">IFERROR(INDEX('E1-C. Financing Descriptions'!$A$1:$A$305,SMALL(IF('E1-C. Financing Descriptions'!$L$1:$L$305="U",ROW('E1-C. Financing Descriptions'!$L$1:$L$305)),ROW('E1-C. Financing Descriptions'!66:66)),1),"")</f>
        <v/>
      </c>
      <c r="B71" s="410" t="str">
        <f t="array" ref="B71">IFERROR(INDEX('E1-C. Financing Descriptions'!$C$1:$C$305,SMALL(IF('E1-C. Financing Descriptions'!$L$1:$L$305="U",ROW('E1-C. Financing Descriptions'!$L$1:$L$305)),ROW('E1-C. Financing Descriptions'!66:66)),1),"")</f>
        <v/>
      </c>
      <c r="C71" s="450"/>
    </row>
    <row r="72" spans="1:3" s="107" customFormat="1" ht="12" hidden="1" customHeight="1" outlineLevel="1" x14ac:dyDescent="0.2">
      <c r="A72" s="410" t="str">
        <f t="array" ref="A72">IFERROR(INDEX('E1-C. Financing Descriptions'!$A$1:$A$305,SMALL(IF('E1-C. Financing Descriptions'!$L$1:$L$305="U",ROW('E1-C. Financing Descriptions'!$L$1:$L$305)),ROW('E1-C. Financing Descriptions'!67:67)),1),"")</f>
        <v/>
      </c>
      <c r="B72" s="410" t="str">
        <f t="array" ref="B72">IFERROR(INDEX('E1-C. Financing Descriptions'!$C$1:$C$305,SMALL(IF('E1-C. Financing Descriptions'!$L$1:$L$305="U",ROW('E1-C. Financing Descriptions'!$L$1:$L$305)),ROW('E1-C. Financing Descriptions'!67:67)),1),"")</f>
        <v/>
      </c>
      <c r="C72" s="450"/>
    </row>
    <row r="73" spans="1:3" s="107" customFormat="1" ht="12" hidden="1" customHeight="1" outlineLevel="1" x14ac:dyDescent="0.2">
      <c r="A73" s="410" t="str">
        <f t="array" ref="A73">IFERROR(INDEX('E1-C. Financing Descriptions'!$A$1:$A$305,SMALL(IF('E1-C. Financing Descriptions'!$L$1:$L$305="U",ROW('E1-C. Financing Descriptions'!$L$1:$L$305)),ROW('E1-C. Financing Descriptions'!68:68)),1),"")</f>
        <v/>
      </c>
      <c r="B73" s="410" t="str">
        <f t="array" ref="B73">IFERROR(INDEX('E1-C. Financing Descriptions'!$C$1:$C$305,SMALL(IF('E1-C. Financing Descriptions'!$L$1:$L$305="U",ROW('E1-C. Financing Descriptions'!$L$1:$L$305)),ROW('E1-C. Financing Descriptions'!68:68)),1),"")</f>
        <v/>
      </c>
      <c r="C73" s="450"/>
    </row>
    <row r="74" spans="1:3" s="107" customFormat="1" ht="12" hidden="1" customHeight="1" outlineLevel="1" x14ac:dyDescent="0.2">
      <c r="A74" s="410" t="str">
        <f t="array" ref="A74">IFERROR(INDEX('E1-C. Financing Descriptions'!$A$1:$A$305,SMALL(IF('E1-C. Financing Descriptions'!$L$1:$L$305="U",ROW('E1-C. Financing Descriptions'!$L$1:$L$305)),ROW('E1-C. Financing Descriptions'!69:69)),1),"")</f>
        <v/>
      </c>
      <c r="B74" s="410" t="str">
        <f t="array" ref="B74">IFERROR(INDEX('E1-C. Financing Descriptions'!$C$1:$C$305,SMALL(IF('E1-C. Financing Descriptions'!$L$1:$L$305="U",ROW('E1-C. Financing Descriptions'!$L$1:$L$305)),ROW('E1-C. Financing Descriptions'!69:69)),1),"")</f>
        <v/>
      </c>
      <c r="C74" s="450"/>
    </row>
    <row r="75" spans="1:3" s="107" customFormat="1" ht="12" hidden="1" customHeight="1" outlineLevel="1" x14ac:dyDescent="0.2">
      <c r="A75" s="410" t="str">
        <f t="array" ref="A75">IFERROR(INDEX('E1-C. Financing Descriptions'!$A$1:$A$305,SMALL(IF('E1-C. Financing Descriptions'!$L$1:$L$305="U",ROW('E1-C. Financing Descriptions'!$L$1:$L$305)),ROW('E1-C. Financing Descriptions'!70:70)),1),"")</f>
        <v/>
      </c>
      <c r="B75" s="410" t="str">
        <f t="array" ref="B75">IFERROR(INDEX('E1-C. Financing Descriptions'!$C$1:$C$305,SMALL(IF('E1-C. Financing Descriptions'!$L$1:$L$305="U",ROW('E1-C. Financing Descriptions'!$L$1:$L$305)),ROW('E1-C. Financing Descriptions'!70:70)),1),"")</f>
        <v/>
      </c>
      <c r="C75" s="450"/>
    </row>
    <row r="76" spans="1:3" s="107" customFormat="1" ht="12" hidden="1" customHeight="1" outlineLevel="1" x14ac:dyDescent="0.2">
      <c r="A76" s="410" t="str">
        <f t="array" ref="A76">IFERROR(INDEX('E1-C. Financing Descriptions'!$A$1:$A$305,SMALL(IF('E1-C. Financing Descriptions'!$L$1:$L$305="U",ROW('E1-C. Financing Descriptions'!$L$1:$L$305)),ROW('E1-C. Financing Descriptions'!71:71)),1),"")</f>
        <v/>
      </c>
      <c r="B76" s="410" t="str">
        <f t="array" ref="B76">IFERROR(INDEX('E1-C. Financing Descriptions'!$C$1:$C$305,SMALL(IF('E1-C. Financing Descriptions'!$L$1:$L$305="U",ROW('E1-C. Financing Descriptions'!$L$1:$L$305)),ROW('E1-C. Financing Descriptions'!71:71)),1),"")</f>
        <v/>
      </c>
      <c r="C76" s="450"/>
    </row>
    <row r="77" spans="1:3" s="107" customFormat="1" ht="12" hidden="1" customHeight="1" outlineLevel="1" x14ac:dyDescent="0.2">
      <c r="A77" s="410" t="str">
        <f t="array" ref="A77">IFERROR(INDEX('E1-C. Financing Descriptions'!$A$1:$A$305,SMALL(IF('E1-C. Financing Descriptions'!$L$1:$L$305="U",ROW('E1-C. Financing Descriptions'!$L$1:$L$305)),ROW('E1-C. Financing Descriptions'!72:72)),1),"")</f>
        <v/>
      </c>
      <c r="B77" s="410" t="str">
        <f t="array" ref="B77">IFERROR(INDEX('E1-C. Financing Descriptions'!$C$1:$C$305,SMALL(IF('E1-C. Financing Descriptions'!$L$1:$L$305="U",ROW('E1-C. Financing Descriptions'!$L$1:$L$305)),ROW('E1-C. Financing Descriptions'!72:72)),1),"")</f>
        <v/>
      </c>
      <c r="C77" s="450"/>
    </row>
    <row r="78" spans="1:3" s="107" customFormat="1" ht="12" hidden="1" customHeight="1" outlineLevel="1" x14ac:dyDescent="0.2">
      <c r="A78" s="410" t="str">
        <f t="array" ref="A78">IFERROR(INDEX('E1-C. Financing Descriptions'!$A$1:$A$305,SMALL(IF('E1-C. Financing Descriptions'!$L$1:$L$305="U",ROW('E1-C. Financing Descriptions'!$L$1:$L$305)),ROW('E1-C. Financing Descriptions'!73:73)),1),"")</f>
        <v/>
      </c>
      <c r="B78" s="410" t="str">
        <f t="array" ref="B78">IFERROR(INDEX('E1-C. Financing Descriptions'!$C$1:$C$305,SMALL(IF('E1-C. Financing Descriptions'!$L$1:$L$305="U",ROW('E1-C. Financing Descriptions'!$L$1:$L$305)),ROW('E1-C. Financing Descriptions'!73:73)),1),"")</f>
        <v/>
      </c>
      <c r="C78" s="450"/>
    </row>
    <row r="79" spans="1:3" s="107" customFormat="1" ht="12" hidden="1" customHeight="1" outlineLevel="1" x14ac:dyDescent="0.2">
      <c r="A79" s="410" t="str">
        <f t="array" ref="A79">IFERROR(INDEX('E1-C. Financing Descriptions'!$A$1:$A$305,SMALL(IF('E1-C. Financing Descriptions'!$L$1:$L$305="U",ROW('E1-C. Financing Descriptions'!$L$1:$L$305)),ROW('E1-C. Financing Descriptions'!74:74)),1),"")</f>
        <v/>
      </c>
      <c r="B79" s="410" t="str">
        <f t="array" ref="B79">IFERROR(INDEX('E1-C. Financing Descriptions'!$C$1:$C$305,SMALL(IF('E1-C. Financing Descriptions'!$L$1:$L$305="U",ROW('E1-C. Financing Descriptions'!$L$1:$L$305)),ROW('E1-C. Financing Descriptions'!74:74)),1),"")</f>
        <v/>
      </c>
      <c r="C79" s="450"/>
    </row>
    <row r="80" spans="1:3" s="107" customFormat="1" ht="12" hidden="1" customHeight="1" outlineLevel="1" x14ac:dyDescent="0.2">
      <c r="A80" s="410" t="str">
        <f t="array" ref="A80">IFERROR(INDEX('E1-C. Financing Descriptions'!$A$1:$A$305,SMALL(IF('E1-C. Financing Descriptions'!$L$1:$L$305="U",ROW('E1-C. Financing Descriptions'!$L$1:$L$305)),ROW('E1-C. Financing Descriptions'!75:75)),1),"")</f>
        <v/>
      </c>
      <c r="B80" s="410" t="str">
        <f t="array" ref="B80">IFERROR(INDEX('E1-C. Financing Descriptions'!$C$1:$C$305,SMALL(IF('E1-C. Financing Descriptions'!$L$1:$L$305="U",ROW('E1-C. Financing Descriptions'!$L$1:$L$305)),ROW('E1-C. Financing Descriptions'!75:75)),1),"")</f>
        <v/>
      </c>
      <c r="C80" s="450"/>
    </row>
    <row r="81" spans="1:3" s="107" customFormat="1" ht="12" hidden="1" customHeight="1" outlineLevel="1" x14ac:dyDescent="0.2">
      <c r="A81" s="410" t="str">
        <f t="array" ref="A81">IFERROR(INDEX('E1-C. Financing Descriptions'!$A$1:$A$305,SMALL(IF('E1-C. Financing Descriptions'!$L$1:$L$305="U",ROW('E1-C. Financing Descriptions'!$L$1:$L$305)),ROW('E1-C. Financing Descriptions'!76:76)),1),"")</f>
        <v/>
      </c>
      <c r="B81" s="410" t="str">
        <f t="array" ref="B81">IFERROR(INDEX('E1-C. Financing Descriptions'!$C$1:$C$305,SMALL(IF('E1-C. Financing Descriptions'!$L$1:$L$305="U",ROW('E1-C. Financing Descriptions'!$L$1:$L$305)),ROW('E1-C. Financing Descriptions'!76:76)),1),"")</f>
        <v/>
      </c>
      <c r="C81" s="450"/>
    </row>
    <row r="82" spans="1:3" s="107" customFormat="1" ht="12" hidden="1" customHeight="1" outlineLevel="1" x14ac:dyDescent="0.2">
      <c r="A82" s="410" t="str">
        <f t="array" ref="A82">IFERROR(INDEX('E1-C. Financing Descriptions'!$A$1:$A$305,SMALL(IF('E1-C. Financing Descriptions'!$L$1:$L$305="U",ROW('E1-C. Financing Descriptions'!$L$1:$L$305)),ROW('E1-C. Financing Descriptions'!77:77)),1),"")</f>
        <v/>
      </c>
      <c r="B82" s="410" t="str">
        <f t="array" ref="B82">IFERROR(INDEX('E1-C. Financing Descriptions'!$C$1:$C$305,SMALL(IF('E1-C. Financing Descriptions'!$L$1:$L$305="U",ROW('E1-C. Financing Descriptions'!$L$1:$L$305)),ROW('E1-C. Financing Descriptions'!77:77)),1),"")</f>
        <v/>
      </c>
      <c r="C82" s="450"/>
    </row>
    <row r="83" spans="1:3" s="107" customFormat="1" ht="12" hidden="1" customHeight="1" outlineLevel="1" x14ac:dyDescent="0.2">
      <c r="A83" s="410" t="str">
        <f t="array" ref="A83">IFERROR(INDEX('E1-C. Financing Descriptions'!$A$1:$A$305,SMALL(IF('E1-C. Financing Descriptions'!$L$1:$L$305="U",ROW('E1-C. Financing Descriptions'!$L$1:$L$305)),ROW('E1-C. Financing Descriptions'!78:78)),1),"")</f>
        <v/>
      </c>
      <c r="B83" s="410" t="str">
        <f t="array" ref="B83">IFERROR(INDEX('E1-C. Financing Descriptions'!$C$1:$C$305,SMALL(IF('E1-C. Financing Descriptions'!$L$1:$L$305="U",ROW('E1-C. Financing Descriptions'!$L$1:$L$305)),ROW('E1-C. Financing Descriptions'!78:78)),1),"")</f>
        <v/>
      </c>
      <c r="C83" s="450"/>
    </row>
    <row r="84" spans="1:3" s="107" customFormat="1" ht="12" hidden="1" customHeight="1" outlineLevel="1" x14ac:dyDescent="0.2">
      <c r="A84" s="410" t="str">
        <f t="array" ref="A84">IFERROR(INDEX('E1-C. Financing Descriptions'!$A$1:$A$305,SMALL(IF('E1-C. Financing Descriptions'!$L$1:$L$305="U",ROW('E1-C. Financing Descriptions'!$L$1:$L$305)),ROW('E1-C. Financing Descriptions'!79:79)),1),"")</f>
        <v/>
      </c>
      <c r="B84" s="410" t="str">
        <f t="array" ref="B84">IFERROR(INDEX('E1-C. Financing Descriptions'!$C$1:$C$305,SMALL(IF('E1-C. Financing Descriptions'!$L$1:$L$305="U",ROW('E1-C. Financing Descriptions'!$L$1:$L$305)),ROW('E1-C. Financing Descriptions'!79:79)),1),"")</f>
        <v/>
      </c>
      <c r="C84" s="450"/>
    </row>
    <row r="85" spans="1:3" s="107" customFormat="1" ht="12" hidden="1" customHeight="1" outlineLevel="1" x14ac:dyDescent="0.2">
      <c r="A85" s="410" t="str">
        <f t="array" ref="A85">IFERROR(INDEX('E1-C. Financing Descriptions'!$A$1:$A$305,SMALL(IF('E1-C. Financing Descriptions'!$L$1:$L$305="U",ROW('E1-C. Financing Descriptions'!$L$1:$L$305)),ROW('E1-C. Financing Descriptions'!80:80)),1),"")</f>
        <v/>
      </c>
      <c r="B85" s="410" t="str">
        <f t="array" ref="B85">IFERROR(INDEX('E1-C. Financing Descriptions'!$C$1:$C$305,SMALL(IF('E1-C. Financing Descriptions'!$L$1:$L$305="U",ROW('E1-C. Financing Descriptions'!$L$1:$L$305)),ROW('E1-C. Financing Descriptions'!80:80)),1),"")</f>
        <v/>
      </c>
      <c r="C85" s="450"/>
    </row>
    <row r="86" spans="1:3" s="107" customFormat="1" ht="12" hidden="1" customHeight="1" outlineLevel="1" x14ac:dyDescent="0.2">
      <c r="A86" s="410" t="str">
        <f t="array" ref="A86">IFERROR(INDEX('E1-C. Financing Descriptions'!$A$1:$A$305,SMALL(IF('E1-C. Financing Descriptions'!$L$1:$L$305="U",ROW('E1-C. Financing Descriptions'!$L$1:$L$305)),ROW('E1-C. Financing Descriptions'!81:81)),1),"")</f>
        <v/>
      </c>
      <c r="B86" s="410" t="str">
        <f t="array" ref="B86">IFERROR(INDEX('E1-C. Financing Descriptions'!$C$1:$C$305,SMALL(IF('E1-C. Financing Descriptions'!$L$1:$L$305="U",ROW('E1-C. Financing Descriptions'!$L$1:$L$305)),ROW('E1-C. Financing Descriptions'!81:81)),1),"")</f>
        <v/>
      </c>
      <c r="C86" s="450"/>
    </row>
    <row r="87" spans="1:3" s="107" customFormat="1" ht="12" hidden="1" customHeight="1" outlineLevel="1" x14ac:dyDescent="0.2">
      <c r="A87" s="410" t="str">
        <f t="array" ref="A87">IFERROR(INDEX('E1-C. Financing Descriptions'!$A$1:$A$305,SMALL(IF('E1-C. Financing Descriptions'!$L$1:$L$305="U",ROW('E1-C. Financing Descriptions'!$L$1:$L$305)),ROW('E1-C. Financing Descriptions'!82:82)),1),"")</f>
        <v/>
      </c>
      <c r="B87" s="410" t="str">
        <f t="array" ref="B87">IFERROR(INDEX('E1-C. Financing Descriptions'!$C$1:$C$305,SMALL(IF('E1-C. Financing Descriptions'!$L$1:$L$305="U",ROW('E1-C. Financing Descriptions'!$L$1:$L$305)),ROW('E1-C. Financing Descriptions'!82:82)),1),"")</f>
        <v/>
      </c>
      <c r="C87" s="450"/>
    </row>
    <row r="88" spans="1:3" s="107" customFormat="1" ht="12" hidden="1" customHeight="1" outlineLevel="1" x14ac:dyDescent="0.2">
      <c r="A88" s="410" t="str">
        <f t="array" ref="A88">IFERROR(INDEX('E1-C. Financing Descriptions'!$A$1:$A$305,SMALL(IF('E1-C. Financing Descriptions'!$L$1:$L$305="U",ROW('E1-C. Financing Descriptions'!$L$1:$L$305)),ROW('E1-C. Financing Descriptions'!83:83)),1),"")</f>
        <v/>
      </c>
      <c r="B88" s="410" t="str">
        <f t="array" ref="B88">IFERROR(INDEX('E1-C. Financing Descriptions'!$C$1:$C$305,SMALL(IF('E1-C. Financing Descriptions'!$L$1:$L$305="U",ROW('E1-C. Financing Descriptions'!$L$1:$L$305)),ROW('E1-C. Financing Descriptions'!83:83)),1),"")</f>
        <v/>
      </c>
      <c r="C88" s="450"/>
    </row>
    <row r="89" spans="1:3" s="107" customFormat="1" ht="12" hidden="1" customHeight="1" outlineLevel="1" x14ac:dyDescent="0.2">
      <c r="A89" s="410" t="str">
        <f t="array" ref="A89">IFERROR(INDEX('E1-C. Financing Descriptions'!$A$1:$A$305,SMALL(IF('E1-C. Financing Descriptions'!$L$1:$L$305="U",ROW('E1-C. Financing Descriptions'!$L$1:$L$305)),ROW('E1-C. Financing Descriptions'!84:84)),1),"")</f>
        <v/>
      </c>
      <c r="B89" s="410" t="str">
        <f t="array" ref="B89">IFERROR(INDEX('E1-C. Financing Descriptions'!$C$1:$C$305,SMALL(IF('E1-C. Financing Descriptions'!$L$1:$L$305="U",ROW('E1-C. Financing Descriptions'!$L$1:$L$305)),ROW('E1-C. Financing Descriptions'!84:84)),1),"")</f>
        <v/>
      </c>
      <c r="C89" s="450"/>
    </row>
    <row r="90" spans="1:3" s="107" customFormat="1" ht="12" hidden="1" customHeight="1" outlineLevel="1" x14ac:dyDescent="0.2">
      <c r="A90" s="410" t="str">
        <f t="array" ref="A90">IFERROR(INDEX('E1-C. Financing Descriptions'!$A$1:$A$305,SMALL(IF('E1-C. Financing Descriptions'!$L$1:$L$305="U",ROW('E1-C. Financing Descriptions'!$L$1:$L$305)),ROW('E1-C. Financing Descriptions'!85:85)),1),"")</f>
        <v/>
      </c>
      <c r="B90" s="410" t="str">
        <f t="array" ref="B90">IFERROR(INDEX('E1-C. Financing Descriptions'!$C$1:$C$305,SMALL(IF('E1-C. Financing Descriptions'!$L$1:$L$305="U",ROW('E1-C. Financing Descriptions'!$L$1:$L$305)),ROW('E1-C. Financing Descriptions'!85:85)),1),"")</f>
        <v/>
      </c>
      <c r="C90" s="450"/>
    </row>
    <row r="91" spans="1:3" s="107" customFormat="1" ht="12" hidden="1" customHeight="1" outlineLevel="1" x14ac:dyDescent="0.2">
      <c r="A91" s="410" t="str">
        <f t="array" ref="A91">IFERROR(INDEX('E1-C. Financing Descriptions'!$A$1:$A$305,SMALL(IF('E1-C. Financing Descriptions'!$L$1:$L$305="U",ROW('E1-C. Financing Descriptions'!$L$1:$L$305)),ROW('E1-C. Financing Descriptions'!86:86)),1),"")</f>
        <v/>
      </c>
      <c r="B91" s="410" t="str">
        <f t="array" ref="B91">IFERROR(INDEX('E1-C. Financing Descriptions'!$C$1:$C$305,SMALL(IF('E1-C. Financing Descriptions'!$L$1:$L$305="U",ROW('E1-C. Financing Descriptions'!$L$1:$L$305)),ROW('E1-C. Financing Descriptions'!86:86)),1),"")</f>
        <v/>
      </c>
      <c r="C91" s="450"/>
    </row>
    <row r="92" spans="1:3" s="107" customFormat="1" ht="12" hidden="1" customHeight="1" outlineLevel="1" x14ac:dyDescent="0.2">
      <c r="A92" s="410" t="str">
        <f t="array" ref="A92">IFERROR(INDEX('E1-C. Financing Descriptions'!$A$1:$A$305,SMALL(IF('E1-C. Financing Descriptions'!$L$1:$L$305="U",ROW('E1-C. Financing Descriptions'!$L$1:$L$305)),ROW('E1-C. Financing Descriptions'!87:87)),1),"")</f>
        <v/>
      </c>
      <c r="B92" s="410" t="str">
        <f t="array" ref="B92">IFERROR(INDEX('E1-C. Financing Descriptions'!$C$1:$C$305,SMALL(IF('E1-C. Financing Descriptions'!$L$1:$L$305="U",ROW('E1-C. Financing Descriptions'!$L$1:$L$305)),ROW('E1-C. Financing Descriptions'!87:87)),1),"")</f>
        <v/>
      </c>
      <c r="C92" s="450"/>
    </row>
    <row r="93" spans="1:3" s="107" customFormat="1" ht="12" hidden="1" customHeight="1" outlineLevel="1" x14ac:dyDescent="0.2">
      <c r="A93" s="410" t="str">
        <f t="array" ref="A93">IFERROR(INDEX('E1-C. Financing Descriptions'!$A$1:$A$305,SMALL(IF('E1-C. Financing Descriptions'!$L$1:$L$305="U",ROW('E1-C. Financing Descriptions'!$L$1:$L$305)),ROW('E1-C. Financing Descriptions'!88:88)),1),"")</f>
        <v/>
      </c>
      <c r="B93" s="410" t="str">
        <f t="array" ref="B93">IFERROR(INDEX('E1-C. Financing Descriptions'!$C$1:$C$305,SMALL(IF('E1-C. Financing Descriptions'!$L$1:$L$305="U",ROW('E1-C. Financing Descriptions'!$L$1:$L$305)),ROW('E1-C. Financing Descriptions'!88:88)),1),"")</f>
        <v/>
      </c>
      <c r="C93" s="450"/>
    </row>
    <row r="94" spans="1:3" s="107" customFormat="1" ht="12" hidden="1" customHeight="1" outlineLevel="1" x14ac:dyDescent="0.2">
      <c r="A94" s="410" t="str">
        <f t="array" ref="A94">IFERROR(INDEX('E1-C. Financing Descriptions'!$A$1:$A$305,SMALL(IF('E1-C. Financing Descriptions'!$L$1:$L$305="U",ROW('E1-C. Financing Descriptions'!$L$1:$L$305)),ROW('E1-C. Financing Descriptions'!89:89)),1),"")</f>
        <v/>
      </c>
      <c r="B94" s="410" t="str">
        <f t="array" ref="B94">IFERROR(INDEX('E1-C. Financing Descriptions'!$C$1:$C$305,SMALL(IF('E1-C. Financing Descriptions'!$L$1:$L$305="U",ROW('E1-C. Financing Descriptions'!$L$1:$L$305)),ROW('E1-C. Financing Descriptions'!89:89)),1),"")</f>
        <v/>
      </c>
      <c r="C94" s="450"/>
    </row>
    <row r="95" spans="1:3" s="107" customFormat="1" ht="12" hidden="1" customHeight="1" outlineLevel="1" x14ac:dyDescent="0.2">
      <c r="A95" s="410" t="str">
        <f t="array" ref="A95">IFERROR(INDEX('E1-C. Financing Descriptions'!$A$1:$A$305,SMALL(IF('E1-C. Financing Descriptions'!$L$1:$L$305="U",ROW('E1-C. Financing Descriptions'!$L$1:$L$305)),ROW('E1-C. Financing Descriptions'!90:90)),1),"")</f>
        <v/>
      </c>
      <c r="B95" s="410" t="str">
        <f t="array" ref="B95">IFERROR(INDEX('E1-C. Financing Descriptions'!$C$1:$C$305,SMALL(IF('E1-C. Financing Descriptions'!$L$1:$L$305="U",ROW('E1-C. Financing Descriptions'!$L$1:$L$305)),ROW('E1-C. Financing Descriptions'!90:90)),1),"")</f>
        <v/>
      </c>
      <c r="C95" s="450"/>
    </row>
    <row r="96" spans="1:3" s="107" customFormat="1" ht="12" hidden="1" customHeight="1" outlineLevel="1" x14ac:dyDescent="0.2">
      <c r="A96" s="410" t="str">
        <f t="array" ref="A96">IFERROR(INDEX('E1-C. Financing Descriptions'!$A$1:$A$305,SMALL(IF('E1-C. Financing Descriptions'!$L$1:$L$305="U",ROW('E1-C. Financing Descriptions'!$L$1:$L$305)),ROW('E1-C. Financing Descriptions'!91:91)),1),"")</f>
        <v/>
      </c>
      <c r="B96" s="410" t="str">
        <f t="array" ref="B96">IFERROR(INDEX('E1-C. Financing Descriptions'!$C$1:$C$305,SMALL(IF('E1-C. Financing Descriptions'!$L$1:$L$305="U",ROW('E1-C. Financing Descriptions'!$L$1:$L$305)),ROW('E1-C. Financing Descriptions'!91:91)),1),"")</f>
        <v/>
      </c>
      <c r="C96" s="450"/>
    </row>
    <row r="97" spans="1:3" s="107" customFormat="1" ht="12" hidden="1" customHeight="1" outlineLevel="1" x14ac:dyDescent="0.2">
      <c r="A97" s="410" t="str">
        <f t="array" ref="A97">IFERROR(INDEX('E1-C. Financing Descriptions'!$A$1:$A$305,SMALL(IF('E1-C. Financing Descriptions'!$L$1:$L$305="U",ROW('E1-C. Financing Descriptions'!$L$1:$L$305)),ROW('E1-C. Financing Descriptions'!92:92)),1),"")</f>
        <v/>
      </c>
      <c r="B97" s="410" t="str">
        <f t="array" ref="B97">IFERROR(INDEX('E1-C. Financing Descriptions'!$C$1:$C$305,SMALL(IF('E1-C. Financing Descriptions'!$L$1:$L$305="U",ROW('E1-C. Financing Descriptions'!$L$1:$L$305)),ROW('E1-C. Financing Descriptions'!92:92)),1),"")</f>
        <v/>
      </c>
      <c r="C97" s="450"/>
    </row>
    <row r="98" spans="1:3" s="107" customFormat="1" ht="12" hidden="1" customHeight="1" outlineLevel="1" x14ac:dyDescent="0.2">
      <c r="A98" s="410" t="str">
        <f t="array" ref="A98">IFERROR(INDEX('E1-C. Financing Descriptions'!$A$1:$A$305,SMALL(IF('E1-C. Financing Descriptions'!$L$1:$L$305="U",ROW('E1-C. Financing Descriptions'!$L$1:$L$305)),ROW('E1-C. Financing Descriptions'!93:93)),1),"")</f>
        <v/>
      </c>
      <c r="B98" s="410" t="str">
        <f t="array" ref="B98">IFERROR(INDEX('E1-C. Financing Descriptions'!$C$1:$C$305,SMALL(IF('E1-C. Financing Descriptions'!$L$1:$L$305="U",ROW('E1-C. Financing Descriptions'!$L$1:$L$305)),ROW('E1-C. Financing Descriptions'!93:93)),1),"")</f>
        <v/>
      </c>
      <c r="C98" s="450"/>
    </row>
    <row r="99" spans="1:3" s="107" customFormat="1" ht="12" hidden="1" customHeight="1" outlineLevel="1" x14ac:dyDescent="0.2">
      <c r="A99" s="410" t="str">
        <f t="array" ref="A99">IFERROR(INDEX('E1-C. Financing Descriptions'!$A$1:$A$305,SMALL(IF('E1-C. Financing Descriptions'!$L$1:$L$305="U",ROW('E1-C. Financing Descriptions'!$L$1:$L$305)),ROW('E1-C. Financing Descriptions'!94:94)),1),"")</f>
        <v/>
      </c>
      <c r="B99" s="410" t="str">
        <f t="array" ref="B99">IFERROR(INDEX('E1-C. Financing Descriptions'!$C$1:$C$305,SMALL(IF('E1-C. Financing Descriptions'!$L$1:$L$305="U",ROW('E1-C. Financing Descriptions'!$L$1:$L$305)),ROW('E1-C. Financing Descriptions'!94:94)),1),"")</f>
        <v/>
      </c>
      <c r="C99" s="450"/>
    </row>
    <row r="100" spans="1:3" s="107" customFormat="1" ht="12" hidden="1" customHeight="1" outlineLevel="1" x14ac:dyDescent="0.2">
      <c r="A100" s="410" t="str">
        <f t="array" ref="A100">IFERROR(INDEX('E1-C. Financing Descriptions'!$A$1:$A$305,SMALL(IF('E1-C. Financing Descriptions'!$L$1:$L$305="U",ROW('E1-C. Financing Descriptions'!$L$1:$L$305)),ROW('E1-C. Financing Descriptions'!95:95)),1),"")</f>
        <v/>
      </c>
      <c r="B100" s="410" t="str">
        <f t="array" ref="B100">IFERROR(INDEX('E1-C. Financing Descriptions'!$C$1:$C$305,SMALL(IF('E1-C. Financing Descriptions'!$L$1:$L$305="U",ROW('E1-C. Financing Descriptions'!$L$1:$L$305)),ROW('E1-C. Financing Descriptions'!95:95)),1),"")</f>
        <v/>
      </c>
      <c r="C100" s="450"/>
    </row>
    <row r="101" spans="1:3" s="107" customFormat="1" ht="12" hidden="1" customHeight="1" outlineLevel="1" x14ac:dyDescent="0.2">
      <c r="A101" s="410" t="str">
        <f t="array" ref="A101">IFERROR(INDEX('E1-C. Financing Descriptions'!$A$1:$A$305,SMALL(IF('E1-C. Financing Descriptions'!$L$1:$L$305="U",ROW('E1-C. Financing Descriptions'!$L$1:$L$305)),ROW('E1-C. Financing Descriptions'!96:96)),1),"")</f>
        <v/>
      </c>
      <c r="B101" s="410" t="str">
        <f t="array" ref="B101">IFERROR(INDEX('E1-C. Financing Descriptions'!$C$1:$C$305,SMALL(IF('E1-C. Financing Descriptions'!$L$1:$L$305="U",ROW('E1-C. Financing Descriptions'!$L$1:$L$305)),ROW('E1-C. Financing Descriptions'!96:96)),1),"")</f>
        <v/>
      </c>
      <c r="C101" s="450"/>
    </row>
    <row r="102" spans="1:3" s="107" customFormat="1" ht="12" hidden="1" customHeight="1" outlineLevel="1" x14ac:dyDescent="0.2">
      <c r="A102" s="410" t="str">
        <f t="array" ref="A102">IFERROR(INDEX('E1-C. Financing Descriptions'!$A$1:$A$305,SMALL(IF('E1-C. Financing Descriptions'!$L$1:$L$305="U",ROW('E1-C. Financing Descriptions'!$L$1:$L$305)),ROW('E1-C. Financing Descriptions'!97:97)),1),"")</f>
        <v/>
      </c>
      <c r="B102" s="410" t="str">
        <f t="array" ref="B102">IFERROR(INDEX('E1-C. Financing Descriptions'!$C$1:$C$305,SMALL(IF('E1-C. Financing Descriptions'!$L$1:$L$305="U",ROW('E1-C. Financing Descriptions'!$L$1:$L$305)),ROW('E1-C. Financing Descriptions'!97:97)),1),"")</f>
        <v/>
      </c>
      <c r="C102" s="450"/>
    </row>
    <row r="103" spans="1:3" s="107" customFormat="1" ht="12" hidden="1" customHeight="1" outlineLevel="1" x14ac:dyDescent="0.2">
      <c r="A103" s="410" t="str">
        <f t="array" ref="A103">IFERROR(INDEX('E1-C. Financing Descriptions'!$A$1:$A$305,SMALL(IF('E1-C. Financing Descriptions'!$L$1:$L$305="U",ROW('E1-C. Financing Descriptions'!$L$1:$L$305)),ROW('E1-C. Financing Descriptions'!98:98)),1),"")</f>
        <v/>
      </c>
      <c r="B103" s="410" t="str">
        <f t="array" ref="B103">IFERROR(INDEX('E1-C. Financing Descriptions'!$C$1:$C$305,SMALL(IF('E1-C. Financing Descriptions'!$L$1:$L$305="U",ROW('E1-C. Financing Descriptions'!$L$1:$L$305)),ROW('E1-C. Financing Descriptions'!98:98)),1),"")</f>
        <v/>
      </c>
      <c r="C103" s="450"/>
    </row>
    <row r="104" spans="1:3" s="107" customFormat="1" ht="12" hidden="1" customHeight="1" outlineLevel="1" x14ac:dyDescent="0.2">
      <c r="A104" s="410" t="str">
        <f t="array" ref="A104">IFERROR(INDEX('E1-C. Financing Descriptions'!$A$1:$A$305,SMALL(IF('E1-C. Financing Descriptions'!$L$1:$L$305="U",ROW('E1-C. Financing Descriptions'!$L$1:$L$305)),ROW('E1-C. Financing Descriptions'!99:99)),1),"")</f>
        <v/>
      </c>
      <c r="B104" s="410" t="str">
        <f t="array" ref="B104">IFERROR(INDEX('E1-C. Financing Descriptions'!$C$1:$C$305,SMALL(IF('E1-C. Financing Descriptions'!$L$1:$L$305="U",ROW('E1-C. Financing Descriptions'!$L$1:$L$305)),ROW('E1-C. Financing Descriptions'!99:99)),1),"")</f>
        <v/>
      </c>
      <c r="C104" s="450"/>
    </row>
    <row r="105" spans="1:3" s="107" customFormat="1" ht="12" hidden="1" customHeight="1" outlineLevel="1" x14ac:dyDescent="0.2">
      <c r="A105" s="410" t="str">
        <f t="array" ref="A105">IFERROR(INDEX('E1-C. Financing Descriptions'!$A$1:$A$305,SMALL(IF('E1-C. Financing Descriptions'!$L$1:$L$305="U",ROW('E1-C. Financing Descriptions'!$L$1:$L$305)),ROW('E1-C. Financing Descriptions'!100:100)),1),"")</f>
        <v/>
      </c>
      <c r="B105" s="410" t="str">
        <f t="array" ref="B105">IFERROR(INDEX('E1-C. Financing Descriptions'!$C$1:$C$305,SMALL(IF('E1-C. Financing Descriptions'!$L$1:$L$305="U",ROW('E1-C. Financing Descriptions'!$L$1:$L$305)),ROW('E1-C. Financing Descriptions'!100:100)),1),"")</f>
        <v/>
      </c>
      <c r="C105" s="450"/>
    </row>
    <row r="106" spans="1:3" s="107" customFormat="1" ht="12" customHeight="1" collapsed="1" x14ac:dyDescent="0.2">
      <c r="A106" s="410" t="str">
        <f t="array" ref="A106">IFERROR(INDEX('E1-C. Financing Descriptions'!$A$1:$A$305,SMALL(IF('E1-C. Financing Descriptions'!$L$1:$L$305="U",ROW('E1-C. Financing Descriptions'!$L$1:$L$305)),ROW('E1-C. Financing Descriptions'!101:101)),1),"")</f>
        <v/>
      </c>
      <c r="B106" s="410" t="str">
        <f t="array" ref="B106">IFERROR(INDEX('E1-C. Financing Descriptions'!$C$1:$C$305,SMALL(IF('E1-C. Financing Descriptions'!$L$1:$L$305="U",ROW('E1-C. Financing Descriptions'!$L$1:$L$305)),ROW('E1-C. Financing Descriptions'!101:101)),1),"")</f>
        <v/>
      </c>
      <c r="C106" s="450"/>
    </row>
    <row r="107" spans="1:3" s="107" customFormat="1" ht="12" hidden="1" customHeight="1" outlineLevel="1" x14ac:dyDescent="0.2">
      <c r="A107" s="410" t="str">
        <f t="array" ref="A107">IFERROR(INDEX('E1-C. Financing Descriptions'!$A$1:$A$305,SMALL(IF('E1-C. Financing Descriptions'!$L$1:$L$305="U",ROW('E1-C. Financing Descriptions'!$L$1:$L$305)),ROW('E1-C. Financing Descriptions'!102:102)),1),"")</f>
        <v/>
      </c>
      <c r="B107" s="410" t="str">
        <f t="array" ref="B107">IFERROR(INDEX('E1-C. Financing Descriptions'!$C$1:$C$305,SMALL(IF('E1-C. Financing Descriptions'!$L$1:$L$305="U",ROW('E1-C. Financing Descriptions'!$L$1:$L$305)),ROW('E1-C. Financing Descriptions'!102:102)),1),"")</f>
        <v/>
      </c>
      <c r="C107" s="450"/>
    </row>
    <row r="108" spans="1:3" s="107" customFormat="1" ht="12" hidden="1" customHeight="1" outlineLevel="1" x14ac:dyDescent="0.2">
      <c r="A108" s="410" t="str">
        <f t="array" ref="A108">IFERROR(INDEX('E1-C. Financing Descriptions'!$A$1:$A$305,SMALL(IF('E1-C. Financing Descriptions'!$L$1:$L$305="U",ROW('E1-C. Financing Descriptions'!$L$1:$L$305)),ROW('E1-C. Financing Descriptions'!103:103)),1),"")</f>
        <v/>
      </c>
      <c r="B108" s="410" t="str">
        <f t="array" ref="B108">IFERROR(INDEX('E1-C. Financing Descriptions'!$C$1:$C$305,SMALL(IF('E1-C. Financing Descriptions'!$L$1:$L$305="U",ROW('E1-C. Financing Descriptions'!$L$1:$L$305)),ROW('E1-C. Financing Descriptions'!103:103)),1),"")</f>
        <v/>
      </c>
      <c r="C108" s="450"/>
    </row>
    <row r="109" spans="1:3" s="107" customFormat="1" ht="12" hidden="1" customHeight="1" outlineLevel="1" x14ac:dyDescent="0.2">
      <c r="A109" s="410" t="str">
        <f t="array" ref="A109">IFERROR(INDEX('E1-C. Financing Descriptions'!$A$1:$A$305,SMALL(IF('E1-C. Financing Descriptions'!$L$1:$L$305="U",ROW('E1-C. Financing Descriptions'!$L$1:$L$305)),ROW('E1-C. Financing Descriptions'!104:104)),1),"")</f>
        <v/>
      </c>
      <c r="B109" s="410" t="str">
        <f t="array" ref="B109">IFERROR(INDEX('E1-C. Financing Descriptions'!$C$1:$C$305,SMALL(IF('E1-C. Financing Descriptions'!$L$1:$L$305="U",ROW('E1-C. Financing Descriptions'!$L$1:$L$305)),ROW('E1-C. Financing Descriptions'!104:104)),1),"")</f>
        <v/>
      </c>
      <c r="C109" s="450"/>
    </row>
    <row r="110" spans="1:3" s="107" customFormat="1" ht="12" hidden="1" customHeight="1" outlineLevel="1" x14ac:dyDescent="0.2">
      <c r="A110" s="410" t="str">
        <f t="array" ref="A110">IFERROR(INDEX('E1-C. Financing Descriptions'!$A$1:$A$305,SMALL(IF('E1-C. Financing Descriptions'!$L$1:$L$305="U",ROW('E1-C. Financing Descriptions'!$L$1:$L$305)),ROW('E1-C. Financing Descriptions'!105:105)),1),"")</f>
        <v/>
      </c>
      <c r="B110" s="410" t="str">
        <f t="array" ref="B110">IFERROR(INDEX('E1-C. Financing Descriptions'!$C$1:$C$305,SMALL(IF('E1-C. Financing Descriptions'!$L$1:$L$305="U",ROW('E1-C. Financing Descriptions'!$L$1:$L$305)),ROW('E1-C. Financing Descriptions'!105:105)),1),"")</f>
        <v/>
      </c>
      <c r="C110" s="450"/>
    </row>
    <row r="111" spans="1:3" s="107" customFormat="1" ht="12" hidden="1" customHeight="1" outlineLevel="1" x14ac:dyDescent="0.2">
      <c r="A111" s="410" t="str">
        <f t="array" ref="A111">IFERROR(INDEX('E1-C. Financing Descriptions'!$A$1:$A$305,SMALL(IF('E1-C. Financing Descriptions'!$L$1:$L$305="U",ROW('E1-C. Financing Descriptions'!$L$1:$L$305)),ROW('E1-C. Financing Descriptions'!106:106)),1),"")</f>
        <v/>
      </c>
      <c r="B111" s="410" t="str">
        <f t="array" ref="B111">IFERROR(INDEX('E1-C. Financing Descriptions'!$C$1:$C$305,SMALL(IF('E1-C. Financing Descriptions'!$L$1:$L$305="U",ROW('E1-C. Financing Descriptions'!$L$1:$L$305)),ROW('E1-C. Financing Descriptions'!106:106)),1),"")</f>
        <v/>
      </c>
      <c r="C111" s="450"/>
    </row>
    <row r="112" spans="1:3" s="107" customFormat="1" ht="12" hidden="1" customHeight="1" outlineLevel="1" x14ac:dyDescent="0.2">
      <c r="A112" s="410" t="str">
        <f t="array" ref="A112">IFERROR(INDEX('E1-C. Financing Descriptions'!$A$1:$A$305,SMALL(IF('E1-C. Financing Descriptions'!$L$1:$L$305="U",ROW('E1-C. Financing Descriptions'!$L$1:$L$305)),ROW('E1-C. Financing Descriptions'!107:107)),1),"")</f>
        <v/>
      </c>
      <c r="B112" s="410" t="str">
        <f t="array" ref="B112">IFERROR(INDEX('E1-C. Financing Descriptions'!$C$1:$C$305,SMALL(IF('E1-C. Financing Descriptions'!$L$1:$L$305="U",ROW('E1-C. Financing Descriptions'!$L$1:$L$305)),ROW('E1-C. Financing Descriptions'!107:107)),1),"")</f>
        <v/>
      </c>
      <c r="C112" s="450"/>
    </row>
    <row r="113" spans="1:3" s="107" customFormat="1" ht="12" hidden="1" customHeight="1" outlineLevel="1" x14ac:dyDescent="0.2">
      <c r="A113" s="410" t="str">
        <f t="array" ref="A113">IFERROR(INDEX('E1-C. Financing Descriptions'!$A$1:$A$305,SMALL(IF('E1-C. Financing Descriptions'!$L$1:$L$305="U",ROW('E1-C. Financing Descriptions'!$L$1:$L$305)),ROW('E1-C. Financing Descriptions'!108:108)),1),"")</f>
        <v/>
      </c>
      <c r="B113" s="410" t="str">
        <f t="array" ref="B113">IFERROR(INDEX('E1-C. Financing Descriptions'!$C$1:$C$305,SMALL(IF('E1-C. Financing Descriptions'!$L$1:$L$305="U",ROW('E1-C. Financing Descriptions'!$L$1:$L$305)),ROW('E1-C. Financing Descriptions'!108:108)),1),"")</f>
        <v/>
      </c>
      <c r="C113" s="450"/>
    </row>
    <row r="114" spans="1:3" s="107" customFormat="1" ht="12" hidden="1" customHeight="1" outlineLevel="1" x14ac:dyDescent="0.2">
      <c r="A114" s="410" t="str">
        <f t="array" ref="A114">IFERROR(INDEX('E1-C. Financing Descriptions'!$A$1:$A$305,SMALL(IF('E1-C. Financing Descriptions'!$L$1:$L$305="U",ROW('E1-C. Financing Descriptions'!$L$1:$L$305)),ROW('E1-C. Financing Descriptions'!109:109)),1),"")</f>
        <v/>
      </c>
      <c r="B114" s="410" t="str">
        <f t="array" ref="B114">IFERROR(INDEX('E1-C. Financing Descriptions'!$C$1:$C$305,SMALL(IF('E1-C. Financing Descriptions'!$L$1:$L$305="U",ROW('E1-C. Financing Descriptions'!$L$1:$L$305)),ROW('E1-C. Financing Descriptions'!109:109)),1),"")</f>
        <v/>
      </c>
      <c r="C114" s="450"/>
    </row>
    <row r="115" spans="1:3" s="107" customFormat="1" ht="12" hidden="1" customHeight="1" outlineLevel="1" x14ac:dyDescent="0.2">
      <c r="A115" s="410" t="str">
        <f t="array" ref="A115">IFERROR(INDEX('E1-C. Financing Descriptions'!$A$1:$A$305,SMALL(IF('E1-C. Financing Descriptions'!$L$1:$L$305="U",ROW('E1-C. Financing Descriptions'!$L$1:$L$305)),ROW('E1-C. Financing Descriptions'!110:110)),1),"")</f>
        <v/>
      </c>
      <c r="B115" s="410" t="str">
        <f t="array" ref="B115">IFERROR(INDEX('E1-C. Financing Descriptions'!$C$1:$C$305,SMALL(IF('E1-C. Financing Descriptions'!$L$1:$L$305="U",ROW('E1-C. Financing Descriptions'!$L$1:$L$305)),ROW('E1-C. Financing Descriptions'!110:110)),1),"")</f>
        <v/>
      </c>
      <c r="C115" s="450"/>
    </row>
    <row r="116" spans="1:3" s="107" customFormat="1" ht="12" hidden="1" customHeight="1" outlineLevel="1" x14ac:dyDescent="0.2">
      <c r="A116" s="410" t="str">
        <f t="array" ref="A116">IFERROR(INDEX('E1-C. Financing Descriptions'!$A$1:$A$305,SMALL(IF('E1-C. Financing Descriptions'!$L$1:$L$305="U",ROW('E1-C. Financing Descriptions'!$L$1:$L$305)),ROW('E1-C. Financing Descriptions'!111:111)),1),"")</f>
        <v/>
      </c>
      <c r="B116" s="410" t="str">
        <f t="array" ref="B116">IFERROR(INDEX('E1-C. Financing Descriptions'!$C$1:$C$305,SMALL(IF('E1-C. Financing Descriptions'!$L$1:$L$305="U",ROW('E1-C. Financing Descriptions'!$L$1:$L$305)),ROW('E1-C. Financing Descriptions'!111:111)),1),"")</f>
        <v/>
      </c>
      <c r="C116" s="450"/>
    </row>
    <row r="117" spans="1:3" s="107" customFormat="1" ht="12" hidden="1" customHeight="1" outlineLevel="1" x14ac:dyDescent="0.2">
      <c r="A117" s="410" t="str">
        <f t="array" ref="A117">IFERROR(INDEX('E1-C. Financing Descriptions'!$A$1:$A$305,SMALL(IF('E1-C. Financing Descriptions'!$L$1:$L$305="U",ROW('E1-C. Financing Descriptions'!$L$1:$L$305)),ROW('E1-C. Financing Descriptions'!112:112)),1),"")</f>
        <v/>
      </c>
      <c r="B117" s="410" t="str">
        <f t="array" ref="B117">IFERROR(INDEX('E1-C. Financing Descriptions'!$C$1:$C$305,SMALL(IF('E1-C. Financing Descriptions'!$L$1:$L$305="U",ROW('E1-C. Financing Descriptions'!$L$1:$L$305)),ROW('E1-C. Financing Descriptions'!112:112)),1),"")</f>
        <v/>
      </c>
      <c r="C117" s="450"/>
    </row>
    <row r="118" spans="1:3" s="107" customFormat="1" ht="12" hidden="1" customHeight="1" outlineLevel="1" x14ac:dyDescent="0.2">
      <c r="A118" s="410" t="str">
        <f t="array" ref="A118">IFERROR(INDEX('E1-C. Financing Descriptions'!$A$1:$A$305,SMALL(IF('E1-C. Financing Descriptions'!$L$1:$L$305="U",ROW('E1-C. Financing Descriptions'!$L$1:$L$305)),ROW('E1-C. Financing Descriptions'!113:113)),1),"")</f>
        <v/>
      </c>
      <c r="B118" s="410" t="str">
        <f t="array" ref="B118">IFERROR(INDEX('E1-C. Financing Descriptions'!$C$1:$C$305,SMALL(IF('E1-C. Financing Descriptions'!$L$1:$L$305="U",ROW('E1-C. Financing Descriptions'!$L$1:$L$305)),ROW('E1-C. Financing Descriptions'!113:113)),1),"")</f>
        <v/>
      </c>
      <c r="C118" s="450"/>
    </row>
    <row r="119" spans="1:3" s="107" customFormat="1" ht="12" hidden="1" customHeight="1" outlineLevel="1" x14ac:dyDescent="0.2">
      <c r="A119" s="410" t="str">
        <f t="array" ref="A119">IFERROR(INDEX('E1-C. Financing Descriptions'!$A$1:$A$305,SMALL(IF('E1-C. Financing Descriptions'!$L$1:$L$305="U",ROW('E1-C. Financing Descriptions'!$L$1:$L$305)),ROW('E1-C. Financing Descriptions'!114:114)),1),"")</f>
        <v/>
      </c>
      <c r="B119" s="410" t="str">
        <f t="array" ref="B119">IFERROR(INDEX('E1-C. Financing Descriptions'!$C$1:$C$305,SMALL(IF('E1-C. Financing Descriptions'!$L$1:$L$305="U",ROW('E1-C. Financing Descriptions'!$L$1:$L$305)),ROW('E1-C. Financing Descriptions'!114:114)),1),"")</f>
        <v/>
      </c>
      <c r="C119" s="450"/>
    </row>
    <row r="120" spans="1:3" s="107" customFormat="1" ht="12" hidden="1" customHeight="1" outlineLevel="1" x14ac:dyDescent="0.2">
      <c r="A120" s="410" t="str">
        <f t="array" ref="A120">IFERROR(INDEX('E1-C. Financing Descriptions'!$A$1:$A$305,SMALL(IF('E1-C. Financing Descriptions'!$L$1:$L$305="U",ROW('E1-C. Financing Descriptions'!$L$1:$L$305)),ROW('E1-C. Financing Descriptions'!115:115)),1),"")</f>
        <v/>
      </c>
      <c r="B120" s="410" t="str">
        <f t="array" ref="B120">IFERROR(INDEX('E1-C. Financing Descriptions'!$C$1:$C$305,SMALL(IF('E1-C. Financing Descriptions'!$L$1:$L$305="U",ROW('E1-C. Financing Descriptions'!$L$1:$L$305)),ROW('E1-C. Financing Descriptions'!115:115)),1),"")</f>
        <v/>
      </c>
      <c r="C120" s="450"/>
    </row>
    <row r="121" spans="1:3" s="107" customFormat="1" ht="12" hidden="1" customHeight="1" outlineLevel="1" x14ac:dyDescent="0.2">
      <c r="A121" s="410" t="str">
        <f t="array" ref="A121">IFERROR(INDEX('E1-C. Financing Descriptions'!$A$1:$A$305,SMALL(IF('E1-C. Financing Descriptions'!$L$1:$L$305="U",ROW('E1-C. Financing Descriptions'!$L$1:$L$305)),ROW('E1-C. Financing Descriptions'!116:116)),1),"")</f>
        <v/>
      </c>
      <c r="B121" s="410" t="str">
        <f t="array" ref="B121">IFERROR(INDEX('E1-C. Financing Descriptions'!$C$1:$C$305,SMALL(IF('E1-C. Financing Descriptions'!$L$1:$L$305="U",ROW('E1-C. Financing Descriptions'!$L$1:$L$305)),ROW('E1-C. Financing Descriptions'!116:116)),1),"")</f>
        <v/>
      </c>
      <c r="C121" s="450"/>
    </row>
    <row r="122" spans="1:3" s="107" customFormat="1" ht="12" hidden="1" customHeight="1" outlineLevel="1" x14ac:dyDescent="0.2">
      <c r="A122" s="410" t="str">
        <f t="array" ref="A122">IFERROR(INDEX('E1-C. Financing Descriptions'!$A$1:$A$305,SMALL(IF('E1-C. Financing Descriptions'!$L$1:$L$305="U",ROW('E1-C. Financing Descriptions'!$L$1:$L$305)),ROW('E1-C. Financing Descriptions'!117:117)),1),"")</f>
        <v/>
      </c>
      <c r="B122" s="410" t="str">
        <f t="array" ref="B122">IFERROR(INDEX('E1-C. Financing Descriptions'!$C$1:$C$305,SMALL(IF('E1-C. Financing Descriptions'!$L$1:$L$305="U",ROW('E1-C. Financing Descriptions'!$L$1:$L$305)),ROW('E1-C. Financing Descriptions'!117:117)),1),"")</f>
        <v/>
      </c>
      <c r="C122" s="450"/>
    </row>
    <row r="123" spans="1:3" s="107" customFormat="1" ht="12" hidden="1" customHeight="1" outlineLevel="1" x14ac:dyDescent="0.2">
      <c r="A123" s="410" t="str">
        <f t="array" ref="A123">IFERROR(INDEX('E1-C. Financing Descriptions'!$A$1:$A$305,SMALL(IF('E1-C. Financing Descriptions'!$L$1:$L$305="U",ROW('E1-C. Financing Descriptions'!$L$1:$L$305)),ROW('E1-C. Financing Descriptions'!118:118)),1),"")</f>
        <v/>
      </c>
      <c r="B123" s="410" t="str">
        <f t="array" ref="B123">IFERROR(INDEX('E1-C. Financing Descriptions'!$C$1:$C$305,SMALL(IF('E1-C. Financing Descriptions'!$L$1:$L$305="U",ROW('E1-C. Financing Descriptions'!$L$1:$L$305)),ROW('E1-C. Financing Descriptions'!118:118)),1),"")</f>
        <v/>
      </c>
      <c r="C123" s="450"/>
    </row>
    <row r="124" spans="1:3" s="107" customFormat="1" ht="12" hidden="1" customHeight="1" outlineLevel="1" x14ac:dyDescent="0.2">
      <c r="A124" s="410" t="str">
        <f t="array" ref="A124">IFERROR(INDEX('E1-C. Financing Descriptions'!$A$1:$A$305,SMALL(IF('E1-C. Financing Descriptions'!$L$1:$L$305="U",ROW('E1-C. Financing Descriptions'!$L$1:$L$305)),ROW('E1-C. Financing Descriptions'!119:119)),1),"")</f>
        <v/>
      </c>
      <c r="B124" s="410" t="str">
        <f t="array" ref="B124">IFERROR(INDEX('E1-C. Financing Descriptions'!$C$1:$C$305,SMALL(IF('E1-C. Financing Descriptions'!$L$1:$L$305="U",ROW('E1-C. Financing Descriptions'!$L$1:$L$305)),ROW('E1-C. Financing Descriptions'!119:119)),1),"")</f>
        <v/>
      </c>
      <c r="C124" s="450"/>
    </row>
    <row r="125" spans="1:3" s="107" customFormat="1" ht="12" hidden="1" customHeight="1" outlineLevel="1" x14ac:dyDescent="0.2">
      <c r="A125" s="410" t="str">
        <f t="array" ref="A125">IFERROR(INDEX('E1-C. Financing Descriptions'!$A$1:$A$305,SMALL(IF('E1-C. Financing Descriptions'!$L$1:$L$305="U",ROW('E1-C. Financing Descriptions'!$L$1:$L$305)),ROW('E1-C. Financing Descriptions'!120:120)),1),"")</f>
        <v/>
      </c>
      <c r="B125" s="410" t="str">
        <f t="array" ref="B125">IFERROR(INDEX('E1-C. Financing Descriptions'!$C$1:$C$305,SMALL(IF('E1-C. Financing Descriptions'!$L$1:$L$305="U",ROW('E1-C. Financing Descriptions'!$L$1:$L$305)),ROW('E1-C. Financing Descriptions'!120:120)),1),"")</f>
        <v/>
      </c>
      <c r="C125" s="450"/>
    </row>
    <row r="126" spans="1:3" s="107" customFormat="1" ht="12" hidden="1" customHeight="1" outlineLevel="1" x14ac:dyDescent="0.2">
      <c r="A126" s="410" t="str">
        <f t="array" ref="A126">IFERROR(INDEX('E1-C. Financing Descriptions'!$A$1:$A$305,SMALL(IF('E1-C. Financing Descriptions'!$L$1:$L$305="U",ROW('E1-C. Financing Descriptions'!$L$1:$L$305)),ROW('E1-C. Financing Descriptions'!121:121)),1),"")</f>
        <v/>
      </c>
      <c r="B126" s="410" t="str">
        <f t="array" ref="B126">IFERROR(INDEX('E1-C. Financing Descriptions'!$C$1:$C$305,SMALL(IF('E1-C. Financing Descriptions'!$L$1:$L$305="U",ROW('E1-C. Financing Descriptions'!$L$1:$L$305)),ROW('E1-C. Financing Descriptions'!121:121)),1),"")</f>
        <v/>
      </c>
      <c r="C126" s="450"/>
    </row>
    <row r="127" spans="1:3" s="107" customFormat="1" ht="12" hidden="1" customHeight="1" outlineLevel="1" x14ac:dyDescent="0.2">
      <c r="A127" s="410" t="str">
        <f t="array" ref="A127">IFERROR(INDEX('E1-C. Financing Descriptions'!$A$1:$A$305,SMALL(IF('E1-C. Financing Descriptions'!$L$1:$L$305="U",ROW('E1-C. Financing Descriptions'!$L$1:$L$305)),ROW('E1-C. Financing Descriptions'!122:122)),1),"")</f>
        <v/>
      </c>
      <c r="B127" s="410" t="str">
        <f t="array" ref="B127">IFERROR(INDEX('E1-C. Financing Descriptions'!$C$1:$C$305,SMALL(IF('E1-C. Financing Descriptions'!$L$1:$L$305="U",ROW('E1-C. Financing Descriptions'!$L$1:$L$305)),ROW('E1-C. Financing Descriptions'!122:122)),1),"")</f>
        <v/>
      </c>
      <c r="C127" s="450"/>
    </row>
    <row r="128" spans="1:3" s="107" customFormat="1" ht="12" hidden="1" customHeight="1" outlineLevel="1" x14ac:dyDescent="0.2">
      <c r="A128" s="410" t="str">
        <f t="array" ref="A128">IFERROR(INDEX('E1-C. Financing Descriptions'!$A$1:$A$305,SMALL(IF('E1-C. Financing Descriptions'!$L$1:$L$305="U",ROW('E1-C. Financing Descriptions'!$L$1:$L$305)),ROW('E1-C. Financing Descriptions'!123:123)),1),"")</f>
        <v/>
      </c>
      <c r="B128" s="410" t="str">
        <f t="array" ref="B128">IFERROR(INDEX('E1-C. Financing Descriptions'!$C$1:$C$305,SMALL(IF('E1-C. Financing Descriptions'!$L$1:$L$305="U",ROW('E1-C. Financing Descriptions'!$L$1:$L$305)),ROW('E1-C. Financing Descriptions'!123:123)),1),"")</f>
        <v/>
      </c>
      <c r="C128" s="450"/>
    </row>
    <row r="129" spans="1:3" s="107" customFormat="1" ht="12" hidden="1" customHeight="1" outlineLevel="1" x14ac:dyDescent="0.2">
      <c r="A129" s="410" t="str">
        <f t="array" ref="A129">IFERROR(INDEX('E1-C. Financing Descriptions'!$A$1:$A$305,SMALL(IF('E1-C. Financing Descriptions'!$L$1:$L$305="U",ROW('E1-C. Financing Descriptions'!$L$1:$L$305)),ROW('E1-C. Financing Descriptions'!124:124)),1),"")</f>
        <v/>
      </c>
      <c r="B129" s="410" t="str">
        <f t="array" ref="B129">IFERROR(INDEX('E1-C. Financing Descriptions'!$C$1:$C$305,SMALL(IF('E1-C. Financing Descriptions'!$L$1:$L$305="U",ROW('E1-C. Financing Descriptions'!$L$1:$L$305)),ROW('E1-C. Financing Descriptions'!124:124)),1),"")</f>
        <v/>
      </c>
      <c r="C129" s="450"/>
    </row>
    <row r="130" spans="1:3" s="107" customFormat="1" ht="12" hidden="1" customHeight="1" outlineLevel="1" x14ac:dyDescent="0.2">
      <c r="A130" s="410" t="str">
        <f t="array" ref="A130">IFERROR(INDEX('E1-C. Financing Descriptions'!$A$1:$A$305,SMALL(IF('E1-C. Financing Descriptions'!$L$1:$L$305="U",ROW('E1-C. Financing Descriptions'!$L$1:$L$305)),ROW('E1-C. Financing Descriptions'!125:125)),1),"")</f>
        <v/>
      </c>
      <c r="B130" s="410" t="str">
        <f t="array" ref="B130">IFERROR(INDEX('E1-C. Financing Descriptions'!$C$1:$C$305,SMALL(IF('E1-C. Financing Descriptions'!$L$1:$L$305="U",ROW('E1-C. Financing Descriptions'!$L$1:$L$305)),ROW('E1-C. Financing Descriptions'!125:125)),1),"")</f>
        <v/>
      </c>
      <c r="C130" s="450"/>
    </row>
    <row r="131" spans="1:3" s="107" customFormat="1" ht="12" hidden="1" customHeight="1" outlineLevel="1" x14ac:dyDescent="0.2">
      <c r="A131" s="410" t="str">
        <f t="array" ref="A131">IFERROR(INDEX('E1-C. Financing Descriptions'!$A$1:$A$305,SMALL(IF('E1-C. Financing Descriptions'!$L$1:$L$305="U",ROW('E1-C. Financing Descriptions'!$L$1:$L$305)),ROW('E1-C. Financing Descriptions'!126:126)),1),"")</f>
        <v/>
      </c>
      <c r="B131" s="410" t="str">
        <f t="array" ref="B131">IFERROR(INDEX('E1-C. Financing Descriptions'!$C$1:$C$305,SMALL(IF('E1-C. Financing Descriptions'!$L$1:$L$305="U",ROW('E1-C. Financing Descriptions'!$L$1:$L$305)),ROW('E1-C. Financing Descriptions'!126:126)),1),"")</f>
        <v/>
      </c>
      <c r="C131" s="450"/>
    </row>
    <row r="132" spans="1:3" s="107" customFormat="1" ht="12" hidden="1" customHeight="1" outlineLevel="1" x14ac:dyDescent="0.2">
      <c r="A132" s="410" t="str">
        <f t="array" ref="A132">IFERROR(INDEX('E1-C. Financing Descriptions'!$A$1:$A$305,SMALL(IF('E1-C. Financing Descriptions'!$L$1:$L$305="U",ROW('E1-C. Financing Descriptions'!$L$1:$L$305)),ROW('E1-C. Financing Descriptions'!127:127)),1),"")</f>
        <v/>
      </c>
      <c r="B132" s="410" t="str">
        <f t="array" ref="B132">IFERROR(INDEX('E1-C. Financing Descriptions'!$C$1:$C$305,SMALL(IF('E1-C. Financing Descriptions'!$L$1:$L$305="U",ROW('E1-C. Financing Descriptions'!$L$1:$L$305)),ROW('E1-C. Financing Descriptions'!127:127)),1),"")</f>
        <v/>
      </c>
      <c r="C132" s="450"/>
    </row>
    <row r="133" spans="1:3" s="107" customFormat="1" ht="12" hidden="1" customHeight="1" outlineLevel="1" x14ac:dyDescent="0.2">
      <c r="A133" s="410" t="str">
        <f t="array" ref="A133">IFERROR(INDEX('E1-C. Financing Descriptions'!$A$1:$A$305,SMALL(IF('E1-C. Financing Descriptions'!$L$1:$L$305="U",ROW('E1-C. Financing Descriptions'!$L$1:$L$305)),ROW('E1-C. Financing Descriptions'!128:128)),1),"")</f>
        <v/>
      </c>
      <c r="B133" s="410" t="str">
        <f t="array" ref="B133">IFERROR(INDEX('E1-C. Financing Descriptions'!$C$1:$C$305,SMALL(IF('E1-C. Financing Descriptions'!$L$1:$L$305="U",ROW('E1-C. Financing Descriptions'!$L$1:$L$305)),ROW('E1-C. Financing Descriptions'!128:128)),1),"")</f>
        <v/>
      </c>
      <c r="C133" s="450"/>
    </row>
    <row r="134" spans="1:3" s="107" customFormat="1" ht="12" hidden="1" customHeight="1" outlineLevel="1" x14ac:dyDescent="0.2">
      <c r="A134" s="410" t="str">
        <f t="array" ref="A134">IFERROR(INDEX('E1-C. Financing Descriptions'!$A$1:$A$305,SMALL(IF('E1-C. Financing Descriptions'!$L$1:$L$305="U",ROW('E1-C. Financing Descriptions'!$L$1:$L$305)),ROW('E1-C. Financing Descriptions'!129:129)),1),"")</f>
        <v/>
      </c>
      <c r="B134" s="410" t="str">
        <f t="array" ref="B134">IFERROR(INDEX('E1-C. Financing Descriptions'!$C$1:$C$305,SMALL(IF('E1-C. Financing Descriptions'!$L$1:$L$305="U",ROW('E1-C. Financing Descriptions'!$L$1:$L$305)),ROW('E1-C. Financing Descriptions'!129:129)),1),"")</f>
        <v/>
      </c>
      <c r="C134" s="450"/>
    </row>
    <row r="135" spans="1:3" s="107" customFormat="1" ht="12" hidden="1" customHeight="1" outlineLevel="1" x14ac:dyDescent="0.2">
      <c r="A135" s="410" t="str">
        <f t="array" ref="A135">IFERROR(INDEX('E1-C. Financing Descriptions'!$A$1:$A$305,SMALL(IF('E1-C. Financing Descriptions'!$L$1:$L$305="U",ROW('E1-C. Financing Descriptions'!$L$1:$L$305)),ROW('E1-C. Financing Descriptions'!130:130)),1),"")</f>
        <v/>
      </c>
      <c r="B135" s="410" t="str">
        <f t="array" ref="B135">IFERROR(INDEX('E1-C. Financing Descriptions'!$C$1:$C$305,SMALL(IF('E1-C. Financing Descriptions'!$L$1:$L$305="U",ROW('E1-C. Financing Descriptions'!$L$1:$L$305)),ROW('E1-C. Financing Descriptions'!130:130)),1),"")</f>
        <v/>
      </c>
      <c r="C135" s="450"/>
    </row>
    <row r="136" spans="1:3" s="107" customFormat="1" ht="12" hidden="1" customHeight="1" outlineLevel="1" x14ac:dyDescent="0.2">
      <c r="A136" s="410" t="str">
        <f t="array" ref="A136">IFERROR(INDEX('E1-C. Financing Descriptions'!$A$1:$A$305,SMALL(IF('E1-C. Financing Descriptions'!$L$1:$L$305="U",ROW('E1-C. Financing Descriptions'!$L$1:$L$305)),ROW('E1-C. Financing Descriptions'!131:131)),1),"")</f>
        <v/>
      </c>
      <c r="B136" s="410" t="str">
        <f t="array" ref="B136">IFERROR(INDEX('E1-C. Financing Descriptions'!$C$1:$C$305,SMALL(IF('E1-C. Financing Descriptions'!$L$1:$L$305="U",ROW('E1-C. Financing Descriptions'!$L$1:$L$305)),ROW('E1-C. Financing Descriptions'!131:131)),1),"")</f>
        <v/>
      </c>
      <c r="C136" s="450"/>
    </row>
    <row r="137" spans="1:3" s="107" customFormat="1" ht="12" hidden="1" customHeight="1" outlineLevel="1" x14ac:dyDescent="0.2">
      <c r="A137" s="410" t="str">
        <f t="array" ref="A137">IFERROR(INDEX('E1-C. Financing Descriptions'!$A$1:$A$305,SMALL(IF('E1-C. Financing Descriptions'!$L$1:$L$305="U",ROW('E1-C. Financing Descriptions'!$L$1:$L$305)),ROW('E1-C. Financing Descriptions'!132:132)),1),"")</f>
        <v/>
      </c>
      <c r="B137" s="410" t="str">
        <f t="array" ref="B137">IFERROR(INDEX('E1-C. Financing Descriptions'!$C$1:$C$305,SMALL(IF('E1-C. Financing Descriptions'!$L$1:$L$305="U",ROW('E1-C. Financing Descriptions'!$L$1:$L$305)),ROW('E1-C. Financing Descriptions'!132:132)),1),"")</f>
        <v/>
      </c>
      <c r="C137" s="450"/>
    </row>
    <row r="138" spans="1:3" s="107" customFormat="1" ht="12" hidden="1" customHeight="1" outlineLevel="1" x14ac:dyDescent="0.2">
      <c r="A138" s="410" t="str">
        <f t="array" ref="A138">IFERROR(INDEX('E1-C. Financing Descriptions'!$A$1:$A$305,SMALL(IF('E1-C. Financing Descriptions'!$L$1:$L$305="U",ROW('E1-C. Financing Descriptions'!$L$1:$L$305)),ROW('E1-C. Financing Descriptions'!133:133)),1),"")</f>
        <v/>
      </c>
      <c r="B138" s="410" t="str">
        <f t="array" ref="B138">IFERROR(INDEX('E1-C. Financing Descriptions'!$C$1:$C$305,SMALL(IF('E1-C. Financing Descriptions'!$L$1:$L$305="U",ROW('E1-C. Financing Descriptions'!$L$1:$L$305)),ROW('E1-C. Financing Descriptions'!133:133)),1),"")</f>
        <v/>
      </c>
      <c r="C138" s="450"/>
    </row>
    <row r="139" spans="1:3" s="107" customFormat="1" ht="12" hidden="1" customHeight="1" outlineLevel="1" x14ac:dyDescent="0.2">
      <c r="A139" s="410" t="str">
        <f t="array" ref="A139">IFERROR(INDEX('E1-C. Financing Descriptions'!$A$1:$A$305,SMALL(IF('E1-C. Financing Descriptions'!$L$1:$L$305="U",ROW('E1-C. Financing Descriptions'!$L$1:$L$305)),ROW('E1-C. Financing Descriptions'!134:134)),1),"")</f>
        <v/>
      </c>
      <c r="B139" s="410" t="str">
        <f t="array" ref="B139">IFERROR(INDEX('E1-C. Financing Descriptions'!$C$1:$C$305,SMALL(IF('E1-C. Financing Descriptions'!$L$1:$L$305="U",ROW('E1-C. Financing Descriptions'!$L$1:$L$305)),ROW('E1-C. Financing Descriptions'!134:134)),1),"")</f>
        <v/>
      </c>
      <c r="C139" s="450"/>
    </row>
    <row r="140" spans="1:3" s="107" customFormat="1" ht="12" hidden="1" customHeight="1" outlineLevel="1" x14ac:dyDescent="0.2">
      <c r="A140" s="410" t="str">
        <f t="array" ref="A140">IFERROR(INDEX('E1-C. Financing Descriptions'!$A$1:$A$305,SMALL(IF('E1-C. Financing Descriptions'!$L$1:$L$305="U",ROW('E1-C. Financing Descriptions'!$L$1:$L$305)),ROW('E1-C. Financing Descriptions'!135:135)),1),"")</f>
        <v/>
      </c>
      <c r="B140" s="410" t="str">
        <f t="array" ref="B140">IFERROR(INDEX('E1-C. Financing Descriptions'!$C$1:$C$305,SMALL(IF('E1-C. Financing Descriptions'!$L$1:$L$305="U",ROW('E1-C. Financing Descriptions'!$L$1:$L$305)),ROW('E1-C. Financing Descriptions'!135:135)),1),"")</f>
        <v/>
      </c>
      <c r="C140" s="450"/>
    </row>
    <row r="141" spans="1:3" s="107" customFormat="1" ht="12" hidden="1" customHeight="1" outlineLevel="1" x14ac:dyDescent="0.2">
      <c r="A141" s="410" t="str">
        <f t="array" ref="A141">IFERROR(INDEX('E1-C. Financing Descriptions'!$A$1:$A$305,SMALL(IF('E1-C. Financing Descriptions'!$L$1:$L$305="U",ROW('E1-C. Financing Descriptions'!$L$1:$L$305)),ROW('E1-C. Financing Descriptions'!136:136)),1),"")</f>
        <v/>
      </c>
      <c r="B141" s="410" t="str">
        <f t="array" ref="B141">IFERROR(INDEX('E1-C. Financing Descriptions'!$C$1:$C$305,SMALL(IF('E1-C. Financing Descriptions'!$L$1:$L$305="U",ROW('E1-C. Financing Descriptions'!$L$1:$L$305)),ROW('E1-C. Financing Descriptions'!136:136)),1),"")</f>
        <v/>
      </c>
      <c r="C141" s="450"/>
    </row>
    <row r="142" spans="1:3" s="107" customFormat="1" ht="12" hidden="1" customHeight="1" outlineLevel="1" x14ac:dyDescent="0.2">
      <c r="A142" s="410" t="str">
        <f t="array" ref="A142">IFERROR(INDEX('E1-C. Financing Descriptions'!$A$1:$A$305,SMALL(IF('E1-C. Financing Descriptions'!$L$1:$L$305="U",ROW('E1-C. Financing Descriptions'!$L$1:$L$305)),ROW('E1-C. Financing Descriptions'!137:137)),1),"")</f>
        <v/>
      </c>
      <c r="B142" s="410" t="str">
        <f t="array" ref="B142">IFERROR(INDEX('E1-C. Financing Descriptions'!$C$1:$C$305,SMALL(IF('E1-C. Financing Descriptions'!$L$1:$L$305="U",ROW('E1-C. Financing Descriptions'!$L$1:$L$305)),ROW('E1-C. Financing Descriptions'!137:137)),1),"")</f>
        <v/>
      </c>
      <c r="C142" s="450"/>
    </row>
    <row r="143" spans="1:3" s="107" customFormat="1" ht="12" hidden="1" customHeight="1" outlineLevel="1" x14ac:dyDescent="0.2">
      <c r="A143" s="410" t="str">
        <f t="array" ref="A143">IFERROR(INDEX('E1-C. Financing Descriptions'!$A$1:$A$305,SMALL(IF('E1-C. Financing Descriptions'!$L$1:$L$305="U",ROW('E1-C. Financing Descriptions'!$L$1:$L$305)),ROW('E1-C. Financing Descriptions'!138:138)),1),"")</f>
        <v/>
      </c>
      <c r="B143" s="410" t="str">
        <f t="array" ref="B143">IFERROR(INDEX('E1-C. Financing Descriptions'!$C$1:$C$305,SMALL(IF('E1-C. Financing Descriptions'!$L$1:$L$305="U",ROW('E1-C. Financing Descriptions'!$L$1:$L$305)),ROW('E1-C. Financing Descriptions'!138:138)),1),"")</f>
        <v/>
      </c>
      <c r="C143" s="450"/>
    </row>
    <row r="144" spans="1:3" s="107" customFormat="1" ht="12" hidden="1" customHeight="1" outlineLevel="1" x14ac:dyDescent="0.2">
      <c r="A144" s="410" t="str">
        <f t="array" ref="A144">IFERROR(INDEX('E1-C. Financing Descriptions'!$A$1:$A$305,SMALL(IF('E1-C. Financing Descriptions'!$L$1:$L$305="U",ROW('E1-C. Financing Descriptions'!$L$1:$L$305)),ROW('E1-C. Financing Descriptions'!139:139)),1),"")</f>
        <v/>
      </c>
      <c r="B144" s="410" t="str">
        <f t="array" ref="B144">IFERROR(INDEX('E1-C. Financing Descriptions'!$C$1:$C$305,SMALL(IF('E1-C. Financing Descriptions'!$L$1:$L$305="U",ROW('E1-C. Financing Descriptions'!$L$1:$L$305)),ROW('E1-C. Financing Descriptions'!139:139)),1),"")</f>
        <v/>
      </c>
      <c r="C144" s="450"/>
    </row>
    <row r="145" spans="1:3" s="107" customFormat="1" ht="12" hidden="1" customHeight="1" outlineLevel="1" x14ac:dyDescent="0.2">
      <c r="A145" s="410" t="str">
        <f t="array" ref="A145">IFERROR(INDEX('E1-C. Financing Descriptions'!$A$1:$A$305,SMALL(IF('E1-C. Financing Descriptions'!$L$1:$L$305="U",ROW('E1-C. Financing Descriptions'!$L$1:$L$305)),ROW('E1-C. Financing Descriptions'!140:140)),1),"")</f>
        <v/>
      </c>
      <c r="B145" s="410" t="str">
        <f t="array" ref="B145">IFERROR(INDEX('E1-C. Financing Descriptions'!$C$1:$C$305,SMALL(IF('E1-C. Financing Descriptions'!$L$1:$L$305="U",ROW('E1-C. Financing Descriptions'!$L$1:$L$305)),ROW('E1-C. Financing Descriptions'!140:140)),1),"")</f>
        <v/>
      </c>
      <c r="C145" s="450"/>
    </row>
    <row r="146" spans="1:3" s="107" customFormat="1" ht="12" hidden="1" customHeight="1" outlineLevel="1" x14ac:dyDescent="0.2">
      <c r="A146" s="410" t="str">
        <f t="array" ref="A146">IFERROR(INDEX('E1-C. Financing Descriptions'!$A$1:$A$305,SMALL(IF('E1-C. Financing Descriptions'!$L$1:$L$305="U",ROW('E1-C. Financing Descriptions'!$L$1:$L$305)),ROW('E1-C. Financing Descriptions'!141:141)),1),"")</f>
        <v/>
      </c>
      <c r="B146" s="410" t="str">
        <f t="array" ref="B146">IFERROR(INDEX('E1-C. Financing Descriptions'!$C$1:$C$305,SMALL(IF('E1-C. Financing Descriptions'!$L$1:$L$305="U",ROW('E1-C. Financing Descriptions'!$L$1:$L$305)),ROW('E1-C. Financing Descriptions'!141:141)),1),"")</f>
        <v/>
      </c>
      <c r="C146" s="450"/>
    </row>
    <row r="147" spans="1:3" s="107" customFormat="1" ht="12" hidden="1" customHeight="1" outlineLevel="1" x14ac:dyDescent="0.2">
      <c r="A147" s="410" t="str">
        <f t="array" ref="A147">IFERROR(INDEX('E1-C. Financing Descriptions'!$A$1:$A$305,SMALL(IF('E1-C. Financing Descriptions'!$L$1:$L$305="U",ROW('E1-C. Financing Descriptions'!$L$1:$L$305)),ROW('E1-C. Financing Descriptions'!142:142)),1),"")</f>
        <v/>
      </c>
      <c r="B147" s="410" t="str">
        <f t="array" ref="B147">IFERROR(INDEX('E1-C. Financing Descriptions'!$C$1:$C$305,SMALL(IF('E1-C. Financing Descriptions'!$L$1:$L$305="U",ROW('E1-C. Financing Descriptions'!$L$1:$L$305)),ROW('E1-C. Financing Descriptions'!142:142)),1),"")</f>
        <v/>
      </c>
      <c r="C147" s="450"/>
    </row>
    <row r="148" spans="1:3" s="107" customFormat="1" ht="12" hidden="1" customHeight="1" outlineLevel="1" x14ac:dyDescent="0.2">
      <c r="A148" s="410" t="str">
        <f t="array" ref="A148">IFERROR(INDEX('E1-C. Financing Descriptions'!$A$1:$A$305,SMALL(IF('E1-C. Financing Descriptions'!$L$1:$L$305="U",ROW('E1-C. Financing Descriptions'!$L$1:$L$305)),ROW('E1-C. Financing Descriptions'!143:143)),1),"")</f>
        <v/>
      </c>
      <c r="B148" s="410" t="str">
        <f t="array" ref="B148">IFERROR(INDEX('E1-C. Financing Descriptions'!$C$1:$C$305,SMALL(IF('E1-C. Financing Descriptions'!$L$1:$L$305="U",ROW('E1-C. Financing Descriptions'!$L$1:$L$305)),ROW('E1-C. Financing Descriptions'!143:143)),1),"")</f>
        <v/>
      </c>
      <c r="C148" s="450"/>
    </row>
    <row r="149" spans="1:3" s="107" customFormat="1" ht="12" hidden="1" customHeight="1" outlineLevel="1" x14ac:dyDescent="0.2">
      <c r="A149" s="410" t="str">
        <f t="array" ref="A149">IFERROR(INDEX('E1-C. Financing Descriptions'!$A$1:$A$305,SMALL(IF('E1-C. Financing Descriptions'!$L$1:$L$305="U",ROW('E1-C. Financing Descriptions'!$L$1:$L$305)),ROW('E1-C. Financing Descriptions'!144:144)),1),"")</f>
        <v/>
      </c>
      <c r="B149" s="410" t="str">
        <f t="array" ref="B149">IFERROR(INDEX('E1-C. Financing Descriptions'!$C$1:$C$305,SMALL(IF('E1-C. Financing Descriptions'!$L$1:$L$305="U",ROW('E1-C. Financing Descriptions'!$L$1:$L$305)),ROW('E1-C. Financing Descriptions'!144:144)),1),"")</f>
        <v/>
      </c>
      <c r="C149" s="450"/>
    </row>
    <row r="150" spans="1:3" s="107" customFormat="1" ht="12" hidden="1" customHeight="1" outlineLevel="1" x14ac:dyDescent="0.2">
      <c r="A150" s="410" t="str">
        <f t="array" ref="A150">IFERROR(INDEX('E1-C. Financing Descriptions'!$A$1:$A$305,SMALL(IF('E1-C. Financing Descriptions'!$L$1:$L$305="U",ROW('E1-C. Financing Descriptions'!$L$1:$L$305)),ROW('E1-C. Financing Descriptions'!145:145)),1),"")</f>
        <v/>
      </c>
      <c r="B150" s="410" t="str">
        <f t="array" ref="B150">IFERROR(INDEX('E1-C. Financing Descriptions'!$C$1:$C$305,SMALL(IF('E1-C. Financing Descriptions'!$L$1:$L$305="U",ROW('E1-C. Financing Descriptions'!$L$1:$L$305)),ROW('E1-C. Financing Descriptions'!145:145)),1),"")</f>
        <v/>
      </c>
      <c r="C150" s="450"/>
    </row>
    <row r="151" spans="1:3" s="107" customFormat="1" ht="12" hidden="1" customHeight="1" outlineLevel="1" x14ac:dyDescent="0.2">
      <c r="A151" s="410" t="str">
        <f t="array" ref="A151">IFERROR(INDEX('E1-C. Financing Descriptions'!$A$1:$A$305,SMALL(IF('E1-C. Financing Descriptions'!$L$1:$L$305="U",ROW('E1-C. Financing Descriptions'!$L$1:$L$305)),ROW('E1-C. Financing Descriptions'!146:146)),1),"")</f>
        <v/>
      </c>
      <c r="B151" s="410" t="str">
        <f t="array" ref="B151">IFERROR(INDEX('E1-C. Financing Descriptions'!$C$1:$C$305,SMALL(IF('E1-C. Financing Descriptions'!$L$1:$L$305="U",ROW('E1-C. Financing Descriptions'!$L$1:$L$305)),ROW('E1-C. Financing Descriptions'!146:146)),1),"")</f>
        <v/>
      </c>
      <c r="C151" s="450"/>
    </row>
    <row r="152" spans="1:3" s="107" customFormat="1" ht="12" hidden="1" customHeight="1" outlineLevel="1" x14ac:dyDescent="0.2">
      <c r="A152" s="410" t="str">
        <f t="array" ref="A152">IFERROR(INDEX('E1-C. Financing Descriptions'!$A$1:$A$305,SMALL(IF('E1-C. Financing Descriptions'!$L$1:$L$305="U",ROW('E1-C. Financing Descriptions'!$L$1:$L$305)),ROW('E1-C. Financing Descriptions'!147:147)),1),"")</f>
        <v/>
      </c>
      <c r="B152" s="410" t="str">
        <f t="array" ref="B152">IFERROR(INDEX('E1-C. Financing Descriptions'!$C$1:$C$305,SMALL(IF('E1-C. Financing Descriptions'!$L$1:$L$305="U",ROW('E1-C. Financing Descriptions'!$L$1:$L$305)),ROW('E1-C. Financing Descriptions'!147:147)),1),"")</f>
        <v/>
      </c>
      <c r="C152" s="450"/>
    </row>
    <row r="153" spans="1:3" s="107" customFormat="1" ht="12" hidden="1" customHeight="1" outlineLevel="1" x14ac:dyDescent="0.2">
      <c r="A153" s="410" t="str">
        <f t="array" ref="A153">IFERROR(INDEX('E1-C. Financing Descriptions'!$A$1:$A$305,SMALL(IF('E1-C. Financing Descriptions'!$L$1:$L$305="U",ROW('E1-C. Financing Descriptions'!$L$1:$L$305)),ROW('E1-C. Financing Descriptions'!148:148)),1),"")</f>
        <v/>
      </c>
      <c r="B153" s="410" t="str">
        <f t="array" ref="B153">IFERROR(INDEX('E1-C. Financing Descriptions'!$C$1:$C$305,SMALL(IF('E1-C. Financing Descriptions'!$L$1:$L$305="U",ROW('E1-C. Financing Descriptions'!$L$1:$L$305)),ROW('E1-C. Financing Descriptions'!148:148)),1),"")</f>
        <v/>
      </c>
      <c r="C153" s="450"/>
    </row>
    <row r="154" spans="1:3" s="107" customFormat="1" ht="12" hidden="1" customHeight="1" outlineLevel="1" x14ac:dyDescent="0.2">
      <c r="A154" s="410" t="str">
        <f t="array" ref="A154">IFERROR(INDEX('E1-C. Financing Descriptions'!$A$1:$A$305,SMALL(IF('E1-C. Financing Descriptions'!$L$1:$L$305="U",ROW('E1-C. Financing Descriptions'!$L$1:$L$305)),ROW('E1-C. Financing Descriptions'!149:149)),1),"")</f>
        <v/>
      </c>
      <c r="B154" s="410" t="str">
        <f t="array" ref="B154">IFERROR(INDEX('E1-C. Financing Descriptions'!$C$1:$C$305,SMALL(IF('E1-C. Financing Descriptions'!$L$1:$L$305="U",ROW('E1-C. Financing Descriptions'!$L$1:$L$305)),ROW('E1-C. Financing Descriptions'!149:149)),1),"")</f>
        <v/>
      </c>
      <c r="C154" s="450"/>
    </row>
    <row r="155" spans="1:3" s="107" customFormat="1" ht="12" hidden="1" customHeight="1" outlineLevel="1" x14ac:dyDescent="0.2">
      <c r="A155" s="410" t="str">
        <f t="array" ref="A155">IFERROR(INDEX('E1-C. Financing Descriptions'!$A$1:$A$305,SMALL(IF('E1-C. Financing Descriptions'!$L$1:$L$305="U",ROW('E1-C. Financing Descriptions'!$L$1:$L$305)),ROW('E1-C. Financing Descriptions'!150:150)),1),"")</f>
        <v/>
      </c>
      <c r="B155" s="410" t="str">
        <f t="array" ref="B155">IFERROR(INDEX('E1-C. Financing Descriptions'!$C$1:$C$305,SMALL(IF('E1-C. Financing Descriptions'!$L$1:$L$305="U",ROW('E1-C. Financing Descriptions'!$L$1:$L$305)),ROW('E1-C. Financing Descriptions'!150:150)),1),"")</f>
        <v/>
      </c>
      <c r="C155" s="450"/>
    </row>
    <row r="156" spans="1:3" s="107" customFormat="1" ht="12" hidden="1" customHeight="1" outlineLevel="1" x14ac:dyDescent="0.2">
      <c r="A156" s="410" t="str">
        <f t="array" ref="A156">IFERROR(INDEX('E1-C. Financing Descriptions'!$A$1:$A$305,SMALL(IF('E1-C. Financing Descriptions'!$L$1:$L$305="U",ROW('E1-C. Financing Descriptions'!$L$1:$L$305)),ROW('E1-C. Financing Descriptions'!151:151)),1),"")</f>
        <v/>
      </c>
      <c r="B156" s="410" t="str">
        <f t="array" ref="B156">IFERROR(INDEX('E1-C. Financing Descriptions'!$C$1:$C$305,SMALL(IF('E1-C. Financing Descriptions'!$L$1:$L$305="U",ROW('E1-C. Financing Descriptions'!$L$1:$L$305)),ROW('E1-C. Financing Descriptions'!151:151)),1),"")</f>
        <v/>
      </c>
      <c r="C156" s="450"/>
    </row>
    <row r="157" spans="1:3" s="107" customFormat="1" ht="12" customHeight="1" collapsed="1" x14ac:dyDescent="0.2">
      <c r="A157" s="410" t="str">
        <f t="array" ref="A157">IFERROR(INDEX('E1-C. Financing Descriptions'!$A$1:$A$305,SMALL(IF('E1-C. Financing Descriptions'!$L$1:$L$305="U",ROW('E1-C. Financing Descriptions'!$L$1:$L$305)),ROW('E1-C. Financing Descriptions'!152:152)),1),"")</f>
        <v/>
      </c>
      <c r="B157" s="410" t="str">
        <f t="array" ref="B157">IFERROR(INDEX('E1-C. Financing Descriptions'!$C$1:$C$305,SMALL(IF('E1-C. Financing Descriptions'!$L$1:$L$305="U",ROW('E1-C. Financing Descriptions'!$L$1:$L$305)),ROW('E1-C. Financing Descriptions'!152:152)),1),"")</f>
        <v/>
      </c>
      <c r="C157" s="450"/>
    </row>
    <row r="158" spans="1:3" s="107" customFormat="1" ht="12" hidden="1" customHeight="1" outlineLevel="1" x14ac:dyDescent="0.2">
      <c r="A158" s="410" t="str">
        <f t="array" ref="A158">IFERROR(INDEX('E1-C. Financing Descriptions'!$A$1:$A$305,SMALL(IF('E1-C. Financing Descriptions'!$L$1:$L$305="U",ROW('E1-C. Financing Descriptions'!$L$1:$L$305)),ROW('E1-C. Financing Descriptions'!153:153)),1),"")</f>
        <v/>
      </c>
      <c r="B158" s="410" t="str">
        <f t="array" ref="B158">IFERROR(INDEX('E1-C. Financing Descriptions'!$C$1:$C$305,SMALL(IF('E1-C. Financing Descriptions'!$L$1:$L$305="U",ROW('E1-C. Financing Descriptions'!$L$1:$L$305)),ROW('E1-C. Financing Descriptions'!153:153)),1),"")</f>
        <v/>
      </c>
      <c r="C158" s="450"/>
    </row>
    <row r="159" spans="1:3" s="107" customFormat="1" ht="12" hidden="1" customHeight="1" outlineLevel="1" x14ac:dyDescent="0.2">
      <c r="A159" s="410" t="str">
        <f t="array" ref="A159">IFERROR(INDEX('E1-C. Financing Descriptions'!$A$1:$A$305,SMALL(IF('E1-C. Financing Descriptions'!$L$1:$L$305="U",ROW('E1-C. Financing Descriptions'!$L$1:$L$305)),ROW('E1-C. Financing Descriptions'!154:154)),1),"")</f>
        <v/>
      </c>
      <c r="B159" s="410" t="str">
        <f t="array" ref="B159">IFERROR(INDEX('E1-C. Financing Descriptions'!$C$1:$C$305,SMALL(IF('E1-C. Financing Descriptions'!$L$1:$L$305="U",ROW('E1-C. Financing Descriptions'!$L$1:$L$305)),ROW('E1-C. Financing Descriptions'!154:154)),1),"")</f>
        <v/>
      </c>
      <c r="C159" s="450"/>
    </row>
    <row r="160" spans="1:3" s="107" customFormat="1" ht="12" hidden="1" customHeight="1" outlineLevel="1" x14ac:dyDescent="0.2">
      <c r="A160" s="410" t="str">
        <f t="array" ref="A160">IFERROR(INDEX('E1-C. Financing Descriptions'!$A$1:$A$305,SMALL(IF('E1-C. Financing Descriptions'!$L$1:$L$305="U",ROW('E1-C. Financing Descriptions'!$L$1:$L$305)),ROW('E1-C. Financing Descriptions'!155:155)),1),"")</f>
        <v/>
      </c>
      <c r="B160" s="410" t="str">
        <f t="array" ref="B160">IFERROR(INDEX('E1-C. Financing Descriptions'!$C$1:$C$305,SMALL(IF('E1-C. Financing Descriptions'!$L$1:$L$305="U",ROW('E1-C. Financing Descriptions'!$L$1:$L$305)),ROW('E1-C. Financing Descriptions'!155:155)),1),"")</f>
        <v/>
      </c>
      <c r="C160" s="450"/>
    </row>
    <row r="161" spans="1:3" s="107" customFormat="1" ht="12" hidden="1" customHeight="1" outlineLevel="1" x14ac:dyDescent="0.2">
      <c r="A161" s="410" t="str">
        <f t="array" ref="A161">IFERROR(INDEX('E1-C. Financing Descriptions'!$A$1:$A$305,SMALL(IF('E1-C. Financing Descriptions'!$L$1:$L$305="U",ROW('E1-C. Financing Descriptions'!$L$1:$L$305)),ROW('E1-C. Financing Descriptions'!156:156)),1),"")</f>
        <v/>
      </c>
      <c r="B161" s="410" t="str">
        <f t="array" ref="B161">IFERROR(INDEX('E1-C. Financing Descriptions'!$C$1:$C$305,SMALL(IF('E1-C. Financing Descriptions'!$L$1:$L$305="U",ROW('E1-C. Financing Descriptions'!$L$1:$L$305)),ROW('E1-C. Financing Descriptions'!156:156)),1),"")</f>
        <v/>
      </c>
      <c r="C161" s="450"/>
    </row>
    <row r="162" spans="1:3" s="107" customFormat="1" ht="12" hidden="1" customHeight="1" outlineLevel="1" x14ac:dyDescent="0.2">
      <c r="A162" s="410" t="str">
        <f t="array" ref="A162">IFERROR(INDEX('E1-C. Financing Descriptions'!$A$1:$A$305,SMALL(IF('E1-C. Financing Descriptions'!$L$1:$L$305="U",ROW('E1-C. Financing Descriptions'!$L$1:$L$305)),ROW('E1-C. Financing Descriptions'!157:157)),1),"")</f>
        <v/>
      </c>
      <c r="B162" s="410" t="str">
        <f t="array" ref="B162">IFERROR(INDEX('E1-C. Financing Descriptions'!$C$1:$C$305,SMALL(IF('E1-C. Financing Descriptions'!$L$1:$L$305="U",ROW('E1-C. Financing Descriptions'!$L$1:$L$305)),ROW('E1-C. Financing Descriptions'!157:157)),1),"")</f>
        <v/>
      </c>
      <c r="C162" s="450"/>
    </row>
    <row r="163" spans="1:3" s="107" customFormat="1" ht="12" hidden="1" customHeight="1" outlineLevel="1" x14ac:dyDescent="0.2">
      <c r="A163" s="410" t="str">
        <f t="array" ref="A163">IFERROR(INDEX('E1-C. Financing Descriptions'!$A$1:$A$305,SMALL(IF('E1-C. Financing Descriptions'!$L$1:$L$305="U",ROW('E1-C. Financing Descriptions'!$L$1:$L$305)),ROW('E1-C. Financing Descriptions'!158:158)),1),"")</f>
        <v/>
      </c>
      <c r="B163" s="410" t="str">
        <f t="array" ref="B163">IFERROR(INDEX('E1-C. Financing Descriptions'!$C$1:$C$305,SMALL(IF('E1-C. Financing Descriptions'!$L$1:$L$305="U",ROW('E1-C. Financing Descriptions'!$L$1:$L$305)),ROW('E1-C. Financing Descriptions'!158:158)),1),"")</f>
        <v/>
      </c>
      <c r="C163" s="450"/>
    </row>
    <row r="164" spans="1:3" s="107" customFormat="1" ht="12" hidden="1" customHeight="1" outlineLevel="1" x14ac:dyDescent="0.2">
      <c r="A164" s="410" t="str">
        <f t="array" ref="A164">IFERROR(INDEX('E1-C. Financing Descriptions'!$A$1:$A$305,SMALL(IF('E1-C. Financing Descriptions'!$L$1:$L$305="U",ROW('E1-C. Financing Descriptions'!$L$1:$L$305)),ROW('E1-C. Financing Descriptions'!159:159)),1),"")</f>
        <v/>
      </c>
      <c r="B164" s="410" t="str">
        <f t="array" ref="B164">IFERROR(INDEX('E1-C. Financing Descriptions'!$C$1:$C$305,SMALL(IF('E1-C. Financing Descriptions'!$L$1:$L$305="U",ROW('E1-C. Financing Descriptions'!$L$1:$L$305)),ROW('E1-C. Financing Descriptions'!159:159)),1),"")</f>
        <v/>
      </c>
      <c r="C164" s="450"/>
    </row>
    <row r="165" spans="1:3" s="107" customFormat="1" ht="12" hidden="1" customHeight="1" outlineLevel="1" x14ac:dyDescent="0.2">
      <c r="A165" s="410" t="str">
        <f t="array" ref="A165">IFERROR(INDEX('E1-C. Financing Descriptions'!$A$1:$A$305,SMALL(IF('E1-C. Financing Descriptions'!$L$1:$L$305="U",ROW('E1-C. Financing Descriptions'!$L$1:$L$305)),ROW('E1-C. Financing Descriptions'!160:160)),1),"")</f>
        <v/>
      </c>
      <c r="B165" s="410" t="str">
        <f t="array" ref="B165">IFERROR(INDEX('E1-C. Financing Descriptions'!$C$1:$C$305,SMALL(IF('E1-C. Financing Descriptions'!$L$1:$L$305="U",ROW('E1-C. Financing Descriptions'!$L$1:$L$305)),ROW('E1-C. Financing Descriptions'!160:160)),1),"")</f>
        <v/>
      </c>
      <c r="C165" s="450"/>
    </row>
    <row r="166" spans="1:3" s="107" customFormat="1" ht="12" hidden="1" customHeight="1" outlineLevel="1" x14ac:dyDescent="0.2">
      <c r="A166" s="410" t="str">
        <f t="array" ref="A166">IFERROR(INDEX('E1-C. Financing Descriptions'!$A$1:$A$305,SMALL(IF('E1-C. Financing Descriptions'!$L$1:$L$305="U",ROW('E1-C. Financing Descriptions'!$L$1:$L$305)),ROW('E1-C. Financing Descriptions'!161:161)),1),"")</f>
        <v/>
      </c>
      <c r="B166" s="410" t="str">
        <f t="array" ref="B166">IFERROR(INDEX('E1-C. Financing Descriptions'!$C$1:$C$305,SMALL(IF('E1-C. Financing Descriptions'!$L$1:$L$305="U",ROW('E1-C. Financing Descriptions'!$L$1:$L$305)),ROW('E1-C. Financing Descriptions'!161:161)),1),"")</f>
        <v/>
      </c>
      <c r="C166" s="450"/>
    </row>
    <row r="167" spans="1:3" s="107" customFormat="1" ht="12" hidden="1" customHeight="1" outlineLevel="1" x14ac:dyDescent="0.2">
      <c r="A167" s="410" t="str">
        <f t="array" ref="A167">IFERROR(INDEX('E1-C. Financing Descriptions'!$A$1:$A$305,SMALL(IF('E1-C. Financing Descriptions'!$L$1:$L$305="U",ROW('E1-C. Financing Descriptions'!$L$1:$L$305)),ROW('E1-C. Financing Descriptions'!162:162)),1),"")</f>
        <v/>
      </c>
      <c r="B167" s="410" t="str">
        <f t="array" ref="B167">IFERROR(INDEX('E1-C. Financing Descriptions'!$C$1:$C$305,SMALL(IF('E1-C. Financing Descriptions'!$L$1:$L$305="U",ROW('E1-C. Financing Descriptions'!$L$1:$L$305)),ROW('E1-C. Financing Descriptions'!162:162)),1),"")</f>
        <v/>
      </c>
      <c r="C167" s="450"/>
    </row>
    <row r="168" spans="1:3" s="107" customFormat="1" ht="12" hidden="1" customHeight="1" outlineLevel="1" x14ac:dyDescent="0.2">
      <c r="A168" s="410" t="str">
        <f t="array" ref="A168">IFERROR(INDEX('E1-C. Financing Descriptions'!$A$1:$A$305,SMALL(IF('E1-C. Financing Descriptions'!$L$1:$L$305="U",ROW('E1-C. Financing Descriptions'!$L$1:$L$305)),ROW('E1-C. Financing Descriptions'!163:163)),1),"")</f>
        <v/>
      </c>
      <c r="B168" s="410" t="str">
        <f t="array" ref="B168">IFERROR(INDEX('E1-C. Financing Descriptions'!$C$1:$C$305,SMALL(IF('E1-C. Financing Descriptions'!$L$1:$L$305="U",ROW('E1-C. Financing Descriptions'!$L$1:$L$305)),ROW('E1-C. Financing Descriptions'!163:163)),1),"")</f>
        <v/>
      </c>
      <c r="C168" s="450"/>
    </row>
    <row r="169" spans="1:3" s="107" customFormat="1" ht="12" hidden="1" customHeight="1" outlineLevel="1" x14ac:dyDescent="0.2">
      <c r="A169" s="410" t="str">
        <f t="array" ref="A169">IFERROR(INDEX('E1-C. Financing Descriptions'!$A$1:$A$305,SMALL(IF('E1-C. Financing Descriptions'!$L$1:$L$305="U",ROW('E1-C. Financing Descriptions'!$L$1:$L$305)),ROW('E1-C. Financing Descriptions'!164:164)),1),"")</f>
        <v/>
      </c>
      <c r="B169" s="410" t="str">
        <f t="array" ref="B169">IFERROR(INDEX('E1-C. Financing Descriptions'!$C$1:$C$305,SMALL(IF('E1-C. Financing Descriptions'!$L$1:$L$305="U",ROW('E1-C. Financing Descriptions'!$L$1:$L$305)),ROW('E1-C. Financing Descriptions'!164:164)),1),"")</f>
        <v/>
      </c>
      <c r="C169" s="450"/>
    </row>
    <row r="170" spans="1:3" s="107" customFormat="1" ht="12" hidden="1" customHeight="1" outlineLevel="1" x14ac:dyDescent="0.2">
      <c r="A170" s="410" t="str">
        <f t="array" ref="A170">IFERROR(INDEX('E1-C. Financing Descriptions'!$A$1:$A$305,SMALL(IF('E1-C. Financing Descriptions'!$L$1:$L$305="U",ROW('E1-C. Financing Descriptions'!$L$1:$L$305)),ROW('E1-C. Financing Descriptions'!165:165)),1),"")</f>
        <v/>
      </c>
      <c r="B170" s="410" t="str">
        <f t="array" ref="B170">IFERROR(INDEX('E1-C. Financing Descriptions'!$C$1:$C$305,SMALL(IF('E1-C. Financing Descriptions'!$L$1:$L$305="U",ROW('E1-C. Financing Descriptions'!$L$1:$L$305)),ROW('E1-C. Financing Descriptions'!165:165)),1),"")</f>
        <v/>
      </c>
      <c r="C170" s="450"/>
    </row>
    <row r="171" spans="1:3" s="107" customFormat="1" ht="12" hidden="1" customHeight="1" outlineLevel="1" x14ac:dyDescent="0.2">
      <c r="A171" s="410" t="str">
        <f t="array" ref="A171">IFERROR(INDEX('E1-C. Financing Descriptions'!$A$1:$A$305,SMALL(IF('E1-C. Financing Descriptions'!$L$1:$L$305="U",ROW('E1-C. Financing Descriptions'!$L$1:$L$305)),ROW('E1-C. Financing Descriptions'!166:166)),1),"")</f>
        <v/>
      </c>
      <c r="B171" s="410" t="str">
        <f t="array" ref="B171">IFERROR(INDEX('E1-C. Financing Descriptions'!$C$1:$C$305,SMALL(IF('E1-C. Financing Descriptions'!$L$1:$L$305="U",ROW('E1-C. Financing Descriptions'!$L$1:$L$305)),ROW('E1-C. Financing Descriptions'!166:166)),1),"")</f>
        <v/>
      </c>
      <c r="C171" s="450"/>
    </row>
    <row r="172" spans="1:3" s="107" customFormat="1" ht="12" hidden="1" customHeight="1" outlineLevel="1" x14ac:dyDescent="0.2">
      <c r="A172" s="410" t="str">
        <f t="array" ref="A172">IFERROR(INDEX('E1-C. Financing Descriptions'!$A$1:$A$305,SMALL(IF('E1-C. Financing Descriptions'!$L$1:$L$305="U",ROW('E1-C. Financing Descriptions'!$L$1:$L$305)),ROW('E1-C. Financing Descriptions'!167:167)),1),"")</f>
        <v/>
      </c>
      <c r="B172" s="410" t="str">
        <f t="array" ref="B172">IFERROR(INDEX('E1-C. Financing Descriptions'!$C$1:$C$305,SMALL(IF('E1-C. Financing Descriptions'!$L$1:$L$305="U",ROW('E1-C. Financing Descriptions'!$L$1:$L$305)),ROW('E1-C. Financing Descriptions'!167:167)),1),"")</f>
        <v/>
      </c>
      <c r="C172" s="450"/>
    </row>
    <row r="173" spans="1:3" s="107" customFormat="1" ht="12" hidden="1" customHeight="1" outlineLevel="1" x14ac:dyDescent="0.2">
      <c r="A173" s="410" t="str">
        <f t="array" ref="A173">IFERROR(INDEX('E1-C. Financing Descriptions'!$A$1:$A$305,SMALL(IF('E1-C. Financing Descriptions'!$L$1:$L$305="U",ROW('E1-C. Financing Descriptions'!$L$1:$L$305)),ROW('E1-C. Financing Descriptions'!168:168)),1),"")</f>
        <v/>
      </c>
      <c r="B173" s="410" t="str">
        <f t="array" ref="B173">IFERROR(INDEX('E1-C. Financing Descriptions'!$C$1:$C$305,SMALL(IF('E1-C. Financing Descriptions'!$L$1:$L$305="U",ROW('E1-C. Financing Descriptions'!$L$1:$L$305)),ROW('E1-C. Financing Descriptions'!168:168)),1),"")</f>
        <v/>
      </c>
      <c r="C173" s="450"/>
    </row>
    <row r="174" spans="1:3" s="107" customFormat="1" ht="12" hidden="1" customHeight="1" outlineLevel="1" x14ac:dyDescent="0.2">
      <c r="A174" s="410" t="str">
        <f t="array" ref="A174">IFERROR(INDEX('E1-C. Financing Descriptions'!$A$1:$A$305,SMALL(IF('E1-C. Financing Descriptions'!$L$1:$L$305="U",ROW('E1-C. Financing Descriptions'!$L$1:$L$305)),ROW('E1-C. Financing Descriptions'!169:169)),1),"")</f>
        <v/>
      </c>
      <c r="B174" s="410" t="str">
        <f t="array" ref="B174">IFERROR(INDEX('E1-C. Financing Descriptions'!$C$1:$C$305,SMALL(IF('E1-C. Financing Descriptions'!$L$1:$L$305="U",ROW('E1-C. Financing Descriptions'!$L$1:$L$305)),ROW('E1-C. Financing Descriptions'!169:169)),1),"")</f>
        <v/>
      </c>
      <c r="C174" s="450"/>
    </row>
    <row r="175" spans="1:3" s="107" customFormat="1" ht="12" hidden="1" customHeight="1" outlineLevel="1" x14ac:dyDescent="0.2">
      <c r="A175" s="410" t="str">
        <f t="array" ref="A175">IFERROR(INDEX('E1-C. Financing Descriptions'!$A$1:$A$305,SMALL(IF('E1-C. Financing Descriptions'!$L$1:$L$305="U",ROW('E1-C. Financing Descriptions'!$L$1:$L$305)),ROW('E1-C. Financing Descriptions'!170:170)),1),"")</f>
        <v/>
      </c>
      <c r="B175" s="410" t="str">
        <f t="array" ref="B175">IFERROR(INDEX('E1-C. Financing Descriptions'!$C$1:$C$305,SMALL(IF('E1-C. Financing Descriptions'!$L$1:$L$305="U",ROW('E1-C. Financing Descriptions'!$L$1:$L$305)),ROW('E1-C. Financing Descriptions'!170:170)),1),"")</f>
        <v/>
      </c>
      <c r="C175" s="450"/>
    </row>
    <row r="176" spans="1:3" s="107" customFormat="1" ht="12" hidden="1" customHeight="1" outlineLevel="1" x14ac:dyDescent="0.2">
      <c r="A176" s="410" t="str">
        <f t="array" ref="A176">IFERROR(INDEX('E1-C. Financing Descriptions'!$A$1:$A$305,SMALL(IF('E1-C. Financing Descriptions'!$L$1:$L$305="U",ROW('E1-C. Financing Descriptions'!$L$1:$L$305)),ROW('E1-C. Financing Descriptions'!171:171)),1),"")</f>
        <v/>
      </c>
      <c r="B176" s="410" t="str">
        <f t="array" ref="B176">IFERROR(INDEX('E1-C. Financing Descriptions'!$C$1:$C$305,SMALL(IF('E1-C. Financing Descriptions'!$L$1:$L$305="U",ROW('E1-C. Financing Descriptions'!$L$1:$L$305)),ROW('E1-C. Financing Descriptions'!171:171)),1),"")</f>
        <v/>
      </c>
      <c r="C176" s="450"/>
    </row>
    <row r="177" spans="1:3" s="107" customFormat="1" ht="12" hidden="1" customHeight="1" outlineLevel="1" x14ac:dyDescent="0.2">
      <c r="A177" s="410" t="str">
        <f t="array" ref="A177">IFERROR(INDEX('E1-C. Financing Descriptions'!$A$1:$A$305,SMALL(IF('E1-C. Financing Descriptions'!$L$1:$L$305="U",ROW('E1-C. Financing Descriptions'!$L$1:$L$305)),ROW('E1-C. Financing Descriptions'!172:172)),1),"")</f>
        <v/>
      </c>
      <c r="B177" s="410" t="str">
        <f t="array" ref="B177">IFERROR(INDEX('E1-C. Financing Descriptions'!$C$1:$C$305,SMALL(IF('E1-C. Financing Descriptions'!$L$1:$L$305="U",ROW('E1-C. Financing Descriptions'!$L$1:$L$305)),ROW('E1-C. Financing Descriptions'!172:172)),1),"")</f>
        <v/>
      </c>
      <c r="C177" s="450"/>
    </row>
    <row r="178" spans="1:3" s="107" customFormat="1" ht="12" hidden="1" customHeight="1" outlineLevel="1" x14ac:dyDescent="0.2">
      <c r="A178" s="410" t="str">
        <f t="array" ref="A178">IFERROR(INDEX('E1-C. Financing Descriptions'!$A$1:$A$305,SMALL(IF('E1-C. Financing Descriptions'!$L$1:$L$305="U",ROW('E1-C. Financing Descriptions'!$L$1:$L$305)),ROW('E1-C. Financing Descriptions'!173:173)),1),"")</f>
        <v/>
      </c>
      <c r="B178" s="410" t="str">
        <f t="array" ref="B178">IFERROR(INDEX('E1-C. Financing Descriptions'!$C$1:$C$305,SMALL(IF('E1-C. Financing Descriptions'!$L$1:$L$305="U",ROW('E1-C. Financing Descriptions'!$L$1:$L$305)),ROW('E1-C. Financing Descriptions'!173:173)),1),"")</f>
        <v/>
      </c>
      <c r="C178" s="450"/>
    </row>
    <row r="179" spans="1:3" s="107" customFormat="1" ht="12" hidden="1" customHeight="1" outlineLevel="1" x14ac:dyDescent="0.2">
      <c r="A179" s="410" t="str">
        <f t="array" ref="A179">IFERROR(INDEX('E1-C. Financing Descriptions'!$A$1:$A$305,SMALL(IF('E1-C. Financing Descriptions'!$L$1:$L$305="U",ROW('E1-C. Financing Descriptions'!$L$1:$L$305)),ROW('E1-C. Financing Descriptions'!174:174)),1),"")</f>
        <v/>
      </c>
      <c r="B179" s="410" t="str">
        <f t="array" ref="B179">IFERROR(INDEX('E1-C. Financing Descriptions'!$C$1:$C$305,SMALL(IF('E1-C. Financing Descriptions'!$L$1:$L$305="U",ROW('E1-C. Financing Descriptions'!$L$1:$L$305)),ROW('E1-C. Financing Descriptions'!174:174)),1),"")</f>
        <v/>
      </c>
      <c r="C179" s="450"/>
    </row>
    <row r="180" spans="1:3" s="107" customFormat="1" ht="12" hidden="1" customHeight="1" outlineLevel="1" x14ac:dyDescent="0.2">
      <c r="A180" s="410" t="str">
        <f t="array" ref="A180">IFERROR(INDEX('E1-C. Financing Descriptions'!$A$1:$A$305,SMALL(IF('E1-C. Financing Descriptions'!$L$1:$L$305="U",ROW('E1-C. Financing Descriptions'!$L$1:$L$305)),ROW('E1-C. Financing Descriptions'!175:175)),1),"")</f>
        <v/>
      </c>
      <c r="B180" s="410" t="str">
        <f t="array" ref="B180">IFERROR(INDEX('E1-C. Financing Descriptions'!$C$1:$C$305,SMALL(IF('E1-C. Financing Descriptions'!$L$1:$L$305="U",ROW('E1-C. Financing Descriptions'!$L$1:$L$305)),ROW('E1-C. Financing Descriptions'!175:175)),1),"")</f>
        <v/>
      </c>
      <c r="C180" s="450"/>
    </row>
    <row r="181" spans="1:3" s="107" customFormat="1" ht="12" hidden="1" customHeight="1" outlineLevel="1" x14ac:dyDescent="0.2">
      <c r="A181" s="410" t="str">
        <f t="array" ref="A181">IFERROR(INDEX('E1-C. Financing Descriptions'!$A$1:$A$305,SMALL(IF('E1-C. Financing Descriptions'!$L$1:$L$305="U",ROW('E1-C. Financing Descriptions'!$L$1:$L$305)),ROW('E1-C. Financing Descriptions'!176:176)),1),"")</f>
        <v/>
      </c>
      <c r="B181" s="410" t="str">
        <f t="array" ref="B181">IFERROR(INDEX('E1-C. Financing Descriptions'!$C$1:$C$305,SMALL(IF('E1-C. Financing Descriptions'!$L$1:$L$305="U",ROW('E1-C. Financing Descriptions'!$L$1:$L$305)),ROW('E1-C. Financing Descriptions'!176:176)),1),"")</f>
        <v/>
      </c>
      <c r="C181" s="450"/>
    </row>
    <row r="182" spans="1:3" s="107" customFormat="1" ht="12" hidden="1" customHeight="1" outlineLevel="1" x14ac:dyDescent="0.2">
      <c r="A182" s="410" t="str">
        <f t="array" ref="A182">IFERROR(INDEX('E1-C. Financing Descriptions'!$A$1:$A$305,SMALL(IF('E1-C. Financing Descriptions'!$L$1:$L$305="U",ROW('E1-C. Financing Descriptions'!$L$1:$L$305)),ROW('E1-C. Financing Descriptions'!177:177)),1),"")</f>
        <v/>
      </c>
      <c r="B182" s="410" t="str">
        <f t="array" ref="B182">IFERROR(INDEX('E1-C. Financing Descriptions'!$C$1:$C$305,SMALL(IF('E1-C. Financing Descriptions'!$L$1:$L$305="U",ROW('E1-C. Financing Descriptions'!$L$1:$L$305)),ROW('E1-C. Financing Descriptions'!177:177)),1),"")</f>
        <v/>
      </c>
      <c r="C182" s="450"/>
    </row>
    <row r="183" spans="1:3" s="107" customFormat="1" ht="12" hidden="1" customHeight="1" outlineLevel="1" x14ac:dyDescent="0.2">
      <c r="A183" s="410" t="str">
        <f t="array" ref="A183">IFERROR(INDEX('E1-C. Financing Descriptions'!$A$1:$A$305,SMALL(IF('E1-C. Financing Descriptions'!$L$1:$L$305="U",ROW('E1-C. Financing Descriptions'!$L$1:$L$305)),ROW('E1-C. Financing Descriptions'!178:178)),1),"")</f>
        <v/>
      </c>
      <c r="B183" s="410" t="str">
        <f t="array" ref="B183">IFERROR(INDEX('E1-C. Financing Descriptions'!$C$1:$C$305,SMALL(IF('E1-C. Financing Descriptions'!$L$1:$L$305="U",ROW('E1-C. Financing Descriptions'!$L$1:$L$305)),ROW('E1-C. Financing Descriptions'!178:178)),1),"")</f>
        <v/>
      </c>
      <c r="C183" s="450"/>
    </row>
    <row r="184" spans="1:3" s="107" customFormat="1" ht="12" hidden="1" customHeight="1" outlineLevel="1" x14ac:dyDescent="0.2">
      <c r="A184" s="410" t="str">
        <f t="array" ref="A184">IFERROR(INDEX('E1-C. Financing Descriptions'!$A$1:$A$305,SMALL(IF('E1-C. Financing Descriptions'!$L$1:$L$305="U",ROW('E1-C. Financing Descriptions'!$L$1:$L$305)),ROW('E1-C. Financing Descriptions'!179:179)),1),"")</f>
        <v/>
      </c>
      <c r="B184" s="410" t="str">
        <f t="array" ref="B184">IFERROR(INDEX('E1-C. Financing Descriptions'!$C$1:$C$305,SMALL(IF('E1-C. Financing Descriptions'!$L$1:$L$305="U",ROW('E1-C. Financing Descriptions'!$L$1:$L$305)),ROW('E1-C. Financing Descriptions'!179:179)),1),"")</f>
        <v/>
      </c>
      <c r="C184" s="450"/>
    </row>
    <row r="185" spans="1:3" s="107" customFormat="1" ht="12" hidden="1" customHeight="1" outlineLevel="1" x14ac:dyDescent="0.2">
      <c r="A185" s="410" t="str">
        <f t="array" ref="A185">IFERROR(INDEX('E1-C. Financing Descriptions'!$A$1:$A$305,SMALL(IF('E1-C. Financing Descriptions'!$L$1:$L$305="U",ROW('E1-C. Financing Descriptions'!$L$1:$L$305)),ROW('E1-C. Financing Descriptions'!180:180)),1),"")</f>
        <v/>
      </c>
      <c r="B185" s="410" t="str">
        <f t="array" ref="B185">IFERROR(INDEX('E1-C. Financing Descriptions'!$C$1:$C$305,SMALL(IF('E1-C. Financing Descriptions'!$L$1:$L$305="U",ROW('E1-C. Financing Descriptions'!$L$1:$L$305)),ROW('E1-C. Financing Descriptions'!180:180)),1),"")</f>
        <v/>
      </c>
      <c r="C185" s="450"/>
    </row>
    <row r="186" spans="1:3" s="107" customFormat="1" ht="12" hidden="1" customHeight="1" outlineLevel="1" x14ac:dyDescent="0.2">
      <c r="A186" s="410" t="str">
        <f t="array" ref="A186">IFERROR(INDEX('E1-C. Financing Descriptions'!$A$1:$A$305,SMALL(IF('E1-C. Financing Descriptions'!$L$1:$L$305="U",ROW('E1-C. Financing Descriptions'!$L$1:$L$305)),ROW('E1-C. Financing Descriptions'!181:181)),1),"")</f>
        <v/>
      </c>
      <c r="B186" s="410" t="str">
        <f t="array" ref="B186">IFERROR(INDEX('E1-C. Financing Descriptions'!$C$1:$C$305,SMALL(IF('E1-C. Financing Descriptions'!$L$1:$L$305="U",ROW('E1-C. Financing Descriptions'!$L$1:$L$305)),ROW('E1-C. Financing Descriptions'!181:181)),1),"")</f>
        <v/>
      </c>
      <c r="C186" s="450"/>
    </row>
    <row r="187" spans="1:3" s="107" customFormat="1" ht="12" hidden="1" customHeight="1" outlineLevel="1" x14ac:dyDescent="0.2">
      <c r="A187" s="410" t="str">
        <f t="array" ref="A187">IFERROR(INDEX('E1-C. Financing Descriptions'!$A$1:$A$305,SMALL(IF('E1-C. Financing Descriptions'!$L$1:$L$305="U",ROW('E1-C. Financing Descriptions'!$L$1:$L$305)),ROW('E1-C. Financing Descriptions'!182:182)),1),"")</f>
        <v/>
      </c>
      <c r="B187" s="410" t="str">
        <f t="array" ref="B187">IFERROR(INDEX('E1-C. Financing Descriptions'!$C$1:$C$305,SMALL(IF('E1-C. Financing Descriptions'!$L$1:$L$305="U",ROW('E1-C. Financing Descriptions'!$L$1:$L$305)),ROW('E1-C. Financing Descriptions'!182:182)),1),"")</f>
        <v/>
      </c>
      <c r="C187" s="450"/>
    </row>
    <row r="188" spans="1:3" s="107" customFormat="1" ht="12" hidden="1" customHeight="1" outlineLevel="1" x14ac:dyDescent="0.2">
      <c r="A188" s="410" t="str">
        <f t="array" ref="A188">IFERROR(INDEX('E1-C. Financing Descriptions'!$A$1:$A$305,SMALL(IF('E1-C. Financing Descriptions'!$L$1:$L$305="U",ROW('E1-C. Financing Descriptions'!$L$1:$L$305)),ROW('E1-C. Financing Descriptions'!183:183)),1),"")</f>
        <v/>
      </c>
      <c r="B188" s="410" t="str">
        <f t="array" ref="B188">IFERROR(INDEX('E1-C. Financing Descriptions'!$C$1:$C$305,SMALL(IF('E1-C. Financing Descriptions'!$L$1:$L$305="U",ROW('E1-C. Financing Descriptions'!$L$1:$L$305)),ROW('E1-C. Financing Descriptions'!183:183)),1),"")</f>
        <v/>
      </c>
      <c r="C188" s="450"/>
    </row>
    <row r="189" spans="1:3" s="107" customFormat="1" ht="12" hidden="1" customHeight="1" outlineLevel="1" x14ac:dyDescent="0.2">
      <c r="A189" s="410" t="str">
        <f t="array" ref="A189">IFERROR(INDEX('E1-C. Financing Descriptions'!$A$1:$A$305,SMALL(IF('E1-C. Financing Descriptions'!$L$1:$L$305="U",ROW('E1-C. Financing Descriptions'!$L$1:$L$305)),ROW('E1-C. Financing Descriptions'!184:184)),1),"")</f>
        <v/>
      </c>
      <c r="B189" s="410" t="str">
        <f t="array" ref="B189">IFERROR(INDEX('E1-C. Financing Descriptions'!$C$1:$C$305,SMALL(IF('E1-C. Financing Descriptions'!$L$1:$L$305="U",ROW('E1-C. Financing Descriptions'!$L$1:$L$305)),ROW('E1-C. Financing Descriptions'!184:184)),1),"")</f>
        <v/>
      </c>
      <c r="C189" s="450"/>
    </row>
    <row r="190" spans="1:3" s="107" customFormat="1" ht="12" hidden="1" customHeight="1" outlineLevel="1" x14ac:dyDescent="0.2">
      <c r="A190" s="410" t="str">
        <f t="array" ref="A190">IFERROR(INDEX('E1-C. Financing Descriptions'!$A$1:$A$305,SMALL(IF('E1-C. Financing Descriptions'!$L$1:$L$305="U",ROW('E1-C. Financing Descriptions'!$L$1:$L$305)),ROW('E1-C. Financing Descriptions'!185:185)),1),"")</f>
        <v/>
      </c>
      <c r="B190" s="410" t="str">
        <f t="array" ref="B190">IFERROR(INDEX('E1-C. Financing Descriptions'!$C$1:$C$305,SMALL(IF('E1-C. Financing Descriptions'!$L$1:$L$305="U",ROW('E1-C. Financing Descriptions'!$L$1:$L$305)),ROW('E1-C. Financing Descriptions'!185:185)),1),"")</f>
        <v/>
      </c>
      <c r="C190" s="450"/>
    </row>
    <row r="191" spans="1:3" s="107" customFormat="1" ht="12" hidden="1" customHeight="1" outlineLevel="1" x14ac:dyDescent="0.2">
      <c r="A191" s="410" t="str">
        <f t="array" ref="A191">IFERROR(INDEX('E1-C. Financing Descriptions'!$A$1:$A$305,SMALL(IF('E1-C. Financing Descriptions'!$L$1:$L$305="U",ROW('E1-C. Financing Descriptions'!$L$1:$L$305)),ROW('E1-C. Financing Descriptions'!186:186)),1),"")</f>
        <v/>
      </c>
      <c r="B191" s="410" t="str">
        <f t="array" ref="B191">IFERROR(INDEX('E1-C. Financing Descriptions'!$C$1:$C$305,SMALL(IF('E1-C. Financing Descriptions'!$L$1:$L$305="U",ROW('E1-C. Financing Descriptions'!$L$1:$L$305)),ROW('E1-C. Financing Descriptions'!186:186)),1),"")</f>
        <v/>
      </c>
      <c r="C191" s="450"/>
    </row>
    <row r="192" spans="1:3" s="107" customFormat="1" ht="12" hidden="1" customHeight="1" outlineLevel="1" x14ac:dyDescent="0.2">
      <c r="A192" s="410" t="str">
        <f t="array" ref="A192">IFERROR(INDEX('E1-C. Financing Descriptions'!$A$1:$A$305,SMALL(IF('E1-C. Financing Descriptions'!$L$1:$L$305="U",ROW('E1-C. Financing Descriptions'!$L$1:$L$305)),ROW('E1-C. Financing Descriptions'!187:187)),1),"")</f>
        <v/>
      </c>
      <c r="B192" s="410" t="str">
        <f t="array" ref="B192">IFERROR(INDEX('E1-C. Financing Descriptions'!$C$1:$C$305,SMALL(IF('E1-C. Financing Descriptions'!$L$1:$L$305="U",ROW('E1-C. Financing Descriptions'!$L$1:$L$305)),ROW('E1-C. Financing Descriptions'!187:187)),1),"")</f>
        <v/>
      </c>
      <c r="C192" s="450"/>
    </row>
    <row r="193" spans="1:3" s="107" customFormat="1" ht="12" hidden="1" customHeight="1" outlineLevel="1" x14ac:dyDescent="0.2">
      <c r="A193" s="410" t="str">
        <f t="array" ref="A193">IFERROR(INDEX('E1-C. Financing Descriptions'!$A$1:$A$305,SMALL(IF('E1-C. Financing Descriptions'!$L$1:$L$305="U",ROW('E1-C. Financing Descriptions'!$L$1:$L$305)),ROW('E1-C. Financing Descriptions'!188:188)),1),"")</f>
        <v/>
      </c>
      <c r="B193" s="410" t="str">
        <f t="array" ref="B193">IFERROR(INDEX('E1-C. Financing Descriptions'!$C$1:$C$305,SMALL(IF('E1-C. Financing Descriptions'!$L$1:$L$305="U",ROW('E1-C. Financing Descriptions'!$L$1:$L$305)),ROW('E1-C. Financing Descriptions'!188:188)),1),"")</f>
        <v/>
      </c>
      <c r="C193" s="450"/>
    </row>
    <row r="194" spans="1:3" s="107" customFormat="1" ht="12" hidden="1" customHeight="1" outlineLevel="1" x14ac:dyDescent="0.2">
      <c r="A194" s="410" t="str">
        <f t="array" ref="A194">IFERROR(INDEX('E1-C. Financing Descriptions'!$A$1:$A$305,SMALL(IF('E1-C. Financing Descriptions'!$L$1:$L$305="U",ROW('E1-C. Financing Descriptions'!$L$1:$L$305)),ROW('E1-C. Financing Descriptions'!189:189)),1),"")</f>
        <v/>
      </c>
      <c r="B194" s="410" t="str">
        <f t="array" ref="B194">IFERROR(INDEX('E1-C. Financing Descriptions'!$C$1:$C$305,SMALL(IF('E1-C. Financing Descriptions'!$L$1:$L$305="U",ROW('E1-C. Financing Descriptions'!$L$1:$L$305)),ROW('E1-C. Financing Descriptions'!189:189)),1),"")</f>
        <v/>
      </c>
      <c r="C194" s="450"/>
    </row>
    <row r="195" spans="1:3" s="107" customFormat="1" ht="12" hidden="1" customHeight="1" outlineLevel="1" x14ac:dyDescent="0.2">
      <c r="A195" s="410" t="str">
        <f t="array" ref="A195">IFERROR(INDEX('E1-C. Financing Descriptions'!$A$1:$A$305,SMALL(IF('E1-C. Financing Descriptions'!$L$1:$L$305="U",ROW('E1-C. Financing Descriptions'!$L$1:$L$305)),ROW('E1-C. Financing Descriptions'!190:190)),1),"")</f>
        <v/>
      </c>
      <c r="B195" s="410" t="str">
        <f t="array" ref="B195">IFERROR(INDEX('E1-C. Financing Descriptions'!$C$1:$C$305,SMALL(IF('E1-C. Financing Descriptions'!$L$1:$L$305="U",ROW('E1-C. Financing Descriptions'!$L$1:$L$305)),ROW('E1-C. Financing Descriptions'!190:190)),1),"")</f>
        <v/>
      </c>
      <c r="C195" s="450"/>
    </row>
    <row r="196" spans="1:3" s="107" customFormat="1" ht="12" hidden="1" customHeight="1" outlineLevel="1" x14ac:dyDescent="0.2">
      <c r="A196" s="410" t="str">
        <f t="array" ref="A196">IFERROR(INDEX('E1-C. Financing Descriptions'!$A$1:$A$305,SMALL(IF('E1-C. Financing Descriptions'!$L$1:$L$305="U",ROW('E1-C. Financing Descriptions'!$L$1:$L$305)),ROW('E1-C. Financing Descriptions'!191:191)),1),"")</f>
        <v/>
      </c>
      <c r="B196" s="410" t="str">
        <f t="array" ref="B196">IFERROR(INDEX('E1-C. Financing Descriptions'!$C$1:$C$305,SMALL(IF('E1-C. Financing Descriptions'!$L$1:$L$305="U",ROW('E1-C. Financing Descriptions'!$L$1:$L$305)),ROW('E1-C. Financing Descriptions'!191:191)),1),"")</f>
        <v/>
      </c>
      <c r="C196" s="450"/>
    </row>
    <row r="197" spans="1:3" s="107" customFormat="1" ht="12" hidden="1" customHeight="1" outlineLevel="1" x14ac:dyDescent="0.2">
      <c r="A197" s="410" t="str">
        <f t="array" ref="A197">IFERROR(INDEX('E1-C. Financing Descriptions'!$A$1:$A$305,SMALL(IF('E1-C. Financing Descriptions'!$L$1:$L$305="U",ROW('E1-C. Financing Descriptions'!$L$1:$L$305)),ROW('E1-C. Financing Descriptions'!192:192)),1),"")</f>
        <v/>
      </c>
      <c r="B197" s="410" t="str">
        <f t="array" ref="B197">IFERROR(INDEX('E1-C. Financing Descriptions'!$C$1:$C$305,SMALL(IF('E1-C. Financing Descriptions'!$L$1:$L$305="U",ROW('E1-C. Financing Descriptions'!$L$1:$L$305)),ROW('E1-C. Financing Descriptions'!192:192)),1),"")</f>
        <v/>
      </c>
      <c r="C197" s="450"/>
    </row>
    <row r="198" spans="1:3" s="107" customFormat="1" ht="12" hidden="1" customHeight="1" outlineLevel="1" x14ac:dyDescent="0.2">
      <c r="A198" s="410" t="str">
        <f t="array" ref="A198">IFERROR(INDEX('E1-C. Financing Descriptions'!$A$1:$A$305,SMALL(IF('E1-C. Financing Descriptions'!$L$1:$L$305="U",ROW('E1-C. Financing Descriptions'!$L$1:$L$305)),ROW('E1-C. Financing Descriptions'!193:193)),1),"")</f>
        <v/>
      </c>
      <c r="B198" s="410" t="str">
        <f t="array" ref="B198">IFERROR(INDEX('E1-C. Financing Descriptions'!$C$1:$C$305,SMALL(IF('E1-C. Financing Descriptions'!$L$1:$L$305="U",ROW('E1-C. Financing Descriptions'!$L$1:$L$305)),ROW('E1-C. Financing Descriptions'!193:193)),1),"")</f>
        <v/>
      </c>
      <c r="C198" s="450"/>
    </row>
    <row r="199" spans="1:3" s="107" customFormat="1" ht="12" hidden="1" customHeight="1" outlineLevel="1" x14ac:dyDescent="0.2">
      <c r="A199" s="410" t="str">
        <f t="array" ref="A199">IFERROR(INDEX('E1-C. Financing Descriptions'!$A$1:$A$305,SMALL(IF('E1-C. Financing Descriptions'!$L$1:$L$305="U",ROW('E1-C. Financing Descriptions'!$L$1:$L$305)),ROW('E1-C. Financing Descriptions'!194:194)),1),"")</f>
        <v/>
      </c>
      <c r="B199" s="410" t="str">
        <f t="array" ref="B199">IFERROR(INDEX('E1-C. Financing Descriptions'!$C$1:$C$305,SMALL(IF('E1-C. Financing Descriptions'!$L$1:$L$305="U",ROW('E1-C. Financing Descriptions'!$L$1:$L$305)),ROW('E1-C. Financing Descriptions'!194:194)),1),"")</f>
        <v/>
      </c>
      <c r="C199" s="450"/>
    </row>
    <row r="200" spans="1:3" s="107" customFormat="1" ht="12" hidden="1" customHeight="1" outlineLevel="1" x14ac:dyDescent="0.2">
      <c r="A200" s="410" t="str">
        <f t="array" ref="A200">IFERROR(INDEX('E1-C. Financing Descriptions'!$A$1:$A$305,SMALL(IF('E1-C. Financing Descriptions'!$L$1:$L$305="U",ROW('E1-C. Financing Descriptions'!$L$1:$L$305)),ROW('E1-C. Financing Descriptions'!195:195)),1),"")</f>
        <v/>
      </c>
      <c r="B200" s="410" t="str">
        <f t="array" ref="B200">IFERROR(INDEX('E1-C. Financing Descriptions'!$C$1:$C$305,SMALL(IF('E1-C. Financing Descriptions'!$L$1:$L$305="U",ROW('E1-C. Financing Descriptions'!$L$1:$L$305)),ROW('E1-C. Financing Descriptions'!195:195)),1),"")</f>
        <v/>
      </c>
      <c r="C200" s="450"/>
    </row>
    <row r="201" spans="1:3" s="107" customFormat="1" ht="12" hidden="1" customHeight="1" outlineLevel="1" x14ac:dyDescent="0.2">
      <c r="A201" s="410" t="str">
        <f t="array" ref="A201">IFERROR(INDEX('E1-C. Financing Descriptions'!$A$1:$A$305,SMALL(IF('E1-C. Financing Descriptions'!$L$1:$L$305="U",ROW('E1-C. Financing Descriptions'!$L$1:$L$305)),ROW('E1-C. Financing Descriptions'!196:196)),1),"")</f>
        <v/>
      </c>
      <c r="B201" s="410" t="str">
        <f t="array" ref="B201">IFERROR(INDEX('E1-C. Financing Descriptions'!$C$1:$C$305,SMALL(IF('E1-C. Financing Descriptions'!$L$1:$L$305="U",ROW('E1-C. Financing Descriptions'!$L$1:$L$305)),ROW('E1-C. Financing Descriptions'!196:196)),1),"")</f>
        <v/>
      </c>
      <c r="C201" s="450"/>
    </row>
    <row r="202" spans="1:3" s="107" customFormat="1" ht="12" hidden="1" customHeight="1" outlineLevel="1" x14ac:dyDescent="0.2">
      <c r="A202" s="410" t="str">
        <f t="array" ref="A202">IFERROR(INDEX('E1-C. Financing Descriptions'!$A$1:$A$305,SMALL(IF('E1-C. Financing Descriptions'!$L$1:$L$305="U",ROW('E1-C. Financing Descriptions'!$L$1:$L$305)),ROW('E1-C. Financing Descriptions'!197:197)),1),"")</f>
        <v/>
      </c>
      <c r="B202" s="410" t="str">
        <f t="array" ref="B202">IFERROR(INDEX('E1-C. Financing Descriptions'!$C$1:$C$305,SMALL(IF('E1-C. Financing Descriptions'!$L$1:$L$305="U",ROW('E1-C. Financing Descriptions'!$L$1:$L$305)),ROW('E1-C. Financing Descriptions'!197:197)),1),"")</f>
        <v/>
      </c>
      <c r="C202" s="450"/>
    </row>
    <row r="203" spans="1:3" s="107" customFormat="1" ht="12" hidden="1" customHeight="1" outlineLevel="1" x14ac:dyDescent="0.2">
      <c r="A203" s="410" t="str">
        <f t="array" ref="A203">IFERROR(INDEX('E1-C. Financing Descriptions'!$A$1:$A$305,SMALL(IF('E1-C. Financing Descriptions'!$L$1:$L$305="U",ROW('E1-C. Financing Descriptions'!$L$1:$L$305)),ROW('E1-C. Financing Descriptions'!198:198)),1),"")</f>
        <v/>
      </c>
      <c r="B203" s="410" t="str">
        <f t="array" ref="B203">IFERROR(INDEX('E1-C. Financing Descriptions'!$C$1:$C$305,SMALL(IF('E1-C. Financing Descriptions'!$L$1:$L$305="U",ROW('E1-C. Financing Descriptions'!$L$1:$L$305)),ROW('E1-C. Financing Descriptions'!198:198)),1),"")</f>
        <v/>
      </c>
      <c r="C203" s="450"/>
    </row>
    <row r="204" spans="1:3" s="107" customFormat="1" ht="12" hidden="1" customHeight="1" outlineLevel="1" x14ac:dyDescent="0.2">
      <c r="A204" s="410" t="str">
        <f t="array" ref="A204">IFERROR(INDEX('E1-C. Financing Descriptions'!$A$1:$A$305,SMALL(IF('E1-C. Financing Descriptions'!$L$1:$L$305="U",ROW('E1-C. Financing Descriptions'!$L$1:$L$305)),ROW('E1-C. Financing Descriptions'!199:199)),1),"")</f>
        <v/>
      </c>
      <c r="B204" s="410" t="str">
        <f t="array" ref="B204">IFERROR(INDEX('E1-C. Financing Descriptions'!$C$1:$C$305,SMALL(IF('E1-C. Financing Descriptions'!$L$1:$L$305="U",ROW('E1-C. Financing Descriptions'!$L$1:$L$305)),ROW('E1-C. Financing Descriptions'!199:199)),1),"")</f>
        <v/>
      </c>
      <c r="C204" s="450"/>
    </row>
    <row r="205" spans="1:3" s="107" customFormat="1" ht="12" hidden="1" customHeight="1" outlineLevel="1" x14ac:dyDescent="0.2">
      <c r="A205" s="410" t="str">
        <f t="array" ref="A205">IFERROR(INDEX('E1-C. Financing Descriptions'!$A$1:$A$305,SMALL(IF('E1-C. Financing Descriptions'!$L$1:$L$305="U",ROW('E1-C. Financing Descriptions'!$L$1:$L$305)),ROW('E1-C. Financing Descriptions'!200:200)),1),"")</f>
        <v/>
      </c>
      <c r="B205" s="410" t="str">
        <f t="array" ref="B205">IFERROR(INDEX('E1-C. Financing Descriptions'!$C$1:$C$305,SMALL(IF('E1-C. Financing Descriptions'!$L$1:$L$305="U",ROW('E1-C. Financing Descriptions'!$L$1:$L$305)),ROW('E1-C. Financing Descriptions'!200:200)),1),"")</f>
        <v/>
      </c>
      <c r="C205" s="450"/>
    </row>
    <row r="206" spans="1:3" s="107" customFormat="1" ht="12" hidden="1" customHeight="1" outlineLevel="1" x14ac:dyDescent="0.2">
      <c r="A206" s="410" t="str">
        <f t="array" ref="A206">IFERROR(INDEX('E1-C. Financing Descriptions'!$A$1:$A$305,SMALL(IF('E1-C. Financing Descriptions'!$L$1:$L$305="U",ROW('E1-C. Financing Descriptions'!$L$1:$L$305)),ROW('E1-C. Financing Descriptions'!201:201)),1),"")</f>
        <v/>
      </c>
      <c r="B206" s="410" t="str">
        <f t="array" ref="B206">IFERROR(INDEX('E1-C. Financing Descriptions'!$C$1:$C$305,SMALL(IF('E1-C. Financing Descriptions'!$L$1:$L$305="U",ROW('E1-C. Financing Descriptions'!$L$1:$L$305)),ROW('E1-C. Financing Descriptions'!201:201)),1),"")</f>
        <v/>
      </c>
      <c r="C206" s="450"/>
    </row>
    <row r="207" spans="1:3" s="107" customFormat="1" ht="12" hidden="1" customHeight="1" outlineLevel="1" x14ac:dyDescent="0.2">
      <c r="A207" s="410" t="str">
        <f t="array" ref="A207">IFERROR(INDEX('E1-C. Financing Descriptions'!$A$1:$A$305,SMALL(IF('E1-C. Financing Descriptions'!$L$1:$L$305="U",ROW('E1-C. Financing Descriptions'!$L$1:$L$305)),ROW('E1-C. Financing Descriptions'!202:202)),1),"")</f>
        <v/>
      </c>
      <c r="B207" s="410" t="str">
        <f t="array" ref="B207">IFERROR(INDEX('E1-C. Financing Descriptions'!$C$1:$C$305,SMALL(IF('E1-C. Financing Descriptions'!$L$1:$L$305="U",ROW('E1-C. Financing Descriptions'!$L$1:$L$305)),ROW('E1-C. Financing Descriptions'!202:202)),1),"")</f>
        <v/>
      </c>
      <c r="C207" s="450"/>
    </row>
    <row r="208" spans="1:3" s="107" customFormat="1" ht="12" customHeight="1" collapsed="1" x14ac:dyDescent="0.2">
      <c r="A208" s="410" t="str">
        <f t="array" ref="A208">IFERROR(INDEX('E1-C. Financing Descriptions'!$A$1:$A$305,SMALL(IF('E1-C. Financing Descriptions'!$L$1:$L$305="U",ROW('E1-C. Financing Descriptions'!$L$1:$L$305)),ROW('E1-C. Financing Descriptions'!203:203)),1),"")</f>
        <v/>
      </c>
      <c r="B208" s="410" t="str">
        <f t="array" ref="B208">IFERROR(INDEX('E1-C. Financing Descriptions'!$C$1:$C$305,SMALL(IF('E1-C. Financing Descriptions'!$L$1:$L$305="U",ROW('E1-C. Financing Descriptions'!$L$1:$L$305)),ROW('E1-C. Financing Descriptions'!203:203)),1),"")</f>
        <v/>
      </c>
      <c r="C208" s="450"/>
    </row>
    <row r="209" spans="1:3" s="107" customFormat="1" ht="12" hidden="1" customHeight="1" outlineLevel="1" x14ac:dyDescent="0.2">
      <c r="A209" s="410" t="str">
        <f t="array" ref="A209">IFERROR(INDEX('E1-C. Financing Descriptions'!$A$1:$A$305,SMALL(IF('E1-C. Financing Descriptions'!$L$1:$L$305="U",ROW('E1-C. Financing Descriptions'!$L$1:$L$305)),ROW('E1-C. Financing Descriptions'!204:204)),1),"")</f>
        <v/>
      </c>
      <c r="B209" s="410" t="str">
        <f t="array" ref="B209">IFERROR(INDEX('E1-C. Financing Descriptions'!$C$1:$C$305,SMALL(IF('E1-C. Financing Descriptions'!$L$1:$L$305="U",ROW('E1-C. Financing Descriptions'!$L$1:$L$305)),ROW('E1-C. Financing Descriptions'!204:204)),1),"")</f>
        <v/>
      </c>
      <c r="C209" s="450"/>
    </row>
    <row r="210" spans="1:3" s="107" customFormat="1" ht="12" hidden="1" customHeight="1" outlineLevel="1" x14ac:dyDescent="0.2">
      <c r="A210" s="410" t="str">
        <f t="array" ref="A210">IFERROR(INDEX('E1-C. Financing Descriptions'!$A$1:$A$305,SMALL(IF('E1-C. Financing Descriptions'!$L$1:$L$305="U",ROW('E1-C. Financing Descriptions'!$L$1:$L$305)),ROW('E1-C. Financing Descriptions'!205:205)),1),"")</f>
        <v/>
      </c>
      <c r="B210" s="410" t="str">
        <f t="array" ref="B210">IFERROR(INDEX('E1-C. Financing Descriptions'!$C$1:$C$305,SMALL(IF('E1-C. Financing Descriptions'!$L$1:$L$305="U",ROW('E1-C. Financing Descriptions'!$L$1:$L$305)),ROW('E1-C. Financing Descriptions'!205:205)),1),"")</f>
        <v/>
      </c>
      <c r="C210" s="450"/>
    </row>
    <row r="211" spans="1:3" s="107" customFormat="1" ht="12" hidden="1" customHeight="1" outlineLevel="1" x14ac:dyDescent="0.2">
      <c r="A211" s="410" t="str">
        <f t="array" ref="A211">IFERROR(INDEX('E1-C. Financing Descriptions'!$A$1:$A$305,SMALL(IF('E1-C. Financing Descriptions'!$L$1:$L$305="U",ROW('E1-C. Financing Descriptions'!$L$1:$L$305)),ROW('E1-C. Financing Descriptions'!206:206)),1),"")</f>
        <v/>
      </c>
      <c r="B211" s="410" t="str">
        <f t="array" ref="B211">IFERROR(INDEX('E1-C. Financing Descriptions'!$C$1:$C$305,SMALL(IF('E1-C. Financing Descriptions'!$L$1:$L$305="U",ROW('E1-C. Financing Descriptions'!$L$1:$L$305)),ROW('E1-C. Financing Descriptions'!206:206)),1),"")</f>
        <v/>
      </c>
      <c r="C211" s="450"/>
    </row>
    <row r="212" spans="1:3" s="107" customFormat="1" ht="12" hidden="1" customHeight="1" outlineLevel="1" x14ac:dyDescent="0.2">
      <c r="A212" s="410" t="str">
        <f t="array" ref="A212">IFERROR(INDEX('E1-C. Financing Descriptions'!$A$1:$A$305,SMALL(IF('E1-C. Financing Descriptions'!$L$1:$L$305="U",ROW('E1-C. Financing Descriptions'!$L$1:$L$305)),ROW('E1-C. Financing Descriptions'!207:207)),1),"")</f>
        <v/>
      </c>
      <c r="B212" s="410" t="str">
        <f t="array" ref="B212">IFERROR(INDEX('E1-C. Financing Descriptions'!$C$1:$C$305,SMALL(IF('E1-C. Financing Descriptions'!$L$1:$L$305="U",ROW('E1-C. Financing Descriptions'!$L$1:$L$305)),ROW('E1-C. Financing Descriptions'!207:207)),1),"")</f>
        <v/>
      </c>
      <c r="C212" s="450"/>
    </row>
    <row r="213" spans="1:3" s="107" customFormat="1" ht="12" hidden="1" customHeight="1" outlineLevel="1" x14ac:dyDescent="0.2">
      <c r="A213" s="410" t="str">
        <f t="array" ref="A213">IFERROR(INDEX('E1-C. Financing Descriptions'!$A$1:$A$305,SMALL(IF('E1-C. Financing Descriptions'!$L$1:$L$305="U",ROW('E1-C. Financing Descriptions'!$L$1:$L$305)),ROW('E1-C. Financing Descriptions'!208:208)),1),"")</f>
        <v/>
      </c>
      <c r="B213" s="410" t="str">
        <f t="array" ref="B213">IFERROR(INDEX('E1-C. Financing Descriptions'!$C$1:$C$305,SMALL(IF('E1-C. Financing Descriptions'!$L$1:$L$305="U",ROW('E1-C. Financing Descriptions'!$L$1:$L$305)),ROW('E1-C. Financing Descriptions'!208:208)),1),"")</f>
        <v/>
      </c>
      <c r="C213" s="450"/>
    </row>
    <row r="214" spans="1:3" s="107" customFormat="1" ht="12" hidden="1" customHeight="1" outlineLevel="1" x14ac:dyDescent="0.2">
      <c r="A214" s="410" t="str">
        <f t="array" ref="A214">IFERROR(INDEX('E1-C. Financing Descriptions'!$A$1:$A$305,SMALL(IF('E1-C. Financing Descriptions'!$L$1:$L$305="U",ROW('E1-C. Financing Descriptions'!$L$1:$L$305)),ROW('E1-C. Financing Descriptions'!209:209)),1),"")</f>
        <v/>
      </c>
      <c r="B214" s="410" t="str">
        <f t="array" ref="B214">IFERROR(INDEX('E1-C. Financing Descriptions'!$C$1:$C$305,SMALL(IF('E1-C. Financing Descriptions'!$L$1:$L$305="U",ROW('E1-C. Financing Descriptions'!$L$1:$L$305)),ROW('E1-C. Financing Descriptions'!209:209)),1),"")</f>
        <v/>
      </c>
      <c r="C214" s="450"/>
    </row>
    <row r="215" spans="1:3" s="107" customFormat="1" ht="12" hidden="1" customHeight="1" outlineLevel="1" x14ac:dyDescent="0.2">
      <c r="A215" s="410" t="str">
        <f t="array" ref="A215">IFERROR(INDEX('E1-C. Financing Descriptions'!$A$1:$A$305,SMALL(IF('E1-C. Financing Descriptions'!$L$1:$L$305="U",ROW('E1-C. Financing Descriptions'!$L$1:$L$305)),ROW('E1-C. Financing Descriptions'!210:210)),1),"")</f>
        <v/>
      </c>
      <c r="B215" s="410" t="str">
        <f t="array" ref="B215">IFERROR(INDEX('E1-C. Financing Descriptions'!$C$1:$C$305,SMALL(IF('E1-C. Financing Descriptions'!$L$1:$L$305="U",ROW('E1-C. Financing Descriptions'!$L$1:$L$305)),ROW('E1-C. Financing Descriptions'!210:210)),1),"")</f>
        <v/>
      </c>
      <c r="C215" s="450"/>
    </row>
    <row r="216" spans="1:3" s="107" customFormat="1" ht="12" hidden="1" customHeight="1" outlineLevel="1" x14ac:dyDescent="0.2">
      <c r="A216" s="410" t="str">
        <f t="array" ref="A216">IFERROR(INDEX('E1-C. Financing Descriptions'!$A$1:$A$305,SMALL(IF('E1-C. Financing Descriptions'!$L$1:$L$305="U",ROW('E1-C. Financing Descriptions'!$L$1:$L$305)),ROW('E1-C. Financing Descriptions'!211:211)),1),"")</f>
        <v/>
      </c>
      <c r="B216" s="410" t="str">
        <f t="array" ref="B216">IFERROR(INDEX('E1-C. Financing Descriptions'!$C$1:$C$305,SMALL(IF('E1-C. Financing Descriptions'!$L$1:$L$305="U",ROW('E1-C. Financing Descriptions'!$L$1:$L$305)),ROW('E1-C. Financing Descriptions'!211:211)),1),"")</f>
        <v/>
      </c>
      <c r="C216" s="450"/>
    </row>
    <row r="217" spans="1:3" s="107" customFormat="1" ht="12" hidden="1" customHeight="1" outlineLevel="1" x14ac:dyDescent="0.2">
      <c r="A217" s="410" t="str">
        <f t="array" ref="A217">IFERROR(INDEX('E1-C. Financing Descriptions'!$A$1:$A$305,SMALL(IF('E1-C. Financing Descriptions'!$L$1:$L$305="U",ROW('E1-C. Financing Descriptions'!$L$1:$L$305)),ROW('E1-C. Financing Descriptions'!212:212)),1),"")</f>
        <v/>
      </c>
      <c r="B217" s="410" t="str">
        <f t="array" ref="B217">IFERROR(INDEX('E1-C. Financing Descriptions'!$C$1:$C$305,SMALL(IF('E1-C. Financing Descriptions'!$L$1:$L$305="U",ROW('E1-C. Financing Descriptions'!$L$1:$L$305)),ROW('E1-C. Financing Descriptions'!212:212)),1),"")</f>
        <v/>
      </c>
      <c r="C217" s="450"/>
    </row>
    <row r="218" spans="1:3" s="107" customFormat="1" ht="12" hidden="1" customHeight="1" outlineLevel="1" x14ac:dyDescent="0.2">
      <c r="A218" s="410" t="str">
        <f t="array" ref="A218">IFERROR(INDEX('E1-C. Financing Descriptions'!$A$1:$A$305,SMALL(IF('E1-C. Financing Descriptions'!$L$1:$L$305="U",ROW('E1-C. Financing Descriptions'!$L$1:$L$305)),ROW('E1-C. Financing Descriptions'!213:213)),1),"")</f>
        <v/>
      </c>
      <c r="B218" s="410" t="str">
        <f t="array" ref="B218">IFERROR(INDEX('E1-C. Financing Descriptions'!$C$1:$C$305,SMALL(IF('E1-C. Financing Descriptions'!$L$1:$L$305="U",ROW('E1-C. Financing Descriptions'!$L$1:$L$305)),ROW('E1-C. Financing Descriptions'!213:213)),1),"")</f>
        <v/>
      </c>
      <c r="C218" s="450"/>
    </row>
    <row r="219" spans="1:3" s="107" customFormat="1" ht="12" hidden="1" customHeight="1" outlineLevel="1" x14ac:dyDescent="0.2">
      <c r="A219" s="410" t="str">
        <f t="array" ref="A219">IFERROR(INDEX('E1-C. Financing Descriptions'!$A$1:$A$305,SMALL(IF('E1-C. Financing Descriptions'!$L$1:$L$305="U",ROW('E1-C. Financing Descriptions'!$L$1:$L$305)),ROW('E1-C. Financing Descriptions'!214:214)),1),"")</f>
        <v/>
      </c>
      <c r="B219" s="410" t="str">
        <f t="array" ref="B219">IFERROR(INDEX('E1-C. Financing Descriptions'!$C$1:$C$305,SMALL(IF('E1-C. Financing Descriptions'!$L$1:$L$305="U",ROW('E1-C. Financing Descriptions'!$L$1:$L$305)),ROW('E1-C. Financing Descriptions'!214:214)),1),"")</f>
        <v/>
      </c>
      <c r="C219" s="450"/>
    </row>
    <row r="220" spans="1:3" s="107" customFormat="1" ht="12" hidden="1" customHeight="1" outlineLevel="1" x14ac:dyDescent="0.2">
      <c r="A220" s="410" t="str">
        <f t="array" ref="A220">IFERROR(INDEX('E1-C. Financing Descriptions'!$A$1:$A$305,SMALL(IF('E1-C. Financing Descriptions'!$L$1:$L$305="U",ROW('E1-C. Financing Descriptions'!$L$1:$L$305)),ROW('E1-C. Financing Descriptions'!215:215)),1),"")</f>
        <v/>
      </c>
      <c r="B220" s="410" t="str">
        <f t="array" ref="B220">IFERROR(INDEX('E1-C. Financing Descriptions'!$C$1:$C$305,SMALL(IF('E1-C. Financing Descriptions'!$L$1:$L$305="U",ROW('E1-C. Financing Descriptions'!$L$1:$L$305)),ROW('E1-C. Financing Descriptions'!215:215)),1),"")</f>
        <v/>
      </c>
      <c r="C220" s="450"/>
    </row>
    <row r="221" spans="1:3" s="107" customFormat="1" ht="12" hidden="1" customHeight="1" outlineLevel="1" x14ac:dyDescent="0.2">
      <c r="A221" s="410" t="str">
        <f t="array" ref="A221">IFERROR(INDEX('E1-C. Financing Descriptions'!$A$1:$A$305,SMALL(IF('E1-C. Financing Descriptions'!$L$1:$L$305="U",ROW('E1-C. Financing Descriptions'!$L$1:$L$305)),ROW('E1-C. Financing Descriptions'!216:216)),1),"")</f>
        <v/>
      </c>
      <c r="B221" s="410" t="str">
        <f t="array" ref="B221">IFERROR(INDEX('E1-C. Financing Descriptions'!$C$1:$C$305,SMALL(IF('E1-C. Financing Descriptions'!$L$1:$L$305="U",ROW('E1-C. Financing Descriptions'!$L$1:$L$305)),ROW('E1-C. Financing Descriptions'!216:216)),1),"")</f>
        <v/>
      </c>
      <c r="C221" s="450"/>
    </row>
    <row r="222" spans="1:3" s="107" customFormat="1" ht="12" hidden="1" customHeight="1" outlineLevel="1" x14ac:dyDescent="0.2">
      <c r="A222" s="410" t="str">
        <f t="array" ref="A222">IFERROR(INDEX('E1-C. Financing Descriptions'!$A$1:$A$305,SMALL(IF('E1-C. Financing Descriptions'!$L$1:$L$305="U",ROW('E1-C. Financing Descriptions'!$L$1:$L$305)),ROW('E1-C. Financing Descriptions'!217:217)),1),"")</f>
        <v/>
      </c>
      <c r="B222" s="410" t="str">
        <f t="array" ref="B222">IFERROR(INDEX('E1-C. Financing Descriptions'!$C$1:$C$305,SMALL(IF('E1-C. Financing Descriptions'!$L$1:$L$305="U",ROW('E1-C. Financing Descriptions'!$L$1:$L$305)),ROW('E1-C. Financing Descriptions'!217:217)),1),"")</f>
        <v/>
      </c>
      <c r="C222" s="450"/>
    </row>
    <row r="223" spans="1:3" s="107" customFormat="1" ht="12" hidden="1" customHeight="1" outlineLevel="1" x14ac:dyDescent="0.2">
      <c r="A223" s="410" t="str">
        <f t="array" ref="A223">IFERROR(INDEX('E1-C. Financing Descriptions'!$A$1:$A$305,SMALL(IF('E1-C. Financing Descriptions'!$L$1:$L$305="U",ROW('E1-C. Financing Descriptions'!$L$1:$L$305)),ROW('E1-C. Financing Descriptions'!218:218)),1),"")</f>
        <v/>
      </c>
      <c r="B223" s="410" t="str">
        <f t="array" ref="B223">IFERROR(INDEX('E1-C. Financing Descriptions'!$C$1:$C$305,SMALL(IF('E1-C. Financing Descriptions'!$L$1:$L$305="U",ROW('E1-C. Financing Descriptions'!$L$1:$L$305)),ROW('E1-C. Financing Descriptions'!218:218)),1),"")</f>
        <v/>
      </c>
      <c r="C223" s="450"/>
    </row>
    <row r="224" spans="1:3" s="107" customFormat="1" ht="12" hidden="1" customHeight="1" outlineLevel="1" x14ac:dyDescent="0.2">
      <c r="A224" s="410" t="str">
        <f t="array" ref="A224">IFERROR(INDEX('E1-C. Financing Descriptions'!$A$1:$A$305,SMALL(IF('E1-C. Financing Descriptions'!$L$1:$L$305="U",ROW('E1-C. Financing Descriptions'!$L$1:$L$305)),ROW('E1-C. Financing Descriptions'!219:219)),1),"")</f>
        <v/>
      </c>
      <c r="B224" s="410" t="str">
        <f t="array" ref="B224">IFERROR(INDEX('E1-C. Financing Descriptions'!$C$1:$C$305,SMALL(IF('E1-C. Financing Descriptions'!$L$1:$L$305="U",ROW('E1-C. Financing Descriptions'!$L$1:$L$305)),ROW('E1-C. Financing Descriptions'!219:219)),1),"")</f>
        <v/>
      </c>
      <c r="C224" s="450"/>
    </row>
    <row r="225" spans="1:3" s="107" customFormat="1" ht="12" hidden="1" customHeight="1" outlineLevel="1" x14ac:dyDescent="0.2">
      <c r="A225" s="410" t="str">
        <f t="array" ref="A225">IFERROR(INDEX('E1-C. Financing Descriptions'!$A$1:$A$305,SMALL(IF('E1-C. Financing Descriptions'!$L$1:$L$305="U",ROW('E1-C. Financing Descriptions'!$L$1:$L$305)),ROW('E1-C. Financing Descriptions'!220:220)),1),"")</f>
        <v/>
      </c>
      <c r="B225" s="410" t="str">
        <f t="array" ref="B225">IFERROR(INDEX('E1-C. Financing Descriptions'!$C$1:$C$305,SMALL(IF('E1-C. Financing Descriptions'!$L$1:$L$305="U",ROW('E1-C. Financing Descriptions'!$L$1:$L$305)),ROW('E1-C. Financing Descriptions'!220:220)),1),"")</f>
        <v/>
      </c>
      <c r="C225" s="450"/>
    </row>
    <row r="226" spans="1:3" s="107" customFormat="1" ht="12" hidden="1" customHeight="1" outlineLevel="1" x14ac:dyDescent="0.2">
      <c r="A226" s="410" t="str">
        <f t="array" ref="A226">IFERROR(INDEX('E1-C. Financing Descriptions'!$A$1:$A$305,SMALL(IF('E1-C. Financing Descriptions'!$L$1:$L$305="U",ROW('E1-C. Financing Descriptions'!$L$1:$L$305)),ROW('E1-C. Financing Descriptions'!221:221)),1),"")</f>
        <v/>
      </c>
      <c r="B226" s="410" t="str">
        <f t="array" ref="B226">IFERROR(INDEX('E1-C. Financing Descriptions'!$C$1:$C$305,SMALL(IF('E1-C. Financing Descriptions'!$L$1:$L$305="U",ROW('E1-C. Financing Descriptions'!$L$1:$L$305)),ROW('E1-C. Financing Descriptions'!221:221)),1),"")</f>
        <v/>
      </c>
      <c r="C226" s="450"/>
    </row>
    <row r="227" spans="1:3" s="107" customFormat="1" ht="12" hidden="1" customHeight="1" outlineLevel="1" x14ac:dyDescent="0.2">
      <c r="A227" s="410" t="str">
        <f t="array" ref="A227">IFERROR(INDEX('E1-C. Financing Descriptions'!$A$1:$A$305,SMALL(IF('E1-C. Financing Descriptions'!$L$1:$L$305="U",ROW('E1-C. Financing Descriptions'!$L$1:$L$305)),ROW('E1-C. Financing Descriptions'!222:222)),1),"")</f>
        <v/>
      </c>
      <c r="B227" s="410" t="str">
        <f t="array" ref="B227">IFERROR(INDEX('E1-C. Financing Descriptions'!$C$1:$C$305,SMALL(IF('E1-C. Financing Descriptions'!$L$1:$L$305="U",ROW('E1-C. Financing Descriptions'!$L$1:$L$305)),ROW('E1-C. Financing Descriptions'!222:222)),1),"")</f>
        <v/>
      </c>
      <c r="C227" s="450"/>
    </row>
    <row r="228" spans="1:3" s="107" customFormat="1" ht="12" hidden="1" customHeight="1" outlineLevel="1" x14ac:dyDescent="0.2">
      <c r="A228" s="410" t="str">
        <f t="array" ref="A228">IFERROR(INDEX('E1-C. Financing Descriptions'!$A$1:$A$305,SMALL(IF('E1-C. Financing Descriptions'!$L$1:$L$305="U",ROW('E1-C. Financing Descriptions'!$L$1:$L$305)),ROW('E1-C. Financing Descriptions'!223:223)),1),"")</f>
        <v/>
      </c>
      <c r="B228" s="410" t="str">
        <f t="array" ref="B228">IFERROR(INDEX('E1-C. Financing Descriptions'!$C$1:$C$305,SMALL(IF('E1-C. Financing Descriptions'!$L$1:$L$305="U",ROW('E1-C. Financing Descriptions'!$L$1:$L$305)),ROW('E1-C. Financing Descriptions'!223:223)),1),"")</f>
        <v/>
      </c>
      <c r="C228" s="450"/>
    </row>
    <row r="229" spans="1:3" s="107" customFormat="1" ht="12" hidden="1" customHeight="1" outlineLevel="1" x14ac:dyDescent="0.2">
      <c r="A229" s="410" t="str">
        <f t="array" ref="A229">IFERROR(INDEX('E1-C. Financing Descriptions'!$A$1:$A$305,SMALL(IF('E1-C. Financing Descriptions'!$L$1:$L$305="U",ROW('E1-C. Financing Descriptions'!$L$1:$L$305)),ROW('E1-C. Financing Descriptions'!224:224)),1),"")</f>
        <v/>
      </c>
      <c r="B229" s="410" t="str">
        <f t="array" ref="B229">IFERROR(INDEX('E1-C. Financing Descriptions'!$C$1:$C$305,SMALL(IF('E1-C. Financing Descriptions'!$L$1:$L$305="U",ROW('E1-C. Financing Descriptions'!$L$1:$L$305)),ROW('E1-C. Financing Descriptions'!224:224)),1),"")</f>
        <v/>
      </c>
      <c r="C229" s="450"/>
    </row>
    <row r="230" spans="1:3" s="107" customFormat="1" ht="12" hidden="1" customHeight="1" outlineLevel="1" x14ac:dyDescent="0.2">
      <c r="A230" s="410" t="str">
        <f t="array" ref="A230">IFERROR(INDEX('E1-C. Financing Descriptions'!$A$1:$A$305,SMALL(IF('E1-C. Financing Descriptions'!$L$1:$L$305="U",ROW('E1-C. Financing Descriptions'!$L$1:$L$305)),ROW('E1-C. Financing Descriptions'!225:225)),1),"")</f>
        <v/>
      </c>
      <c r="B230" s="410" t="str">
        <f t="array" ref="B230">IFERROR(INDEX('E1-C. Financing Descriptions'!$C$1:$C$305,SMALL(IF('E1-C. Financing Descriptions'!$L$1:$L$305="U",ROW('E1-C. Financing Descriptions'!$L$1:$L$305)),ROW('E1-C. Financing Descriptions'!225:225)),1),"")</f>
        <v/>
      </c>
      <c r="C230" s="450"/>
    </row>
    <row r="231" spans="1:3" s="107" customFormat="1" ht="12" hidden="1" customHeight="1" outlineLevel="1" x14ac:dyDescent="0.2">
      <c r="A231" s="410" t="str">
        <f t="array" ref="A231">IFERROR(INDEX('E1-C. Financing Descriptions'!$A$1:$A$305,SMALL(IF('E1-C. Financing Descriptions'!$L$1:$L$305="U",ROW('E1-C. Financing Descriptions'!$L$1:$L$305)),ROW('E1-C. Financing Descriptions'!226:226)),1),"")</f>
        <v/>
      </c>
      <c r="B231" s="410" t="str">
        <f t="array" ref="B231">IFERROR(INDEX('E1-C. Financing Descriptions'!$C$1:$C$305,SMALL(IF('E1-C. Financing Descriptions'!$L$1:$L$305="U",ROW('E1-C. Financing Descriptions'!$L$1:$L$305)),ROW('E1-C. Financing Descriptions'!226:226)),1),"")</f>
        <v/>
      </c>
      <c r="C231" s="450"/>
    </row>
    <row r="232" spans="1:3" s="107" customFormat="1" ht="12" hidden="1" customHeight="1" outlineLevel="1" x14ac:dyDescent="0.2">
      <c r="A232" s="410" t="str">
        <f t="array" ref="A232">IFERROR(INDEX('E1-C. Financing Descriptions'!$A$1:$A$305,SMALL(IF('E1-C. Financing Descriptions'!$L$1:$L$305="U",ROW('E1-C. Financing Descriptions'!$L$1:$L$305)),ROW('E1-C. Financing Descriptions'!227:227)),1),"")</f>
        <v/>
      </c>
      <c r="B232" s="410" t="str">
        <f t="array" ref="B232">IFERROR(INDEX('E1-C. Financing Descriptions'!$C$1:$C$305,SMALL(IF('E1-C. Financing Descriptions'!$L$1:$L$305="U",ROW('E1-C. Financing Descriptions'!$L$1:$L$305)),ROW('E1-C. Financing Descriptions'!227:227)),1),"")</f>
        <v/>
      </c>
      <c r="C232" s="450"/>
    </row>
    <row r="233" spans="1:3" s="107" customFormat="1" ht="12" hidden="1" customHeight="1" outlineLevel="1" x14ac:dyDescent="0.2">
      <c r="A233" s="410" t="str">
        <f t="array" ref="A233">IFERROR(INDEX('E1-C. Financing Descriptions'!$A$1:$A$305,SMALL(IF('E1-C. Financing Descriptions'!$L$1:$L$305="U",ROW('E1-C. Financing Descriptions'!$L$1:$L$305)),ROW('E1-C. Financing Descriptions'!228:228)),1),"")</f>
        <v/>
      </c>
      <c r="B233" s="410" t="str">
        <f t="array" ref="B233">IFERROR(INDEX('E1-C. Financing Descriptions'!$C$1:$C$305,SMALL(IF('E1-C. Financing Descriptions'!$L$1:$L$305="U",ROW('E1-C. Financing Descriptions'!$L$1:$L$305)),ROW('E1-C. Financing Descriptions'!228:228)),1),"")</f>
        <v/>
      </c>
      <c r="C233" s="450"/>
    </row>
    <row r="234" spans="1:3" s="107" customFormat="1" ht="12" hidden="1" customHeight="1" outlineLevel="1" x14ac:dyDescent="0.2">
      <c r="A234" s="410" t="str">
        <f t="array" ref="A234">IFERROR(INDEX('E1-C. Financing Descriptions'!$A$1:$A$305,SMALL(IF('E1-C. Financing Descriptions'!$L$1:$L$305="U",ROW('E1-C. Financing Descriptions'!$L$1:$L$305)),ROW('E1-C. Financing Descriptions'!229:229)),1),"")</f>
        <v/>
      </c>
      <c r="B234" s="410" t="str">
        <f t="array" ref="B234">IFERROR(INDEX('E1-C. Financing Descriptions'!$C$1:$C$305,SMALL(IF('E1-C. Financing Descriptions'!$L$1:$L$305="U",ROW('E1-C. Financing Descriptions'!$L$1:$L$305)),ROW('E1-C. Financing Descriptions'!229:229)),1),"")</f>
        <v/>
      </c>
      <c r="C234" s="450"/>
    </row>
    <row r="235" spans="1:3" s="107" customFormat="1" ht="12" hidden="1" customHeight="1" outlineLevel="1" x14ac:dyDescent="0.2">
      <c r="A235" s="410" t="str">
        <f t="array" ref="A235">IFERROR(INDEX('E1-C. Financing Descriptions'!$A$1:$A$305,SMALL(IF('E1-C. Financing Descriptions'!$L$1:$L$305="U",ROW('E1-C. Financing Descriptions'!$L$1:$L$305)),ROW('E1-C. Financing Descriptions'!230:230)),1),"")</f>
        <v/>
      </c>
      <c r="B235" s="410" t="str">
        <f t="array" ref="B235">IFERROR(INDEX('E1-C. Financing Descriptions'!$C$1:$C$305,SMALL(IF('E1-C. Financing Descriptions'!$L$1:$L$305="U",ROW('E1-C. Financing Descriptions'!$L$1:$L$305)),ROW('E1-C. Financing Descriptions'!230:230)),1),"")</f>
        <v/>
      </c>
      <c r="C235" s="450"/>
    </row>
    <row r="236" spans="1:3" s="107" customFormat="1" ht="12" hidden="1" customHeight="1" outlineLevel="1" x14ac:dyDescent="0.2">
      <c r="A236" s="410" t="str">
        <f t="array" ref="A236">IFERROR(INDEX('E1-C. Financing Descriptions'!$A$1:$A$305,SMALL(IF('E1-C. Financing Descriptions'!$L$1:$L$305="U",ROW('E1-C. Financing Descriptions'!$L$1:$L$305)),ROW('E1-C. Financing Descriptions'!231:231)),1),"")</f>
        <v/>
      </c>
      <c r="B236" s="410" t="str">
        <f t="array" ref="B236">IFERROR(INDEX('E1-C. Financing Descriptions'!$C$1:$C$305,SMALL(IF('E1-C. Financing Descriptions'!$L$1:$L$305="U",ROW('E1-C. Financing Descriptions'!$L$1:$L$305)),ROW('E1-C. Financing Descriptions'!231:231)),1),"")</f>
        <v/>
      </c>
      <c r="C236" s="450"/>
    </row>
    <row r="237" spans="1:3" s="107" customFormat="1" ht="12" hidden="1" customHeight="1" outlineLevel="1" x14ac:dyDescent="0.2">
      <c r="A237" s="410" t="str">
        <f t="array" ref="A237">IFERROR(INDEX('E1-C. Financing Descriptions'!$A$1:$A$305,SMALL(IF('E1-C. Financing Descriptions'!$L$1:$L$305="U",ROW('E1-C. Financing Descriptions'!$L$1:$L$305)),ROW('E1-C. Financing Descriptions'!232:232)),1),"")</f>
        <v/>
      </c>
      <c r="B237" s="410" t="str">
        <f t="array" ref="B237">IFERROR(INDEX('E1-C. Financing Descriptions'!$C$1:$C$305,SMALL(IF('E1-C. Financing Descriptions'!$L$1:$L$305="U",ROW('E1-C. Financing Descriptions'!$L$1:$L$305)),ROW('E1-C. Financing Descriptions'!232:232)),1),"")</f>
        <v/>
      </c>
      <c r="C237" s="450"/>
    </row>
    <row r="238" spans="1:3" s="107" customFormat="1" ht="12" hidden="1" customHeight="1" outlineLevel="1" x14ac:dyDescent="0.2">
      <c r="A238" s="410" t="str">
        <f t="array" ref="A238">IFERROR(INDEX('E1-C. Financing Descriptions'!$A$1:$A$305,SMALL(IF('E1-C. Financing Descriptions'!$L$1:$L$305="U",ROW('E1-C. Financing Descriptions'!$L$1:$L$305)),ROW('E1-C. Financing Descriptions'!233:233)),1),"")</f>
        <v/>
      </c>
      <c r="B238" s="410" t="str">
        <f t="array" ref="B238">IFERROR(INDEX('E1-C. Financing Descriptions'!$C$1:$C$305,SMALL(IF('E1-C. Financing Descriptions'!$L$1:$L$305="U",ROW('E1-C. Financing Descriptions'!$L$1:$L$305)),ROW('E1-C. Financing Descriptions'!233:233)),1),"")</f>
        <v/>
      </c>
      <c r="C238" s="450"/>
    </row>
    <row r="239" spans="1:3" s="107" customFormat="1" ht="12" hidden="1" customHeight="1" outlineLevel="1" x14ac:dyDescent="0.2">
      <c r="A239" s="410" t="str">
        <f t="array" ref="A239">IFERROR(INDEX('E1-C. Financing Descriptions'!$A$1:$A$305,SMALL(IF('E1-C. Financing Descriptions'!$L$1:$L$305="U",ROW('E1-C. Financing Descriptions'!$L$1:$L$305)),ROW('E1-C. Financing Descriptions'!234:234)),1),"")</f>
        <v/>
      </c>
      <c r="B239" s="410" t="str">
        <f t="array" ref="B239">IFERROR(INDEX('E1-C. Financing Descriptions'!$C$1:$C$305,SMALL(IF('E1-C. Financing Descriptions'!$L$1:$L$305="U",ROW('E1-C. Financing Descriptions'!$L$1:$L$305)),ROW('E1-C. Financing Descriptions'!234:234)),1),"")</f>
        <v/>
      </c>
      <c r="C239" s="450"/>
    </row>
    <row r="240" spans="1:3" s="107" customFormat="1" ht="12" hidden="1" customHeight="1" outlineLevel="1" x14ac:dyDescent="0.2">
      <c r="A240" s="410" t="str">
        <f t="array" ref="A240">IFERROR(INDEX('E1-C. Financing Descriptions'!$A$1:$A$305,SMALL(IF('E1-C. Financing Descriptions'!$L$1:$L$305="U",ROW('E1-C. Financing Descriptions'!$L$1:$L$305)),ROW('E1-C. Financing Descriptions'!235:235)),1),"")</f>
        <v/>
      </c>
      <c r="B240" s="410" t="str">
        <f t="array" ref="B240">IFERROR(INDEX('E1-C. Financing Descriptions'!$C$1:$C$305,SMALL(IF('E1-C. Financing Descriptions'!$L$1:$L$305="U",ROW('E1-C. Financing Descriptions'!$L$1:$L$305)),ROW('E1-C. Financing Descriptions'!235:235)),1),"")</f>
        <v/>
      </c>
      <c r="C240" s="450"/>
    </row>
    <row r="241" spans="1:3" s="107" customFormat="1" ht="12" hidden="1" customHeight="1" outlineLevel="1" x14ac:dyDescent="0.2">
      <c r="A241" s="410" t="str">
        <f t="array" ref="A241">IFERROR(INDEX('E1-C. Financing Descriptions'!$A$1:$A$305,SMALL(IF('E1-C. Financing Descriptions'!$L$1:$L$305="U",ROW('E1-C. Financing Descriptions'!$L$1:$L$305)),ROW('E1-C. Financing Descriptions'!236:236)),1),"")</f>
        <v/>
      </c>
      <c r="B241" s="410" t="str">
        <f t="array" ref="B241">IFERROR(INDEX('E1-C. Financing Descriptions'!$C$1:$C$305,SMALL(IF('E1-C. Financing Descriptions'!$L$1:$L$305="U",ROW('E1-C. Financing Descriptions'!$L$1:$L$305)),ROW('E1-C. Financing Descriptions'!236:236)),1),"")</f>
        <v/>
      </c>
      <c r="C241" s="450"/>
    </row>
    <row r="242" spans="1:3" s="107" customFormat="1" ht="12" hidden="1" customHeight="1" outlineLevel="1" x14ac:dyDescent="0.2">
      <c r="A242" s="410" t="str">
        <f t="array" ref="A242">IFERROR(INDEX('E1-C. Financing Descriptions'!$A$1:$A$305,SMALL(IF('E1-C. Financing Descriptions'!$L$1:$L$305="U",ROW('E1-C. Financing Descriptions'!$L$1:$L$305)),ROW('E1-C. Financing Descriptions'!237:237)),1),"")</f>
        <v/>
      </c>
      <c r="B242" s="410" t="str">
        <f t="array" ref="B242">IFERROR(INDEX('E1-C. Financing Descriptions'!$C$1:$C$305,SMALL(IF('E1-C. Financing Descriptions'!$L$1:$L$305="U",ROW('E1-C. Financing Descriptions'!$L$1:$L$305)),ROW('E1-C. Financing Descriptions'!237:237)),1),"")</f>
        <v/>
      </c>
      <c r="C242" s="450"/>
    </row>
    <row r="243" spans="1:3" s="107" customFormat="1" ht="12" hidden="1" customHeight="1" outlineLevel="1" x14ac:dyDescent="0.2">
      <c r="A243" s="410" t="str">
        <f t="array" ref="A243">IFERROR(INDEX('E1-C. Financing Descriptions'!$A$1:$A$305,SMALL(IF('E1-C. Financing Descriptions'!$L$1:$L$305="U",ROW('E1-C. Financing Descriptions'!$L$1:$L$305)),ROW('E1-C. Financing Descriptions'!238:238)),1),"")</f>
        <v/>
      </c>
      <c r="B243" s="410" t="str">
        <f t="array" ref="B243">IFERROR(INDEX('E1-C. Financing Descriptions'!$C$1:$C$305,SMALL(IF('E1-C. Financing Descriptions'!$L$1:$L$305="U",ROW('E1-C. Financing Descriptions'!$L$1:$L$305)),ROW('E1-C. Financing Descriptions'!238:238)),1),"")</f>
        <v/>
      </c>
      <c r="C243" s="450"/>
    </row>
    <row r="244" spans="1:3" s="107" customFormat="1" ht="12" hidden="1" customHeight="1" outlineLevel="1" x14ac:dyDescent="0.2">
      <c r="A244" s="410" t="str">
        <f t="array" ref="A244">IFERROR(INDEX('E1-C. Financing Descriptions'!$A$1:$A$305,SMALL(IF('E1-C. Financing Descriptions'!$L$1:$L$305="U",ROW('E1-C. Financing Descriptions'!$L$1:$L$305)),ROW('E1-C. Financing Descriptions'!239:239)),1),"")</f>
        <v/>
      </c>
      <c r="B244" s="410" t="str">
        <f t="array" ref="B244">IFERROR(INDEX('E1-C. Financing Descriptions'!$C$1:$C$305,SMALL(IF('E1-C. Financing Descriptions'!$L$1:$L$305="U",ROW('E1-C. Financing Descriptions'!$L$1:$L$305)),ROW('E1-C. Financing Descriptions'!239:239)),1),"")</f>
        <v/>
      </c>
      <c r="C244" s="450"/>
    </row>
    <row r="245" spans="1:3" s="107" customFormat="1" ht="12" hidden="1" customHeight="1" outlineLevel="1" x14ac:dyDescent="0.2">
      <c r="A245" s="410" t="str">
        <f t="array" ref="A245">IFERROR(INDEX('E1-C. Financing Descriptions'!$A$1:$A$305,SMALL(IF('E1-C. Financing Descriptions'!$L$1:$L$305="U",ROW('E1-C. Financing Descriptions'!$L$1:$L$305)),ROW('E1-C. Financing Descriptions'!240:240)),1),"")</f>
        <v/>
      </c>
      <c r="B245" s="410" t="str">
        <f t="array" ref="B245">IFERROR(INDEX('E1-C. Financing Descriptions'!$C$1:$C$305,SMALL(IF('E1-C. Financing Descriptions'!$L$1:$L$305="U",ROW('E1-C. Financing Descriptions'!$L$1:$L$305)),ROW('E1-C. Financing Descriptions'!240:240)),1),"")</f>
        <v/>
      </c>
      <c r="C245" s="450"/>
    </row>
    <row r="246" spans="1:3" s="107" customFormat="1" ht="12" hidden="1" customHeight="1" outlineLevel="1" x14ac:dyDescent="0.2">
      <c r="A246" s="410" t="str">
        <f t="array" ref="A246">IFERROR(INDEX('E1-C. Financing Descriptions'!$A$1:$A$305,SMALL(IF('E1-C. Financing Descriptions'!$L$1:$L$305="U",ROW('E1-C. Financing Descriptions'!$L$1:$L$305)),ROW('E1-C. Financing Descriptions'!241:241)),1),"")</f>
        <v/>
      </c>
      <c r="B246" s="410" t="str">
        <f t="array" ref="B246">IFERROR(INDEX('E1-C. Financing Descriptions'!$C$1:$C$305,SMALL(IF('E1-C. Financing Descriptions'!$L$1:$L$305="U",ROW('E1-C. Financing Descriptions'!$L$1:$L$305)),ROW('E1-C. Financing Descriptions'!241:241)),1),"")</f>
        <v/>
      </c>
      <c r="C246" s="450"/>
    </row>
    <row r="247" spans="1:3" s="107" customFormat="1" ht="12" hidden="1" customHeight="1" outlineLevel="1" x14ac:dyDescent="0.2">
      <c r="A247" s="410" t="str">
        <f t="array" ref="A247">IFERROR(INDEX('E1-C. Financing Descriptions'!$A$1:$A$305,SMALL(IF('E1-C. Financing Descriptions'!$L$1:$L$305="U",ROW('E1-C. Financing Descriptions'!$L$1:$L$305)),ROW('E1-C. Financing Descriptions'!242:242)),1),"")</f>
        <v/>
      </c>
      <c r="B247" s="410" t="str">
        <f t="array" ref="B247">IFERROR(INDEX('E1-C. Financing Descriptions'!$C$1:$C$305,SMALL(IF('E1-C. Financing Descriptions'!$L$1:$L$305="U",ROW('E1-C. Financing Descriptions'!$L$1:$L$305)),ROW('E1-C. Financing Descriptions'!242:242)),1),"")</f>
        <v/>
      </c>
      <c r="C247" s="450"/>
    </row>
    <row r="248" spans="1:3" s="107" customFormat="1" ht="12" hidden="1" customHeight="1" outlineLevel="1" x14ac:dyDescent="0.2">
      <c r="A248" s="410" t="str">
        <f t="array" ref="A248">IFERROR(INDEX('E1-C. Financing Descriptions'!$A$1:$A$305,SMALL(IF('E1-C. Financing Descriptions'!$L$1:$L$305="U",ROW('E1-C. Financing Descriptions'!$L$1:$L$305)),ROW('E1-C. Financing Descriptions'!243:243)),1),"")</f>
        <v/>
      </c>
      <c r="B248" s="410" t="str">
        <f t="array" ref="B248">IFERROR(INDEX('E1-C. Financing Descriptions'!$C$1:$C$305,SMALL(IF('E1-C. Financing Descriptions'!$L$1:$L$305="U",ROW('E1-C. Financing Descriptions'!$L$1:$L$305)),ROW('E1-C. Financing Descriptions'!243:243)),1),"")</f>
        <v/>
      </c>
      <c r="C248" s="450"/>
    </row>
    <row r="249" spans="1:3" s="107" customFormat="1" ht="12" hidden="1" customHeight="1" outlineLevel="1" x14ac:dyDescent="0.2">
      <c r="A249" s="410" t="str">
        <f t="array" ref="A249">IFERROR(INDEX('E1-C. Financing Descriptions'!$A$1:$A$305,SMALL(IF('E1-C. Financing Descriptions'!$L$1:$L$305="U",ROW('E1-C. Financing Descriptions'!$L$1:$L$305)),ROW('E1-C. Financing Descriptions'!244:244)),1),"")</f>
        <v/>
      </c>
      <c r="B249" s="410" t="str">
        <f t="array" ref="B249">IFERROR(INDEX('E1-C. Financing Descriptions'!$C$1:$C$305,SMALL(IF('E1-C. Financing Descriptions'!$L$1:$L$305="U",ROW('E1-C. Financing Descriptions'!$L$1:$L$305)),ROW('E1-C. Financing Descriptions'!244:244)),1),"")</f>
        <v/>
      </c>
      <c r="C249" s="450"/>
    </row>
    <row r="250" spans="1:3" s="107" customFormat="1" ht="12" hidden="1" customHeight="1" outlineLevel="1" x14ac:dyDescent="0.2">
      <c r="A250" s="410" t="str">
        <f t="array" ref="A250">IFERROR(INDEX('E1-C. Financing Descriptions'!$A$1:$A$305,SMALL(IF('E1-C. Financing Descriptions'!$L$1:$L$305="U",ROW('E1-C. Financing Descriptions'!$L$1:$L$305)),ROW('E1-C. Financing Descriptions'!245:245)),1),"")</f>
        <v/>
      </c>
      <c r="B250" s="410" t="str">
        <f t="array" ref="B250">IFERROR(INDEX('E1-C. Financing Descriptions'!$C$1:$C$305,SMALL(IF('E1-C. Financing Descriptions'!$L$1:$L$305="U",ROW('E1-C. Financing Descriptions'!$L$1:$L$305)),ROW('E1-C. Financing Descriptions'!245:245)),1),"")</f>
        <v/>
      </c>
      <c r="C250" s="450"/>
    </row>
    <row r="251" spans="1:3" s="107" customFormat="1" ht="12" hidden="1" customHeight="1" outlineLevel="1" x14ac:dyDescent="0.2">
      <c r="A251" s="410" t="str">
        <f t="array" ref="A251">IFERROR(INDEX('E1-C. Financing Descriptions'!$A$1:$A$305,SMALL(IF('E1-C. Financing Descriptions'!$L$1:$L$305="U",ROW('E1-C. Financing Descriptions'!$L$1:$L$305)),ROW('E1-C. Financing Descriptions'!246:246)),1),"")</f>
        <v/>
      </c>
      <c r="B251" s="410" t="str">
        <f t="array" ref="B251">IFERROR(INDEX('E1-C. Financing Descriptions'!$C$1:$C$305,SMALL(IF('E1-C. Financing Descriptions'!$L$1:$L$305="U",ROW('E1-C. Financing Descriptions'!$L$1:$L$305)),ROW('E1-C. Financing Descriptions'!246:246)),1),"")</f>
        <v/>
      </c>
      <c r="C251" s="450"/>
    </row>
    <row r="252" spans="1:3" s="107" customFormat="1" ht="12" hidden="1" customHeight="1" outlineLevel="1" x14ac:dyDescent="0.2">
      <c r="A252" s="410" t="str">
        <f t="array" ref="A252">IFERROR(INDEX('E1-C. Financing Descriptions'!$A$1:$A$305,SMALL(IF('E1-C. Financing Descriptions'!$L$1:$L$305="U",ROW('E1-C. Financing Descriptions'!$L$1:$L$305)),ROW('E1-C. Financing Descriptions'!247:247)),1),"")</f>
        <v/>
      </c>
      <c r="B252" s="410" t="str">
        <f t="array" ref="B252">IFERROR(INDEX('E1-C. Financing Descriptions'!$C$1:$C$305,SMALL(IF('E1-C. Financing Descriptions'!$L$1:$L$305="U",ROW('E1-C. Financing Descriptions'!$L$1:$L$305)),ROW('E1-C. Financing Descriptions'!247:247)),1),"")</f>
        <v/>
      </c>
      <c r="C252" s="450"/>
    </row>
    <row r="253" spans="1:3" s="107" customFormat="1" ht="12" hidden="1" customHeight="1" outlineLevel="1" x14ac:dyDescent="0.2">
      <c r="A253" s="410" t="str">
        <f t="array" ref="A253">IFERROR(INDEX('E1-C. Financing Descriptions'!$A$1:$A$305,SMALL(IF('E1-C. Financing Descriptions'!$L$1:$L$305="U",ROW('E1-C. Financing Descriptions'!$L$1:$L$305)),ROW('E1-C. Financing Descriptions'!248:248)),1),"")</f>
        <v/>
      </c>
      <c r="B253" s="410" t="str">
        <f t="array" ref="B253">IFERROR(INDEX('E1-C. Financing Descriptions'!$C$1:$C$305,SMALL(IF('E1-C. Financing Descriptions'!$L$1:$L$305="U",ROW('E1-C. Financing Descriptions'!$L$1:$L$305)),ROW('E1-C. Financing Descriptions'!248:248)),1),"")</f>
        <v/>
      </c>
      <c r="C253" s="450"/>
    </row>
    <row r="254" spans="1:3" s="107" customFormat="1" ht="12" hidden="1" customHeight="1" outlineLevel="1" x14ac:dyDescent="0.2">
      <c r="A254" s="410" t="str">
        <f t="array" ref="A254">IFERROR(INDEX('E1-C. Financing Descriptions'!$A$1:$A$305,SMALL(IF('E1-C. Financing Descriptions'!$L$1:$L$305="U",ROW('E1-C. Financing Descriptions'!$L$1:$L$305)),ROW('E1-C. Financing Descriptions'!249:249)),1),"")</f>
        <v/>
      </c>
      <c r="B254" s="410" t="str">
        <f t="array" ref="B254">IFERROR(INDEX('E1-C. Financing Descriptions'!$C$1:$C$305,SMALL(IF('E1-C. Financing Descriptions'!$L$1:$L$305="U",ROW('E1-C. Financing Descriptions'!$L$1:$L$305)),ROW('E1-C. Financing Descriptions'!249:249)),1),"")</f>
        <v/>
      </c>
      <c r="C254" s="450"/>
    </row>
    <row r="255" spans="1:3" s="107" customFormat="1" ht="12" hidden="1" customHeight="1" outlineLevel="1" x14ac:dyDescent="0.2">
      <c r="A255" s="410" t="str">
        <f t="array" ref="A255">IFERROR(INDEX('E1-C. Financing Descriptions'!$A$1:$A$305,SMALL(IF('E1-C. Financing Descriptions'!$L$1:$L$305="U",ROW('E1-C. Financing Descriptions'!$L$1:$L$305)),ROW('E1-C. Financing Descriptions'!250:250)),1),"")</f>
        <v/>
      </c>
      <c r="B255" s="410" t="str">
        <f t="array" ref="B255">IFERROR(INDEX('E1-C. Financing Descriptions'!$C$1:$C$305,SMALL(IF('E1-C. Financing Descriptions'!$L$1:$L$305="U",ROW('E1-C. Financing Descriptions'!$L$1:$L$305)),ROW('E1-C. Financing Descriptions'!250:250)),1),"")</f>
        <v/>
      </c>
      <c r="C255" s="450"/>
    </row>
    <row r="256" spans="1:3" s="107" customFormat="1" ht="12" hidden="1" customHeight="1" outlineLevel="1" x14ac:dyDescent="0.2">
      <c r="A256" s="410" t="str">
        <f t="array" ref="A256">IFERROR(INDEX('E1-C. Financing Descriptions'!$A$1:$A$305,SMALL(IF('E1-C. Financing Descriptions'!$L$1:$L$305="U",ROW('E1-C. Financing Descriptions'!$L$1:$L$305)),ROW('E1-C. Financing Descriptions'!251:251)),1),"")</f>
        <v/>
      </c>
      <c r="B256" s="410" t="str">
        <f t="array" ref="B256">IFERROR(INDEX('E1-C. Financing Descriptions'!$C$1:$C$305,SMALL(IF('E1-C. Financing Descriptions'!$L$1:$L$305="U",ROW('E1-C. Financing Descriptions'!$L$1:$L$305)),ROW('E1-C. Financing Descriptions'!251:251)),1),"")</f>
        <v/>
      </c>
      <c r="C256" s="450"/>
    </row>
    <row r="257" spans="1:3" s="107" customFormat="1" ht="12" hidden="1" customHeight="1" outlineLevel="1" x14ac:dyDescent="0.2">
      <c r="A257" s="410" t="str">
        <f t="array" ref="A257">IFERROR(INDEX('E1-C. Financing Descriptions'!$A$1:$A$305,SMALL(IF('E1-C. Financing Descriptions'!$L$1:$L$305="U",ROW('E1-C. Financing Descriptions'!$L$1:$L$305)),ROW('E1-C. Financing Descriptions'!252:252)),1),"")</f>
        <v/>
      </c>
      <c r="B257" s="410" t="str">
        <f t="array" ref="B257">IFERROR(INDEX('E1-C. Financing Descriptions'!$C$1:$C$305,SMALL(IF('E1-C. Financing Descriptions'!$L$1:$L$305="U",ROW('E1-C. Financing Descriptions'!$L$1:$L$305)),ROW('E1-C. Financing Descriptions'!252:252)),1),"")</f>
        <v/>
      </c>
      <c r="C257" s="450"/>
    </row>
    <row r="258" spans="1:3" s="107" customFormat="1" ht="12" hidden="1" customHeight="1" outlineLevel="1" x14ac:dyDescent="0.2">
      <c r="A258" s="410" t="str">
        <f t="array" ref="A258">IFERROR(INDEX('E1-C. Financing Descriptions'!$A$1:$A$305,SMALL(IF('E1-C. Financing Descriptions'!$L$1:$L$305="U",ROW('E1-C. Financing Descriptions'!$L$1:$L$305)),ROW('E1-C. Financing Descriptions'!253:253)),1),"")</f>
        <v/>
      </c>
      <c r="B258" s="410" t="str">
        <f t="array" ref="B258">IFERROR(INDEX('E1-C. Financing Descriptions'!$C$1:$C$305,SMALL(IF('E1-C. Financing Descriptions'!$L$1:$L$305="U",ROW('E1-C. Financing Descriptions'!$L$1:$L$305)),ROW('E1-C. Financing Descriptions'!253:253)),1),"")</f>
        <v/>
      </c>
      <c r="C258" s="450"/>
    </row>
    <row r="259" spans="1:3" s="107" customFormat="1" ht="12" customHeight="1" collapsed="1" x14ac:dyDescent="0.2">
      <c r="A259" s="410" t="str">
        <f t="array" ref="A259">IFERROR(INDEX('E1-C. Financing Descriptions'!$A$1:$A$305,SMALL(IF('E1-C. Financing Descriptions'!$L$1:$L$305="U",ROW('E1-C. Financing Descriptions'!$L$1:$L$305)),ROW('E1-C. Financing Descriptions'!254:254)),1),"")</f>
        <v/>
      </c>
      <c r="B259" s="410" t="str">
        <f t="array" ref="B259">IFERROR(INDEX('E1-C. Financing Descriptions'!$C$1:$C$305,SMALL(IF('E1-C. Financing Descriptions'!$L$1:$L$305="U",ROW('E1-C. Financing Descriptions'!$L$1:$L$305)),ROW('E1-C. Financing Descriptions'!254:254)),1),"")</f>
        <v/>
      </c>
      <c r="C259" s="450"/>
    </row>
    <row r="260" spans="1:3" s="107" customFormat="1" ht="12" hidden="1" customHeight="1" outlineLevel="1" x14ac:dyDescent="0.2">
      <c r="A260" s="410" t="str">
        <f t="array" ref="A260">IFERROR(INDEX('E1-C. Financing Descriptions'!$A$1:$A$305,SMALL(IF('E1-C. Financing Descriptions'!$L$1:$L$305="U",ROW('E1-C. Financing Descriptions'!$L$1:$L$305)),ROW('E1-C. Financing Descriptions'!255:255)),1),"")</f>
        <v/>
      </c>
      <c r="B260" s="410" t="str">
        <f t="array" ref="B260">IFERROR(INDEX('E1-C. Financing Descriptions'!$C$1:$C$305,SMALL(IF('E1-C. Financing Descriptions'!$L$1:$L$305="U",ROW('E1-C. Financing Descriptions'!$L$1:$L$305)),ROW('E1-C. Financing Descriptions'!255:255)),1),"")</f>
        <v/>
      </c>
      <c r="C260" s="450"/>
    </row>
    <row r="261" spans="1:3" s="107" customFormat="1" ht="12" hidden="1" customHeight="1" outlineLevel="1" x14ac:dyDescent="0.2">
      <c r="A261" s="410" t="str">
        <f t="array" ref="A261">IFERROR(INDEX('E1-C. Financing Descriptions'!$A$1:$A$305,SMALL(IF('E1-C. Financing Descriptions'!$L$1:$L$305="U",ROW('E1-C. Financing Descriptions'!$L$1:$L$305)),ROW('E1-C. Financing Descriptions'!256:256)),1),"")</f>
        <v/>
      </c>
      <c r="B261" s="410" t="str">
        <f t="array" ref="B261">IFERROR(INDEX('E1-C. Financing Descriptions'!$C$1:$C$305,SMALL(IF('E1-C. Financing Descriptions'!$L$1:$L$305="U",ROW('E1-C. Financing Descriptions'!$L$1:$L$305)),ROW('E1-C. Financing Descriptions'!256:256)),1),"")</f>
        <v/>
      </c>
      <c r="C261" s="450"/>
    </row>
    <row r="262" spans="1:3" s="107" customFormat="1" ht="12" hidden="1" customHeight="1" outlineLevel="1" x14ac:dyDescent="0.2">
      <c r="A262" s="410" t="str">
        <f t="array" ref="A262">IFERROR(INDEX('E1-C. Financing Descriptions'!$A$1:$A$305,SMALL(IF('E1-C. Financing Descriptions'!$L$1:$L$305="U",ROW('E1-C. Financing Descriptions'!$L$1:$L$305)),ROW('E1-C. Financing Descriptions'!257:257)),1),"")</f>
        <v/>
      </c>
      <c r="B262" s="410" t="str">
        <f t="array" ref="B262">IFERROR(INDEX('E1-C. Financing Descriptions'!$C$1:$C$305,SMALL(IF('E1-C. Financing Descriptions'!$L$1:$L$305="U",ROW('E1-C. Financing Descriptions'!$L$1:$L$305)),ROW('E1-C. Financing Descriptions'!257:257)),1),"")</f>
        <v/>
      </c>
      <c r="C262" s="450"/>
    </row>
    <row r="263" spans="1:3" s="107" customFormat="1" ht="12" hidden="1" customHeight="1" outlineLevel="1" x14ac:dyDescent="0.2">
      <c r="A263" s="410" t="str">
        <f t="array" ref="A263">IFERROR(INDEX('E1-C. Financing Descriptions'!$A$1:$A$305,SMALL(IF('E1-C. Financing Descriptions'!$L$1:$L$305="U",ROW('E1-C. Financing Descriptions'!$L$1:$L$305)),ROW('E1-C. Financing Descriptions'!258:258)),1),"")</f>
        <v/>
      </c>
      <c r="B263" s="410" t="str">
        <f t="array" ref="B263">IFERROR(INDEX('E1-C. Financing Descriptions'!$C$1:$C$305,SMALL(IF('E1-C. Financing Descriptions'!$L$1:$L$305="U",ROW('E1-C. Financing Descriptions'!$L$1:$L$305)),ROW('E1-C. Financing Descriptions'!258:258)),1),"")</f>
        <v/>
      </c>
      <c r="C263" s="450"/>
    </row>
    <row r="264" spans="1:3" s="107" customFormat="1" ht="12" hidden="1" customHeight="1" outlineLevel="1" x14ac:dyDescent="0.2">
      <c r="A264" s="410" t="str">
        <f t="array" ref="A264">IFERROR(INDEX('E1-C. Financing Descriptions'!$A$1:$A$305,SMALL(IF('E1-C. Financing Descriptions'!$L$1:$L$305="U",ROW('E1-C. Financing Descriptions'!$L$1:$L$305)),ROW('E1-C. Financing Descriptions'!259:259)),1),"")</f>
        <v/>
      </c>
      <c r="B264" s="410" t="str">
        <f t="array" ref="B264">IFERROR(INDEX('E1-C. Financing Descriptions'!$C$1:$C$305,SMALL(IF('E1-C. Financing Descriptions'!$L$1:$L$305="U",ROW('E1-C. Financing Descriptions'!$L$1:$L$305)),ROW('E1-C. Financing Descriptions'!259:259)),1),"")</f>
        <v/>
      </c>
      <c r="C264" s="450"/>
    </row>
    <row r="265" spans="1:3" s="107" customFormat="1" ht="12" hidden="1" customHeight="1" outlineLevel="1" x14ac:dyDescent="0.2">
      <c r="A265" s="410" t="str">
        <f t="array" ref="A265">IFERROR(INDEX('E1-C. Financing Descriptions'!$A$1:$A$305,SMALL(IF('E1-C. Financing Descriptions'!$L$1:$L$305="U",ROW('E1-C. Financing Descriptions'!$L$1:$L$305)),ROW('E1-C. Financing Descriptions'!260:260)),1),"")</f>
        <v/>
      </c>
      <c r="B265" s="410" t="str">
        <f t="array" ref="B265">IFERROR(INDEX('E1-C. Financing Descriptions'!$C$1:$C$305,SMALL(IF('E1-C. Financing Descriptions'!$L$1:$L$305="U",ROW('E1-C. Financing Descriptions'!$L$1:$L$305)),ROW('E1-C. Financing Descriptions'!260:260)),1),"")</f>
        <v/>
      </c>
      <c r="C265" s="450"/>
    </row>
    <row r="266" spans="1:3" s="107" customFormat="1" ht="12" hidden="1" customHeight="1" outlineLevel="1" x14ac:dyDescent="0.2">
      <c r="A266" s="410" t="str">
        <f t="array" ref="A266">IFERROR(INDEX('E1-C. Financing Descriptions'!$A$1:$A$305,SMALL(IF('E1-C. Financing Descriptions'!$L$1:$L$305="U",ROW('E1-C. Financing Descriptions'!$L$1:$L$305)),ROW('E1-C. Financing Descriptions'!261:261)),1),"")</f>
        <v/>
      </c>
      <c r="B266" s="410" t="str">
        <f t="array" ref="B266">IFERROR(INDEX('E1-C. Financing Descriptions'!$C$1:$C$305,SMALL(IF('E1-C. Financing Descriptions'!$L$1:$L$305="U",ROW('E1-C. Financing Descriptions'!$L$1:$L$305)),ROW('E1-C. Financing Descriptions'!261:261)),1),"")</f>
        <v/>
      </c>
      <c r="C266" s="450"/>
    </row>
    <row r="267" spans="1:3" s="107" customFormat="1" ht="12" hidden="1" customHeight="1" outlineLevel="1" x14ac:dyDescent="0.2">
      <c r="A267" s="410" t="str">
        <f t="array" ref="A267">IFERROR(INDEX('E1-C. Financing Descriptions'!$A$1:$A$305,SMALL(IF('E1-C. Financing Descriptions'!$L$1:$L$305="U",ROW('E1-C. Financing Descriptions'!$L$1:$L$305)),ROW('E1-C. Financing Descriptions'!262:262)),1),"")</f>
        <v/>
      </c>
      <c r="B267" s="410" t="str">
        <f t="array" ref="B267">IFERROR(INDEX('E1-C. Financing Descriptions'!$C$1:$C$305,SMALL(IF('E1-C. Financing Descriptions'!$L$1:$L$305="U",ROW('E1-C. Financing Descriptions'!$L$1:$L$305)),ROW('E1-C. Financing Descriptions'!262:262)),1),"")</f>
        <v/>
      </c>
      <c r="C267" s="450"/>
    </row>
    <row r="268" spans="1:3" s="107" customFormat="1" ht="12" hidden="1" customHeight="1" outlineLevel="1" x14ac:dyDescent="0.2">
      <c r="A268" s="410" t="str">
        <f t="array" ref="A268">IFERROR(INDEX('E1-C. Financing Descriptions'!$A$1:$A$305,SMALL(IF('E1-C. Financing Descriptions'!$L$1:$L$305="U",ROW('E1-C. Financing Descriptions'!$L$1:$L$305)),ROW('E1-C. Financing Descriptions'!263:263)),1),"")</f>
        <v/>
      </c>
      <c r="B268" s="410" t="str">
        <f t="array" ref="B268">IFERROR(INDEX('E1-C. Financing Descriptions'!$C$1:$C$305,SMALL(IF('E1-C. Financing Descriptions'!$L$1:$L$305="U",ROW('E1-C. Financing Descriptions'!$L$1:$L$305)),ROW('E1-C. Financing Descriptions'!263:263)),1),"")</f>
        <v/>
      </c>
      <c r="C268" s="450"/>
    </row>
    <row r="269" spans="1:3" s="107" customFormat="1" ht="12" hidden="1" customHeight="1" outlineLevel="1" x14ac:dyDescent="0.2">
      <c r="A269" s="410" t="str">
        <f t="array" ref="A269">IFERROR(INDEX('E1-C. Financing Descriptions'!$A$1:$A$305,SMALL(IF('E1-C. Financing Descriptions'!$L$1:$L$305="U",ROW('E1-C. Financing Descriptions'!$L$1:$L$305)),ROW('E1-C. Financing Descriptions'!264:264)),1),"")</f>
        <v/>
      </c>
      <c r="B269" s="410" t="str">
        <f t="array" ref="B269">IFERROR(INDEX('E1-C. Financing Descriptions'!$C$1:$C$305,SMALL(IF('E1-C. Financing Descriptions'!$L$1:$L$305="U",ROW('E1-C. Financing Descriptions'!$L$1:$L$305)),ROW('E1-C. Financing Descriptions'!264:264)),1),"")</f>
        <v/>
      </c>
      <c r="C269" s="450"/>
    </row>
    <row r="270" spans="1:3" s="107" customFormat="1" ht="12" hidden="1" customHeight="1" outlineLevel="1" x14ac:dyDescent="0.2">
      <c r="A270" s="410" t="str">
        <f t="array" ref="A270">IFERROR(INDEX('E1-C. Financing Descriptions'!$A$1:$A$305,SMALL(IF('E1-C. Financing Descriptions'!$L$1:$L$305="U",ROW('E1-C. Financing Descriptions'!$L$1:$L$305)),ROW('E1-C. Financing Descriptions'!265:265)),1),"")</f>
        <v/>
      </c>
      <c r="B270" s="410" t="str">
        <f t="array" ref="B270">IFERROR(INDEX('E1-C. Financing Descriptions'!$C$1:$C$305,SMALL(IF('E1-C. Financing Descriptions'!$L$1:$L$305="U",ROW('E1-C. Financing Descriptions'!$L$1:$L$305)),ROW('E1-C. Financing Descriptions'!265:265)),1),"")</f>
        <v/>
      </c>
      <c r="C270" s="450"/>
    </row>
    <row r="271" spans="1:3" s="107" customFormat="1" ht="12" hidden="1" customHeight="1" outlineLevel="1" x14ac:dyDescent="0.2">
      <c r="A271" s="410" t="str">
        <f t="array" ref="A271">IFERROR(INDEX('E1-C. Financing Descriptions'!$A$1:$A$305,SMALL(IF('E1-C. Financing Descriptions'!$L$1:$L$305="U",ROW('E1-C. Financing Descriptions'!$L$1:$L$305)),ROW('E1-C. Financing Descriptions'!266:266)),1),"")</f>
        <v/>
      </c>
      <c r="B271" s="410" t="str">
        <f t="array" ref="B271">IFERROR(INDEX('E1-C. Financing Descriptions'!$C$1:$C$305,SMALL(IF('E1-C. Financing Descriptions'!$L$1:$L$305="U",ROW('E1-C. Financing Descriptions'!$L$1:$L$305)),ROW('E1-C. Financing Descriptions'!266:266)),1),"")</f>
        <v/>
      </c>
      <c r="C271" s="450"/>
    </row>
    <row r="272" spans="1:3" s="107" customFormat="1" ht="12" hidden="1" customHeight="1" outlineLevel="1" x14ac:dyDescent="0.2">
      <c r="A272" s="410" t="str">
        <f t="array" ref="A272">IFERROR(INDEX('E1-C. Financing Descriptions'!$A$1:$A$305,SMALL(IF('E1-C. Financing Descriptions'!$L$1:$L$305="U",ROW('E1-C. Financing Descriptions'!$L$1:$L$305)),ROW('E1-C. Financing Descriptions'!267:267)),1),"")</f>
        <v/>
      </c>
      <c r="B272" s="410" t="str">
        <f t="array" ref="B272">IFERROR(INDEX('E1-C. Financing Descriptions'!$C$1:$C$305,SMALL(IF('E1-C. Financing Descriptions'!$L$1:$L$305="U",ROW('E1-C. Financing Descriptions'!$L$1:$L$305)),ROW('E1-C. Financing Descriptions'!267:267)),1),"")</f>
        <v/>
      </c>
      <c r="C272" s="450"/>
    </row>
    <row r="273" spans="1:3" s="107" customFormat="1" ht="12" hidden="1" customHeight="1" outlineLevel="1" x14ac:dyDescent="0.2">
      <c r="A273" s="410" t="str">
        <f t="array" ref="A273">IFERROR(INDEX('E1-C. Financing Descriptions'!$A$1:$A$305,SMALL(IF('E1-C. Financing Descriptions'!$L$1:$L$305="U",ROW('E1-C. Financing Descriptions'!$L$1:$L$305)),ROW('E1-C. Financing Descriptions'!268:268)),1),"")</f>
        <v/>
      </c>
      <c r="B273" s="410" t="str">
        <f t="array" ref="B273">IFERROR(INDEX('E1-C. Financing Descriptions'!$C$1:$C$305,SMALL(IF('E1-C. Financing Descriptions'!$L$1:$L$305="U",ROW('E1-C. Financing Descriptions'!$L$1:$L$305)),ROW('E1-C. Financing Descriptions'!268:268)),1),"")</f>
        <v/>
      </c>
      <c r="C273" s="450"/>
    </row>
    <row r="274" spans="1:3" s="107" customFormat="1" ht="12" hidden="1" customHeight="1" outlineLevel="1" x14ac:dyDescent="0.2">
      <c r="A274" s="410" t="str">
        <f t="array" ref="A274">IFERROR(INDEX('E1-C. Financing Descriptions'!$A$1:$A$305,SMALL(IF('E1-C. Financing Descriptions'!$L$1:$L$305="U",ROW('E1-C. Financing Descriptions'!$L$1:$L$305)),ROW('E1-C. Financing Descriptions'!269:269)),1),"")</f>
        <v/>
      </c>
      <c r="B274" s="410" t="str">
        <f t="array" ref="B274">IFERROR(INDEX('E1-C. Financing Descriptions'!$C$1:$C$305,SMALL(IF('E1-C. Financing Descriptions'!$L$1:$L$305="U",ROW('E1-C. Financing Descriptions'!$L$1:$L$305)),ROW('E1-C. Financing Descriptions'!269:269)),1),"")</f>
        <v/>
      </c>
      <c r="C274" s="450"/>
    </row>
    <row r="275" spans="1:3" s="107" customFormat="1" ht="12" hidden="1" customHeight="1" outlineLevel="1" x14ac:dyDescent="0.2">
      <c r="A275" s="410" t="str">
        <f t="array" ref="A275">IFERROR(INDEX('E1-C. Financing Descriptions'!$A$1:$A$305,SMALL(IF('E1-C. Financing Descriptions'!$L$1:$L$305="U",ROW('E1-C. Financing Descriptions'!$L$1:$L$305)),ROW('E1-C. Financing Descriptions'!270:270)),1),"")</f>
        <v/>
      </c>
      <c r="B275" s="410" t="str">
        <f t="array" ref="B275">IFERROR(INDEX('E1-C. Financing Descriptions'!$C$1:$C$305,SMALL(IF('E1-C. Financing Descriptions'!$L$1:$L$305="U",ROW('E1-C. Financing Descriptions'!$L$1:$L$305)),ROW('E1-C. Financing Descriptions'!270:270)),1),"")</f>
        <v/>
      </c>
      <c r="C275" s="450"/>
    </row>
    <row r="276" spans="1:3" s="107" customFormat="1" ht="12" hidden="1" customHeight="1" outlineLevel="1" x14ac:dyDescent="0.2">
      <c r="A276" s="410" t="str">
        <f t="array" ref="A276">IFERROR(INDEX('E1-C. Financing Descriptions'!$A$1:$A$305,SMALL(IF('E1-C. Financing Descriptions'!$L$1:$L$305="U",ROW('E1-C. Financing Descriptions'!$L$1:$L$305)),ROW('E1-C. Financing Descriptions'!271:271)),1),"")</f>
        <v/>
      </c>
      <c r="B276" s="410" t="str">
        <f t="array" ref="B276">IFERROR(INDEX('E1-C. Financing Descriptions'!$C$1:$C$305,SMALL(IF('E1-C. Financing Descriptions'!$L$1:$L$305="U",ROW('E1-C. Financing Descriptions'!$L$1:$L$305)),ROW('E1-C. Financing Descriptions'!271:271)),1),"")</f>
        <v/>
      </c>
      <c r="C276" s="450"/>
    </row>
    <row r="277" spans="1:3" s="107" customFormat="1" ht="12" hidden="1" customHeight="1" outlineLevel="1" x14ac:dyDescent="0.2">
      <c r="A277" s="410" t="str">
        <f t="array" ref="A277">IFERROR(INDEX('E1-C. Financing Descriptions'!$A$1:$A$305,SMALL(IF('E1-C. Financing Descriptions'!$L$1:$L$305="U",ROW('E1-C. Financing Descriptions'!$L$1:$L$305)),ROW('E1-C. Financing Descriptions'!272:272)),1),"")</f>
        <v/>
      </c>
      <c r="B277" s="410" t="str">
        <f t="array" ref="B277">IFERROR(INDEX('E1-C. Financing Descriptions'!$C$1:$C$305,SMALL(IF('E1-C. Financing Descriptions'!$L$1:$L$305="U",ROW('E1-C. Financing Descriptions'!$L$1:$L$305)),ROW('E1-C. Financing Descriptions'!272:272)),1),"")</f>
        <v/>
      </c>
      <c r="C277" s="450"/>
    </row>
    <row r="278" spans="1:3" s="107" customFormat="1" ht="12" hidden="1" customHeight="1" outlineLevel="1" x14ac:dyDescent="0.2">
      <c r="A278" s="410" t="str">
        <f t="array" ref="A278">IFERROR(INDEX('E1-C. Financing Descriptions'!$A$1:$A$305,SMALL(IF('E1-C. Financing Descriptions'!$L$1:$L$305="U",ROW('E1-C. Financing Descriptions'!$L$1:$L$305)),ROW('E1-C. Financing Descriptions'!273:273)),1),"")</f>
        <v/>
      </c>
      <c r="B278" s="410" t="str">
        <f t="array" ref="B278">IFERROR(INDEX('E1-C. Financing Descriptions'!$C$1:$C$305,SMALL(IF('E1-C. Financing Descriptions'!$L$1:$L$305="U",ROW('E1-C. Financing Descriptions'!$L$1:$L$305)),ROW('E1-C. Financing Descriptions'!273:273)),1),"")</f>
        <v/>
      </c>
      <c r="C278" s="450"/>
    </row>
    <row r="279" spans="1:3" s="107" customFormat="1" ht="12" hidden="1" customHeight="1" outlineLevel="1" x14ac:dyDescent="0.2">
      <c r="A279" s="410" t="str">
        <f t="array" ref="A279">IFERROR(INDEX('E1-C. Financing Descriptions'!$A$1:$A$305,SMALL(IF('E1-C. Financing Descriptions'!$L$1:$L$305="U",ROW('E1-C. Financing Descriptions'!$L$1:$L$305)),ROW('E1-C. Financing Descriptions'!274:274)),1),"")</f>
        <v/>
      </c>
      <c r="B279" s="410" t="str">
        <f t="array" ref="B279">IFERROR(INDEX('E1-C. Financing Descriptions'!$C$1:$C$305,SMALL(IF('E1-C. Financing Descriptions'!$L$1:$L$305="U",ROW('E1-C. Financing Descriptions'!$L$1:$L$305)),ROW('E1-C. Financing Descriptions'!274:274)),1),"")</f>
        <v/>
      </c>
      <c r="C279" s="450"/>
    </row>
    <row r="280" spans="1:3" s="107" customFormat="1" ht="12" hidden="1" customHeight="1" outlineLevel="1" x14ac:dyDescent="0.2">
      <c r="A280" s="410" t="str">
        <f t="array" ref="A280">IFERROR(INDEX('E1-C. Financing Descriptions'!$A$1:$A$305,SMALL(IF('E1-C. Financing Descriptions'!$L$1:$L$305="U",ROW('E1-C. Financing Descriptions'!$L$1:$L$305)),ROW('E1-C. Financing Descriptions'!275:275)),1),"")</f>
        <v/>
      </c>
      <c r="B280" s="410" t="str">
        <f t="array" ref="B280">IFERROR(INDEX('E1-C. Financing Descriptions'!$C$1:$C$305,SMALL(IF('E1-C. Financing Descriptions'!$L$1:$L$305="U",ROW('E1-C. Financing Descriptions'!$L$1:$L$305)),ROW('E1-C. Financing Descriptions'!275:275)),1),"")</f>
        <v/>
      </c>
      <c r="C280" s="450"/>
    </row>
    <row r="281" spans="1:3" s="107" customFormat="1" ht="12" hidden="1" customHeight="1" outlineLevel="1" x14ac:dyDescent="0.2">
      <c r="A281" s="410" t="str">
        <f t="array" ref="A281">IFERROR(INDEX('E1-C. Financing Descriptions'!$A$1:$A$305,SMALL(IF('E1-C. Financing Descriptions'!$L$1:$L$305="U",ROW('E1-C. Financing Descriptions'!$L$1:$L$305)),ROW('E1-C. Financing Descriptions'!276:276)),1),"")</f>
        <v/>
      </c>
      <c r="B281" s="410" t="str">
        <f t="array" ref="B281">IFERROR(INDEX('E1-C. Financing Descriptions'!$C$1:$C$305,SMALL(IF('E1-C. Financing Descriptions'!$L$1:$L$305="U",ROW('E1-C. Financing Descriptions'!$L$1:$L$305)),ROW('E1-C. Financing Descriptions'!276:276)),1),"")</f>
        <v/>
      </c>
      <c r="C281" s="450"/>
    </row>
    <row r="282" spans="1:3" s="107" customFormat="1" ht="12" hidden="1" customHeight="1" outlineLevel="1" x14ac:dyDescent="0.2">
      <c r="A282" s="410" t="str">
        <f t="array" ref="A282">IFERROR(INDEX('E1-C. Financing Descriptions'!$A$1:$A$305,SMALL(IF('E1-C. Financing Descriptions'!$L$1:$L$305="U",ROW('E1-C. Financing Descriptions'!$L$1:$L$305)),ROW('E1-C. Financing Descriptions'!277:277)),1),"")</f>
        <v/>
      </c>
      <c r="B282" s="410" t="str">
        <f t="array" ref="B282">IFERROR(INDEX('E1-C. Financing Descriptions'!$C$1:$C$305,SMALL(IF('E1-C. Financing Descriptions'!$L$1:$L$305="U",ROW('E1-C. Financing Descriptions'!$L$1:$L$305)),ROW('E1-C. Financing Descriptions'!277:277)),1),"")</f>
        <v/>
      </c>
      <c r="C282" s="450"/>
    </row>
    <row r="283" spans="1:3" s="107" customFormat="1" ht="12" hidden="1" customHeight="1" outlineLevel="1" x14ac:dyDescent="0.2">
      <c r="A283" s="410" t="str">
        <f t="array" ref="A283">IFERROR(INDEX('E1-C. Financing Descriptions'!$A$1:$A$305,SMALL(IF('E1-C. Financing Descriptions'!$L$1:$L$305="U",ROW('E1-C. Financing Descriptions'!$L$1:$L$305)),ROW('E1-C. Financing Descriptions'!278:278)),1),"")</f>
        <v/>
      </c>
      <c r="B283" s="410" t="str">
        <f t="array" ref="B283">IFERROR(INDEX('E1-C. Financing Descriptions'!$C$1:$C$305,SMALL(IF('E1-C. Financing Descriptions'!$L$1:$L$305="U",ROW('E1-C. Financing Descriptions'!$L$1:$L$305)),ROW('E1-C. Financing Descriptions'!278:278)),1),"")</f>
        <v/>
      </c>
      <c r="C283" s="450"/>
    </row>
    <row r="284" spans="1:3" s="107" customFormat="1" ht="12" hidden="1" customHeight="1" outlineLevel="1" x14ac:dyDescent="0.2">
      <c r="A284" s="410" t="str">
        <f t="array" ref="A284">IFERROR(INDEX('E1-C. Financing Descriptions'!$A$1:$A$305,SMALL(IF('E1-C. Financing Descriptions'!$L$1:$L$305="U",ROW('E1-C. Financing Descriptions'!$L$1:$L$305)),ROW('E1-C. Financing Descriptions'!279:279)),1),"")</f>
        <v/>
      </c>
      <c r="B284" s="410" t="str">
        <f t="array" ref="B284">IFERROR(INDEX('E1-C. Financing Descriptions'!$C$1:$C$305,SMALL(IF('E1-C. Financing Descriptions'!$L$1:$L$305="U",ROW('E1-C. Financing Descriptions'!$L$1:$L$305)),ROW('E1-C. Financing Descriptions'!279:279)),1),"")</f>
        <v/>
      </c>
      <c r="C284" s="450"/>
    </row>
    <row r="285" spans="1:3" s="107" customFormat="1" ht="12" hidden="1" customHeight="1" outlineLevel="1" x14ac:dyDescent="0.2">
      <c r="A285" s="410" t="str">
        <f t="array" ref="A285">IFERROR(INDEX('E1-C. Financing Descriptions'!$A$1:$A$305,SMALL(IF('E1-C. Financing Descriptions'!$L$1:$L$305="U",ROW('E1-C. Financing Descriptions'!$L$1:$L$305)),ROW('E1-C. Financing Descriptions'!280:280)),1),"")</f>
        <v/>
      </c>
      <c r="B285" s="410" t="str">
        <f t="array" ref="B285">IFERROR(INDEX('E1-C. Financing Descriptions'!$C$1:$C$305,SMALL(IF('E1-C. Financing Descriptions'!$L$1:$L$305="U",ROW('E1-C. Financing Descriptions'!$L$1:$L$305)),ROW('E1-C. Financing Descriptions'!280:280)),1),"")</f>
        <v/>
      </c>
      <c r="C285" s="450"/>
    </row>
    <row r="286" spans="1:3" s="107" customFormat="1" ht="12" hidden="1" customHeight="1" outlineLevel="1" x14ac:dyDescent="0.2">
      <c r="A286" s="410" t="str">
        <f t="array" ref="A286">IFERROR(INDEX('E1-C. Financing Descriptions'!$A$1:$A$305,SMALL(IF('E1-C. Financing Descriptions'!$L$1:$L$305="U",ROW('E1-C. Financing Descriptions'!$L$1:$L$305)),ROW('E1-C. Financing Descriptions'!281:281)),1),"")</f>
        <v/>
      </c>
      <c r="B286" s="410" t="str">
        <f t="array" ref="B286">IFERROR(INDEX('E1-C. Financing Descriptions'!$C$1:$C$305,SMALL(IF('E1-C. Financing Descriptions'!$L$1:$L$305="U",ROW('E1-C. Financing Descriptions'!$L$1:$L$305)),ROW('E1-C. Financing Descriptions'!281:281)),1),"")</f>
        <v/>
      </c>
      <c r="C286" s="450"/>
    </row>
    <row r="287" spans="1:3" s="107" customFormat="1" ht="12" hidden="1" customHeight="1" outlineLevel="1" x14ac:dyDescent="0.2">
      <c r="A287" s="410" t="str">
        <f t="array" ref="A287">IFERROR(INDEX('E1-C. Financing Descriptions'!$A$1:$A$305,SMALL(IF('E1-C. Financing Descriptions'!$L$1:$L$305="U",ROW('E1-C. Financing Descriptions'!$L$1:$L$305)),ROW('E1-C. Financing Descriptions'!282:282)),1),"")</f>
        <v/>
      </c>
      <c r="B287" s="410" t="str">
        <f t="array" ref="B287">IFERROR(INDEX('E1-C. Financing Descriptions'!$C$1:$C$305,SMALL(IF('E1-C. Financing Descriptions'!$L$1:$L$305="U",ROW('E1-C. Financing Descriptions'!$L$1:$L$305)),ROW('E1-C. Financing Descriptions'!282:282)),1),"")</f>
        <v/>
      </c>
      <c r="C287" s="450"/>
    </row>
    <row r="288" spans="1:3" s="107" customFormat="1" ht="12" hidden="1" customHeight="1" outlineLevel="1" x14ac:dyDescent="0.2">
      <c r="A288" s="410" t="str">
        <f t="array" ref="A288">IFERROR(INDEX('E1-C. Financing Descriptions'!$A$1:$A$305,SMALL(IF('E1-C. Financing Descriptions'!$L$1:$L$305="U",ROW('E1-C. Financing Descriptions'!$L$1:$L$305)),ROW('E1-C. Financing Descriptions'!283:283)),1),"")</f>
        <v/>
      </c>
      <c r="B288" s="410" t="str">
        <f t="array" ref="B288">IFERROR(INDEX('E1-C. Financing Descriptions'!$C$1:$C$305,SMALL(IF('E1-C. Financing Descriptions'!$L$1:$L$305="U",ROW('E1-C. Financing Descriptions'!$L$1:$L$305)),ROW('E1-C. Financing Descriptions'!283:283)),1),"")</f>
        <v/>
      </c>
      <c r="C288" s="450"/>
    </row>
    <row r="289" spans="1:3" s="107" customFormat="1" ht="12" hidden="1" customHeight="1" outlineLevel="1" x14ac:dyDescent="0.2">
      <c r="A289" s="410" t="str">
        <f t="array" ref="A289">IFERROR(INDEX('E1-C. Financing Descriptions'!$A$1:$A$305,SMALL(IF('E1-C. Financing Descriptions'!$L$1:$L$305="U",ROW('E1-C. Financing Descriptions'!$L$1:$L$305)),ROW('E1-C. Financing Descriptions'!284:284)),1),"")</f>
        <v/>
      </c>
      <c r="B289" s="410" t="str">
        <f t="array" ref="B289">IFERROR(INDEX('E1-C. Financing Descriptions'!$C$1:$C$305,SMALL(IF('E1-C. Financing Descriptions'!$L$1:$L$305="U",ROW('E1-C. Financing Descriptions'!$L$1:$L$305)),ROW('E1-C. Financing Descriptions'!284:284)),1),"")</f>
        <v/>
      </c>
      <c r="C289" s="450"/>
    </row>
    <row r="290" spans="1:3" s="107" customFormat="1" ht="12" hidden="1" customHeight="1" outlineLevel="1" x14ac:dyDescent="0.2">
      <c r="A290" s="410" t="str">
        <f t="array" ref="A290">IFERROR(INDEX('E1-C. Financing Descriptions'!$A$1:$A$305,SMALL(IF('E1-C. Financing Descriptions'!$L$1:$L$305="U",ROW('E1-C. Financing Descriptions'!$L$1:$L$305)),ROW('E1-C. Financing Descriptions'!285:285)),1),"")</f>
        <v/>
      </c>
      <c r="B290" s="410" t="str">
        <f t="array" ref="B290">IFERROR(INDEX('E1-C. Financing Descriptions'!$C$1:$C$305,SMALL(IF('E1-C. Financing Descriptions'!$L$1:$L$305="U",ROW('E1-C. Financing Descriptions'!$L$1:$L$305)),ROW('E1-C. Financing Descriptions'!285:285)),1),"")</f>
        <v/>
      </c>
      <c r="C290" s="450"/>
    </row>
    <row r="291" spans="1:3" s="107" customFormat="1" ht="12" hidden="1" customHeight="1" outlineLevel="1" x14ac:dyDescent="0.2">
      <c r="A291" s="410" t="str">
        <f t="array" ref="A291">IFERROR(INDEX('E1-C. Financing Descriptions'!$A$1:$A$305,SMALL(IF('E1-C. Financing Descriptions'!$L$1:$L$305="U",ROW('E1-C. Financing Descriptions'!$L$1:$L$305)),ROW('E1-C. Financing Descriptions'!286:286)),1),"")</f>
        <v/>
      </c>
      <c r="B291" s="410" t="str">
        <f t="array" ref="B291">IFERROR(INDEX('E1-C. Financing Descriptions'!$C$1:$C$305,SMALL(IF('E1-C. Financing Descriptions'!$L$1:$L$305="U",ROW('E1-C. Financing Descriptions'!$L$1:$L$305)),ROW('E1-C. Financing Descriptions'!286:286)),1),"")</f>
        <v/>
      </c>
      <c r="C291" s="450"/>
    </row>
    <row r="292" spans="1:3" s="107" customFormat="1" ht="12" hidden="1" customHeight="1" outlineLevel="1" x14ac:dyDescent="0.2">
      <c r="A292" s="410" t="str">
        <f t="array" ref="A292">IFERROR(INDEX('E1-C. Financing Descriptions'!$A$1:$A$305,SMALL(IF('E1-C. Financing Descriptions'!$L$1:$L$305="U",ROW('E1-C. Financing Descriptions'!$L$1:$L$305)),ROW('E1-C. Financing Descriptions'!287:287)),1),"")</f>
        <v/>
      </c>
      <c r="B292" s="410" t="str">
        <f t="array" ref="B292">IFERROR(INDEX('E1-C. Financing Descriptions'!$C$1:$C$305,SMALL(IF('E1-C. Financing Descriptions'!$L$1:$L$305="U",ROW('E1-C. Financing Descriptions'!$L$1:$L$305)),ROW('E1-C. Financing Descriptions'!287:287)),1),"")</f>
        <v/>
      </c>
      <c r="C292" s="450"/>
    </row>
    <row r="293" spans="1:3" s="107" customFormat="1" ht="12" hidden="1" customHeight="1" outlineLevel="1" x14ac:dyDescent="0.2">
      <c r="A293" s="410" t="str">
        <f t="array" ref="A293">IFERROR(INDEX('E1-C. Financing Descriptions'!$A$1:$A$305,SMALL(IF('E1-C. Financing Descriptions'!$L$1:$L$305="U",ROW('E1-C. Financing Descriptions'!$L$1:$L$305)),ROW('E1-C. Financing Descriptions'!288:288)),1),"")</f>
        <v/>
      </c>
      <c r="B293" s="410" t="str">
        <f t="array" ref="B293">IFERROR(INDEX('E1-C. Financing Descriptions'!$C$1:$C$305,SMALL(IF('E1-C. Financing Descriptions'!$L$1:$L$305="U",ROW('E1-C. Financing Descriptions'!$L$1:$L$305)),ROW('E1-C. Financing Descriptions'!288:288)),1),"")</f>
        <v/>
      </c>
      <c r="C293" s="450"/>
    </row>
    <row r="294" spans="1:3" s="107" customFormat="1" ht="12" hidden="1" customHeight="1" outlineLevel="1" x14ac:dyDescent="0.2">
      <c r="A294" s="410" t="str">
        <f t="array" ref="A294">IFERROR(INDEX('E1-C. Financing Descriptions'!$A$1:$A$305,SMALL(IF('E1-C. Financing Descriptions'!$L$1:$L$305="U",ROW('E1-C. Financing Descriptions'!$L$1:$L$305)),ROW('E1-C. Financing Descriptions'!289:289)),1),"")</f>
        <v/>
      </c>
      <c r="B294" s="410" t="str">
        <f t="array" ref="B294">IFERROR(INDEX('E1-C. Financing Descriptions'!$C$1:$C$305,SMALL(IF('E1-C. Financing Descriptions'!$L$1:$L$305="U",ROW('E1-C. Financing Descriptions'!$L$1:$L$305)),ROW('E1-C. Financing Descriptions'!289:289)),1),"")</f>
        <v/>
      </c>
      <c r="C294" s="450"/>
    </row>
    <row r="295" spans="1:3" s="107" customFormat="1" ht="12" hidden="1" customHeight="1" outlineLevel="1" x14ac:dyDescent="0.2">
      <c r="A295" s="410" t="str">
        <f t="array" ref="A295">IFERROR(INDEX('E1-C. Financing Descriptions'!$A$1:$A$305,SMALL(IF('E1-C. Financing Descriptions'!$L$1:$L$305="U",ROW('E1-C. Financing Descriptions'!$L$1:$L$305)),ROW('E1-C. Financing Descriptions'!290:290)),1),"")</f>
        <v/>
      </c>
      <c r="B295" s="410" t="str">
        <f t="array" ref="B295">IFERROR(INDEX('E1-C. Financing Descriptions'!$C$1:$C$305,SMALL(IF('E1-C. Financing Descriptions'!$L$1:$L$305="U",ROW('E1-C. Financing Descriptions'!$L$1:$L$305)),ROW('E1-C. Financing Descriptions'!290:290)),1),"")</f>
        <v/>
      </c>
      <c r="C295" s="450"/>
    </row>
    <row r="296" spans="1:3" s="107" customFormat="1" ht="12" hidden="1" customHeight="1" outlineLevel="1" x14ac:dyDescent="0.2">
      <c r="A296" s="410" t="str">
        <f t="array" ref="A296">IFERROR(INDEX('E1-C. Financing Descriptions'!$A$1:$A$305,SMALL(IF('E1-C. Financing Descriptions'!$L$1:$L$305="U",ROW('E1-C. Financing Descriptions'!$L$1:$L$305)),ROW('E1-C. Financing Descriptions'!291:291)),1),"")</f>
        <v/>
      </c>
      <c r="B296" s="410" t="str">
        <f t="array" ref="B296">IFERROR(INDEX('E1-C. Financing Descriptions'!$C$1:$C$305,SMALL(IF('E1-C. Financing Descriptions'!$L$1:$L$305="U",ROW('E1-C. Financing Descriptions'!$L$1:$L$305)),ROW('E1-C. Financing Descriptions'!291:291)),1),"")</f>
        <v/>
      </c>
      <c r="C296" s="450"/>
    </row>
    <row r="297" spans="1:3" s="107" customFormat="1" ht="12" hidden="1" customHeight="1" outlineLevel="1" x14ac:dyDescent="0.2">
      <c r="A297" s="410" t="str">
        <f t="array" ref="A297">IFERROR(INDEX('E1-C. Financing Descriptions'!$A$1:$A$305,SMALL(IF('E1-C. Financing Descriptions'!$L$1:$L$305="U",ROW('E1-C. Financing Descriptions'!$L$1:$L$305)),ROW('E1-C. Financing Descriptions'!292:292)),1),"")</f>
        <v/>
      </c>
      <c r="B297" s="410" t="str">
        <f t="array" ref="B297">IFERROR(INDEX('E1-C. Financing Descriptions'!$C$1:$C$305,SMALL(IF('E1-C. Financing Descriptions'!$L$1:$L$305="U",ROW('E1-C. Financing Descriptions'!$L$1:$L$305)),ROW('E1-C. Financing Descriptions'!292:292)),1),"")</f>
        <v/>
      </c>
      <c r="C297" s="450"/>
    </row>
    <row r="298" spans="1:3" s="107" customFormat="1" ht="12" hidden="1" customHeight="1" outlineLevel="1" x14ac:dyDescent="0.2">
      <c r="A298" s="410" t="str">
        <f t="array" ref="A298">IFERROR(INDEX('E1-C. Financing Descriptions'!$A$1:$A$305,SMALL(IF('E1-C. Financing Descriptions'!$L$1:$L$305="U",ROW('E1-C. Financing Descriptions'!$L$1:$L$305)),ROW('E1-C. Financing Descriptions'!293:293)),1),"")</f>
        <v/>
      </c>
      <c r="B298" s="410" t="str">
        <f t="array" ref="B298">IFERROR(INDEX('E1-C. Financing Descriptions'!$C$1:$C$305,SMALL(IF('E1-C. Financing Descriptions'!$L$1:$L$305="U",ROW('E1-C. Financing Descriptions'!$L$1:$L$305)),ROW('E1-C. Financing Descriptions'!293:293)),1),"")</f>
        <v/>
      </c>
      <c r="C298" s="450"/>
    </row>
    <row r="299" spans="1:3" s="107" customFormat="1" ht="12" hidden="1" customHeight="1" outlineLevel="1" x14ac:dyDescent="0.2">
      <c r="A299" s="410" t="str">
        <f t="array" ref="A299">IFERROR(INDEX('E1-C. Financing Descriptions'!$A$1:$A$305,SMALL(IF('E1-C. Financing Descriptions'!$L$1:$L$305="U",ROW('E1-C. Financing Descriptions'!$L$1:$L$305)),ROW('E1-C. Financing Descriptions'!294:294)),1),"")</f>
        <v/>
      </c>
      <c r="B299" s="410" t="str">
        <f t="array" ref="B299">IFERROR(INDEX('E1-C. Financing Descriptions'!$C$1:$C$305,SMALL(IF('E1-C. Financing Descriptions'!$L$1:$L$305="U",ROW('E1-C. Financing Descriptions'!$L$1:$L$305)),ROW('E1-C. Financing Descriptions'!294:294)),1),"")</f>
        <v/>
      </c>
      <c r="C299" s="450"/>
    </row>
    <row r="300" spans="1:3" s="107" customFormat="1" ht="12" hidden="1" customHeight="1" outlineLevel="1" x14ac:dyDescent="0.2">
      <c r="A300" s="410" t="str">
        <f t="array" ref="A300">IFERROR(INDEX('E1-C. Financing Descriptions'!$A$1:$A$305,SMALL(IF('E1-C. Financing Descriptions'!$L$1:$L$305="U",ROW('E1-C. Financing Descriptions'!$L$1:$L$305)),ROW('E1-C. Financing Descriptions'!295:295)),1),"")</f>
        <v/>
      </c>
      <c r="B300" s="410" t="str">
        <f t="array" ref="B300">IFERROR(INDEX('E1-C. Financing Descriptions'!$C$1:$C$305,SMALL(IF('E1-C. Financing Descriptions'!$L$1:$L$305="U",ROW('E1-C. Financing Descriptions'!$L$1:$L$305)),ROW('E1-C. Financing Descriptions'!295:295)),1),"")</f>
        <v/>
      </c>
      <c r="C300" s="450"/>
    </row>
    <row r="301" spans="1:3" s="107" customFormat="1" ht="12" hidden="1" customHeight="1" outlineLevel="1" x14ac:dyDescent="0.2">
      <c r="A301" s="410" t="str">
        <f t="array" ref="A301">IFERROR(INDEX('E1-C. Financing Descriptions'!$A$1:$A$305,SMALL(IF('E1-C. Financing Descriptions'!$L$1:$L$305="U",ROW('E1-C. Financing Descriptions'!$L$1:$L$305)),ROW('E1-C. Financing Descriptions'!296:296)),1),"")</f>
        <v/>
      </c>
      <c r="B301" s="410" t="str">
        <f t="array" ref="B301">IFERROR(INDEX('E1-C. Financing Descriptions'!$C$1:$C$305,SMALL(IF('E1-C. Financing Descriptions'!$L$1:$L$305="U",ROW('E1-C. Financing Descriptions'!$L$1:$L$305)),ROW('E1-C. Financing Descriptions'!296:296)),1),"")</f>
        <v/>
      </c>
      <c r="C301" s="450"/>
    </row>
    <row r="302" spans="1:3" s="107" customFormat="1" ht="12" hidden="1" customHeight="1" outlineLevel="1" x14ac:dyDescent="0.2">
      <c r="A302" s="410" t="str">
        <f t="array" ref="A302">IFERROR(INDEX('E1-C. Financing Descriptions'!$A$1:$A$305,SMALL(IF('E1-C. Financing Descriptions'!$L$1:$L$305="U",ROW('E1-C. Financing Descriptions'!$L$1:$L$305)),ROW('E1-C. Financing Descriptions'!297:297)),1),"")</f>
        <v/>
      </c>
      <c r="B302" s="410" t="str">
        <f t="array" ref="B302">IFERROR(INDEX('E1-C. Financing Descriptions'!$C$1:$C$305,SMALL(IF('E1-C. Financing Descriptions'!$L$1:$L$305="U",ROW('E1-C. Financing Descriptions'!$L$1:$L$305)),ROW('E1-C. Financing Descriptions'!297:297)),1),"")</f>
        <v/>
      </c>
      <c r="C302" s="450"/>
    </row>
    <row r="303" spans="1:3" s="107" customFormat="1" ht="12" hidden="1" customHeight="1" outlineLevel="1" x14ac:dyDescent="0.2">
      <c r="A303" s="410" t="str">
        <f t="array" ref="A303">IFERROR(INDEX('E1-C. Financing Descriptions'!$A$1:$A$305,SMALL(IF('E1-C. Financing Descriptions'!$L$1:$L$305="U",ROW('E1-C. Financing Descriptions'!$L$1:$L$305)),ROW('E1-C. Financing Descriptions'!298:298)),1),"")</f>
        <v/>
      </c>
      <c r="B303" s="410" t="str">
        <f t="array" ref="B303">IFERROR(INDEX('E1-C. Financing Descriptions'!$C$1:$C$305,SMALL(IF('E1-C. Financing Descriptions'!$L$1:$L$305="U",ROW('E1-C. Financing Descriptions'!$L$1:$L$305)),ROW('E1-C. Financing Descriptions'!298:298)),1),"")</f>
        <v/>
      </c>
      <c r="C303" s="450"/>
    </row>
    <row r="304" spans="1:3" s="107" customFormat="1" ht="12" hidden="1" customHeight="1" outlineLevel="1" x14ac:dyDescent="0.2">
      <c r="A304" s="410" t="str">
        <f t="array" ref="A304">IFERROR(INDEX('E1-C. Financing Descriptions'!$A$1:$A$305,SMALL(IF('E1-C. Financing Descriptions'!$L$1:$L$305="U",ROW('E1-C. Financing Descriptions'!$L$1:$L$305)),ROW('E1-C. Financing Descriptions'!299:299)),1),"")</f>
        <v/>
      </c>
      <c r="B304" s="410" t="str">
        <f t="array" ref="B304">IFERROR(INDEX('E1-C. Financing Descriptions'!$C$1:$C$305,SMALL(IF('E1-C. Financing Descriptions'!$L$1:$L$305="U",ROW('E1-C. Financing Descriptions'!$L$1:$L$305)),ROW('E1-C. Financing Descriptions'!299:299)),1),"")</f>
        <v/>
      </c>
      <c r="C304" s="450"/>
    </row>
    <row r="305" spans="1:3" s="107" customFormat="1" ht="12" hidden="1" customHeight="1" outlineLevel="1" x14ac:dyDescent="0.2">
      <c r="A305" s="410" t="str">
        <f t="array" ref="A305">IFERROR(INDEX('E1-C. Financing Descriptions'!$A$1:$A$305,SMALL(IF('E1-C. Financing Descriptions'!$L$1:$L$305="U",ROW('E1-C. Financing Descriptions'!$L$1:$L$305)),ROW('E1-C. Financing Descriptions'!300:300)),1),"")</f>
        <v/>
      </c>
      <c r="B305" s="410" t="str">
        <f t="array" ref="B305">IFERROR(INDEX('E1-C. Financing Descriptions'!$C$1:$C$305,SMALL(IF('E1-C. Financing Descriptions'!$L$1:$L$305="U",ROW('E1-C. Financing Descriptions'!$L$1:$L$305)),ROW('E1-C. Financing Descriptions'!300:300)),1),"")</f>
        <v/>
      </c>
      <c r="C305" s="450"/>
    </row>
    <row r="306" spans="1:3" s="107" customFormat="1" ht="10" collapsed="1" x14ac:dyDescent="0.2">
      <c r="A306" s="115" t="s">
        <v>209</v>
      </c>
      <c r="B306" s="115" t="s">
        <v>209</v>
      </c>
      <c r="C306" s="115" t="s">
        <v>209</v>
      </c>
    </row>
    <row r="307" spans="1:3" s="443" customFormat="1" ht="10" x14ac:dyDescent="0.2">
      <c r="A307" s="441"/>
      <c r="B307" s="442"/>
      <c r="C307" s="442"/>
    </row>
    <row r="308" spans="1:3" s="443" customFormat="1" ht="10" x14ac:dyDescent="0.2">
      <c r="A308" s="441"/>
      <c r="B308" s="442"/>
      <c r="C308" s="442"/>
    </row>
  </sheetData>
  <sheetProtection sheet="1" objects="1" scenarios="1"/>
  <pageMargins left="0.7" right="0.7" top="0.75" bottom="0.75" header="0.3" footer="0.3"/>
  <pageSetup scale="83" orientation="landscape" r:id="rId1"/>
  <headerFooter>
    <oddHeader>&amp;L&amp;"Arial,Bold"&amp;8&amp;K0000FFE1-E. Valuations</oddHeader>
  </headerFooter>
  <extLst>
    <ext xmlns:x14="http://schemas.microsoft.com/office/spreadsheetml/2009/9/main" uri="{78C0D931-6437-407d-A8EE-F0AAD7539E65}">
      <x14:conditionalFormattings>
        <x14:conditionalFormatting xmlns:xm="http://schemas.microsoft.com/office/excel/2006/main">
          <x14:cfRule type="expression" priority="2" id="{147DF819-AECD-42D6-93F4-E4923C1DE333}">
            <xm:f>IF('E1-C. Financing Descriptions'!$A5="",TRUE,FALSE)</xm:f>
            <x14:dxf>
              <fill>
                <patternFill>
                  <bgColor theme="0" tint="-0.499984740745262"/>
                </patternFill>
              </fill>
            </x14:dxf>
          </x14:cfRule>
          <xm:sqref>A6:C305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x14:formula1>
            <xm:f>Menus!$W$2:$W$17</xm:f>
          </x14:formula1>
          <xm:sqref>C6:C305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F344"/>
  <sheetViews>
    <sheetView zoomScaleNormal="100" workbookViewId="0">
      <pane ySplit="5" topLeftCell="A6" activePane="bottomLeft" state="frozen"/>
      <selection pane="bottomLeft" activeCell="A6" sqref="A6"/>
    </sheetView>
  </sheetViews>
  <sheetFormatPr defaultColWidth="9.1796875" defaultRowHeight="12.5" outlineLevelRow="1" x14ac:dyDescent="0.25"/>
  <cols>
    <col min="1" max="1" width="35.54296875" style="119" customWidth="1"/>
    <col min="2" max="2" width="14.81640625" style="119" customWidth="1"/>
    <col min="3" max="3" width="3.7265625" style="119" customWidth="1"/>
    <col min="4" max="4" width="10.54296875" style="119" customWidth="1"/>
    <col min="5" max="6" width="9.7265625" style="119" customWidth="1"/>
    <col min="7" max="7" width="9.453125" style="119" customWidth="1"/>
    <col min="8" max="8" width="7.81640625" style="119" customWidth="1"/>
    <col min="9" max="9" width="8.54296875" style="119" customWidth="1"/>
    <col min="10" max="10" width="10.54296875" style="119" customWidth="1"/>
    <col min="11" max="11" width="9.26953125" style="121" customWidth="1"/>
    <col min="12" max="12" width="3.7265625" style="119" customWidth="1"/>
    <col min="13" max="13" width="10.54296875" style="119" customWidth="1"/>
    <col min="14" max="14" width="9.7265625" style="122" customWidth="1"/>
    <col min="15" max="15" width="9.453125" style="119" customWidth="1"/>
    <col min="16" max="16" width="7.81640625" style="119" customWidth="1"/>
    <col min="17" max="17" width="8.54296875" style="119" customWidth="1"/>
    <col min="18" max="18" width="10.54296875" style="119" customWidth="1"/>
    <col min="19" max="19" width="9.26953125" style="119" customWidth="1"/>
    <col min="20" max="20" width="3.7265625" style="119" customWidth="1"/>
    <col min="21" max="22" width="9.26953125" style="119" customWidth="1"/>
    <col min="23" max="23" width="9.1796875" style="119"/>
    <col min="24" max="46" width="9.1796875" style="596"/>
    <col min="47" max="16384" width="9.1796875" style="119"/>
  </cols>
  <sheetData>
    <row r="1" spans="1:58" ht="22.5" customHeight="1" x14ac:dyDescent="0.4">
      <c r="A1" s="116">
        <f>FundName</f>
        <v>0</v>
      </c>
      <c r="B1" s="116"/>
      <c r="C1" s="117"/>
      <c r="E1" s="118"/>
      <c r="F1" s="118"/>
      <c r="J1" s="120"/>
    </row>
    <row r="2" spans="1:58" ht="11.25" customHeight="1" x14ac:dyDescent="0.25">
      <c r="A2" s="104">
        <f>ApplicantName</f>
        <v>0</v>
      </c>
      <c r="B2" s="123"/>
      <c r="C2" s="123"/>
    </row>
    <row r="4" spans="1:58" x14ac:dyDescent="0.25">
      <c r="D4" s="124" t="s">
        <v>212</v>
      </c>
      <c r="F4" s="124"/>
      <c r="M4" s="124" t="s">
        <v>349</v>
      </c>
      <c r="N4" s="125"/>
      <c r="U4" s="438"/>
    </row>
    <row r="5" spans="1:58" s="107" customFormat="1" ht="34.5" customHeight="1" x14ac:dyDescent="0.25">
      <c r="A5" s="114" t="s">
        <v>57</v>
      </c>
      <c r="B5" s="114" t="s">
        <v>207</v>
      </c>
      <c r="C5" s="56"/>
      <c r="D5" s="114" t="s">
        <v>472</v>
      </c>
      <c r="E5" s="114" t="s">
        <v>398</v>
      </c>
      <c r="F5" s="114" t="s">
        <v>58</v>
      </c>
      <c r="G5" s="114" t="s">
        <v>59</v>
      </c>
      <c r="H5" s="114" t="s">
        <v>330</v>
      </c>
      <c r="I5" s="114" t="s">
        <v>60</v>
      </c>
      <c r="J5" s="114" t="s">
        <v>174</v>
      </c>
      <c r="K5" s="114" t="s">
        <v>173</v>
      </c>
      <c r="L5" s="56"/>
      <c r="M5" s="114" t="s">
        <v>472</v>
      </c>
      <c r="N5" s="114" t="s">
        <v>58</v>
      </c>
      <c r="O5" s="114" t="s">
        <v>59</v>
      </c>
      <c r="P5" s="114" t="s">
        <v>330</v>
      </c>
      <c r="Q5" s="114" t="s">
        <v>60</v>
      </c>
      <c r="R5" s="114" t="s">
        <v>174</v>
      </c>
      <c r="S5" s="114" t="s">
        <v>173</v>
      </c>
      <c r="U5" s="114" t="s">
        <v>347</v>
      </c>
      <c r="V5" s="114" t="s">
        <v>348</v>
      </c>
      <c r="W5" s="443"/>
      <c r="X5" s="443"/>
      <c r="Y5" s="443"/>
      <c r="Z5" s="443"/>
      <c r="AA5" s="443"/>
      <c r="AB5" s="443"/>
      <c r="AC5" s="443"/>
      <c r="AD5" s="443"/>
      <c r="AE5" s="443"/>
      <c r="AF5" s="443"/>
      <c r="AG5" s="443"/>
      <c r="AH5" s="443"/>
      <c r="AI5" s="443"/>
      <c r="AJ5" s="443"/>
      <c r="AK5" s="443"/>
      <c r="AL5" s="443"/>
      <c r="AM5" s="443"/>
      <c r="AN5" s="443"/>
      <c r="AO5" s="443"/>
      <c r="AP5" s="443"/>
      <c r="AQ5" s="443"/>
      <c r="AR5" s="443"/>
      <c r="AS5" s="443"/>
      <c r="AT5" s="443"/>
      <c r="AU5" s="443"/>
      <c r="AV5" s="443"/>
      <c r="AW5" s="443"/>
      <c r="AX5" s="443"/>
      <c r="AY5" s="443"/>
      <c r="AZ5" s="443"/>
      <c r="BA5" s="443"/>
      <c r="BB5" s="443"/>
      <c r="BC5" s="443"/>
      <c r="BD5" s="443"/>
      <c r="BE5" s="443"/>
      <c r="BF5" s="443"/>
    </row>
    <row r="6" spans="1:58" x14ac:dyDescent="0.25">
      <c r="A6" s="126" t="str">
        <f t="array" ref="A6:A305">IF(CoNames&lt;&gt;"",CoNames,"")</f>
        <v/>
      </c>
      <c r="B6" s="127" t="str">
        <f t="array" ref="B6:B305">IF(CoRealUnreal&lt;&gt;"",CoRealUnreal,"")</f>
        <v/>
      </c>
      <c r="C6" s="128"/>
      <c r="D6" s="605"/>
      <c r="E6" s="484"/>
      <c r="F6" s="456"/>
      <c r="G6" s="457"/>
      <c r="H6" s="457"/>
      <c r="I6" s="457"/>
      <c r="J6" s="457"/>
      <c r="K6" s="457"/>
      <c r="L6" s="613"/>
      <c r="M6" s="605"/>
      <c r="N6" s="456"/>
      <c r="O6" s="457"/>
      <c r="P6" s="457"/>
      <c r="Q6" s="457"/>
      <c r="R6" s="457"/>
      <c r="S6" s="457"/>
      <c r="U6" s="497" t="str">
        <f>IFERROR(((P6/H6)^(1/((M6-D6)/365)))-1,"")</f>
        <v/>
      </c>
      <c r="V6" s="497" t="str">
        <f>IFERROR(((Q6/I6)^(1/((M6-D6)/365)))-1,"")</f>
        <v/>
      </c>
    </row>
    <row r="7" spans="1:58" x14ac:dyDescent="0.25">
      <c r="A7" s="126" t="str">
        <v/>
      </c>
      <c r="B7" s="127" t="str">
        <v/>
      </c>
      <c r="C7" s="128"/>
      <c r="D7" s="605"/>
      <c r="E7" s="484"/>
      <c r="F7" s="456"/>
      <c r="G7" s="457"/>
      <c r="H7" s="457"/>
      <c r="I7" s="457"/>
      <c r="J7" s="457"/>
      <c r="K7" s="457"/>
      <c r="L7" s="613"/>
      <c r="M7" s="605"/>
      <c r="N7" s="456"/>
      <c r="O7" s="457"/>
      <c r="P7" s="457"/>
      <c r="Q7" s="457"/>
      <c r="R7" s="457"/>
      <c r="S7" s="457"/>
      <c r="U7" s="497" t="str">
        <f t="shared" ref="U7:U70" si="0">IFERROR(((P7/H7)^(1/((M7-D7)/365)))-1,"")</f>
        <v/>
      </c>
      <c r="V7" s="497" t="str">
        <f t="shared" ref="V7:V70" si="1">IFERROR(((Q7/I7)^(1/((M7-D7)/365)))-1,"")</f>
        <v/>
      </c>
    </row>
    <row r="8" spans="1:58" x14ac:dyDescent="0.25">
      <c r="A8" s="126" t="str">
        <v/>
      </c>
      <c r="B8" s="127" t="str">
        <v/>
      </c>
      <c r="C8" s="128"/>
      <c r="D8" s="605"/>
      <c r="E8" s="484"/>
      <c r="F8" s="456"/>
      <c r="G8" s="457"/>
      <c r="H8" s="457"/>
      <c r="I8" s="457"/>
      <c r="J8" s="457"/>
      <c r="K8" s="457"/>
      <c r="L8" s="613"/>
      <c r="M8" s="605"/>
      <c r="N8" s="456"/>
      <c r="O8" s="457"/>
      <c r="P8" s="457"/>
      <c r="Q8" s="457"/>
      <c r="R8" s="457"/>
      <c r="S8" s="457"/>
      <c r="U8" s="497" t="str">
        <f t="shared" si="0"/>
        <v/>
      </c>
      <c r="V8" s="497" t="str">
        <f t="shared" si="1"/>
        <v/>
      </c>
    </row>
    <row r="9" spans="1:58" x14ac:dyDescent="0.25">
      <c r="A9" s="126" t="str">
        <v/>
      </c>
      <c r="B9" s="127" t="str">
        <v/>
      </c>
      <c r="C9" s="128"/>
      <c r="D9" s="605"/>
      <c r="E9" s="484"/>
      <c r="F9" s="456"/>
      <c r="G9" s="457"/>
      <c r="H9" s="457"/>
      <c r="I9" s="457"/>
      <c r="J9" s="457"/>
      <c r="K9" s="457"/>
      <c r="L9" s="613"/>
      <c r="M9" s="605"/>
      <c r="N9" s="456"/>
      <c r="O9" s="457"/>
      <c r="P9" s="457"/>
      <c r="Q9" s="457"/>
      <c r="R9" s="457"/>
      <c r="S9" s="457"/>
      <c r="U9" s="497" t="str">
        <f t="shared" si="0"/>
        <v/>
      </c>
      <c r="V9" s="497" t="str">
        <f t="shared" si="1"/>
        <v/>
      </c>
    </row>
    <row r="10" spans="1:58" x14ac:dyDescent="0.25">
      <c r="A10" s="126" t="str">
        <v/>
      </c>
      <c r="B10" s="127" t="str">
        <v/>
      </c>
      <c r="C10" s="128"/>
      <c r="D10" s="605"/>
      <c r="E10" s="484"/>
      <c r="F10" s="456"/>
      <c r="G10" s="457"/>
      <c r="H10" s="457"/>
      <c r="I10" s="457"/>
      <c r="J10" s="457"/>
      <c r="K10" s="457"/>
      <c r="L10" s="613"/>
      <c r="M10" s="605"/>
      <c r="N10" s="456"/>
      <c r="O10" s="457"/>
      <c r="P10" s="457"/>
      <c r="Q10" s="457"/>
      <c r="R10" s="457"/>
      <c r="S10" s="457"/>
      <c r="U10" s="497" t="str">
        <f t="shared" si="0"/>
        <v/>
      </c>
      <c r="V10" s="497" t="str">
        <f t="shared" si="1"/>
        <v/>
      </c>
    </row>
    <row r="11" spans="1:58" x14ac:dyDescent="0.25">
      <c r="A11" s="126" t="str">
        <v/>
      </c>
      <c r="B11" s="127" t="str">
        <v/>
      </c>
      <c r="C11" s="128"/>
      <c r="D11" s="605"/>
      <c r="E11" s="484"/>
      <c r="F11" s="456"/>
      <c r="G11" s="457"/>
      <c r="H11" s="457"/>
      <c r="I11" s="457"/>
      <c r="J11" s="457"/>
      <c r="K11" s="457"/>
      <c r="L11" s="613"/>
      <c r="M11" s="605"/>
      <c r="N11" s="456"/>
      <c r="O11" s="457"/>
      <c r="P11" s="457"/>
      <c r="Q11" s="457"/>
      <c r="R11" s="457"/>
      <c r="S11" s="457"/>
      <c r="U11" s="497" t="str">
        <f t="shared" si="0"/>
        <v/>
      </c>
      <c r="V11" s="497" t="str">
        <f t="shared" si="1"/>
        <v/>
      </c>
    </row>
    <row r="12" spans="1:58" x14ac:dyDescent="0.25">
      <c r="A12" s="126" t="str">
        <v/>
      </c>
      <c r="B12" s="127" t="str">
        <v/>
      </c>
      <c r="C12" s="128"/>
      <c r="D12" s="605"/>
      <c r="E12" s="484"/>
      <c r="F12" s="456"/>
      <c r="G12" s="457"/>
      <c r="H12" s="457"/>
      <c r="I12" s="457"/>
      <c r="J12" s="457"/>
      <c r="K12" s="457"/>
      <c r="L12" s="613"/>
      <c r="M12" s="605"/>
      <c r="N12" s="456"/>
      <c r="O12" s="457"/>
      <c r="P12" s="457"/>
      <c r="Q12" s="457"/>
      <c r="R12" s="457"/>
      <c r="S12" s="457"/>
      <c r="U12" s="497" t="str">
        <f t="shared" si="0"/>
        <v/>
      </c>
      <c r="V12" s="497" t="str">
        <f t="shared" si="1"/>
        <v/>
      </c>
    </row>
    <row r="13" spans="1:58" x14ac:dyDescent="0.25">
      <c r="A13" s="126" t="str">
        <v/>
      </c>
      <c r="B13" s="127" t="str">
        <v/>
      </c>
      <c r="C13" s="128"/>
      <c r="D13" s="605"/>
      <c r="E13" s="484"/>
      <c r="F13" s="456"/>
      <c r="G13" s="457"/>
      <c r="H13" s="457"/>
      <c r="I13" s="457"/>
      <c r="J13" s="457"/>
      <c r="K13" s="457"/>
      <c r="L13" s="613"/>
      <c r="M13" s="605"/>
      <c r="N13" s="456"/>
      <c r="O13" s="457"/>
      <c r="P13" s="457"/>
      <c r="Q13" s="457"/>
      <c r="R13" s="457"/>
      <c r="S13" s="457"/>
      <c r="U13" s="497" t="str">
        <f t="shared" si="0"/>
        <v/>
      </c>
      <c r="V13" s="497" t="str">
        <f t="shared" si="1"/>
        <v/>
      </c>
    </row>
    <row r="14" spans="1:58" x14ac:dyDescent="0.25">
      <c r="A14" s="126" t="str">
        <v/>
      </c>
      <c r="B14" s="127" t="str">
        <v/>
      </c>
      <c r="C14" s="128"/>
      <c r="D14" s="605"/>
      <c r="E14" s="484"/>
      <c r="F14" s="456"/>
      <c r="G14" s="457"/>
      <c r="H14" s="457"/>
      <c r="I14" s="457"/>
      <c r="J14" s="457"/>
      <c r="K14" s="457"/>
      <c r="L14" s="613"/>
      <c r="M14" s="605"/>
      <c r="N14" s="456"/>
      <c r="O14" s="457"/>
      <c r="P14" s="457"/>
      <c r="Q14" s="457"/>
      <c r="R14" s="457"/>
      <c r="S14" s="457"/>
      <c r="U14" s="497" t="str">
        <f t="shared" si="0"/>
        <v/>
      </c>
      <c r="V14" s="497" t="str">
        <f t="shared" si="1"/>
        <v/>
      </c>
    </row>
    <row r="15" spans="1:58" x14ac:dyDescent="0.25">
      <c r="A15" s="126" t="str">
        <v/>
      </c>
      <c r="B15" s="127" t="str">
        <v/>
      </c>
      <c r="C15" s="128"/>
      <c r="D15" s="605"/>
      <c r="E15" s="484"/>
      <c r="F15" s="456"/>
      <c r="G15" s="457"/>
      <c r="H15" s="457"/>
      <c r="I15" s="457"/>
      <c r="J15" s="457"/>
      <c r="K15" s="457"/>
      <c r="L15" s="613"/>
      <c r="M15" s="605"/>
      <c r="N15" s="456"/>
      <c r="O15" s="457"/>
      <c r="P15" s="457"/>
      <c r="Q15" s="457"/>
      <c r="R15" s="457"/>
      <c r="S15" s="457"/>
      <c r="U15" s="497" t="str">
        <f t="shared" si="0"/>
        <v/>
      </c>
      <c r="V15" s="497" t="str">
        <f t="shared" si="1"/>
        <v/>
      </c>
    </row>
    <row r="16" spans="1:58" x14ac:dyDescent="0.25">
      <c r="A16" s="129" t="str">
        <v/>
      </c>
      <c r="B16" s="130" t="str">
        <v/>
      </c>
      <c r="D16" s="605"/>
      <c r="E16" s="484"/>
      <c r="F16" s="456"/>
      <c r="G16" s="457"/>
      <c r="H16" s="457"/>
      <c r="I16" s="457"/>
      <c r="J16" s="457"/>
      <c r="K16" s="457"/>
      <c r="L16" s="613"/>
      <c r="M16" s="605"/>
      <c r="N16" s="456"/>
      <c r="O16" s="457"/>
      <c r="P16" s="457"/>
      <c r="Q16" s="457"/>
      <c r="R16" s="457"/>
      <c r="S16" s="457"/>
      <c r="U16" s="497" t="str">
        <f t="shared" si="0"/>
        <v/>
      </c>
      <c r="V16" s="497" t="str">
        <f t="shared" si="1"/>
        <v/>
      </c>
    </row>
    <row r="17" spans="1:22" x14ac:dyDescent="0.25">
      <c r="A17" s="129" t="str">
        <v/>
      </c>
      <c r="B17" s="130" t="str">
        <v/>
      </c>
      <c r="D17" s="605"/>
      <c r="E17" s="484"/>
      <c r="F17" s="456"/>
      <c r="G17" s="457"/>
      <c r="H17" s="457"/>
      <c r="I17" s="457"/>
      <c r="J17" s="457"/>
      <c r="K17" s="457"/>
      <c r="L17" s="613"/>
      <c r="M17" s="605"/>
      <c r="N17" s="456"/>
      <c r="O17" s="457"/>
      <c r="P17" s="457"/>
      <c r="Q17" s="457"/>
      <c r="R17" s="457"/>
      <c r="S17" s="457"/>
      <c r="U17" s="497" t="str">
        <f t="shared" si="0"/>
        <v/>
      </c>
      <c r="V17" s="497" t="str">
        <f t="shared" si="1"/>
        <v/>
      </c>
    </row>
    <row r="18" spans="1:22" x14ac:dyDescent="0.25">
      <c r="A18" s="129" t="str">
        <v/>
      </c>
      <c r="B18" s="130" t="str">
        <v/>
      </c>
      <c r="D18" s="605"/>
      <c r="E18" s="484"/>
      <c r="F18" s="456"/>
      <c r="G18" s="457"/>
      <c r="H18" s="457"/>
      <c r="I18" s="457"/>
      <c r="J18" s="457"/>
      <c r="K18" s="457"/>
      <c r="L18" s="613"/>
      <c r="M18" s="605"/>
      <c r="N18" s="456"/>
      <c r="O18" s="457"/>
      <c r="P18" s="457"/>
      <c r="Q18" s="457"/>
      <c r="R18" s="457"/>
      <c r="S18" s="457"/>
      <c r="U18" s="497" t="str">
        <f t="shared" si="0"/>
        <v/>
      </c>
      <c r="V18" s="497" t="str">
        <f t="shared" si="1"/>
        <v/>
      </c>
    </row>
    <row r="19" spans="1:22" x14ac:dyDescent="0.25">
      <c r="A19" s="129" t="str">
        <v/>
      </c>
      <c r="B19" s="130" t="str">
        <v/>
      </c>
      <c r="D19" s="605"/>
      <c r="E19" s="484"/>
      <c r="F19" s="456"/>
      <c r="G19" s="457"/>
      <c r="H19" s="457"/>
      <c r="I19" s="457"/>
      <c r="J19" s="457"/>
      <c r="K19" s="457"/>
      <c r="L19" s="613"/>
      <c r="M19" s="605"/>
      <c r="N19" s="456"/>
      <c r="O19" s="457"/>
      <c r="P19" s="457"/>
      <c r="Q19" s="457"/>
      <c r="R19" s="457"/>
      <c r="S19" s="457"/>
      <c r="U19" s="497" t="str">
        <f t="shared" si="0"/>
        <v/>
      </c>
      <c r="V19" s="497" t="str">
        <f t="shared" si="1"/>
        <v/>
      </c>
    </row>
    <row r="20" spans="1:22" x14ac:dyDescent="0.25">
      <c r="A20" s="129" t="str">
        <v/>
      </c>
      <c r="B20" s="130" t="str">
        <v/>
      </c>
      <c r="D20" s="605"/>
      <c r="E20" s="484"/>
      <c r="F20" s="456"/>
      <c r="G20" s="457"/>
      <c r="H20" s="457"/>
      <c r="I20" s="457"/>
      <c r="J20" s="457"/>
      <c r="K20" s="457"/>
      <c r="L20" s="613"/>
      <c r="M20" s="605"/>
      <c r="N20" s="456"/>
      <c r="O20" s="457"/>
      <c r="P20" s="457"/>
      <c r="Q20" s="457"/>
      <c r="R20" s="457"/>
      <c r="S20" s="457"/>
      <c r="U20" s="497" t="str">
        <f t="shared" si="0"/>
        <v/>
      </c>
      <c r="V20" s="497" t="str">
        <f t="shared" si="1"/>
        <v/>
      </c>
    </row>
    <row r="21" spans="1:22" x14ac:dyDescent="0.25">
      <c r="A21" s="129" t="str">
        <v/>
      </c>
      <c r="B21" s="130" t="str">
        <v/>
      </c>
      <c r="D21" s="605"/>
      <c r="E21" s="484"/>
      <c r="F21" s="456"/>
      <c r="G21" s="457"/>
      <c r="H21" s="457"/>
      <c r="I21" s="457"/>
      <c r="J21" s="457"/>
      <c r="K21" s="457"/>
      <c r="L21" s="613"/>
      <c r="M21" s="605"/>
      <c r="N21" s="456"/>
      <c r="O21" s="457"/>
      <c r="P21" s="457"/>
      <c r="Q21" s="457"/>
      <c r="R21" s="457"/>
      <c r="S21" s="457"/>
      <c r="U21" s="497" t="str">
        <f t="shared" si="0"/>
        <v/>
      </c>
      <c r="V21" s="497" t="str">
        <f t="shared" si="1"/>
        <v/>
      </c>
    </row>
    <row r="22" spans="1:22" x14ac:dyDescent="0.25">
      <c r="A22" s="129" t="str">
        <v/>
      </c>
      <c r="B22" s="130" t="str">
        <v/>
      </c>
      <c r="D22" s="605"/>
      <c r="E22" s="484"/>
      <c r="F22" s="456"/>
      <c r="G22" s="457"/>
      <c r="H22" s="457"/>
      <c r="I22" s="457"/>
      <c r="J22" s="457"/>
      <c r="K22" s="457"/>
      <c r="L22" s="613"/>
      <c r="M22" s="605"/>
      <c r="N22" s="456"/>
      <c r="O22" s="457"/>
      <c r="P22" s="457"/>
      <c r="Q22" s="457"/>
      <c r="R22" s="457"/>
      <c r="S22" s="457"/>
      <c r="U22" s="497" t="str">
        <f t="shared" si="0"/>
        <v/>
      </c>
      <c r="V22" s="497" t="str">
        <f t="shared" si="1"/>
        <v/>
      </c>
    </row>
    <row r="23" spans="1:22" x14ac:dyDescent="0.25">
      <c r="A23" s="129" t="str">
        <v/>
      </c>
      <c r="B23" s="130" t="str">
        <v/>
      </c>
      <c r="D23" s="605"/>
      <c r="E23" s="484"/>
      <c r="F23" s="456"/>
      <c r="G23" s="457"/>
      <c r="H23" s="457"/>
      <c r="I23" s="457"/>
      <c r="J23" s="457"/>
      <c r="K23" s="457"/>
      <c r="L23" s="613"/>
      <c r="M23" s="605"/>
      <c r="N23" s="456"/>
      <c r="O23" s="457"/>
      <c r="P23" s="457"/>
      <c r="Q23" s="457"/>
      <c r="R23" s="457"/>
      <c r="S23" s="457"/>
      <c r="U23" s="497" t="str">
        <f t="shared" si="0"/>
        <v/>
      </c>
      <c r="V23" s="497" t="str">
        <f t="shared" si="1"/>
        <v/>
      </c>
    </row>
    <row r="24" spans="1:22" x14ac:dyDescent="0.25">
      <c r="A24" s="129" t="str">
        <v/>
      </c>
      <c r="B24" s="130" t="str">
        <v/>
      </c>
      <c r="D24" s="605"/>
      <c r="E24" s="484"/>
      <c r="F24" s="456"/>
      <c r="G24" s="457"/>
      <c r="H24" s="457"/>
      <c r="I24" s="457"/>
      <c r="J24" s="457"/>
      <c r="K24" s="457"/>
      <c r="L24" s="613"/>
      <c r="M24" s="605"/>
      <c r="N24" s="456"/>
      <c r="O24" s="457"/>
      <c r="P24" s="457"/>
      <c r="Q24" s="457"/>
      <c r="R24" s="457"/>
      <c r="S24" s="457"/>
      <c r="U24" s="497" t="str">
        <f t="shared" si="0"/>
        <v/>
      </c>
      <c r="V24" s="497" t="str">
        <f t="shared" si="1"/>
        <v/>
      </c>
    </row>
    <row r="25" spans="1:22" x14ac:dyDescent="0.25">
      <c r="A25" s="129" t="str">
        <v/>
      </c>
      <c r="B25" s="130" t="str">
        <v/>
      </c>
      <c r="D25" s="605"/>
      <c r="E25" s="484"/>
      <c r="F25" s="456"/>
      <c r="G25" s="457"/>
      <c r="H25" s="457"/>
      <c r="I25" s="457"/>
      <c r="J25" s="457"/>
      <c r="K25" s="457"/>
      <c r="L25" s="613"/>
      <c r="M25" s="605"/>
      <c r="N25" s="456"/>
      <c r="O25" s="457"/>
      <c r="P25" s="457"/>
      <c r="Q25" s="457"/>
      <c r="R25" s="457"/>
      <c r="S25" s="457"/>
      <c r="U25" s="497" t="str">
        <f t="shared" si="0"/>
        <v/>
      </c>
      <c r="V25" s="497" t="str">
        <f t="shared" si="1"/>
        <v/>
      </c>
    </row>
    <row r="26" spans="1:22" x14ac:dyDescent="0.25">
      <c r="A26" s="129" t="str">
        <v/>
      </c>
      <c r="B26" s="130" t="str">
        <v/>
      </c>
      <c r="D26" s="605"/>
      <c r="E26" s="484"/>
      <c r="F26" s="456"/>
      <c r="G26" s="457"/>
      <c r="H26" s="457"/>
      <c r="I26" s="457"/>
      <c r="J26" s="457"/>
      <c r="K26" s="457"/>
      <c r="L26" s="613"/>
      <c r="M26" s="605"/>
      <c r="N26" s="456"/>
      <c r="O26" s="457"/>
      <c r="P26" s="457"/>
      <c r="Q26" s="457"/>
      <c r="R26" s="457"/>
      <c r="S26" s="457"/>
      <c r="U26" s="497" t="str">
        <f t="shared" si="0"/>
        <v/>
      </c>
      <c r="V26" s="497" t="str">
        <f t="shared" si="1"/>
        <v/>
      </c>
    </row>
    <row r="27" spans="1:22" x14ac:dyDescent="0.25">
      <c r="A27" s="129" t="str">
        <v/>
      </c>
      <c r="B27" s="130" t="str">
        <v/>
      </c>
      <c r="D27" s="605"/>
      <c r="E27" s="484"/>
      <c r="F27" s="456"/>
      <c r="G27" s="457"/>
      <c r="H27" s="457"/>
      <c r="I27" s="457"/>
      <c r="J27" s="457"/>
      <c r="K27" s="457"/>
      <c r="L27" s="613"/>
      <c r="M27" s="605"/>
      <c r="N27" s="456"/>
      <c r="O27" s="457"/>
      <c r="P27" s="457"/>
      <c r="Q27" s="457"/>
      <c r="R27" s="457"/>
      <c r="S27" s="457"/>
      <c r="U27" s="497" t="str">
        <f t="shared" si="0"/>
        <v/>
      </c>
      <c r="V27" s="497" t="str">
        <f t="shared" si="1"/>
        <v/>
      </c>
    </row>
    <row r="28" spans="1:22" x14ac:dyDescent="0.25">
      <c r="A28" s="129" t="str">
        <v/>
      </c>
      <c r="B28" s="130" t="str">
        <v/>
      </c>
      <c r="D28" s="605"/>
      <c r="E28" s="484"/>
      <c r="F28" s="456"/>
      <c r="G28" s="457"/>
      <c r="H28" s="457"/>
      <c r="I28" s="457"/>
      <c r="J28" s="457"/>
      <c r="K28" s="457"/>
      <c r="L28" s="613"/>
      <c r="M28" s="605"/>
      <c r="N28" s="456"/>
      <c r="O28" s="457"/>
      <c r="P28" s="457"/>
      <c r="Q28" s="457"/>
      <c r="R28" s="457"/>
      <c r="S28" s="457"/>
      <c r="U28" s="497" t="str">
        <f t="shared" si="0"/>
        <v/>
      </c>
      <c r="V28" s="497" t="str">
        <f t="shared" si="1"/>
        <v/>
      </c>
    </row>
    <row r="29" spans="1:22" x14ac:dyDescent="0.25">
      <c r="A29" s="129" t="str">
        <v/>
      </c>
      <c r="B29" s="130" t="str">
        <v/>
      </c>
      <c r="D29" s="605"/>
      <c r="E29" s="484"/>
      <c r="F29" s="456"/>
      <c r="G29" s="457"/>
      <c r="H29" s="457"/>
      <c r="I29" s="457"/>
      <c r="J29" s="457"/>
      <c r="K29" s="457"/>
      <c r="L29" s="613"/>
      <c r="M29" s="605"/>
      <c r="N29" s="456"/>
      <c r="O29" s="457"/>
      <c r="P29" s="457"/>
      <c r="Q29" s="457"/>
      <c r="R29" s="457"/>
      <c r="S29" s="457"/>
      <c r="U29" s="497" t="str">
        <f t="shared" si="0"/>
        <v/>
      </c>
      <c r="V29" s="497" t="str">
        <f t="shared" si="1"/>
        <v/>
      </c>
    </row>
    <row r="30" spans="1:22" x14ac:dyDescent="0.25">
      <c r="A30" s="129" t="str">
        <v/>
      </c>
      <c r="B30" s="130" t="str">
        <v/>
      </c>
      <c r="D30" s="605"/>
      <c r="E30" s="484"/>
      <c r="F30" s="456"/>
      <c r="G30" s="457"/>
      <c r="H30" s="457"/>
      <c r="I30" s="457"/>
      <c r="J30" s="457"/>
      <c r="K30" s="457"/>
      <c r="L30" s="613"/>
      <c r="M30" s="605"/>
      <c r="N30" s="456"/>
      <c r="O30" s="457"/>
      <c r="P30" s="457"/>
      <c r="Q30" s="457"/>
      <c r="R30" s="457"/>
      <c r="S30" s="457"/>
      <c r="U30" s="497" t="str">
        <f t="shared" si="0"/>
        <v/>
      </c>
      <c r="V30" s="497" t="str">
        <f t="shared" si="1"/>
        <v/>
      </c>
    </row>
    <row r="31" spans="1:22" x14ac:dyDescent="0.25">
      <c r="A31" s="129" t="str">
        <v/>
      </c>
      <c r="B31" s="130" t="str">
        <v/>
      </c>
      <c r="D31" s="605"/>
      <c r="E31" s="484"/>
      <c r="F31" s="456"/>
      <c r="G31" s="457"/>
      <c r="H31" s="457"/>
      <c r="I31" s="457"/>
      <c r="J31" s="457"/>
      <c r="K31" s="457"/>
      <c r="L31" s="613"/>
      <c r="M31" s="605"/>
      <c r="N31" s="456"/>
      <c r="O31" s="457"/>
      <c r="P31" s="457"/>
      <c r="Q31" s="457"/>
      <c r="R31" s="457"/>
      <c r="S31" s="457"/>
      <c r="U31" s="497" t="str">
        <f t="shared" si="0"/>
        <v/>
      </c>
      <c r="V31" s="497" t="str">
        <f t="shared" si="1"/>
        <v/>
      </c>
    </row>
    <row r="32" spans="1:22" x14ac:dyDescent="0.25">
      <c r="A32" s="129" t="str">
        <v/>
      </c>
      <c r="B32" s="130" t="str">
        <v/>
      </c>
      <c r="D32" s="605"/>
      <c r="E32" s="484"/>
      <c r="F32" s="456"/>
      <c r="G32" s="457"/>
      <c r="H32" s="457"/>
      <c r="I32" s="457"/>
      <c r="J32" s="457"/>
      <c r="K32" s="457"/>
      <c r="L32" s="613"/>
      <c r="M32" s="605"/>
      <c r="N32" s="456"/>
      <c r="O32" s="457"/>
      <c r="P32" s="457"/>
      <c r="Q32" s="457"/>
      <c r="R32" s="457"/>
      <c r="S32" s="457"/>
      <c r="U32" s="497" t="str">
        <f t="shared" si="0"/>
        <v/>
      </c>
      <c r="V32" s="497" t="str">
        <f t="shared" si="1"/>
        <v/>
      </c>
    </row>
    <row r="33" spans="1:22" x14ac:dyDescent="0.25">
      <c r="A33" s="129" t="str">
        <v/>
      </c>
      <c r="B33" s="130" t="str">
        <v/>
      </c>
      <c r="D33" s="605"/>
      <c r="E33" s="484"/>
      <c r="F33" s="456"/>
      <c r="G33" s="457"/>
      <c r="H33" s="457"/>
      <c r="I33" s="457"/>
      <c r="J33" s="457"/>
      <c r="K33" s="457"/>
      <c r="L33" s="613"/>
      <c r="M33" s="605"/>
      <c r="N33" s="456"/>
      <c r="O33" s="457"/>
      <c r="P33" s="457"/>
      <c r="Q33" s="457"/>
      <c r="R33" s="457"/>
      <c r="S33" s="457"/>
      <c r="U33" s="497" t="str">
        <f t="shared" si="0"/>
        <v/>
      </c>
      <c r="V33" s="497" t="str">
        <f t="shared" si="1"/>
        <v/>
      </c>
    </row>
    <row r="34" spans="1:22" x14ac:dyDescent="0.25">
      <c r="A34" s="129" t="str">
        <v/>
      </c>
      <c r="B34" s="130" t="str">
        <v/>
      </c>
      <c r="D34" s="605"/>
      <c r="E34" s="484"/>
      <c r="F34" s="456"/>
      <c r="G34" s="457"/>
      <c r="H34" s="457"/>
      <c r="I34" s="457"/>
      <c r="J34" s="457"/>
      <c r="K34" s="457"/>
      <c r="L34" s="613"/>
      <c r="M34" s="605"/>
      <c r="N34" s="456"/>
      <c r="O34" s="457"/>
      <c r="P34" s="457"/>
      <c r="Q34" s="457"/>
      <c r="R34" s="457"/>
      <c r="S34" s="457"/>
      <c r="U34" s="497" t="str">
        <f t="shared" si="0"/>
        <v/>
      </c>
      <c r="V34" s="497" t="str">
        <f t="shared" si="1"/>
        <v/>
      </c>
    </row>
    <row r="35" spans="1:22" x14ac:dyDescent="0.25">
      <c r="A35" s="129" t="str">
        <v/>
      </c>
      <c r="B35" s="130" t="str">
        <v/>
      </c>
      <c r="D35" s="605"/>
      <c r="E35" s="484"/>
      <c r="F35" s="456"/>
      <c r="G35" s="457"/>
      <c r="H35" s="457"/>
      <c r="I35" s="457"/>
      <c r="J35" s="457"/>
      <c r="K35" s="457"/>
      <c r="L35" s="613"/>
      <c r="M35" s="605"/>
      <c r="N35" s="456"/>
      <c r="O35" s="457"/>
      <c r="P35" s="457"/>
      <c r="Q35" s="457"/>
      <c r="R35" s="457"/>
      <c r="S35" s="457"/>
      <c r="U35" s="497" t="str">
        <f t="shared" si="0"/>
        <v/>
      </c>
      <c r="V35" s="497" t="str">
        <f t="shared" si="1"/>
        <v/>
      </c>
    </row>
    <row r="36" spans="1:22" x14ac:dyDescent="0.25">
      <c r="A36" s="129" t="str">
        <v/>
      </c>
      <c r="B36" s="130" t="str">
        <v/>
      </c>
      <c r="D36" s="605"/>
      <c r="E36" s="484"/>
      <c r="F36" s="456"/>
      <c r="G36" s="457"/>
      <c r="H36" s="457"/>
      <c r="I36" s="457"/>
      <c r="J36" s="457"/>
      <c r="K36" s="457"/>
      <c r="L36" s="613"/>
      <c r="M36" s="605"/>
      <c r="N36" s="456"/>
      <c r="O36" s="457"/>
      <c r="P36" s="457"/>
      <c r="Q36" s="457"/>
      <c r="R36" s="457"/>
      <c r="S36" s="457"/>
      <c r="U36" s="497" t="str">
        <f t="shared" si="0"/>
        <v/>
      </c>
      <c r="V36" s="497" t="str">
        <f t="shared" si="1"/>
        <v/>
      </c>
    </row>
    <row r="37" spans="1:22" x14ac:dyDescent="0.25">
      <c r="A37" s="129" t="str">
        <v/>
      </c>
      <c r="B37" s="130" t="str">
        <v/>
      </c>
      <c r="D37" s="605"/>
      <c r="E37" s="484"/>
      <c r="F37" s="456"/>
      <c r="G37" s="457"/>
      <c r="H37" s="457"/>
      <c r="I37" s="457"/>
      <c r="J37" s="457"/>
      <c r="K37" s="457"/>
      <c r="L37" s="613"/>
      <c r="M37" s="605"/>
      <c r="N37" s="456"/>
      <c r="O37" s="457"/>
      <c r="P37" s="457"/>
      <c r="Q37" s="457"/>
      <c r="R37" s="457"/>
      <c r="S37" s="457"/>
      <c r="U37" s="497" t="str">
        <f t="shared" si="0"/>
        <v/>
      </c>
      <c r="V37" s="497" t="str">
        <f t="shared" si="1"/>
        <v/>
      </c>
    </row>
    <row r="38" spans="1:22" x14ac:dyDescent="0.25">
      <c r="A38" s="129" t="str">
        <v/>
      </c>
      <c r="B38" s="130" t="str">
        <v/>
      </c>
      <c r="D38" s="605"/>
      <c r="E38" s="484"/>
      <c r="F38" s="456"/>
      <c r="G38" s="457"/>
      <c r="H38" s="457"/>
      <c r="I38" s="457"/>
      <c r="J38" s="457"/>
      <c r="K38" s="457"/>
      <c r="L38" s="613"/>
      <c r="M38" s="605"/>
      <c r="N38" s="456"/>
      <c r="O38" s="457"/>
      <c r="P38" s="457"/>
      <c r="Q38" s="457"/>
      <c r="R38" s="457"/>
      <c r="S38" s="457"/>
      <c r="U38" s="497" t="str">
        <f t="shared" si="0"/>
        <v/>
      </c>
      <c r="V38" s="497" t="str">
        <f t="shared" si="1"/>
        <v/>
      </c>
    </row>
    <row r="39" spans="1:22" x14ac:dyDescent="0.25">
      <c r="A39" s="129" t="str">
        <v/>
      </c>
      <c r="B39" s="130" t="str">
        <v/>
      </c>
      <c r="D39" s="605"/>
      <c r="E39" s="484"/>
      <c r="F39" s="456"/>
      <c r="G39" s="457"/>
      <c r="H39" s="457"/>
      <c r="I39" s="457"/>
      <c r="J39" s="457"/>
      <c r="K39" s="457"/>
      <c r="L39" s="613"/>
      <c r="M39" s="605"/>
      <c r="N39" s="456"/>
      <c r="O39" s="457"/>
      <c r="P39" s="457"/>
      <c r="Q39" s="457"/>
      <c r="R39" s="457"/>
      <c r="S39" s="457"/>
      <c r="U39" s="497" t="str">
        <f t="shared" si="0"/>
        <v/>
      </c>
      <c r="V39" s="497" t="str">
        <f t="shared" si="1"/>
        <v/>
      </c>
    </row>
    <row r="40" spans="1:22" x14ac:dyDescent="0.25">
      <c r="A40" s="129" t="str">
        <v/>
      </c>
      <c r="B40" s="130" t="str">
        <v/>
      </c>
      <c r="D40" s="605"/>
      <c r="E40" s="484"/>
      <c r="F40" s="456"/>
      <c r="G40" s="457"/>
      <c r="H40" s="457"/>
      <c r="I40" s="457"/>
      <c r="J40" s="457"/>
      <c r="K40" s="457"/>
      <c r="L40" s="613"/>
      <c r="M40" s="605"/>
      <c r="N40" s="456"/>
      <c r="O40" s="457"/>
      <c r="P40" s="457"/>
      <c r="Q40" s="457"/>
      <c r="R40" s="457"/>
      <c r="S40" s="457"/>
      <c r="U40" s="497" t="str">
        <f t="shared" si="0"/>
        <v/>
      </c>
      <c r="V40" s="497" t="str">
        <f t="shared" si="1"/>
        <v/>
      </c>
    </row>
    <row r="41" spans="1:22" x14ac:dyDescent="0.25">
      <c r="A41" s="129" t="str">
        <v/>
      </c>
      <c r="B41" s="130" t="str">
        <v/>
      </c>
      <c r="D41" s="605"/>
      <c r="E41" s="484"/>
      <c r="F41" s="456"/>
      <c r="G41" s="457"/>
      <c r="H41" s="457"/>
      <c r="I41" s="457"/>
      <c r="J41" s="457"/>
      <c r="K41" s="457"/>
      <c r="L41" s="613"/>
      <c r="M41" s="605"/>
      <c r="N41" s="456"/>
      <c r="O41" s="457"/>
      <c r="P41" s="457"/>
      <c r="Q41" s="457"/>
      <c r="R41" s="457"/>
      <c r="S41" s="457"/>
      <c r="U41" s="497" t="str">
        <f t="shared" si="0"/>
        <v/>
      </c>
      <c r="V41" s="497" t="str">
        <f t="shared" si="1"/>
        <v/>
      </c>
    </row>
    <row r="42" spans="1:22" x14ac:dyDescent="0.25">
      <c r="A42" s="129" t="str">
        <v/>
      </c>
      <c r="B42" s="130" t="str">
        <v/>
      </c>
      <c r="D42" s="605"/>
      <c r="E42" s="484"/>
      <c r="F42" s="456"/>
      <c r="G42" s="457"/>
      <c r="H42" s="457"/>
      <c r="I42" s="457"/>
      <c r="J42" s="457"/>
      <c r="K42" s="457"/>
      <c r="L42" s="613"/>
      <c r="M42" s="605"/>
      <c r="N42" s="456"/>
      <c r="O42" s="457"/>
      <c r="P42" s="457"/>
      <c r="Q42" s="457"/>
      <c r="R42" s="457"/>
      <c r="S42" s="457"/>
      <c r="U42" s="497" t="str">
        <f t="shared" si="0"/>
        <v/>
      </c>
      <c r="V42" s="497" t="str">
        <f t="shared" si="1"/>
        <v/>
      </c>
    </row>
    <row r="43" spans="1:22" x14ac:dyDescent="0.25">
      <c r="A43" s="129" t="str">
        <v/>
      </c>
      <c r="B43" s="130" t="str">
        <v/>
      </c>
      <c r="D43" s="605"/>
      <c r="E43" s="484"/>
      <c r="F43" s="456"/>
      <c r="G43" s="457"/>
      <c r="H43" s="457"/>
      <c r="I43" s="457"/>
      <c r="J43" s="457"/>
      <c r="K43" s="457"/>
      <c r="L43" s="613"/>
      <c r="M43" s="605"/>
      <c r="N43" s="456"/>
      <c r="O43" s="457"/>
      <c r="P43" s="457"/>
      <c r="Q43" s="457"/>
      <c r="R43" s="457"/>
      <c r="S43" s="457"/>
      <c r="U43" s="497" t="str">
        <f t="shared" si="0"/>
        <v/>
      </c>
      <c r="V43" s="497" t="str">
        <f t="shared" si="1"/>
        <v/>
      </c>
    </row>
    <row r="44" spans="1:22" x14ac:dyDescent="0.25">
      <c r="A44" s="129" t="str">
        <v/>
      </c>
      <c r="B44" s="130" t="str">
        <v/>
      </c>
      <c r="D44" s="605"/>
      <c r="E44" s="484"/>
      <c r="F44" s="456"/>
      <c r="G44" s="457"/>
      <c r="H44" s="457"/>
      <c r="I44" s="457"/>
      <c r="J44" s="457"/>
      <c r="K44" s="457"/>
      <c r="L44" s="613"/>
      <c r="M44" s="605"/>
      <c r="N44" s="456"/>
      <c r="O44" s="457"/>
      <c r="P44" s="457"/>
      <c r="Q44" s="457"/>
      <c r="R44" s="457"/>
      <c r="S44" s="457"/>
      <c r="U44" s="497" t="str">
        <f t="shared" si="0"/>
        <v/>
      </c>
      <c r="V44" s="497" t="str">
        <f t="shared" si="1"/>
        <v/>
      </c>
    </row>
    <row r="45" spans="1:22" x14ac:dyDescent="0.25">
      <c r="A45" s="129" t="str">
        <v/>
      </c>
      <c r="B45" s="130" t="str">
        <v/>
      </c>
      <c r="D45" s="605"/>
      <c r="E45" s="484"/>
      <c r="F45" s="456"/>
      <c r="G45" s="457"/>
      <c r="H45" s="457"/>
      <c r="I45" s="457"/>
      <c r="J45" s="457"/>
      <c r="K45" s="457"/>
      <c r="L45" s="613"/>
      <c r="M45" s="605"/>
      <c r="N45" s="456"/>
      <c r="O45" s="457"/>
      <c r="P45" s="457"/>
      <c r="Q45" s="457"/>
      <c r="R45" s="457"/>
      <c r="S45" s="457"/>
      <c r="U45" s="497" t="str">
        <f t="shared" si="0"/>
        <v/>
      </c>
      <c r="V45" s="497" t="str">
        <f t="shared" si="1"/>
        <v/>
      </c>
    </row>
    <row r="46" spans="1:22" collapsed="1" x14ac:dyDescent="0.25">
      <c r="A46" s="129" t="str">
        <v/>
      </c>
      <c r="B46" s="130" t="str">
        <v/>
      </c>
      <c r="D46" s="605"/>
      <c r="E46" s="484"/>
      <c r="F46" s="456"/>
      <c r="G46" s="457"/>
      <c r="H46" s="457"/>
      <c r="I46" s="457"/>
      <c r="J46" s="457"/>
      <c r="K46" s="457"/>
      <c r="L46" s="613"/>
      <c r="M46" s="605"/>
      <c r="N46" s="456"/>
      <c r="O46" s="457"/>
      <c r="P46" s="457"/>
      <c r="Q46" s="457"/>
      <c r="R46" s="457"/>
      <c r="S46" s="457"/>
      <c r="U46" s="497" t="str">
        <f t="shared" si="0"/>
        <v/>
      </c>
      <c r="V46" s="497" t="str">
        <f t="shared" si="1"/>
        <v/>
      </c>
    </row>
    <row r="47" spans="1:22" x14ac:dyDescent="0.25">
      <c r="A47" s="129" t="str">
        <v/>
      </c>
      <c r="B47" s="130" t="str">
        <v/>
      </c>
      <c r="D47" s="605"/>
      <c r="E47" s="484"/>
      <c r="F47" s="456"/>
      <c r="G47" s="457"/>
      <c r="H47" s="457"/>
      <c r="I47" s="457"/>
      <c r="J47" s="457"/>
      <c r="K47" s="457"/>
      <c r="L47" s="613"/>
      <c r="M47" s="605"/>
      <c r="N47" s="456"/>
      <c r="O47" s="457"/>
      <c r="P47" s="457"/>
      <c r="Q47" s="457"/>
      <c r="R47" s="457"/>
      <c r="S47" s="457"/>
      <c r="U47" s="497" t="str">
        <f t="shared" si="0"/>
        <v/>
      </c>
      <c r="V47" s="497" t="str">
        <f t="shared" si="1"/>
        <v/>
      </c>
    </row>
    <row r="48" spans="1:22" x14ac:dyDescent="0.25">
      <c r="A48" s="129" t="str">
        <v/>
      </c>
      <c r="B48" s="130" t="str">
        <v/>
      </c>
      <c r="D48" s="605"/>
      <c r="E48" s="484"/>
      <c r="F48" s="456"/>
      <c r="G48" s="457"/>
      <c r="H48" s="457"/>
      <c r="I48" s="457"/>
      <c r="J48" s="457"/>
      <c r="K48" s="457"/>
      <c r="L48" s="613"/>
      <c r="M48" s="605"/>
      <c r="N48" s="456"/>
      <c r="O48" s="457"/>
      <c r="P48" s="457"/>
      <c r="Q48" s="457"/>
      <c r="R48" s="457"/>
      <c r="S48" s="457"/>
      <c r="U48" s="497" t="str">
        <f t="shared" si="0"/>
        <v/>
      </c>
      <c r="V48" s="497" t="str">
        <f t="shared" si="1"/>
        <v/>
      </c>
    </row>
    <row r="49" spans="1:22" x14ac:dyDescent="0.25">
      <c r="A49" s="129" t="str">
        <v/>
      </c>
      <c r="B49" s="130" t="str">
        <v/>
      </c>
      <c r="D49" s="605"/>
      <c r="E49" s="484"/>
      <c r="F49" s="456"/>
      <c r="G49" s="457"/>
      <c r="H49" s="457"/>
      <c r="I49" s="457"/>
      <c r="J49" s="457"/>
      <c r="K49" s="457"/>
      <c r="L49" s="613"/>
      <c r="M49" s="605"/>
      <c r="N49" s="456"/>
      <c r="O49" s="457"/>
      <c r="P49" s="457"/>
      <c r="Q49" s="457"/>
      <c r="R49" s="457"/>
      <c r="S49" s="457"/>
      <c r="U49" s="497" t="str">
        <f t="shared" si="0"/>
        <v/>
      </c>
      <c r="V49" s="497" t="str">
        <f t="shared" si="1"/>
        <v/>
      </c>
    </row>
    <row r="50" spans="1:22" x14ac:dyDescent="0.25">
      <c r="A50" s="129" t="str">
        <v/>
      </c>
      <c r="B50" s="130" t="str">
        <v/>
      </c>
      <c r="D50" s="605"/>
      <c r="E50" s="484"/>
      <c r="F50" s="456"/>
      <c r="G50" s="457"/>
      <c r="H50" s="457"/>
      <c r="I50" s="457"/>
      <c r="J50" s="457"/>
      <c r="K50" s="457"/>
      <c r="L50" s="613"/>
      <c r="M50" s="605"/>
      <c r="N50" s="456"/>
      <c r="O50" s="457"/>
      <c r="P50" s="457"/>
      <c r="Q50" s="457"/>
      <c r="R50" s="457"/>
      <c r="S50" s="457"/>
      <c r="U50" s="497" t="str">
        <f t="shared" si="0"/>
        <v/>
      </c>
      <c r="V50" s="497" t="str">
        <f t="shared" si="1"/>
        <v/>
      </c>
    </row>
    <row r="51" spans="1:22" x14ac:dyDescent="0.25">
      <c r="A51" s="129" t="str">
        <v/>
      </c>
      <c r="B51" s="130" t="str">
        <v/>
      </c>
      <c r="D51" s="605"/>
      <c r="E51" s="484"/>
      <c r="F51" s="456"/>
      <c r="G51" s="457"/>
      <c r="H51" s="457"/>
      <c r="I51" s="457"/>
      <c r="J51" s="457"/>
      <c r="K51" s="457"/>
      <c r="L51" s="613"/>
      <c r="M51" s="605"/>
      <c r="N51" s="456"/>
      <c r="O51" s="457"/>
      <c r="P51" s="457"/>
      <c r="Q51" s="457"/>
      <c r="R51" s="457"/>
      <c r="S51" s="457"/>
      <c r="U51" s="497" t="str">
        <f t="shared" si="0"/>
        <v/>
      </c>
      <c r="V51" s="497" t="str">
        <f t="shared" si="1"/>
        <v/>
      </c>
    </row>
    <row r="52" spans="1:22" hidden="1" outlineLevel="1" x14ac:dyDescent="0.25">
      <c r="A52" s="129" t="str">
        <v/>
      </c>
      <c r="B52" s="130" t="str">
        <v/>
      </c>
      <c r="D52" s="605"/>
      <c r="E52" s="484"/>
      <c r="F52" s="456"/>
      <c r="G52" s="457"/>
      <c r="H52" s="457"/>
      <c r="I52" s="457"/>
      <c r="J52" s="457"/>
      <c r="K52" s="457"/>
      <c r="L52" s="613"/>
      <c r="M52" s="605"/>
      <c r="N52" s="456"/>
      <c r="O52" s="457"/>
      <c r="P52" s="457"/>
      <c r="Q52" s="457"/>
      <c r="R52" s="457"/>
      <c r="S52" s="457"/>
      <c r="U52" s="497" t="str">
        <f t="shared" si="0"/>
        <v/>
      </c>
      <c r="V52" s="497" t="str">
        <f t="shared" si="1"/>
        <v/>
      </c>
    </row>
    <row r="53" spans="1:22" hidden="1" outlineLevel="1" x14ac:dyDescent="0.25">
      <c r="A53" s="129" t="str">
        <v/>
      </c>
      <c r="B53" s="130" t="str">
        <v/>
      </c>
      <c r="D53" s="605"/>
      <c r="E53" s="484"/>
      <c r="F53" s="456"/>
      <c r="G53" s="457"/>
      <c r="H53" s="457"/>
      <c r="I53" s="457"/>
      <c r="J53" s="457"/>
      <c r="K53" s="457"/>
      <c r="L53" s="613"/>
      <c r="M53" s="605"/>
      <c r="N53" s="456"/>
      <c r="O53" s="457"/>
      <c r="P53" s="457"/>
      <c r="Q53" s="457"/>
      <c r="R53" s="457"/>
      <c r="S53" s="457"/>
      <c r="U53" s="497" t="str">
        <f t="shared" si="0"/>
        <v/>
      </c>
      <c r="V53" s="497" t="str">
        <f t="shared" si="1"/>
        <v/>
      </c>
    </row>
    <row r="54" spans="1:22" hidden="1" outlineLevel="1" x14ac:dyDescent="0.25">
      <c r="A54" s="129" t="str">
        <v/>
      </c>
      <c r="B54" s="130" t="str">
        <v/>
      </c>
      <c r="D54" s="605"/>
      <c r="E54" s="484"/>
      <c r="F54" s="456"/>
      <c r="G54" s="457"/>
      <c r="H54" s="457"/>
      <c r="I54" s="457"/>
      <c r="J54" s="457"/>
      <c r="K54" s="457"/>
      <c r="L54" s="613"/>
      <c r="M54" s="605"/>
      <c r="N54" s="456"/>
      <c r="O54" s="457"/>
      <c r="P54" s="457"/>
      <c r="Q54" s="457"/>
      <c r="R54" s="457"/>
      <c r="S54" s="457"/>
      <c r="U54" s="497" t="str">
        <f t="shared" si="0"/>
        <v/>
      </c>
      <c r="V54" s="497" t="str">
        <f t="shared" si="1"/>
        <v/>
      </c>
    </row>
    <row r="55" spans="1:22" hidden="1" outlineLevel="1" x14ac:dyDescent="0.25">
      <c r="A55" s="129" t="str">
        <v/>
      </c>
      <c r="B55" s="130" t="str">
        <v/>
      </c>
      <c r="D55" s="605"/>
      <c r="E55" s="484"/>
      <c r="F55" s="456"/>
      <c r="G55" s="457"/>
      <c r="H55" s="457"/>
      <c r="I55" s="457"/>
      <c r="J55" s="457"/>
      <c r="K55" s="457"/>
      <c r="L55" s="613"/>
      <c r="M55" s="605"/>
      <c r="N55" s="456"/>
      <c r="O55" s="457"/>
      <c r="P55" s="457"/>
      <c r="Q55" s="457"/>
      <c r="R55" s="457"/>
      <c r="S55" s="457"/>
      <c r="U55" s="497" t="str">
        <f t="shared" si="0"/>
        <v/>
      </c>
      <c r="V55" s="497" t="str">
        <f t="shared" si="1"/>
        <v/>
      </c>
    </row>
    <row r="56" spans="1:22" hidden="1" outlineLevel="1" x14ac:dyDescent="0.25">
      <c r="A56" s="129" t="str">
        <v/>
      </c>
      <c r="B56" s="130" t="str">
        <v/>
      </c>
      <c r="D56" s="605"/>
      <c r="E56" s="484"/>
      <c r="F56" s="456"/>
      <c r="G56" s="457"/>
      <c r="H56" s="457"/>
      <c r="I56" s="457"/>
      <c r="J56" s="457"/>
      <c r="K56" s="457"/>
      <c r="L56" s="613"/>
      <c r="M56" s="605"/>
      <c r="N56" s="456"/>
      <c r="O56" s="457"/>
      <c r="P56" s="457"/>
      <c r="Q56" s="457"/>
      <c r="R56" s="457"/>
      <c r="S56" s="457"/>
      <c r="U56" s="497" t="str">
        <f t="shared" si="0"/>
        <v/>
      </c>
      <c r="V56" s="497" t="str">
        <f t="shared" si="1"/>
        <v/>
      </c>
    </row>
    <row r="57" spans="1:22" hidden="1" outlineLevel="1" x14ac:dyDescent="0.25">
      <c r="A57" s="129" t="str">
        <v/>
      </c>
      <c r="B57" s="130" t="str">
        <v/>
      </c>
      <c r="D57" s="605"/>
      <c r="E57" s="484"/>
      <c r="F57" s="456"/>
      <c r="G57" s="457"/>
      <c r="H57" s="457"/>
      <c r="I57" s="457"/>
      <c r="J57" s="457"/>
      <c r="K57" s="457"/>
      <c r="L57" s="613"/>
      <c r="M57" s="605"/>
      <c r="N57" s="456"/>
      <c r="O57" s="457"/>
      <c r="P57" s="457"/>
      <c r="Q57" s="457"/>
      <c r="R57" s="457"/>
      <c r="S57" s="457"/>
      <c r="U57" s="497" t="str">
        <f t="shared" si="0"/>
        <v/>
      </c>
      <c r="V57" s="497" t="str">
        <f t="shared" si="1"/>
        <v/>
      </c>
    </row>
    <row r="58" spans="1:22" hidden="1" outlineLevel="1" x14ac:dyDescent="0.25">
      <c r="A58" s="129" t="str">
        <v/>
      </c>
      <c r="B58" s="130" t="str">
        <v/>
      </c>
      <c r="D58" s="605"/>
      <c r="E58" s="484"/>
      <c r="F58" s="456"/>
      <c r="G58" s="457"/>
      <c r="H58" s="457"/>
      <c r="I58" s="457"/>
      <c r="J58" s="457"/>
      <c r="K58" s="457"/>
      <c r="L58" s="613"/>
      <c r="M58" s="605"/>
      <c r="N58" s="456"/>
      <c r="O58" s="457"/>
      <c r="P58" s="457"/>
      <c r="Q58" s="457"/>
      <c r="R58" s="457"/>
      <c r="S58" s="457"/>
      <c r="U58" s="497" t="str">
        <f t="shared" si="0"/>
        <v/>
      </c>
      <c r="V58" s="497" t="str">
        <f t="shared" si="1"/>
        <v/>
      </c>
    </row>
    <row r="59" spans="1:22" hidden="1" outlineLevel="1" x14ac:dyDescent="0.25">
      <c r="A59" s="129" t="str">
        <v/>
      </c>
      <c r="B59" s="130" t="str">
        <v/>
      </c>
      <c r="D59" s="605"/>
      <c r="E59" s="484"/>
      <c r="F59" s="456"/>
      <c r="G59" s="457"/>
      <c r="H59" s="457"/>
      <c r="I59" s="457"/>
      <c r="J59" s="457"/>
      <c r="K59" s="457"/>
      <c r="L59" s="613"/>
      <c r="M59" s="605"/>
      <c r="N59" s="456"/>
      <c r="O59" s="457"/>
      <c r="P59" s="457"/>
      <c r="Q59" s="457"/>
      <c r="R59" s="457"/>
      <c r="S59" s="457"/>
      <c r="U59" s="497" t="str">
        <f t="shared" si="0"/>
        <v/>
      </c>
      <c r="V59" s="497" t="str">
        <f t="shared" si="1"/>
        <v/>
      </c>
    </row>
    <row r="60" spans="1:22" hidden="1" outlineLevel="1" x14ac:dyDescent="0.25">
      <c r="A60" s="129" t="str">
        <v/>
      </c>
      <c r="B60" s="130" t="str">
        <v/>
      </c>
      <c r="D60" s="605"/>
      <c r="E60" s="484"/>
      <c r="F60" s="456"/>
      <c r="G60" s="457"/>
      <c r="H60" s="457"/>
      <c r="I60" s="457"/>
      <c r="J60" s="457"/>
      <c r="K60" s="457"/>
      <c r="L60" s="613"/>
      <c r="M60" s="605"/>
      <c r="N60" s="456"/>
      <c r="O60" s="457"/>
      <c r="P60" s="457"/>
      <c r="Q60" s="457"/>
      <c r="R60" s="457"/>
      <c r="S60" s="457"/>
      <c r="U60" s="497" t="str">
        <f t="shared" si="0"/>
        <v/>
      </c>
      <c r="V60" s="497" t="str">
        <f t="shared" si="1"/>
        <v/>
      </c>
    </row>
    <row r="61" spans="1:22" hidden="1" outlineLevel="1" x14ac:dyDescent="0.25">
      <c r="A61" s="129" t="str">
        <v/>
      </c>
      <c r="B61" s="130" t="str">
        <v/>
      </c>
      <c r="D61" s="605"/>
      <c r="E61" s="484"/>
      <c r="F61" s="456"/>
      <c r="G61" s="457"/>
      <c r="H61" s="457"/>
      <c r="I61" s="457"/>
      <c r="J61" s="457"/>
      <c r="K61" s="457"/>
      <c r="L61" s="613"/>
      <c r="M61" s="605"/>
      <c r="N61" s="456"/>
      <c r="O61" s="457"/>
      <c r="P61" s="457"/>
      <c r="Q61" s="457"/>
      <c r="R61" s="457"/>
      <c r="S61" s="457"/>
      <c r="U61" s="497" t="str">
        <f t="shared" si="0"/>
        <v/>
      </c>
      <c r="V61" s="497" t="str">
        <f t="shared" si="1"/>
        <v/>
      </c>
    </row>
    <row r="62" spans="1:22" hidden="1" outlineLevel="1" x14ac:dyDescent="0.25">
      <c r="A62" s="129" t="str">
        <v/>
      </c>
      <c r="B62" s="130" t="str">
        <v/>
      </c>
      <c r="D62" s="605"/>
      <c r="E62" s="484"/>
      <c r="F62" s="456"/>
      <c r="G62" s="457"/>
      <c r="H62" s="457"/>
      <c r="I62" s="457"/>
      <c r="J62" s="457"/>
      <c r="K62" s="457"/>
      <c r="L62" s="613"/>
      <c r="M62" s="605"/>
      <c r="N62" s="456"/>
      <c r="O62" s="457"/>
      <c r="P62" s="457"/>
      <c r="Q62" s="457"/>
      <c r="R62" s="457"/>
      <c r="S62" s="457"/>
      <c r="U62" s="497" t="str">
        <f t="shared" si="0"/>
        <v/>
      </c>
      <c r="V62" s="497" t="str">
        <f t="shared" si="1"/>
        <v/>
      </c>
    </row>
    <row r="63" spans="1:22" hidden="1" outlineLevel="1" x14ac:dyDescent="0.25">
      <c r="A63" s="129" t="str">
        <v/>
      </c>
      <c r="B63" s="130" t="str">
        <v/>
      </c>
      <c r="D63" s="605"/>
      <c r="E63" s="484"/>
      <c r="F63" s="456"/>
      <c r="G63" s="457"/>
      <c r="H63" s="457"/>
      <c r="I63" s="457"/>
      <c r="J63" s="457"/>
      <c r="K63" s="457"/>
      <c r="L63" s="613"/>
      <c r="M63" s="605"/>
      <c r="N63" s="456"/>
      <c r="O63" s="457"/>
      <c r="P63" s="457"/>
      <c r="Q63" s="457"/>
      <c r="R63" s="457"/>
      <c r="S63" s="457"/>
      <c r="U63" s="497" t="str">
        <f t="shared" si="0"/>
        <v/>
      </c>
      <c r="V63" s="497" t="str">
        <f t="shared" si="1"/>
        <v/>
      </c>
    </row>
    <row r="64" spans="1:22" hidden="1" outlineLevel="1" x14ac:dyDescent="0.25">
      <c r="A64" s="129" t="str">
        <v/>
      </c>
      <c r="B64" s="130" t="str">
        <v/>
      </c>
      <c r="D64" s="605"/>
      <c r="E64" s="484"/>
      <c r="F64" s="456"/>
      <c r="G64" s="457"/>
      <c r="H64" s="457"/>
      <c r="I64" s="457"/>
      <c r="J64" s="457"/>
      <c r="K64" s="457"/>
      <c r="L64" s="613"/>
      <c r="M64" s="605"/>
      <c r="N64" s="456"/>
      <c r="O64" s="457"/>
      <c r="P64" s="457"/>
      <c r="Q64" s="457"/>
      <c r="R64" s="457"/>
      <c r="S64" s="457"/>
      <c r="U64" s="497" t="str">
        <f t="shared" si="0"/>
        <v/>
      </c>
      <c r="V64" s="497" t="str">
        <f t="shared" si="1"/>
        <v/>
      </c>
    </row>
    <row r="65" spans="1:22" hidden="1" outlineLevel="1" x14ac:dyDescent="0.25">
      <c r="A65" s="129" t="str">
        <v/>
      </c>
      <c r="B65" s="130" t="str">
        <v/>
      </c>
      <c r="D65" s="605"/>
      <c r="E65" s="484"/>
      <c r="F65" s="456"/>
      <c r="G65" s="457"/>
      <c r="H65" s="457"/>
      <c r="I65" s="457"/>
      <c r="J65" s="457"/>
      <c r="K65" s="457"/>
      <c r="L65" s="613"/>
      <c r="M65" s="605"/>
      <c r="N65" s="456"/>
      <c r="O65" s="457"/>
      <c r="P65" s="457"/>
      <c r="Q65" s="457"/>
      <c r="R65" s="457"/>
      <c r="S65" s="457"/>
      <c r="U65" s="497" t="str">
        <f t="shared" si="0"/>
        <v/>
      </c>
      <c r="V65" s="497" t="str">
        <f t="shared" si="1"/>
        <v/>
      </c>
    </row>
    <row r="66" spans="1:22" hidden="1" outlineLevel="1" collapsed="1" x14ac:dyDescent="0.25">
      <c r="A66" s="129" t="str">
        <v/>
      </c>
      <c r="B66" s="130" t="str">
        <v/>
      </c>
      <c r="D66" s="605"/>
      <c r="E66" s="484"/>
      <c r="F66" s="456"/>
      <c r="G66" s="457"/>
      <c r="H66" s="457"/>
      <c r="I66" s="457"/>
      <c r="J66" s="457"/>
      <c r="K66" s="457"/>
      <c r="L66" s="613"/>
      <c r="M66" s="605"/>
      <c r="N66" s="456"/>
      <c r="O66" s="457"/>
      <c r="P66" s="457"/>
      <c r="Q66" s="457"/>
      <c r="R66" s="457"/>
      <c r="S66" s="457"/>
      <c r="U66" s="497" t="str">
        <f t="shared" si="0"/>
        <v/>
      </c>
      <c r="V66" s="497" t="str">
        <f t="shared" si="1"/>
        <v/>
      </c>
    </row>
    <row r="67" spans="1:22" hidden="1" outlineLevel="1" x14ac:dyDescent="0.25">
      <c r="A67" s="129" t="str">
        <v/>
      </c>
      <c r="B67" s="130" t="str">
        <v/>
      </c>
      <c r="D67" s="605"/>
      <c r="E67" s="484"/>
      <c r="F67" s="456"/>
      <c r="G67" s="457"/>
      <c r="H67" s="457"/>
      <c r="I67" s="457"/>
      <c r="J67" s="457"/>
      <c r="K67" s="457"/>
      <c r="L67" s="613"/>
      <c r="M67" s="605"/>
      <c r="N67" s="456"/>
      <c r="O67" s="457"/>
      <c r="P67" s="457"/>
      <c r="Q67" s="457"/>
      <c r="R67" s="457"/>
      <c r="S67" s="457"/>
      <c r="U67" s="497" t="str">
        <f t="shared" si="0"/>
        <v/>
      </c>
      <c r="V67" s="497" t="str">
        <f t="shared" si="1"/>
        <v/>
      </c>
    </row>
    <row r="68" spans="1:22" hidden="1" outlineLevel="1" x14ac:dyDescent="0.25">
      <c r="A68" s="129" t="str">
        <v/>
      </c>
      <c r="B68" s="130" t="str">
        <v/>
      </c>
      <c r="D68" s="605"/>
      <c r="E68" s="484"/>
      <c r="F68" s="456"/>
      <c r="G68" s="457"/>
      <c r="H68" s="457"/>
      <c r="I68" s="457"/>
      <c r="J68" s="457"/>
      <c r="K68" s="457"/>
      <c r="L68" s="613"/>
      <c r="M68" s="605"/>
      <c r="N68" s="456"/>
      <c r="O68" s="457"/>
      <c r="P68" s="457"/>
      <c r="Q68" s="457"/>
      <c r="R68" s="457"/>
      <c r="S68" s="457"/>
      <c r="U68" s="497" t="str">
        <f t="shared" si="0"/>
        <v/>
      </c>
      <c r="V68" s="497" t="str">
        <f t="shared" si="1"/>
        <v/>
      </c>
    </row>
    <row r="69" spans="1:22" hidden="1" outlineLevel="1" x14ac:dyDescent="0.25">
      <c r="A69" s="129" t="str">
        <v/>
      </c>
      <c r="B69" s="130" t="str">
        <v/>
      </c>
      <c r="D69" s="605"/>
      <c r="E69" s="484"/>
      <c r="F69" s="456"/>
      <c r="G69" s="457"/>
      <c r="H69" s="457"/>
      <c r="I69" s="457"/>
      <c r="J69" s="457"/>
      <c r="K69" s="457"/>
      <c r="L69" s="613"/>
      <c r="M69" s="605"/>
      <c r="N69" s="456"/>
      <c r="O69" s="457"/>
      <c r="P69" s="457"/>
      <c r="Q69" s="457"/>
      <c r="R69" s="457"/>
      <c r="S69" s="457"/>
      <c r="U69" s="497" t="str">
        <f t="shared" si="0"/>
        <v/>
      </c>
      <c r="V69" s="497" t="str">
        <f t="shared" si="1"/>
        <v/>
      </c>
    </row>
    <row r="70" spans="1:22" hidden="1" outlineLevel="1" x14ac:dyDescent="0.25">
      <c r="A70" s="129" t="str">
        <v/>
      </c>
      <c r="B70" s="130" t="str">
        <v/>
      </c>
      <c r="D70" s="605"/>
      <c r="E70" s="484"/>
      <c r="F70" s="456"/>
      <c r="G70" s="457"/>
      <c r="H70" s="457"/>
      <c r="I70" s="457"/>
      <c r="J70" s="457"/>
      <c r="K70" s="457"/>
      <c r="L70" s="613"/>
      <c r="M70" s="605"/>
      <c r="N70" s="456"/>
      <c r="O70" s="457"/>
      <c r="P70" s="457"/>
      <c r="Q70" s="457"/>
      <c r="R70" s="457"/>
      <c r="S70" s="457"/>
      <c r="U70" s="497" t="str">
        <f t="shared" si="0"/>
        <v/>
      </c>
      <c r="V70" s="497" t="str">
        <f t="shared" si="1"/>
        <v/>
      </c>
    </row>
    <row r="71" spans="1:22" hidden="1" outlineLevel="1" x14ac:dyDescent="0.25">
      <c r="A71" s="129" t="str">
        <v/>
      </c>
      <c r="B71" s="130" t="str">
        <v/>
      </c>
      <c r="D71" s="605"/>
      <c r="E71" s="484"/>
      <c r="F71" s="456"/>
      <c r="G71" s="457"/>
      <c r="H71" s="457"/>
      <c r="I71" s="457"/>
      <c r="J71" s="457"/>
      <c r="K71" s="457"/>
      <c r="L71" s="613"/>
      <c r="M71" s="605"/>
      <c r="N71" s="456"/>
      <c r="O71" s="457"/>
      <c r="P71" s="457"/>
      <c r="Q71" s="457"/>
      <c r="R71" s="457"/>
      <c r="S71" s="457"/>
      <c r="U71" s="497" t="str">
        <f t="shared" ref="U71:U134" si="2">IFERROR(((P71/H71)^(1/((M71-D71)/365)))-1,"")</f>
        <v/>
      </c>
      <c r="V71" s="497" t="str">
        <f t="shared" ref="V71:V134" si="3">IFERROR(((Q71/I71)^(1/((M71-D71)/365)))-1,"")</f>
        <v/>
      </c>
    </row>
    <row r="72" spans="1:22" hidden="1" outlineLevel="1" x14ac:dyDescent="0.25">
      <c r="A72" s="129" t="str">
        <v/>
      </c>
      <c r="B72" s="130" t="str">
        <v/>
      </c>
      <c r="D72" s="605"/>
      <c r="E72" s="484"/>
      <c r="F72" s="456"/>
      <c r="G72" s="457"/>
      <c r="H72" s="457"/>
      <c r="I72" s="457"/>
      <c r="J72" s="457"/>
      <c r="K72" s="457"/>
      <c r="L72" s="613"/>
      <c r="M72" s="605"/>
      <c r="N72" s="456"/>
      <c r="O72" s="457"/>
      <c r="P72" s="457"/>
      <c r="Q72" s="457"/>
      <c r="R72" s="457"/>
      <c r="S72" s="457"/>
      <c r="U72" s="497" t="str">
        <f t="shared" si="2"/>
        <v/>
      </c>
      <c r="V72" s="497" t="str">
        <f t="shared" si="3"/>
        <v/>
      </c>
    </row>
    <row r="73" spans="1:22" hidden="1" outlineLevel="1" x14ac:dyDescent="0.25">
      <c r="A73" s="129" t="str">
        <v/>
      </c>
      <c r="B73" s="130" t="str">
        <v/>
      </c>
      <c r="D73" s="605"/>
      <c r="E73" s="484"/>
      <c r="F73" s="456"/>
      <c r="G73" s="457"/>
      <c r="H73" s="457"/>
      <c r="I73" s="457"/>
      <c r="J73" s="457"/>
      <c r="K73" s="457"/>
      <c r="L73" s="613"/>
      <c r="M73" s="605"/>
      <c r="N73" s="456"/>
      <c r="O73" s="457"/>
      <c r="P73" s="457"/>
      <c r="Q73" s="457"/>
      <c r="R73" s="457"/>
      <c r="S73" s="457"/>
      <c r="U73" s="497" t="str">
        <f t="shared" si="2"/>
        <v/>
      </c>
      <c r="V73" s="497" t="str">
        <f t="shared" si="3"/>
        <v/>
      </c>
    </row>
    <row r="74" spans="1:22" hidden="1" outlineLevel="1" x14ac:dyDescent="0.25">
      <c r="A74" s="129" t="str">
        <v/>
      </c>
      <c r="B74" s="130" t="str">
        <v/>
      </c>
      <c r="D74" s="605"/>
      <c r="E74" s="484"/>
      <c r="F74" s="456"/>
      <c r="G74" s="457"/>
      <c r="H74" s="457"/>
      <c r="I74" s="457"/>
      <c r="J74" s="457"/>
      <c r="K74" s="457"/>
      <c r="L74" s="613"/>
      <c r="M74" s="605"/>
      <c r="N74" s="456"/>
      <c r="O74" s="457"/>
      <c r="P74" s="457"/>
      <c r="Q74" s="457"/>
      <c r="R74" s="457"/>
      <c r="S74" s="457"/>
      <c r="U74" s="497" t="str">
        <f t="shared" si="2"/>
        <v/>
      </c>
      <c r="V74" s="497" t="str">
        <f t="shared" si="3"/>
        <v/>
      </c>
    </row>
    <row r="75" spans="1:22" hidden="1" outlineLevel="1" x14ac:dyDescent="0.25">
      <c r="A75" s="129" t="str">
        <v/>
      </c>
      <c r="B75" s="130" t="str">
        <v/>
      </c>
      <c r="D75" s="605"/>
      <c r="E75" s="484"/>
      <c r="F75" s="456"/>
      <c r="G75" s="457"/>
      <c r="H75" s="457"/>
      <c r="I75" s="457"/>
      <c r="J75" s="457"/>
      <c r="K75" s="457"/>
      <c r="L75" s="613"/>
      <c r="M75" s="605"/>
      <c r="N75" s="456"/>
      <c r="O75" s="457"/>
      <c r="P75" s="457"/>
      <c r="Q75" s="457"/>
      <c r="R75" s="457"/>
      <c r="S75" s="457"/>
      <c r="U75" s="497" t="str">
        <f t="shared" si="2"/>
        <v/>
      </c>
      <c r="V75" s="497" t="str">
        <f t="shared" si="3"/>
        <v/>
      </c>
    </row>
    <row r="76" spans="1:22" hidden="1" outlineLevel="1" x14ac:dyDescent="0.25">
      <c r="A76" s="129" t="str">
        <v/>
      </c>
      <c r="B76" s="130" t="str">
        <v/>
      </c>
      <c r="D76" s="605"/>
      <c r="E76" s="484"/>
      <c r="F76" s="456"/>
      <c r="G76" s="457"/>
      <c r="H76" s="457"/>
      <c r="I76" s="457"/>
      <c r="J76" s="457"/>
      <c r="K76" s="457"/>
      <c r="L76" s="613"/>
      <c r="M76" s="605"/>
      <c r="N76" s="456"/>
      <c r="O76" s="457"/>
      <c r="P76" s="457"/>
      <c r="Q76" s="457"/>
      <c r="R76" s="457"/>
      <c r="S76" s="457"/>
      <c r="U76" s="497" t="str">
        <f t="shared" si="2"/>
        <v/>
      </c>
      <c r="V76" s="497" t="str">
        <f t="shared" si="3"/>
        <v/>
      </c>
    </row>
    <row r="77" spans="1:22" hidden="1" outlineLevel="1" x14ac:dyDescent="0.25">
      <c r="A77" s="129" t="str">
        <v/>
      </c>
      <c r="B77" s="130" t="str">
        <v/>
      </c>
      <c r="D77" s="605"/>
      <c r="E77" s="484"/>
      <c r="F77" s="456"/>
      <c r="G77" s="457"/>
      <c r="H77" s="457"/>
      <c r="I77" s="457"/>
      <c r="J77" s="457"/>
      <c r="K77" s="457"/>
      <c r="L77" s="613"/>
      <c r="M77" s="605"/>
      <c r="N77" s="456"/>
      <c r="O77" s="457"/>
      <c r="P77" s="457"/>
      <c r="Q77" s="457"/>
      <c r="R77" s="457"/>
      <c r="S77" s="457"/>
      <c r="U77" s="497" t="str">
        <f t="shared" si="2"/>
        <v/>
      </c>
      <c r="V77" s="497" t="str">
        <f t="shared" si="3"/>
        <v/>
      </c>
    </row>
    <row r="78" spans="1:22" hidden="1" outlineLevel="1" x14ac:dyDescent="0.25">
      <c r="A78" s="129" t="str">
        <v/>
      </c>
      <c r="B78" s="130" t="str">
        <v/>
      </c>
      <c r="D78" s="605"/>
      <c r="E78" s="484"/>
      <c r="F78" s="456"/>
      <c r="G78" s="457"/>
      <c r="H78" s="457"/>
      <c r="I78" s="457"/>
      <c r="J78" s="457"/>
      <c r="K78" s="457"/>
      <c r="L78" s="613"/>
      <c r="M78" s="605"/>
      <c r="N78" s="456"/>
      <c r="O78" s="457"/>
      <c r="P78" s="457"/>
      <c r="Q78" s="457"/>
      <c r="R78" s="457"/>
      <c r="S78" s="457"/>
      <c r="U78" s="497" t="str">
        <f t="shared" si="2"/>
        <v/>
      </c>
      <c r="V78" s="497" t="str">
        <f t="shared" si="3"/>
        <v/>
      </c>
    </row>
    <row r="79" spans="1:22" hidden="1" outlineLevel="1" x14ac:dyDescent="0.25">
      <c r="A79" s="129" t="str">
        <v/>
      </c>
      <c r="B79" s="130" t="str">
        <v/>
      </c>
      <c r="D79" s="605"/>
      <c r="E79" s="484"/>
      <c r="F79" s="456"/>
      <c r="G79" s="457"/>
      <c r="H79" s="457"/>
      <c r="I79" s="457"/>
      <c r="J79" s="457"/>
      <c r="K79" s="457"/>
      <c r="L79" s="613"/>
      <c r="M79" s="605"/>
      <c r="N79" s="456"/>
      <c r="O79" s="457"/>
      <c r="P79" s="457"/>
      <c r="Q79" s="457"/>
      <c r="R79" s="457"/>
      <c r="S79" s="457"/>
      <c r="U79" s="497" t="str">
        <f t="shared" si="2"/>
        <v/>
      </c>
      <c r="V79" s="497" t="str">
        <f t="shared" si="3"/>
        <v/>
      </c>
    </row>
    <row r="80" spans="1:22" hidden="1" outlineLevel="1" x14ac:dyDescent="0.25">
      <c r="A80" s="129" t="str">
        <v/>
      </c>
      <c r="B80" s="130" t="str">
        <v/>
      </c>
      <c r="D80" s="605"/>
      <c r="E80" s="484"/>
      <c r="F80" s="456"/>
      <c r="G80" s="457"/>
      <c r="H80" s="457"/>
      <c r="I80" s="457"/>
      <c r="J80" s="457"/>
      <c r="K80" s="457"/>
      <c r="L80" s="613"/>
      <c r="M80" s="605"/>
      <c r="N80" s="456"/>
      <c r="O80" s="457"/>
      <c r="P80" s="457"/>
      <c r="Q80" s="457"/>
      <c r="R80" s="457"/>
      <c r="S80" s="457"/>
      <c r="U80" s="497" t="str">
        <f t="shared" si="2"/>
        <v/>
      </c>
      <c r="V80" s="497" t="str">
        <f t="shared" si="3"/>
        <v/>
      </c>
    </row>
    <row r="81" spans="1:22" hidden="1" outlineLevel="1" x14ac:dyDescent="0.25">
      <c r="A81" s="129" t="str">
        <v/>
      </c>
      <c r="B81" s="130" t="str">
        <v/>
      </c>
      <c r="D81" s="605"/>
      <c r="E81" s="484"/>
      <c r="F81" s="456"/>
      <c r="G81" s="457"/>
      <c r="H81" s="457"/>
      <c r="I81" s="457"/>
      <c r="J81" s="457"/>
      <c r="K81" s="457"/>
      <c r="L81" s="613"/>
      <c r="M81" s="605"/>
      <c r="N81" s="456"/>
      <c r="O81" s="457"/>
      <c r="P81" s="457"/>
      <c r="Q81" s="457"/>
      <c r="R81" s="457"/>
      <c r="S81" s="457"/>
      <c r="U81" s="497" t="str">
        <f t="shared" si="2"/>
        <v/>
      </c>
      <c r="V81" s="497" t="str">
        <f t="shared" si="3"/>
        <v/>
      </c>
    </row>
    <row r="82" spans="1:22" hidden="1" outlineLevel="1" x14ac:dyDescent="0.25">
      <c r="A82" s="129" t="str">
        <v/>
      </c>
      <c r="B82" s="130" t="str">
        <v/>
      </c>
      <c r="D82" s="605"/>
      <c r="E82" s="484"/>
      <c r="F82" s="456"/>
      <c r="G82" s="457"/>
      <c r="H82" s="457"/>
      <c r="I82" s="457"/>
      <c r="J82" s="457"/>
      <c r="K82" s="457"/>
      <c r="L82" s="613"/>
      <c r="M82" s="605"/>
      <c r="N82" s="456"/>
      <c r="O82" s="457"/>
      <c r="P82" s="457"/>
      <c r="Q82" s="457"/>
      <c r="R82" s="457"/>
      <c r="S82" s="457"/>
      <c r="U82" s="497" t="str">
        <f t="shared" si="2"/>
        <v/>
      </c>
      <c r="V82" s="497" t="str">
        <f t="shared" si="3"/>
        <v/>
      </c>
    </row>
    <row r="83" spans="1:22" hidden="1" outlineLevel="1" x14ac:dyDescent="0.25">
      <c r="A83" s="129" t="str">
        <v/>
      </c>
      <c r="B83" s="130" t="str">
        <v/>
      </c>
      <c r="D83" s="605"/>
      <c r="E83" s="484"/>
      <c r="F83" s="456"/>
      <c r="G83" s="457"/>
      <c r="H83" s="457"/>
      <c r="I83" s="457"/>
      <c r="J83" s="457"/>
      <c r="K83" s="457"/>
      <c r="L83" s="613"/>
      <c r="M83" s="605"/>
      <c r="N83" s="456"/>
      <c r="O83" s="457"/>
      <c r="P83" s="457"/>
      <c r="Q83" s="457"/>
      <c r="R83" s="457"/>
      <c r="S83" s="457"/>
      <c r="U83" s="497" t="str">
        <f t="shared" si="2"/>
        <v/>
      </c>
      <c r="V83" s="497" t="str">
        <f t="shared" si="3"/>
        <v/>
      </c>
    </row>
    <row r="84" spans="1:22" hidden="1" outlineLevel="1" x14ac:dyDescent="0.25">
      <c r="A84" s="129" t="str">
        <v/>
      </c>
      <c r="B84" s="130" t="str">
        <v/>
      </c>
      <c r="D84" s="605"/>
      <c r="E84" s="484"/>
      <c r="F84" s="456"/>
      <c r="G84" s="457"/>
      <c r="H84" s="457"/>
      <c r="I84" s="457"/>
      <c r="J84" s="457"/>
      <c r="K84" s="457"/>
      <c r="L84" s="613"/>
      <c r="M84" s="605"/>
      <c r="N84" s="456"/>
      <c r="O84" s="457"/>
      <c r="P84" s="457"/>
      <c r="Q84" s="457"/>
      <c r="R84" s="457"/>
      <c r="S84" s="457"/>
      <c r="U84" s="497" t="str">
        <f t="shared" si="2"/>
        <v/>
      </c>
      <c r="V84" s="497" t="str">
        <f t="shared" si="3"/>
        <v/>
      </c>
    </row>
    <row r="85" spans="1:22" hidden="1" outlineLevel="1" x14ac:dyDescent="0.25">
      <c r="A85" s="129" t="str">
        <v/>
      </c>
      <c r="B85" s="130" t="str">
        <v/>
      </c>
      <c r="D85" s="605"/>
      <c r="E85" s="484"/>
      <c r="F85" s="456"/>
      <c r="G85" s="457"/>
      <c r="H85" s="457"/>
      <c r="I85" s="457"/>
      <c r="J85" s="457"/>
      <c r="K85" s="457"/>
      <c r="L85" s="613"/>
      <c r="M85" s="605"/>
      <c r="N85" s="456"/>
      <c r="O85" s="457"/>
      <c r="P85" s="457"/>
      <c r="Q85" s="457"/>
      <c r="R85" s="457"/>
      <c r="S85" s="457"/>
      <c r="U85" s="497" t="str">
        <f t="shared" si="2"/>
        <v/>
      </c>
      <c r="V85" s="497" t="str">
        <f t="shared" si="3"/>
        <v/>
      </c>
    </row>
    <row r="86" spans="1:22" hidden="1" outlineLevel="1" x14ac:dyDescent="0.25">
      <c r="A86" s="129" t="str">
        <v/>
      </c>
      <c r="B86" s="130" t="str">
        <v/>
      </c>
      <c r="D86" s="605"/>
      <c r="E86" s="484"/>
      <c r="F86" s="456"/>
      <c r="G86" s="457"/>
      <c r="H86" s="457"/>
      <c r="I86" s="457"/>
      <c r="J86" s="457"/>
      <c r="K86" s="457"/>
      <c r="L86" s="613"/>
      <c r="M86" s="605"/>
      <c r="N86" s="456"/>
      <c r="O86" s="457"/>
      <c r="P86" s="457"/>
      <c r="Q86" s="457"/>
      <c r="R86" s="457"/>
      <c r="S86" s="457"/>
      <c r="U86" s="497" t="str">
        <f t="shared" si="2"/>
        <v/>
      </c>
      <c r="V86" s="497" t="str">
        <f t="shared" si="3"/>
        <v/>
      </c>
    </row>
    <row r="87" spans="1:22" hidden="1" outlineLevel="1" x14ac:dyDescent="0.25">
      <c r="A87" s="129" t="str">
        <v/>
      </c>
      <c r="B87" s="130" t="str">
        <v/>
      </c>
      <c r="D87" s="605"/>
      <c r="E87" s="484"/>
      <c r="F87" s="456"/>
      <c r="G87" s="457"/>
      <c r="H87" s="457"/>
      <c r="I87" s="457"/>
      <c r="J87" s="457"/>
      <c r="K87" s="457"/>
      <c r="L87" s="613"/>
      <c r="M87" s="605"/>
      <c r="N87" s="456"/>
      <c r="O87" s="457"/>
      <c r="P87" s="457"/>
      <c r="Q87" s="457"/>
      <c r="R87" s="457"/>
      <c r="S87" s="457"/>
      <c r="U87" s="497" t="str">
        <f t="shared" si="2"/>
        <v/>
      </c>
      <c r="V87" s="497" t="str">
        <f t="shared" si="3"/>
        <v/>
      </c>
    </row>
    <row r="88" spans="1:22" hidden="1" outlineLevel="1" x14ac:dyDescent="0.25">
      <c r="A88" s="129" t="str">
        <v/>
      </c>
      <c r="B88" s="130" t="str">
        <v/>
      </c>
      <c r="D88" s="605"/>
      <c r="E88" s="484"/>
      <c r="F88" s="456"/>
      <c r="G88" s="457"/>
      <c r="H88" s="457"/>
      <c r="I88" s="457"/>
      <c r="J88" s="457"/>
      <c r="K88" s="457"/>
      <c r="L88" s="613"/>
      <c r="M88" s="605"/>
      <c r="N88" s="456"/>
      <c r="O88" s="457"/>
      <c r="P88" s="457"/>
      <c r="Q88" s="457"/>
      <c r="R88" s="457"/>
      <c r="S88" s="457"/>
      <c r="U88" s="497" t="str">
        <f t="shared" si="2"/>
        <v/>
      </c>
      <c r="V88" s="497" t="str">
        <f t="shared" si="3"/>
        <v/>
      </c>
    </row>
    <row r="89" spans="1:22" hidden="1" outlineLevel="1" x14ac:dyDescent="0.25">
      <c r="A89" s="129" t="str">
        <v/>
      </c>
      <c r="B89" s="130" t="str">
        <v/>
      </c>
      <c r="D89" s="605"/>
      <c r="E89" s="484"/>
      <c r="F89" s="456"/>
      <c r="G89" s="457"/>
      <c r="H89" s="457"/>
      <c r="I89" s="457"/>
      <c r="J89" s="457"/>
      <c r="K89" s="457"/>
      <c r="L89" s="613"/>
      <c r="M89" s="605"/>
      <c r="N89" s="456"/>
      <c r="O89" s="457"/>
      <c r="P89" s="457"/>
      <c r="Q89" s="457"/>
      <c r="R89" s="457"/>
      <c r="S89" s="457"/>
      <c r="U89" s="497" t="str">
        <f t="shared" si="2"/>
        <v/>
      </c>
      <c r="V89" s="497" t="str">
        <f t="shared" si="3"/>
        <v/>
      </c>
    </row>
    <row r="90" spans="1:22" hidden="1" outlineLevel="1" x14ac:dyDescent="0.25">
      <c r="A90" s="129" t="str">
        <v/>
      </c>
      <c r="B90" s="130" t="str">
        <v/>
      </c>
      <c r="D90" s="605"/>
      <c r="E90" s="484"/>
      <c r="F90" s="456"/>
      <c r="G90" s="457"/>
      <c r="H90" s="457"/>
      <c r="I90" s="457"/>
      <c r="J90" s="457"/>
      <c r="K90" s="457"/>
      <c r="L90" s="613"/>
      <c r="M90" s="605"/>
      <c r="N90" s="456"/>
      <c r="O90" s="457"/>
      <c r="P90" s="457"/>
      <c r="Q90" s="457"/>
      <c r="R90" s="457"/>
      <c r="S90" s="457"/>
      <c r="U90" s="497" t="str">
        <f t="shared" si="2"/>
        <v/>
      </c>
      <c r="V90" s="497" t="str">
        <f t="shared" si="3"/>
        <v/>
      </c>
    </row>
    <row r="91" spans="1:22" hidden="1" outlineLevel="1" x14ac:dyDescent="0.25">
      <c r="A91" s="129" t="str">
        <v/>
      </c>
      <c r="B91" s="130" t="str">
        <v/>
      </c>
      <c r="D91" s="605"/>
      <c r="E91" s="484"/>
      <c r="F91" s="456"/>
      <c r="G91" s="457"/>
      <c r="H91" s="457"/>
      <c r="I91" s="457"/>
      <c r="J91" s="457"/>
      <c r="K91" s="457"/>
      <c r="L91" s="613"/>
      <c r="M91" s="605"/>
      <c r="N91" s="456"/>
      <c r="O91" s="457"/>
      <c r="P91" s="457"/>
      <c r="Q91" s="457"/>
      <c r="R91" s="457"/>
      <c r="S91" s="457"/>
      <c r="U91" s="497" t="str">
        <f t="shared" si="2"/>
        <v/>
      </c>
      <c r="V91" s="497" t="str">
        <f t="shared" si="3"/>
        <v/>
      </c>
    </row>
    <row r="92" spans="1:22" hidden="1" outlineLevel="1" x14ac:dyDescent="0.25">
      <c r="A92" s="129" t="str">
        <v/>
      </c>
      <c r="B92" s="130" t="str">
        <v/>
      </c>
      <c r="D92" s="605"/>
      <c r="E92" s="484"/>
      <c r="F92" s="456"/>
      <c r="G92" s="457"/>
      <c r="H92" s="457"/>
      <c r="I92" s="457"/>
      <c r="J92" s="457"/>
      <c r="K92" s="457"/>
      <c r="L92" s="613"/>
      <c r="M92" s="605"/>
      <c r="N92" s="456"/>
      <c r="O92" s="457"/>
      <c r="P92" s="457"/>
      <c r="Q92" s="457"/>
      <c r="R92" s="457"/>
      <c r="S92" s="457"/>
      <c r="U92" s="497" t="str">
        <f t="shared" si="2"/>
        <v/>
      </c>
      <c r="V92" s="497" t="str">
        <f t="shared" si="3"/>
        <v/>
      </c>
    </row>
    <row r="93" spans="1:22" hidden="1" outlineLevel="1" x14ac:dyDescent="0.25">
      <c r="A93" s="129" t="str">
        <v/>
      </c>
      <c r="B93" s="130" t="str">
        <v/>
      </c>
      <c r="D93" s="605"/>
      <c r="E93" s="484"/>
      <c r="F93" s="456"/>
      <c r="G93" s="457"/>
      <c r="H93" s="457"/>
      <c r="I93" s="457"/>
      <c r="J93" s="457"/>
      <c r="K93" s="457"/>
      <c r="L93" s="613"/>
      <c r="M93" s="605"/>
      <c r="N93" s="456"/>
      <c r="O93" s="457"/>
      <c r="P93" s="457"/>
      <c r="Q93" s="457"/>
      <c r="R93" s="457"/>
      <c r="S93" s="457"/>
      <c r="U93" s="497" t="str">
        <f t="shared" si="2"/>
        <v/>
      </c>
      <c r="V93" s="497" t="str">
        <f t="shared" si="3"/>
        <v/>
      </c>
    </row>
    <row r="94" spans="1:22" hidden="1" outlineLevel="1" x14ac:dyDescent="0.25">
      <c r="A94" s="129" t="str">
        <v/>
      </c>
      <c r="B94" s="130" t="str">
        <v/>
      </c>
      <c r="D94" s="605"/>
      <c r="E94" s="484"/>
      <c r="F94" s="456"/>
      <c r="G94" s="457"/>
      <c r="H94" s="457"/>
      <c r="I94" s="457"/>
      <c r="J94" s="457"/>
      <c r="K94" s="457"/>
      <c r="L94" s="613"/>
      <c r="M94" s="605"/>
      <c r="N94" s="456"/>
      <c r="O94" s="457"/>
      <c r="P94" s="457"/>
      <c r="Q94" s="457"/>
      <c r="R94" s="457"/>
      <c r="S94" s="457"/>
      <c r="U94" s="497" t="str">
        <f t="shared" si="2"/>
        <v/>
      </c>
      <c r="V94" s="497" t="str">
        <f t="shared" si="3"/>
        <v/>
      </c>
    </row>
    <row r="95" spans="1:22" hidden="1" outlineLevel="1" x14ac:dyDescent="0.25">
      <c r="A95" s="129" t="str">
        <v/>
      </c>
      <c r="B95" s="130" t="str">
        <v/>
      </c>
      <c r="D95" s="605"/>
      <c r="E95" s="484"/>
      <c r="F95" s="456"/>
      <c r="G95" s="457"/>
      <c r="H95" s="457"/>
      <c r="I95" s="457"/>
      <c r="J95" s="457"/>
      <c r="K95" s="457"/>
      <c r="L95" s="613"/>
      <c r="M95" s="605"/>
      <c r="N95" s="456"/>
      <c r="O95" s="457"/>
      <c r="P95" s="457"/>
      <c r="Q95" s="457"/>
      <c r="R95" s="457"/>
      <c r="S95" s="457"/>
      <c r="U95" s="497" t="str">
        <f t="shared" si="2"/>
        <v/>
      </c>
      <c r="V95" s="497" t="str">
        <f t="shared" si="3"/>
        <v/>
      </c>
    </row>
    <row r="96" spans="1:22" hidden="1" outlineLevel="1" collapsed="1" x14ac:dyDescent="0.25">
      <c r="A96" s="129" t="str">
        <v/>
      </c>
      <c r="B96" s="130" t="str">
        <v/>
      </c>
      <c r="D96" s="605"/>
      <c r="E96" s="484"/>
      <c r="F96" s="456"/>
      <c r="G96" s="457"/>
      <c r="H96" s="457"/>
      <c r="I96" s="457"/>
      <c r="J96" s="457"/>
      <c r="K96" s="457"/>
      <c r="L96" s="613"/>
      <c r="M96" s="605"/>
      <c r="N96" s="456"/>
      <c r="O96" s="457"/>
      <c r="P96" s="457"/>
      <c r="Q96" s="457"/>
      <c r="R96" s="457"/>
      <c r="S96" s="457"/>
      <c r="U96" s="497" t="str">
        <f t="shared" si="2"/>
        <v/>
      </c>
      <c r="V96" s="497" t="str">
        <f t="shared" si="3"/>
        <v/>
      </c>
    </row>
    <row r="97" spans="1:22" hidden="1" outlineLevel="1" x14ac:dyDescent="0.25">
      <c r="A97" s="129" t="str">
        <v/>
      </c>
      <c r="B97" s="130" t="str">
        <v/>
      </c>
      <c r="D97" s="605"/>
      <c r="E97" s="484"/>
      <c r="F97" s="456"/>
      <c r="G97" s="457"/>
      <c r="H97" s="457"/>
      <c r="I97" s="457"/>
      <c r="J97" s="457"/>
      <c r="K97" s="457"/>
      <c r="L97" s="613"/>
      <c r="M97" s="605"/>
      <c r="N97" s="456"/>
      <c r="O97" s="457"/>
      <c r="P97" s="457"/>
      <c r="Q97" s="457"/>
      <c r="R97" s="457"/>
      <c r="S97" s="457"/>
      <c r="U97" s="497" t="str">
        <f t="shared" si="2"/>
        <v/>
      </c>
      <c r="V97" s="497" t="str">
        <f t="shared" si="3"/>
        <v/>
      </c>
    </row>
    <row r="98" spans="1:22" hidden="1" outlineLevel="1" x14ac:dyDescent="0.25">
      <c r="A98" s="129" t="str">
        <v/>
      </c>
      <c r="B98" s="130" t="str">
        <v/>
      </c>
      <c r="D98" s="605"/>
      <c r="E98" s="484"/>
      <c r="F98" s="456"/>
      <c r="G98" s="457"/>
      <c r="H98" s="457"/>
      <c r="I98" s="457"/>
      <c r="J98" s="457"/>
      <c r="K98" s="457"/>
      <c r="L98" s="613"/>
      <c r="M98" s="605"/>
      <c r="N98" s="456"/>
      <c r="O98" s="457"/>
      <c r="P98" s="457"/>
      <c r="Q98" s="457"/>
      <c r="R98" s="457"/>
      <c r="S98" s="457"/>
      <c r="U98" s="497" t="str">
        <f t="shared" si="2"/>
        <v/>
      </c>
      <c r="V98" s="497" t="str">
        <f t="shared" si="3"/>
        <v/>
      </c>
    </row>
    <row r="99" spans="1:22" hidden="1" outlineLevel="1" x14ac:dyDescent="0.25">
      <c r="A99" s="129" t="str">
        <v/>
      </c>
      <c r="B99" s="130" t="str">
        <v/>
      </c>
      <c r="D99" s="605"/>
      <c r="E99" s="484"/>
      <c r="F99" s="456"/>
      <c r="G99" s="457"/>
      <c r="H99" s="457"/>
      <c r="I99" s="457"/>
      <c r="J99" s="457"/>
      <c r="K99" s="457"/>
      <c r="L99" s="613"/>
      <c r="M99" s="605"/>
      <c r="N99" s="456"/>
      <c r="O99" s="457"/>
      <c r="P99" s="457"/>
      <c r="Q99" s="457"/>
      <c r="R99" s="457"/>
      <c r="S99" s="457"/>
      <c r="U99" s="497" t="str">
        <f t="shared" si="2"/>
        <v/>
      </c>
      <c r="V99" s="497" t="str">
        <f t="shared" si="3"/>
        <v/>
      </c>
    </row>
    <row r="100" spans="1:22" hidden="1" outlineLevel="1" x14ac:dyDescent="0.25">
      <c r="A100" s="129" t="str">
        <v/>
      </c>
      <c r="B100" s="130" t="str">
        <v/>
      </c>
      <c r="D100" s="605"/>
      <c r="E100" s="484"/>
      <c r="F100" s="456"/>
      <c r="G100" s="457"/>
      <c r="H100" s="457"/>
      <c r="I100" s="457"/>
      <c r="J100" s="457"/>
      <c r="K100" s="457"/>
      <c r="L100" s="613"/>
      <c r="M100" s="605"/>
      <c r="N100" s="456"/>
      <c r="O100" s="457"/>
      <c r="P100" s="457"/>
      <c r="Q100" s="457"/>
      <c r="R100" s="457"/>
      <c r="S100" s="457"/>
      <c r="U100" s="497" t="str">
        <f t="shared" si="2"/>
        <v/>
      </c>
      <c r="V100" s="497" t="str">
        <f t="shared" si="3"/>
        <v/>
      </c>
    </row>
    <row r="101" spans="1:22" hidden="1" outlineLevel="1" x14ac:dyDescent="0.25">
      <c r="A101" s="129" t="str">
        <v/>
      </c>
      <c r="B101" s="130" t="str">
        <v/>
      </c>
      <c r="D101" s="605"/>
      <c r="E101" s="484"/>
      <c r="F101" s="456"/>
      <c r="G101" s="457"/>
      <c r="H101" s="457"/>
      <c r="I101" s="457"/>
      <c r="J101" s="457"/>
      <c r="K101" s="457"/>
      <c r="L101" s="613"/>
      <c r="M101" s="605"/>
      <c r="N101" s="456"/>
      <c r="O101" s="457"/>
      <c r="P101" s="457"/>
      <c r="Q101" s="457"/>
      <c r="R101" s="457"/>
      <c r="S101" s="457"/>
      <c r="U101" s="497" t="str">
        <f t="shared" si="2"/>
        <v/>
      </c>
      <c r="V101" s="497" t="str">
        <f t="shared" si="3"/>
        <v/>
      </c>
    </row>
    <row r="102" spans="1:22" collapsed="1" x14ac:dyDescent="0.25">
      <c r="A102" s="129" t="str">
        <v/>
      </c>
      <c r="B102" s="130" t="str">
        <v/>
      </c>
      <c r="D102" s="605"/>
      <c r="E102" s="484"/>
      <c r="F102" s="456"/>
      <c r="G102" s="457"/>
      <c r="H102" s="457"/>
      <c r="I102" s="457"/>
      <c r="J102" s="457"/>
      <c r="K102" s="457"/>
      <c r="L102" s="613"/>
      <c r="M102" s="605"/>
      <c r="N102" s="456"/>
      <c r="O102" s="457"/>
      <c r="P102" s="457"/>
      <c r="Q102" s="457"/>
      <c r="R102" s="457"/>
      <c r="S102" s="457"/>
      <c r="U102" s="497" t="str">
        <f t="shared" si="2"/>
        <v/>
      </c>
      <c r="V102" s="497" t="str">
        <f t="shared" si="3"/>
        <v/>
      </c>
    </row>
    <row r="103" spans="1:22" hidden="1" outlineLevel="1" x14ac:dyDescent="0.25">
      <c r="A103" s="129" t="str">
        <v/>
      </c>
      <c r="B103" s="130" t="str">
        <v/>
      </c>
      <c r="D103" s="605"/>
      <c r="E103" s="484"/>
      <c r="F103" s="456"/>
      <c r="G103" s="457"/>
      <c r="H103" s="457"/>
      <c r="I103" s="457"/>
      <c r="J103" s="457"/>
      <c r="K103" s="457"/>
      <c r="L103" s="613"/>
      <c r="M103" s="605"/>
      <c r="N103" s="456"/>
      <c r="O103" s="457"/>
      <c r="P103" s="457"/>
      <c r="Q103" s="457"/>
      <c r="R103" s="457"/>
      <c r="S103" s="457"/>
      <c r="U103" s="497" t="str">
        <f t="shared" si="2"/>
        <v/>
      </c>
      <c r="V103" s="497" t="str">
        <f t="shared" si="3"/>
        <v/>
      </c>
    </row>
    <row r="104" spans="1:22" hidden="1" outlineLevel="1" x14ac:dyDescent="0.25">
      <c r="A104" s="129" t="str">
        <v/>
      </c>
      <c r="B104" s="130" t="str">
        <v/>
      </c>
      <c r="D104" s="605"/>
      <c r="E104" s="484"/>
      <c r="F104" s="456"/>
      <c r="G104" s="457"/>
      <c r="H104" s="457"/>
      <c r="I104" s="457"/>
      <c r="J104" s="457"/>
      <c r="K104" s="457"/>
      <c r="L104" s="613"/>
      <c r="M104" s="605"/>
      <c r="N104" s="456"/>
      <c r="O104" s="457"/>
      <c r="P104" s="457"/>
      <c r="Q104" s="457"/>
      <c r="R104" s="457"/>
      <c r="S104" s="457"/>
      <c r="U104" s="497" t="str">
        <f t="shared" si="2"/>
        <v/>
      </c>
      <c r="V104" s="497" t="str">
        <f t="shared" si="3"/>
        <v/>
      </c>
    </row>
    <row r="105" spans="1:22" hidden="1" outlineLevel="1" x14ac:dyDescent="0.25">
      <c r="A105" s="129" t="str">
        <v/>
      </c>
      <c r="B105" s="130" t="str">
        <v/>
      </c>
      <c r="D105" s="605"/>
      <c r="E105" s="484"/>
      <c r="F105" s="456"/>
      <c r="G105" s="457"/>
      <c r="H105" s="457"/>
      <c r="I105" s="457"/>
      <c r="J105" s="457"/>
      <c r="K105" s="457"/>
      <c r="L105" s="613"/>
      <c r="M105" s="605"/>
      <c r="N105" s="456"/>
      <c r="O105" s="457"/>
      <c r="P105" s="457"/>
      <c r="Q105" s="457"/>
      <c r="R105" s="457"/>
      <c r="S105" s="457"/>
      <c r="U105" s="497" t="str">
        <f t="shared" si="2"/>
        <v/>
      </c>
      <c r="V105" s="497" t="str">
        <f t="shared" si="3"/>
        <v/>
      </c>
    </row>
    <row r="106" spans="1:22" hidden="1" outlineLevel="1" x14ac:dyDescent="0.25">
      <c r="A106" s="129" t="str">
        <v/>
      </c>
      <c r="B106" s="130" t="str">
        <v/>
      </c>
      <c r="D106" s="605"/>
      <c r="E106" s="484"/>
      <c r="F106" s="456"/>
      <c r="G106" s="457"/>
      <c r="H106" s="457"/>
      <c r="I106" s="457"/>
      <c r="J106" s="457"/>
      <c r="K106" s="457"/>
      <c r="L106" s="613"/>
      <c r="M106" s="605"/>
      <c r="N106" s="456"/>
      <c r="O106" s="457"/>
      <c r="P106" s="457"/>
      <c r="Q106" s="457"/>
      <c r="R106" s="457"/>
      <c r="S106" s="457"/>
      <c r="U106" s="497" t="str">
        <f t="shared" si="2"/>
        <v/>
      </c>
      <c r="V106" s="497" t="str">
        <f t="shared" si="3"/>
        <v/>
      </c>
    </row>
    <row r="107" spans="1:22" hidden="1" outlineLevel="1" x14ac:dyDescent="0.25">
      <c r="A107" s="129" t="str">
        <v/>
      </c>
      <c r="B107" s="130" t="str">
        <v/>
      </c>
      <c r="D107" s="605"/>
      <c r="E107" s="484"/>
      <c r="F107" s="456"/>
      <c r="G107" s="457"/>
      <c r="H107" s="457"/>
      <c r="I107" s="457"/>
      <c r="J107" s="457"/>
      <c r="K107" s="457"/>
      <c r="L107" s="613"/>
      <c r="M107" s="605"/>
      <c r="N107" s="456"/>
      <c r="O107" s="457"/>
      <c r="P107" s="457"/>
      <c r="Q107" s="457"/>
      <c r="R107" s="457"/>
      <c r="S107" s="457"/>
      <c r="U107" s="497" t="str">
        <f t="shared" si="2"/>
        <v/>
      </c>
      <c r="V107" s="497" t="str">
        <f t="shared" si="3"/>
        <v/>
      </c>
    </row>
    <row r="108" spans="1:22" hidden="1" outlineLevel="1" x14ac:dyDescent="0.25">
      <c r="A108" s="129" t="str">
        <v/>
      </c>
      <c r="B108" s="130" t="str">
        <v/>
      </c>
      <c r="D108" s="605"/>
      <c r="E108" s="484"/>
      <c r="F108" s="456"/>
      <c r="G108" s="457"/>
      <c r="H108" s="457"/>
      <c r="I108" s="457"/>
      <c r="J108" s="457"/>
      <c r="K108" s="457"/>
      <c r="L108" s="613"/>
      <c r="M108" s="605"/>
      <c r="N108" s="456"/>
      <c r="O108" s="457"/>
      <c r="P108" s="457"/>
      <c r="Q108" s="457"/>
      <c r="R108" s="457"/>
      <c r="S108" s="457"/>
      <c r="U108" s="497" t="str">
        <f t="shared" si="2"/>
        <v/>
      </c>
      <c r="V108" s="497" t="str">
        <f t="shared" si="3"/>
        <v/>
      </c>
    </row>
    <row r="109" spans="1:22" hidden="1" outlineLevel="1" x14ac:dyDescent="0.25">
      <c r="A109" s="129" t="str">
        <v/>
      </c>
      <c r="B109" s="130" t="str">
        <v/>
      </c>
      <c r="D109" s="605"/>
      <c r="E109" s="484"/>
      <c r="F109" s="456"/>
      <c r="G109" s="457"/>
      <c r="H109" s="457"/>
      <c r="I109" s="457"/>
      <c r="J109" s="457"/>
      <c r="K109" s="457"/>
      <c r="L109" s="613"/>
      <c r="M109" s="605"/>
      <c r="N109" s="456"/>
      <c r="O109" s="457"/>
      <c r="P109" s="457"/>
      <c r="Q109" s="457"/>
      <c r="R109" s="457"/>
      <c r="S109" s="457"/>
      <c r="U109" s="497" t="str">
        <f t="shared" si="2"/>
        <v/>
      </c>
      <c r="V109" s="497" t="str">
        <f t="shared" si="3"/>
        <v/>
      </c>
    </row>
    <row r="110" spans="1:22" hidden="1" outlineLevel="1" x14ac:dyDescent="0.25">
      <c r="A110" s="129" t="str">
        <v/>
      </c>
      <c r="B110" s="130" t="str">
        <v/>
      </c>
      <c r="D110" s="605"/>
      <c r="E110" s="484"/>
      <c r="F110" s="456"/>
      <c r="G110" s="457"/>
      <c r="H110" s="457"/>
      <c r="I110" s="457"/>
      <c r="J110" s="457"/>
      <c r="K110" s="457"/>
      <c r="L110" s="613"/>
      <c r="M110" s="605"/>
      <c r="N110" s="456"/>
      <c r="O110" s="457"/>
      <c r="P110" s="457"/>
      <c r="Q110" s="457"/>
      <c r="R110" s="457"/>
      <c r="S110" s="457"/>
      <c r="U110" s="497" t="str">
        <f t="shared" si="2"/>
        <v/>
      </c>
      <c r="V110" s="497" t="str">
        <f t="shared" si="3"/>
        <v/>
      </c>
    </row>
    <row r="111" spans="1:22" hidden="1" outlineLevel="1" x14ac:dyDescent="0.25">
      <c r="A111" s="129" t="str">
        <v/>
      </c>
      <c r="B111" s="130" t="str">
        <v/>
      </c>
      <c r="D111" s="605"/>
      <c r="E111" s="484"/>
      <c r="F111" s="456"/>
      <c r="G111" s="457"/>
      <c r="H111" s="457"/>
      <c r="I111" s="457"/>
      <c r="J111" s="457"/>
      <c r="K111" s="457"/>
      <c r="L111" s="613"/>
      <c r="M111" s="605"/>
      <c r="N111" s="456"/>
      <c r="O111" s="457"/>
      <c r="P111" s="457"/>
      <c r="Q111" s="457"/>
      <c r="R111" s="457"/>
      <c r="S111" s="457"/>
      <c r="U111" s="497" t="str">
        <f t="shared" si="2"/>
        <v/>
      </c>
      <c r="V111" s="497" t="str">
        <f t="shared" si="3"/>
        <v/>
      </c>
    </row>
    <row r="112" spans="1:22" hidden="1" outlineLevel="1" x14ac:dyDescent="0.25">
      <c r="A112" s="129" t="str">
        <v/>
      </c>
      <c r="B112" s="130" t="str">
        <v/>
      </c>
      <c r="D112" s="605"/>
      <c r="E112" s="484"/>
      <c r="F112" s="456"/>
      <c r="G112" s="457"/>
      <c r="H112" s="457"/>
      <c r="I112" s="457"/>
      <c r="J112" s="457"/>
      <c r="K112" s="457"/>
      <c r="L112" s="613"/>
      <c r="M112" s="605"/>
      <c r="N112" s="456"/>
      <c r="O112" s="457"/>
      <c r="P112" s="457"/>
      <c r="Q112" s="457"/>
      <c r="R112" s="457"/>
      <c r="S112" s="457"/>
      <c r="U112" s="497" t="str">
        <f t="shared" si="2"/>
        <v/>
      </c>
      <c r="V112" s="497" t="str">
        <f t="shared" si="3"/>
        <v/>
      </c>
    </row>
    <row r="113" spans="1:22" hidden="1" outlineLevel="1" x14ac:dyDescent="0.25">
      <c r="A113" s="129" t="str">
        <v/>
      </c>
      <c r="B113" s="130" t="str">
        <v/>
      </c>
      <c r="D113" s="605"/>
      <c r="E113" s="484"/>
      <c r="F113" s="456"/>
      <c r="G113" s="457"/>
      <c r="H113" s="457"/>
      <c r="I113" s="457"/>
      <c r="J113" s="457"/>
      <c r="K113" s="457"/>
      <c r="L113" s="613"/>
      <c r="M113" s="605"/>
      <c r="N113" s="456"/>
      <c r="O113" s="457"/>
      <c r="P113" s="457"/>
      <c r="Q113" s="457"/>
      <c r="R113" s="457"/>
      <c r="S113" s="457"/>
      <c r="U113" s="497" t="str">
        <f t="shared" si="2"/>
        <v/>
      </c>
      <c r="V113" s="497" t="str">
        <f t="shared" si="3"/>
        <v/>
      </c>
    </row>
    <row r="114" spans="1:22" hidden="1" outlineLevel="1" x14ac:dyDescent="0.25">
      <c r="A114" s="129" t="str">
        <v/>
      </c>
      <c r="B114" s="130" t="str">
        <v/>
      </c>
      <c r="D114" s="605"/>
      <c r="E114" s="484"/>
      <c r="F114" s="456"/>
      <c r="G114" s="457"/>
      <c r="H114" s="457"/>
      <c r="I114" s="457"/>
      <c r="J114" s="457"/>
      <c r="K114" s="457"/>
      <c r="L114" s="613"/>
      <c r="M114" s="605"/>
      <c r="N114" s="456"/>
      <c r="O114" s="457"/>
      <c r="P114" s="457"/>
      <c r="Q114" s="457"/>
      <c r="R114" s="457"/>
      <c r="S114" s="457"/>
      <c r="U114" s="497" t="str">
        <f t="shared" si="2"/>
        <v/>
      </c>
      <c r="V114" s="497" t="str">
        <f t="shared" si="3"/>
        <v/>
      </c>
    </row>
    <row r="115" spans="1:22" hidden="1" outlineLevel="1" x14ac:dyDescent="0.25">
      <c r="A115" s="129" t="str">
        <v/>
      </c>
      <c r="B115" s="130" t="str">
        <v/>
      </c>
      <c r="D115" s="605"/>
      <c r="E115" s="484"/>
      <c r="F115" s="456"/>
      <c r="G115" s="457"/>
      <c r="H115" s="457"/>
      <c r="I115" s="457"/>
      <c r="J115" s="457"/>
      <c r="K115" s="457"/>
      <c r="L115" s="613"/>
      <c r="M115" s="605"/>
      <c r="N115" s="456"/>
      <c r="O115" s="457"/>
      <c r="P115" s="457"/>
      <c r="Q115" s="457"/>
      <c r="R115" s="457"/>
      <c r="S115" s="457"/>
      <c r="U115" s="497" t="str">
        <f t="shared" si="2"/>
        <v/>
      </c>
      <c r="V115" s="497" t="str">
        <f t="shared" si="3"/>
        <v/>
      </c>
    </row>
    <row r="116" spans="1:22" hidden="1" outlineLevel="1" collapsed="1" x14ac:dyDescent="0.25">
      <c r="A116" s="129" t="str">
        <v/>
      </c>
      <c r="B116" s="130" t="str">
        <v/>
      </c>
      <c r="D116" s="605"/>
      <c r="E116" s="484"/>
      <c r="F116" s="456"/>
      <c r="G116" s="457"/>
      <c r="H116" s="457"/>
      <c r="I116" s="457"/>
      <c r="J116" s="457"/>
      <c r="K116" s="457"/>
      <c r="L116" s="613"/>
      <c r="M116" s="605"/>
      <c r="N116" s="456"/>
      <c r="O116" s="457"/>
      <c r="P116" s="457"/>
      <c r="Q116" s="457"/>
      <c r="R116" s="457"/>
      <c r="S116" s="457"/>
      <c r="U116" s="497" t="str">
        <f t="shared" si="2"/>
        <v/>
      </c>
      <c r="V116" s="497" t="str">
        <f t="shared" si="3"/>
        <v/>
      </c>
    </row>
    <row r="117" spans="1:22" hidden="1" outlineLevel="1" x14ac:dyDescent="0.25">
      <c r="A117" s="129" t="str">
        <v/>
      </c>
      <c r="B117" s="130" t="str">
        <v/>
      </c>
      <c r="D117" s="605"/>
      <c r="E117" s="484"/>
      <c r="F117" s="456"/>
      <c r="G117" s="457"/>
      <c r="H117" s="457"/>
      <c r="I117" s="457"/>
      <c r="J117" s="457"/>
      <c r="K117" s="457"/>
      <c r="L117" s="613"/>
      <c r="M117" s="605"/>
      <c r="N117" s="456"/>
      <c r="O117" s="457"/>
      <c r="P117" s="457"/>
      <c r="Q117" s="457"/>
      <c r="R117" s="457"/>
      <c r="S117" s="457"/>
      <c r="U117" s="497" t="str">
        <f t="shared" si="2"/>
        <v/>
      </c>
      <c r="V117" s="497" t="str">
        <f t="shared" si="3"/>
        <v/>
      </c>
    </row>
    <row r="118" spans="1:22" hidden="1" outlineLevel="1" x14ac:dyDescent="0.25">
      <c r="A118" s="129" t="str">
        <v/>
      </c>
      <c r="B118" s="130" t="str">
        <v/>
      </c>
      <c r="D118" s="605"/>
      <c r="E118" s="484"/>
      <c r="F118" s="456"/>
      <c r="G118" s="457"/>
      <c r="H118" s="457"/>
      <c r="I118" s="457"/>
      <c r="J118" s="457"/>
      <c r="K118" s="457"/>
      <c r="L118" s="613"/>
      <c r="M118" s="605"/>
      <c r="N118" s="456"/>
      <c r="O118" s="457"/>
      <c r="P118" s="457"/>
      <c r="Q118" s="457"/>
      <c r="R118" s="457"/>
      <c r="S118" s="457"/>
      <c r="U118" s="497" t="str">
        <f t="shared" si="2"/>
        <v/>
      </c>
      <c r="V118" s="497" t="str">
        <f t="shared" si="3"/>
        <v/>
      </c>
    </row>
    <row r="119" spans="1:22" hidden="1" outlineLevel="1" x14ac:dyDescent="0.25">
      <c r="A119" s="129" t="str">
        <v/>
      </c>
      <c r="B119" s="130" t="str">
        <v/>
      </c>
      <c r="D119" s="605"/>
      <c r="E119" s="484"/>
      <c r="F119" s="456"/>
      <c r="G119" s="457"/>
      <c r="H119" s="457"/>
      <c r="I119" s="457"/>
      <c r="J119" s="457"/>
      <c r="K119" s="457"/>
      <c r="L119" s="613"/>
      <c r="M119" s="605"/>
      <c r="N119" s="456"/>
      <c r="O119" s="457"/>
      <c r="P119" s="457"/>
      <c r="Q119" s="457"/>
      <c r="R119" s="457"/>
      <c r="S119" s="457"/>
      <c r="U119" s="497" t="str">
        <f t="shared" si="2"/>
        <v/>
      </c>
      <c r="V119" s="497" t="str">
        <f t="shared" si="3"/>
        <v/>
      </c>
    </row>
    <row r="120" spans="1:22" hidden="1" outlineLevel="1" x14ac:dyDescent="0.25">
      <c r="A120" s="129" t="str">
        <v/>
      </c>
      <c r="B120" s="130" t="str">
        <v/>
      </c>
      <c r="D120" s="605"/>
      <c r="E120" s="484"/>
      <c r="F120" s="456"/>
      <c r="G120" s="457"/>
      <c r="H120" s="457"/>
      <c r="I120" s="457"/>
      <c r="J120" s="457"/>
      <c r="K120" s="457"/>
      <c r="L120" s="613"/>
      <c r="M120" s="605"/>
      <c r="N120" s="456"/>
      <c r="O120" s="457"/>
      <c r="P120" s="457"/>
      <c r="Q120" s="457"/>
      <c r="R120" s="457"/>
      <c r="S120" s="457"/>
      <c r="U120" s="497" t="str">
        <f t="shared" si="2"/>
        <v/>
      </c>
      <c r="V120" s="497" t="str">
        <f t="shared" si="3"/>
        <v/>
      </c>
    </row>
    <row r="121" spans="1:22" hidden="1" outlineLevel="1" x14ac:dyDescent="0.25">
      <c r="A121" s="129" t="str">
        <v/>
      </c>
      <c r="B121" s="130" t="str">
        <v/>
      </c>
      <c r="D121" s="605"/>
      <c r="E121" s="484"/>
      <c r="F121" s="456"/>
      <c r="G121" s="457"/>
      <c r="H121" s="457"/>
      <c r="I121" s="457"/>
      <c r="J121" s="457"/>
      <c r="K121" s="457"/>
      <c r="L121" s="613"/>
      <c r="M121" s="605"/>
      <c r="N121" s="456"/>
      <c r="O121" s="457"/>
      <c r="P121" s="457"/>
      <c r="Q121" s="457"/>
      <c r="R121" s="457"/>
      <c r="S121" s="457"/>
      <c r="U121" s="497" t="str">
        <f t="shared" si="2"/>
        <v/>
      </c>
      <c r="V121" s="497" t="str">
        <f t="shared" si="3"/>
        <v/>
      </c>
    </row>
    <row r="122" spans="1:22" hidden="1" outlineLevel="1" x14ac:dyDescent="0.25">
      <c r="A122" s="129" t="str">
        <v/>
      </c>
      <c r="B122" s="130" t="str">
        <v/>
      </c>
      <c r="D122" s="605"/>
      <c r="E122" s="484"/>
      <c r="F122" s="456"/>
      <c r="G122" s="457"/>
      <c r="H122" s="457"/>
      <c r="I122" s="457"/>
      <c r="J122" s="457"/>
      <c r="K122" s="457"/>
      <c r="L122" s="613"/>
      <c r="M122" s="605"/>
      <c r="N122" s="456"/>
      <c r="O122" s="457"/>
      <c r="P122" s="457"/>
      <c r="Q122" s="457"/>
      <c r="R122" s="457"/>
      <c r="S122" s="457"/>
      <c r="U122" s="497" t="str">
        <f t="shared" si="2"/>
        <v/>
      </c>
      <c r="V122" s="497" t="str">
        <f t="shared" si="3"/>
        <v/>
      </c>
    </row>
    <row r="123" spans="1:22" hidden="1" outlineLevel="1" x14ac:dyDescent="0.25">
      <c r="A123" s="129" t="str">
        <v/>
      </c>
      <c r="B123" s="130" t="str">
        <v/>
      </c>
      <c r="D123" s="605"/>
      <c r="E123" s="484"/>
      <c r="F123" s="456"/>
      <c r="G123" s="457"/>
      <c r="H123" s="457"/>
      <c r="I123" s="457"/>
      <c r="J123" s="457"/>
      <c r="K123" s="457"/>
      <c r="L123" s="613"/>
      <c r="M123" s="605"/>
      <c r="N123" s="456"/>
      <c r="O123" s="457"/>
      <c r="P123" s="457"/>
      <c r="Q123" s="457"/>
      <c r="R123" s="457"/>
      <c r="S123" s="457"/>
      <c r="U123" s="497" t="str">
        <f t="shared" si="2"/>
        <v/>
      </c>
      <c r="V123" s="497" t="str">
        <f t="shared" si="3"/>
        <v/>
      </c>
    </row>
    <row r="124" spans="1:22" hidden="1" outlineLevel="1" x14ac:dyDescent="0.25">
      <c r="A124" s="129" t="str">
        <v/>
      </c>
      <c r="B124" s="130" t="str">
        <v/>
      </c>
      <c r="D124" s="605"/>
      <c r="E124" s="484"/>
      <c r="F124" s="456"/>
      <c r="G124" s="457"/>
      <c r="H124" s="457"/>
      <c r="I124" s="457"/>
      <c r="J124" s="457"/>
      <c r="K124" s="457"/>
      <c r="L124" s="613"/>
      <c r="M124" s="605"/>
      <c r="N124" s="456"/>
      <c r="O124" s="457"/>
      <c r="P124" s="457"/>
      <c r="Q124" s="457"/>
      <c r="R124" s="457"/>
      <c r="S124" s="457"/>
      <c r="U124" s="497" t="str">
        <f t="shared" si="2"/>
        <v/>
      </c>
      <c r="V124" s="497" t="str">
        <f t="shared" si="3"/>
        <v/>
      </c>
    </row>
    <row r="125" spans="1:22" hidden="1" outlineLevel="1" x14ac:dyDescent="0.25">
      <c r="A125" s="129" t="str">
        <v/>
      </c>
      <c r="B125" s="130" t="str">
        <v/>
      </c>
      <c r="D125" s="605"/>
      <c r="E125" s="484"/>
      <c r="F125" s="456"/>
      <c r="G125" s="457"/>
      <c r="H125" s="457"/>
      <c r="I125" s="457"/>
      <c r="J125" s="457"/>
      <c r="K125" s="457"/>
      <c r="L125" s="613"/>
      <c r="M125" s="605"/>
      <c r="N125" s="456"/>
      <c r="O125" s="457"/>
      <c r="P125" s="457"/>
      <c r="Q125" s="457"/>
      <c r="R125" s="457"/>
      <c r="S125" s="457"/>
      <c r="U125" s="497" t="str">
        <f t="shared" si="2"/>
        <v/>
      </c>
      <c r="V125" s="497" t="str">
        <f t="shared" si="3"/>
        <v/>
      </c>
    </row>
    <row r="126" spans="1:22" hidden="1" outlineLevel="1" x14ac:dyDescent="0.25">
      <c r="A126" s="129" t="str">
        <v/>
      </c>
      <c r="B126" s="130" t="str">
        <v/>
      </c>
      <c r="D126" s="605"/>
      <c r="E126" s="484"/>
      <c r="F126" s="456"/>
      <c r="G126" s="457"/>
      <c r="H126" s="457"/>
      <c r="I126" s="457"/>
      <c r="J126" s="457"/>
      <c r="K126" s="457"/>
      <c r="L126" s="613"/>
      <c r="M126" s="605"/>
      <c r="N126" s="456"/>
      <c r="O126" s="457"/>
      <c r="P126" s="457"/>
      <c r="Q126" s="457"/>
      <c r="R126" s="457"/>
      <c r="S126" s="457"/>
      <c r="U126" s="497" t="str">
        <f t="shared" si="2"/>
        <v/>
      </c>
      <c r="V126" s="497" t="str">
        <f t="shared" si="3"/>
        <v/>
      </c>
    </row>
    <row r="127" spans="1:22" hidden="1" outlineLevel="1" x14ac:dyDescent="0.25">
      <c r="A127" s="129" t="str">
        <v/>
      </c>
      <c r="B127" s="130" t="str">
        <v/>
      </c>
      <c r="D127" s="605"/>
      <c r="E127" s="484"/>
      <c r="F127" s="456"/>
      <c r="G127" s="457"/>
      <c r="H127" s="457"/>
      <c r="I127" s="457"/>
      <c r="J127" s="457"/>
      <c r="K127" s="457"/>
      <c r="L127" s="613"/>
      <c r="M127" s="605"/>
      <c r="N127" s="456"/>
      <c r="O127" s="457"/>
      <c r="P127" s="457"/>
      <c r="Q127" s="457"/>
      <c r="R127" s="457"/>
      <c r="S127" s="457"/>
      <c r="U127" s="497" t="str">
        <f t="shared" si="2"/>
        <v/>
      </c>
      <c r="V127" s="497" t="str">
        <f t="shared" si="3"/>
        <v/>
      </c>
    </row>
    <row r="128" spans="1:22" hidden="1" outlineLevel="1" x14ac:dyDescent="0.25">
      <c r="A128" s="129" t="str">
        <v/>
      </c>
      <c r="B128" s="130" t="str">
        <v/>
      </c>
      <c r="D128" s="605"/>
      <c r="E128" s="484"/>
      <c r="F128" s="456"/>
      <c r="G128" s="457"/>
      <c r="H128" s="457"/>
      <c r="I128" s="457"/>
      <c r="J128" s="457"/>
      <c r="K128" s="457"/>
      <c r="L128" s="613"/>
      <c r="M128" s="605"/>
      <c r="N128" s="456"/>
      <c r="O128" s="457"/>
      <c r="P128" s="457"/>
      <c r="Q128" s="457"/>
      <c r="R128" s="457"/>
      <c r="S128" s="457"/>
      <c r="U128" s="497" t="str">
        <f t="shared" si="2"/>
        <v/>
      </c>
      <c r="V128" s="497" t="str">
        <f t="shared" si="3"/>
        <v/>
      </c>
    </row>
    <row r="129" spans="1:22" hidden="1" outlineLevel="1" x14ac:dyDescent="0.25">
      <c r="A129" s="129" t="str">
        <v/>
      </c>
      <c r="B129" s="130" t="str">
        <v/>
      </c>
      <c r="D129" s="605"/>
      <c r="E129" s="484"/>
      <c r="F129" s="456"/>
      <c r="G129" s="457"/>
      <c r="H129" s="457"/>
      <c r="I129" s="457"/>
      <c r="J129" s="457"/>
      <c r="K129" s="457"/>
      <c r="L129" s="613"/>
      <c r="M129" s="605"/>
      <c r="N129" s="456"/>
      <c r="O129" s="457"/>
      <c r="P129" s="457"/>
      <c r="Q129" s="457"/>
      <c r="R129" s="457"/>
      <c r="S129" s="457"/>
      <c r="U129" s="497" t="str">
        <f t="shared" si="2"/>
        <v/>
      </c>
      <c r="V129" s="497" t="str">
        <f t="shared" si="3"/>
        <v/>
      </c>
    </row>
    <row r="130" spans="1:22" hidden="1" outlineLevel="1" x14ac:dyDescent="0.25">
      <c r="A130" s="129" t="str">
        <v/>
      </c>
      <c r="B130" s="130" t="str">
        <v/>
      </c>
      <c r="D130" s="605"/>
      <c r="E130" s="484"/>
      <c r="F130" s="456"/>
      <c r="G130" s="457"/>
      <c r="H130" s="457"/>
      <c r="I130" s="457"/>
      <c r="J130" s="457"/>
      <c r="K130" s="457"/>
      <c r="L130" s="613"/>
      <c r="M130" s="605"/>
      <c r="N130" s="456"/>
      <c r="O130" s="457"/>
      <c r="P130" s="457"/>
      <c r="Q130" s="457"/>
      <c r="R130" s="457"/>
      <c r="S130" s="457"/>
      <c r="U130" s="497" t="str">
        <f t="shared" si="2"/>
        <v/>
      </c>
      <c r="V130" s="497" t="str">
        <f t="shared" si="3"/>
        <v/>
      </c>
    </row>
    <row r="131" spans="1:22" hidden="1" outlineLevel="1" x14ac:dyDescent="0.25">
      <c r="A131" s="129" t="str">
        <v/>
      </c>
      <c r="B131" s="130" t="str">
        <v/>
      </c>
      <c r="D131" s="605"/>
      <c r="E131" s="484"/>
      <c r="F131" s="456"/>
      <c r="G131" s="457"/>
      <c r="H131" s="457"/>
      <c r="I131" s="457"/>
      <c r="J131" s="457"/>
      <c r="K131" s="457"/>
      <c r="L131" s="613"/>
      <c r="M131" s="605"/>
      <c r="N131" s="456"/>
      <c r="O131" s="457"/>
      <c r="P131" s="457"/>
      <c r="Q131" s="457"/>
      <c r="R131" s="457"/>
      <c r="S131" s="457"/>
      <c r="U131" s="497" t="str">
        <f t="shared" si="2"/>
        <v/>
      </c>
      <c r="V131" s="497" t="str">
        <f t="shared" si="3"/>
        <v/>
      </c>
    </row>
    <row r="132" spans="1:22" hidden="1" outlineLevel="1" x14ac:dyDescent="0.25">
      <c r="A132" s="129" t="str">
        <v/>
      </c>
      <c r="B132" s="130" t="str">
        <v/>
      </c>
      <c r="D132" s="605"/>
      <c r="E132" s="484"/>
      <c r="F132" s="456"/>
      <c r="G132" s="457"/>
      <c r="H132" s="457"/>
      <c r="I132" s="457"/>
      <c r="J132" s="457"/>
      <c r="K132" s="457"/>
      <c r="L132" s="613"/>
      <c r="M132" s="605"/>
      <c r="N132" s="456"/>
      <c r="O132" s="457"/>
      <c r="P132" s="457"/>
      <c r="Q132" s="457"/>
      <c r="R132" s="457"/>
      <c r="S132" s="457"/>
      <c r="U132" s="497" t="str">
        <f t="shared" si="2"/>
        <v/>
      </c>
      <c r="V132" s="497" t="str">
        <f t="shared" si="3"/>
        <v/>
      </c>
    </row>
    <row r="133" spans="1:22" hidden="1" outlineLevel="1" x14ac:dyDescent="0.25">
      <c r="A133" s="129" t="str">
        <v/>
      </c>
      <c r="B133" s="130" t="str">
        <v/>
      </c>
      <c r="D133" s="605"/>
      <c r="E133" s="484"/>
      <c r="F133" s="456"/>
      <c r="G133" s="457"/>
      <c r="H133" s="457"/>
      <c r="I133" s="457"/>
      <c r="J133" s="457"/>
      <c r="K133" s="457"/>
      <c r="L133" s="613"/>
      <c r="M133" s="605"/>
      <c r="N133" s="456"/>
      <c r="O133" s="457"/>
      <c r="P133" s="457"/>
      <c r="Q133" s="457"/>
      <c r="R133" s="457"/>
      <c r="S133" s="457"/>
      <c r="U133" s="497" t="str">
        <f t="shared" si="2"/>
        <v/>
      </c>
      <c r="V133" s="497" t="str">
        <f t="shared" si="3"/>
        <v/>
      </c>
    </row>
    <row r="134" spans="1:22" hidden="1" outlineLevel="1" x14ac:dyDescent="0.25">
      <c r="A134" s="129" t="str">
        <v/>
      </c>
      <c r="B134" s="130" t="str">
        <v/>
      </c>
      <c r="D134" s="605"/>
      <c r="E134" s="484"/>
      <c r="F134" s="456"/>
      <c r="G134" s="457"/>
      <c r="H134" s="457"/>
      <c r="I134" s="457"/>
      <c r="J134" s="457"/>
      <c r="K134" s="457"/>
      <c r="L134" s="613"/>
      <c r="M134" s="605"/>
      <c r="N134" s="456"/>
      <c r="O134" s="457"/>
      <c r="P134" s="457"/>
      <c r="Q134" s="457"/>
      <c r="R134" s="457"/>
      <c r="S134" s="457"/>
      <c r="U134" s="497" t="str">
        <f t="shared" si="2"/>
        <v/>
      </c>
      <c r="V134" s="497" t="str">
        <f t="shared" si="3"/>
        <v/>
      </c>
    </row>
    <row r="135" spans="1:22" hidden="1" outlineLevel="1" x14ac:dyDescent="0.25">
      <c r="A135" s="129" t="str">
        <v/>
      </c>
      <c r="B135" s="130" t="str">
        <v/>
      </c>
      <c r="D135" s="605"/>
      <c r="E135" s="484"/>
      <c r="F135" s="456"/>
      <c r="G135" s="457"/>
      <c r="H135" s="457"/>
      <c r="I135" s="457"/>
      <c r="J135" s="457"/>
      <c r="K135" s="457"/>
      <c r="L135" s="613"/>
      <c r="M135" s="605"/>
      <c r="N135" s="456"/>
      <c r="O135" s="457"/>
      <c r="P135" s="457"/>
      <c r="Q135" s="457"/>
      <c r="R135" s="457"/>
      <c r="S135" s="457"/>
      <c r="U135" s="497" t="str">
        <f t="shared" ref="U135:U198" si="4">IFERROR(((P135/H135)^(1/((M135-D135)/365)))-1,"")</f>
        <v/>
      </c>
      <c r="V135" s="497" t="str">
        <f t="shared" ref="V135:V198" si="5">IFERROR(((Q135/I135)^(1/((M135-D135)/365)))-1,"")</f>
        <v/>
      </c>
    </row>
    <row r="136" spans="1:22" hidden="1" outlineLevel="1" x14ac:dyDescent="0.25">
      <c r="A136" s="129" t="str">
        <v/>
      </c>
      <c r="B136" s="130" t="str">
        <v/>
      </c>
      <c r="D136" s="605"/>
      <c r="E136" s="484"/>
      <c r="F136" s="456"/>
      <c r="G136" s="457"/>
      <c r="H136" s="457"/>
      <c r="I136" s="457"/>
      <c r="J136" s="457"/>
      <c r="K136" s="457"/>
      <c r="L136" s="613"/>
      <c r="M136" s="605"/>
      <c r="N136" s="456"/>
      <c r="O136" s="457"/>
      <c r="P136" s="457"/>
      <c r="Q136" s="457"/>
      <c r="R136" s="457"/>
      <c r="S136" s="457"/>
      <c r="U136" s="497" t="str">
        <f t="shared" si="4"/>
        <v/>
      </c>
      <c r="V136" s="497" t="str">
        <f t="shared" si="5"/>
        <v/>
      </c>
    </row>
    <row r="137" spans="1:22" hidden="1" outlineLevel="1" x14ac:dyDescent="0.25">
      <c r="A137" s="129" t="str">
        <v/>
      </c>
      <c r="B137" s="130" t="str">
        <v/>
      </c>
      <c r="D137" s="605"/>
      <c r="E137" s="484"/>
      <c r="F137" s="456"/>
      <c r="G137" s="457"/>
      <c r="H137" s="457"/>
      <c r="I137" s="457"/>
      <c r="J137" s="457"/>
      <c r="K137" s="457"/>
      <c r="L137" s="613"/>
      <c r="M137" s="605"/>
      <c r="N137" s="456"/>
      <c r="O137" s="457"/>
      <c r="P137" s="457"/>
      <c r="Q137" s="457"/>
      <c r="R137" s="457"/>
      <c r="S137" s="457"/>
      <c r="U137" s="497" t="str">
        <f t="shared" si="4"/>
        <v/>
      </c>
      <c r="V137" s="497" t="str">
        <f t="shared" si="5"/>
        <v/>
      </c>
    </row>
    <row r="138" spans="1:22" hidden="1" outlineLevel="1" x14ac:dyDescent="0.25">
      <c r="A138" s="129" t="str">
        <v/>
      </c>
      <c r="B138" s="130" t="str">
        <v/>
      </c>
      <c r="D138" s="605"/>
      <c r="E138" s="484"/>
      <c r="F138" s="456"/>
      <c r="G138" s="457"/>
      <c r="H138" s="457"/>
      <c r="I138" s="457"/>
      <c r="J138" s="457"/>
      <c r="K138" s="457"/>
      <c r="L138" s="613"/>
      <c r="M138" s="605"/>
      <c r="N138" s="456"/>
      <c r="O138" s="457"/>
      <c r="P138" s="457"/>
      <c r="Q138" s="457"/>
      <c r="R138" s="457"/>
      <c r="S138" s="457"/>
      <c r="U138" s="497" t="str">
        <f t="shared" si="4"/>
        <v/>
      </c>
      <c r="V138" s="497" t="str">
        <f t="shared" si="5"/>
        <v/>
      </c>
    </row>
    <row r="139" spans="1:22" hidden="1" outlineLevel="1" x14ac:dyDescent="0.25">
      <c r="A139" s="129" t="str">
        <v/>
      </c>
      <c r="B139" s="130" t="str">
        <v/>
      </c>
      <c r="D139" s="605"/>
      <c r="E139" s="484"/>
      <c r="F139" s="456"/>
      <c r="G139" s="457"/>
      <c r="H139" s="457"/>
      <c r="I139" s="457"/>
      <c r="J139" s="457"/>
      <c r="K139" s="457"/>
      <c r="L139" s="613"/>
      <c r="M139" s="605"/>
      <c r="N139" s="456"/>
      <c r="O139" s="457"/>
      <c r="P139" s="457"/>
      <c r="Q139" s="457"/>
      <c r="R139" s="457"/>
      <c r="S139" s="457"/>
      <c r="U139" s="497" t="str">
        <f t="shared" si="4"/>
        <v/>
      </c>
      <c r="V139" s="497" t="str">
        <f t="shared" si="5"/>
        <v/>
      </c>
    </row>
    <row r="140" spans="1:22" hidden="1" outlineLevel="1" x14ac:dyDescent="0.25">
      <c r="A140" s="129" t="str">
        <v/>
      </c>
      <c r="B140" s="130" t="str">
        <v/>
      </c>
      <c r="D140" s="605"/>
      <c r="E140" s="484"/>
      <c r="F140" s="456"/>
      <c r="G140" s="457"/>
      <c r="H140" s="457"/>
      <c r="I140" s="457"/>
      <c r="J140" s="457"/>
      <c r="K140" s="457"/>
      <c r="L140" s="613"/>
      <c r="M140" s="605"/>
      <c r="N140" s="456"/>
      <c r="O140" s="457"/>
      <c r="P140" s="457"/>
      <c r="Q140" s="457"/>
      <c r="R140" s="457"/>
      <c r="S140" s="457"/>
      <c r="U140" s="497" t="str">
        <f t="shared" si="4"/>
        <v/>
      </c>
      <c r="V140" s="497" t="str">
        <f t="shared" si="5"/>
        <v/>
      </c>
    </row>
    <row r="141" spans="1:22" hidden="1" outlineLevel="1" x14ac:dyDescent="0.25">
      <c r="A141" s="129" t="str">
        <v/>
      </c>
      <c r="B141" s="130" t="str">
        <v/>
      </c>
      <c r="D141" s="605"/>
      <c r="E141" s="484"/>
      <c r="F141" s="456"/>
      <c r="G141" s="457"/>
      <c r="H141" s="457"/>
      <c r="I141" s="457"/>
      <c r="J141" s="457"/>
      <c r="K141" s="457"/>
      <c r="L141" s="613"/>
      <c r="M141" s="605"/>
      <c r="N141" s="456"/>
      <c r="O141" s="457"/>
      <c r="P141" s="457"/>
      <c r="Q141" s="457"/>
      <c r="R141" s="457"/>
      <c r="S141" s="457"/>
      <c r="U141" s="497" t="str">
        <f t="shared" si="4"/>
        <v/>
      </c>
      <c r="V141" s="497" t="str">
        <f t="shared" si="5"/>
        <v/>
      </c>
    </row>
    <row r="142" spans="1:22" hidden="1" outlineLevel="1" x14ac:dyDescent="0.25">
      <c r="A142" s="129" t="str">
        <v/>
      </c>
      <c r="B142" s="130" t="str">
        <v/>
      </c>
      <c r="D142" s="605"/>
      <c r="E142" s="484"/>
      <c r="F142" s="456"/>
      <c r="G142" s="457"/>
      <c r="H142" s="457"/>
      <c r="I142" s="457"/>
      <c r="J142" s="457"/>
      <c r="K142" s="457"/>
      <c r="L142" s="613"/>
      <c r="M142" s="605"/>
      <c r="N142" s="456"/>
      <c r="O142" s="457"/>
      <c r="P142" s="457"/>
      <c r="Q142" s="457"/>
      <c r="R142" s="457"/>
      <c r="S142" s="457"/>
      <c r="U142" s="497" t="str">
        <f t="shared" si="4"/>
        <v/>
      </c>
      <c r="V142" s="497" t="str">
        <f t="shared" si="5"/>
        <v/>
      </c>
    </row>
    <row r="143" spans="1:22" hidden="1" outlineLevel="1" x14ac:dyDescent="0.25">
      <c r="A143" s="129" t="str">
        <v/>
      </c>
      <c r="B143" s="130" t="str">
        <v/>
      </c>
      <c r="D143" s="605"/>
      <c r="E143" s="484"/>
      <c r="F143" s="456"/>
      <c r="G143" s="457"/>
      <c r="H143" s="457"/>
      <c r="I143" s="457"/>
      <c r="J143" s="457"/>
      <c r="K143" s="457"/>
      <c r="L143" s="613"/>
      <c r="M143" s="605"/>
      <c r="N143" s="456"/>
      <c r="O143" s="457"/>
      <c r="P143" s="457"/>
      <c r="Q143" s="457"/>
      <c r="R143" s="457"/>
      <c r="S143" s="457"/>
      <c r="U143" s="497" t="str">
        <f t="shared" si="4"/>
        <v/>
      </c>
      <c r="V143" s="497" t="str">
        <f t="shared" si="5"/>
        <v/>
      </c>
    </row>
    <row r="144" spans="1:22" hidden="1" outlineLevel="1" x14ac:dyDescent="0.25">
      <c r="A144" s="129" t="str">
        <v/>
      </c>
      <c r="B144" s="130" t="str">
        <v/>
      </c>
      <c r="D144" s="605"/>
      <c r="E144" s="484"/>
      <c r="F144" s="456"/>
      <c r="G144" s="457"/>
      <c r="H144" s="457"/>
      <c r="I144" s="457"/>
      <c r="J144" s="457"/>
      <c r="K144" s="457"/>
      <c r="L144" s="613"/>
      <c r="M144" s="605"/>
      <c r="N144" s="456"/>
      <c r="O144" s="457"/>
      <c r="P144" s="457"/>
      <c r="Q144" s="457"/>
      <c r="R144" s="457"/>
      <c r="S144" s="457"/>
      <c r="U144" s="497" t="str">
        <f t="shared" si="4"/>
        <v/>
      </c>
      <c r="V144" s="497" t="str">
        <f t="shared" si="5"/>
        <v/>
      </c>
    </row>
    <row r="145" spans="1:22" hidden="1" outlineLevel="1" x14ac:dyDescent="0.25">
      <c r="A145" s="129" t="str">
        <v/>
      </c>
      <c r="B145" s="130" t="str">
        <v/>
      </c>
      <c r="D145" s="605"/>
      <c r="E145" s="484"/>
      <c r="F145" s="456"/>
      <c r="G145" s="457"/>
      <c r="H145" s="457"/>
      <c r="I145" s="457"/>
      <c r="J145" s="457"/>
      <c r="K145" s="457"/>
      <c r="L145" s="613"/>
      <c r="M145" s="605"/>
      <c r="N145" s="456"/>
      <c r="O145" s="457"/>
      <c r="P145" s="457"/>
      <c r="Q145" s="457"/>
      <c r="R145" s="457"/>
      <c r="S145" s="457"/>
      <c r="U145" s="497" t="str">
        <f t="shared" si="4"/>
        <v/>
      </c>
      <c r="V145" s="497" t="str">
        <f t="shared" si="5"/>
        <v/>
      </c>
    </row>
    <row r="146" spans="1:22" hidden="1" outlineLevel="1" collapsed="1" x14ac:dyDescent="0.25">
      <c r="A146" s="129" t="str">
        <v/>
      </c>
      <c r="B146" s="130" t="str">
        <v/>
      </c>
      <c r="D146" s="605"/>
      <c r="E146" s="484"/>
      <c r="F146" s="456"/>
      <c r="G146" s="457"/>
      <c r="H146" s="457"/>
      <c r="I146" s="457"/>
      <c r="J146" s="457"/>
      <c r="K146" s="457"/>
      <c r="L146" s="613"/>
      <c r="M146" s="605"/>
      <c r="N146" s="456"/>
      <c r="O146" s="457"/>
      <c r="P146" s="457"/>
      <c r="Q146" s="457"/>
      <c r="R146" s="457"/>
      <c r="S146" s="457"/>
      <c r="U146" s="497" t="str">
        <f t="shared" si="4"/>
        <v/>
      </c>
      <c r="V146" s="497" t="str">
        <f t="shared" si="5"/>
        <v/>
      </c>
    </row>
    <row r="147" spans="1:22" hidden="1" outlineLevel="1" x14ac:dyDescent="0.25">
      <c r="A147" s="129" t="str">
        <v/>
      </c>
      <c r="B147" s="130" t="str">
        <v/>
      </c>
      <c r="D147" s="605"/>
      <c r="E147" s="484"/>
      <c r="F147" s="456"/>
      <c r="G147" s="457"/>
      <c r="H147" s="457"/>
      <c r="I147" s="457"/>
      <c r="J147" s="457"/>
      <c r="K147" s="457"/>
      <c r="L147" s="613"/>
      <c r="M147" s="605"/>
      <c r="N147" s="456"/>
      <c r="O147" s="457"/>
      <c r="P147" s="457"/>
      <c r="Q147" s="457"/>
      <c r="R147" s="457"/>
      <c r="S147" s="457"/>
      <c r="U147" s="497" t="str">
        <f t="shared" si="4"/>
        <v/>
      </c>
      <c r="V147" s="497" t="str">
        <f t="shared" si="5"/>
        <v/>
      </c>
    </row>
    <row r="148" spans="1:22" hidden="1" outlineLevel="1" x14ac:dyDescent="0.25">
      <c r="A148" s="129" t="str">
        <v/>
      </c>
      <c r="B148" s="130" t="str">
        <v/>
      </c>
      <c r="D148" s="605"/>
      <c r="E148" s="484"/>
      <c r="F148" s="456"/>
      <c r="G148" s="457"/>
      <c r="H148" s="457"/>
      <c r="I148" s="457"/>
      <c r="J148" s="457"/>
      <c r="K148" s="457"/>
      <c r="L148" s="613"/>
      <c r="M148" s="605"/>
      <c r="N148" s="456"/>
      <c r="O148" s="457"/>
      <c r="P148" s="457"/>
      <c r="Q148" s="457"/>
      <c r="R148" s="457"/>
      <c r="S148" s="457"/>
      <c r="U148" s="497" t="str">
        <f t="shared" si="4"/>
        <v/>
      </c>
      <c r="V148" s="497" t="str">
        <f t="shared" si="5"/>
        <v/>
      </c>
    </row>
    <row r="149" spans="1:22" hidden="1" outlineLevel="1" x14ac:dyDescent="0.25">
      <c r="A149" s="129" t="str">
        <v/>
      </c>
      <c r="B149" s="130" t="str">
        <v/>
      </c>
      <c r="D149" s="605"/>
      <c r="E149" s="484"/>
      <c r="F149" s="456"/>
      <c r="G149" s="457"/>
      <c r="H149" s="457"/>
      <c r="I149" s="457"/>
      <c r="J149" s="457"/>
      <c r="K149" s="457"/>
      <c r="L149" s="613"/>
      <c r="M149" s="605"/>
      <c r="N149" s="456"/>
      <c r="O149" s="457"/>
      <c r="P149" s="457"/>
      <c r="Q149" s="457"/>
      <c r="R149" s="457"/>
      <c r="S149" s="457"/>
      <c r="U149" s="497" t="str">
        <f t="shared" si="4"/>
        <v/>
      </c>
      <c r="V149" s="497" t="str">
        <f t="shared" si="5"/>
        <v/>
      </c>
    </row>
    <row r="150" spans="1:22" hidden="1" outlineLevel="1" x14ac:dyDescent="0.25">
      <c r="A150" s="129" t="str">
        <v/>
      </c>
      <c r="B150" s="130" t="str">
        <v/>
      </c>
      <c r="D150" s="605"/>
      <c r="E150" s="484"/>
      <c r="F150" s="456"/>
      <c r="G150" s="457"/>
      <c r="H150" s="457"/>
      <c r="I150" s="457"/>
      <c r="J150" s="457"/>
      <c r="K150" s="457"/>
      <c r="L150" s="613"/>
      <c r="M150" s="605"/>
      <c r="N150" s="456"/>
      <c r="O150" s="457"/>
      <c r="P150" s="457"/>
      <c r="Q150" s="457"/>
      <c r="R150" s="457"/>
      <c r="S150" s="457"/>
      <c r="U150" s="497" t="str">
        <f t="shared" si="4"/>
        <v/>
      </c>
      <c r="V150" s="497" t="str">
        <f t="shared" si="5"/>
        <v/>
      </c>
    </row>
    <row r="151" spans="1:22" hidden="1" outlineLevel="1" x14ac:dyDescent="0.25">
      <c r="A151" s="129" t="str">
        <v/>
      </c>
      <c r="B151" s="130" t="str">
        <v/>
      </c>
      <c r="D151" s="605"/>
      <c r="E151" s="484"/>
      <c r="F151" s="456"/>
      <c r="G151" s="457"/>
      <c r="H151" s="457"/>
      <c r="I151" s="457"/>
      <c r="J151" s="457"/>
      <c r="K151" s="457"/>
      <c r="L151" s="613"/>
      <c r="M151" s="605"/>
      <c r="N151" s="456"/>
      <c r="O151" s="457"/>
      <c r="P151" s="457"/>
      <c r="Q151" s="457"/>
      <c r="R151" s="457"/>
      <c r="S151" s="457"/>
      <c r="U151" s="497" t="str">
        <f t="shared" si="4"/>
        <v/>
      </c>
      <c r="V151" s="497" t="str">
        <f t="shared" si="5"/>
        <v/>
      </c>
    </row>
    <row r="152" spans="1:22" hidden="1" outlineLevel="1" x14ac:dyDescent="0.25">
      <c r="A152" s="129" t="str">
        <v/>
      </c>
      <c r="B152" s="130" t="str">
        <v/>
      </c>
      <c r="D152" s="605"/>
      <c r="E152" s="484"/>
      <c r="F152" s="456"/>
      <c r="G152" s="457"/>
      <c r="H152" s="457"/>
      <c r="I152" s="457"/>
      <c r="J152" s="457"/>
      <c r="K152" s="457"/>
      <c r="L152" s="613"/>
      <c r="M152" s="605"/>
      <c r="N152" s="456"/>
      <c r="O152" s="457"/>
      <c r="P152" s="457"/>
      <c r="Q152" s="457"/>
      <c r="R152" s="457"/>
      <c r="S152" s="457"/>
      <c r="U152" s="497" t="str">
        <f t="shared" si="4"/>
        <v/>
      </c>
      <c r="V152" s="497" t="str">
        <f t="shared" si="5"/>
        <v/>
      </c>
    </row>
    <row r="153" spans="1:22" collapsed="1" x14ac:dyDescent="0.25">
      <c r="A153" s="129" t="str">
        <v/>
      </c>
      <c r="B153" s="130" t="str">
        <v/>
      </c>
      <c r="D153" s="605"/>
      <c r="E153" s="484"/>
      <c r="F153" s="456"/>
      <c r="G153" s="457"/>
      <c r="H153" s="457"/>
      <c r="I153" s="457"/>
      <c r="J153" s="457"/>
      <c r="K153" s="457"/>
      <c r="L153" s="613"/>
      <c r="M153" s="605"/>
      <c r="N153" s="456"/>
      <c r="O153" s="457"/>
      <c r="P153" s="457"/>
      <c r="Q153" s="457"/>
      <c r="R153" s="457"/>
      <c r="S153" s="457"/>
      <c r="U153" s="497" t="str">
        <f t="shared" si="4"/>
        <v/>
      </c>
      <c r="V153" s="497" t="str">
        <f t="shared" si="5"/>
        <v/>
      </c>
    </row>
    <row r="154" spans="1:22" hidden="1" outlineLevel="1" x14ac:dyDescent="0.25">
      <c r="A154" s="129" t="str">
        <v/>
      </c>
      <c r="B154" s="130" t="str">
        <v/>
      </c>
      <c r="D154" s="605"/>
      <c r="E154" s="484"/>
      <c r="F154" s="456"/>
      <c r="G154" s="457"/>
      <c r="H154" s="457"/>
      <c r="I154" s="457"/>
      <c r="J154" s="457"/>
      <c r="K154" s="457"/>
      <c r="L154" s="613"/>
      <c r="M154" s="605"/>
      <c r="N154" s="456"/>
      <c r="O154" s="457"/>
      <c r="P154" s="457"/>
      <c r="Q154" s="457"/>
      <c r="R154" s="457"/>
      <c r="S154" s="457"/>
      <c r="U154" s="497" t="str">
        <f t="shared" si="4"/>
        <v/>
      </c>
      <c r="V154" s="497" t="str">
        <f t="shared" si="5"/>
        <v/>
      </c>
    </row>
    <row r="155" spans="1:22" hidden="1" outlineLevel="1" x14ac:dyDescent="0.25">
      <c r="A155" s="129" t="str">
        <v/>
      </c>
      <c r="B155" s="130" t="str">
        <v/>
      </c>
      <c r="D155" s="605"/>
      <c r="E155" s="484"/>
      <c r="F155" s="456"/>
      <c r="G155" s="457"/>
      <c r="H155" s="457"/>
      <c r="I155" s="457"/>
      <c r="J155" s="457"/>
      <c r="K155" s="457"/>
      <c r="L155" s="613"/>
      <c r="M155" s="605"/>
      <c r="N155" s="456"/>
      <c r="O155" s="457"/>
      <c r="P155" s="457"/>
      <c r="Q155" s="457"/>
      <c r="R155" s="457"/>
      <c r="S155" s="457"/>
      <c r="U155" s="497" t="str">
        <f t="shared" si="4"/>
        <v/>
      </c>
      <c r="V155" s="497" t="str">
        <f t="shared" si="5"/>
        <v/>
      </c>
    </row>
    <row r="156" spans="1:22" hidden="1" outlineLevel="1" x14ac:dyDescent="0.25">
      <c r="A156" s="129" t="str">
        <v/>
      </c>
      <c r="B156" s="130" t="str">
        <v/>
      </c>
      <c r="D156" s="605"/>
      <c r="E156" s="484"/>
      <c r="F156" s="456"/>
      <c r="G156" s="457"/>
      <c r="H156" s="457"/>
      <c r="I156" s="457"/>
      <c r="J156" s="457"/>
      <c r="K156" s="457"/>
      <c r="L156" s="613"/>
      <c r="M156" s="605"/>
      <c r="N156" s="456"/>
      <c r="O156" s="457"/>
      <c r="P156" s="457"/>
      <c r="Q156" s="457"/>
      <c r="R156" s="457"/>
      <c r="S156" s="457"/>
      <c r="U156" s="497" t="str">
        <f t="shared" si="4"/>
        <v/>
      </c>
      <c r="V156" s="497" t="str">
        <f t="shared" si="5"/>
        <v/>
      </c>
    </row>
    <row r="157" spans="1:22" hidden="1" outlineLevel="1" x14ac:dyDescent="0.25">
      <c r="A157" s="129" t="str">
        <v/>
      </c>
      <c r="B157" s="130" t="str">
        <v/>
      </c>
      <c r="D157" s="605"/>
      <c r="E157" s="484"/>
      <c r="F157" s="456"/>
      <c r="G157" s="457"/>
      <c r="H157" s="457"/>
      <c r="I157" s="457"/>
      <c r="J157" s="457"/>
      <c r="K157" s="457"/>
      <c r="L157" s="613"/>
      <c r="M157" s="605"/>
      <c r="N157" s="456"/>
      <c r="O157" s="457"/>
      <c r="P157" s="457"/>
      <c r="Q157" s="457"/>
      <c r="R157" s="457"/>
      <c r="S157" s="457"/>
      <c r="U157" s="497" t="str">
        <f t="shared" si="4"/>
        <v/>
      </c>
      <c r="V157" s="497" t="str">
        <f t="shared" si="5"/>
        <v/>
      </c>
    </row>
    <row r="158" spans="1:22" hidden="1" outlineLevel="1" x14ac:dyDescent="0.25">
      <c r="A158" s="129" t="str">
        <v/>
      </c>
      <c r="B158" s="130" t="str">
        <v/>
      </c>
      <c r="D158" s="605"/>
      <c r="E158" s="484"/>
      <c r="F158" s="456"/>
      <c r="G158" s="457"/>
      <c r="H158" s="457"/>
      <c r="I158" s="457"/>
      <c r="J158" s="457"/>
      <c r="K158" s="457"/>
      <c r="L158" s="613"/>
      <c r="M158" s="605"/>
      <c r="N158" s="456"/>
      <c r="O158" s="457"/>
      <c r="P158" s="457"/>
      <c r="Q158" s="457"/>
      <c r="R158" s="457"/>
      <c r="S158" s="457"/>
      <c r="U158" s="497" t="str">
        <f t="shared" si="4"/>
        <v/>
      </c>
      <c r="V158" s="497" t="str">
        <f t="shared" si="5"/>
        <v/>
      </c>
    </row>
    <row r="159" spans="1:22" hidden="1" outlineLevel="1" x14ac:dyDescent="0.25">
      <c r="A159" s="129" t="str">
        <v/>
      </c>
      <c r="B159" s="130" t="str">
        <v/>
      </c>
      <c r="D159" s="605"/>
      <c r="E159" s="484"/>
      <c r="F159" s="456"/>
      <c r="G159" s="457"/>
      <c r="H159" s="457"/>
      <c r="I159" s="457"/>
      <c r="J159" s="457"/>
      <c r="K159" s="457"/>
      <c r="L159" s="613"/>
      <c r="M159" s="605"/>
      <c r="N159" s="456"/>
      <c r="O159" s="457"/>
      <c r="P159" s="457"/>
      <c r="Q159" s="457"/>
      <c r="R159" s="457"/>
      <c r="S159" s="457"/>
      <c r="U159" s="497" t="str">
        <f t="shared" si="4"/>
        <v/>
      </c>
      <c r="V159" s="497" t="str">
        <f t="shared" si="5"/>
        <v/>
      </c>
    </row>
    <row r="160" spans="1:22" hidden="1" outlineLevel="1" x14ac:dyDescent="0.25">
      <c r="A160" s="129" t="str">
        <v/>
      </c>
      <c r="B160" s="130" t="str">
        <v/>
      </c>
      <c r="D160" s="605"/>
      <c r="E160" s="484"/>
      <c r="F160" s="456"/>
      <c r="G160" s="457"/>
      <c r="H160" s="457"/>
      <c r="I160" s="457"/>
      <c r="J160" s="457"/>
      <c r="K160" s="457"/>
      <c r="L160" s="613"/>
      <c r="M160" s="605"/>
      <c r="N160" s="456"/>
      <c r="O160" s="457"/>
      <c r="P160" s="457"/>
      <c r="Q160" s="457"/>
      <c r="R160" s="457"/>
      <c r="S160" s="457"/>
      <c r="U160" s="497" t="str">
        <f t="shared" si="4"/>
        <v/>
      </c>
      <c r="V160" s="497" t="str">
        <f t="shared" si="5"/>
        <v/>
      </c>
    </row>
    <row r="161" spans="1:22" hidden="1" outlineLevel="1" x14ac:dyDescent="0.25">
      <c r="A161" s="129" t="str">
        <v/>
      </c>
      <c r="B161" s="130" t="str">
        <v/>
      </c>
      <c r="D161" s="605"/>
      <c r="E161" s="484"/>
      <c r="F161" s="456"/>
      <c r="G161" s="457"/>
      <c r="H161" s="457"/>
      <c r="I161" s="457"/>
      <c r="J161" s="457"/>
      <c r="K161" s="457"/>
      <c r="L161" s="613"/>
      <c r="M161" s="605"/>
      <c r="N161" s="456"/>
      <c r="O161" s="457"/>
      <c r="P161" s="457"/>
      <c r="Q161" s="457"/>
      <c r="R161" s="457"/>
      <c r="S161" s="457"/>
      <c r="U161" s="497" t="str">
        <f t="shared" si="4"/>
        <v/>
      </c>
      <c r="V161" s="497" t="str">
        <f t="shared" si="5"/>
        <v/>
      </c>
    </row>
    <row r="162" spans="1:22" hidden="1" outlineLevel="1" x14ac:dyDescent="0.25">
      <c r="A162" s="129" t="str">
        <v/>
      </c>
      <c r="B162" s="130" t="str">
        <v/>
      </c>
      <c r="D162" s="605"/>
      <c r="E162" s="484"/>
      <c r="F162" s="456"/>
      <c r="G162" s="457"/>
      <c r="H162" s="457"/>
      <c r="I162" s="457"/>
      <c r="J162" s="457"/>
      <c r="K162" s="457"/>
      <c r="L162" s="613"/>
      <c r="M162" s="605"/>
      <c r="N162" s="456"/>
      <c r="O162" s="457"/>
      <c r="P162" s="457"/>
      <c r="Q162" s="457"/>
      <c r="R162" s="457"/>
      <c r="S162" s="457"/>
      <c r="U162" s="497" t="str">
        <f t="shared" si="4"/>
        <v/>
      </c>
      <c r="V162" s="497" t="str">
        <f t="shared" si="5"/>
        <v/>
      </c>
    </row>
    <row r="163" spans="1:22" hidden="1" outlineLevel="1" x14ac:dyDescent="0.25">
      <c r="A163" s="129" t="str">
        <v/>
      </c>
      <c r="B163" s="130" t="str">
        <v/>
      </c>
      <c r="D163" s="605"/>
      <c r="E163" s="484"/>
      <c r="F163" s="456"/>
      <c r="G163" s="457"/>
      <c r="H163" s="457"/>
      <c r="I163" s="457"/>
      <c r="J163" s="457"/>
      <c r="K163" s="457"/>
      <c r="L163" s="613"/>
      <c r="M163" s="605"/>
      <c r="N163" s="456"/>
      <c r="O163" s="457"/>
      <c r="P163" s="457"/>
      <c r="Q163" s="457"/>
      <c r="R163" s="457"/>
      <c r="S163" s="457"/>
      <c r="U163" s="497" t="str">
        <f t="shared" si="4"/>
        <v/>
      </c>
      <c r="V163" s="497" t="str">
        <f t="shared" si="5"/>
        <v/>
      </c>
    </row>
    <row r="164" spans="1:22" hidden="1" outlineLevel="1" x14ac:dyDescent="0.25">
      <c r="A164" s="129" t="str">
        <v/>
      </c>
      <c r="B164" s="130" t="str">
        <v/>
      </c>
      <c r="D164" s="605"/>
      <c r="E164" s="484"/>
      <c r="F164" s="456"/>
      <c r="G164" s="457"/>
      <c r="H164" s="457"/>
      <c r="I164" s="457"/>
      <c r="J164" s="457"/>
      <c r="K164" s="457"/>
      <c r="L164" s="613"/>
      <c r="M164" s="605"/>
      <c r="N164" s="456"/>
      <c r="O164" s="457"/>
      <c r="P164" s="457"/>
      <c r="Q164" s="457"/>
      <c r="R164" s="457"/>
      <c r="S164" s="457"/>
      <c r="U164" s="497" t="str">
        <f t="shared" si="4"/>
        <v/>
      </c>
      <c r="V164" s="497" t="str">
        <f t="shared" si="5"/>
        <v/>
      </c>
    </row>
    <row r="165" spans="1:22" hidden="1" outlineLevel="1" x14ac:dyDescent="0.25">
      <c r="A165" s="129" t="str">
        <v/>
      </c>
      <c r="B165" s="130" t="str">
        <v/>
      </c>
      <c r="D165" s="605"/>
      <c r="E165" s="484"/>
      <c r="F165" s="456"/>
      <c r="G165" s="457"/>
      <c r="H165" s="457"/>
      <c r="I165" s="457"/>
      <c r="J165" s="457"/>
      <c r="K165" s="457"/>
      <c r="L165" s="613"/>
      <c r="M165" s="605"/>
      <c r="N165" s="456"/>
      <c r="O165" s="457"/>
      <c r="P165" s="457"/>
      <c r="Q165" s="457"/>
      <c r="R165" s="457"/>
      <c r="S165" s="457"/>
      <c r="U165" s="497" t="str">
        <f t="shared" si="4"/>
        <v/>
      </c>
      <c r="V165" s="497" t="str">
        <f t="shared" si="5"/>
        <v/>
      </c>
    </row>
    <row r="166" spans="1:22" hidden="1" outlineLevel="1" collapsed="1" x14ac:dyDescent="0.25">
      <c r="A166" s="129" t="str">
        <v/>
      </c>
      <c r="B166" s="130" t="str">
        <v/>
      </c>
      <c r="D166" s="605"/>
      <c r="E166" s="484"/>
      <c r="F166" s="456"/>
      <c r="G166" s="457"/>
      <c r="H166" s="457"/>
      <c r="I166" s="457"/>
      <c r="J166" s="457"/>
      <c r="K166" s="457"/>
      <c r="L166" s="613"/>
      <c r="M166" s="605"/>
      <c r="N166" s="456"/>
      <c r="O166" s="457"/>
      <c r="P166" s="457"/>
      <c r="Q166" s="457"/>
      <c r="R166" s="457"/>
      <c r="S166" s="457"/>
      <c r="U166" s="497" t="str">
        <f t="shared" si="4"/>
        <v/>
      </c>
      <c r="V166" s="497" t="str">
        <f t="shared" si="5"/>
        <v/>
      </c>
    </row>
    <row r="167" spans="1:22" hidden="1" outlineLevel="1" x14ac:dyDescent="0.25">
      <c r="A167" s="129" t="str">
        <v/>
      </c>
      <c r="B167" s="130" t="str">
        <v/>
      </c>
      <c r="D167" s="605"/>
      <c r="E167" s="484"/>
      <c r="F167" s="456"/>
      <c r="G167" s="457"/>
      <c r="H167" s="457"/>
      <c r="I167" s="457"/>
      <c r="J167" s="457"/>
      <c r="K167" s="457"/>
      <c r="L167" s="613"/>
      <c r="M167" s="605"/>
      <c r="N167" s="456"/>
      <c r="O167" s="457"/>
      <c r="P167" s="457"/>
      <c r="Q167" s="457"/>
      <c r="R167" s="457"/>
      <c r="S167" s="457"/>
      <c r="U167" s="497" t="str">
        <f t="shared" si="4"/>
        <v/>
      </c>
      <c r="V167" s="497" t="str">
        <f t="shared" si="5"/>
        <v/>
      </c>
    </row>
    <row r="168" spans="1:22" hidden="1" outlineLevel="1" x14ac:dyDescent="0.25">
      <c r="A168" s="129" t="str">
        <v/>
      </c>
      <c r="B168" s="130" t="str">
        <v/>
      </c>
      <c r="D168" s="605"/>
      <c r="E168" s="484"/>
      <c r="F168" s="456"/>
      <c r="G168" s="457"/>
      <c r="H168" s="457"/>
      <c r="I168" s="457"/>
      <c r="J168" s="457"/>
      <c r="K168" s="457"/>
      <c r="L168" s="613"/>
      <c r="M168" s="605"/>
      <c r="N168" s="456"/>
      <c r="O168" s="457"/>
      <c r="P168" s="457"/>
      <c r="Q168" s="457"/>
      <c r="R168" s="457"/>
      <c r="S168" s="457"/>
      <c r="U168" s="497" t="str">
        <f t="shared" si="4"/>
        <v/>
      </c>
      <c r="V168" s="497" t="str">
        <f t="shared" si="5"/>
        <v/>
      </c>
    </row>
    <row r="169" spans="1:22" hidden="1" outlineLevel="1" x14ac:dyDescent="0.25">
      <c r="A169" s="129" t="str">
        <v/>
      </c>
      <c r="B169" s="130" t="str">
        <v/>
      </c>
      <c r="D169" s="605"/>
      <c r="E169" s="484"/>
      <c r="F169" s="456"/>
      <c r="G169" s="457"/>
      <c r="H169" s="457"/>
      <c r="I169" s="457"/>
      <c r="J169" s="457"/>
      <c r="K169" s="457"/>
      <c r="L169" s="613"/>
      <c r="M169" s="605"/>
      <c r="N169" s="456"/>
      <c r="O169" s="457"/>
      <c r="P169" s="457"/>
      <c r="Q169" s="457"/>
      <c r="R169" s="457"/>
      <c r="S169" s="457"/>
      <c r="U169" s="497" t="str">
        <f t="shared" si="4"/>
        <v/>
      </c>
      <c r="V169" s="497" t="str">
        <f t="shared" si="5"/>
        <v/>
      </c>
    </row>
    <row r="170" spans="1:22" hidden="1" outlineLevel="1" x14ac:dyDescent="0.25">
      <c r="A170" s="129" t="str">
        <v/>
      </c>
      <c r="B170" s="130" t="str">
        <v/>
      </c>
      <c r="D170" s="605"/>
      <c r="E170" s="484"/>
      <c r="F170" s="456"/>
      <c r="G170" s="457"/>
      <c r="H170" s="457"/>
      <c r="I170" s="457"/>
      <c r="J170" s="457"/>
      <c r="K170" s="457"/>
      <c r="L170" s="613"/>
      <c r="M170" s="605"/>
      <c r="N170" s="456"/>
      <c r="O170" s="457"/>
      <c r="P170" s="457"/>
      <c r="Q170" s="457"/>
      <c r="R170" s="457"/>
      <c r="S170" s="457"/>
      <c r="U170" s="497" t="str">
        <f t="shared" si="4"/>
        <v/>
      </c>
      <c r="V170" s="497" t="str">
        <f t="shared" si="5"/>
        <v/>
      </c>
    </row>
    <row r="171" spans="1:22" hidden="1" outlineLevel="1" x14ac:dyDescent="0.25">
      <c r="A171" s="129" t="str">
        <v/>
      </c>
      <c r="B171" s="130" t="str">
        <v/>
      </c>
      <c r="D171" s="605"/>
      <c r="E171" s="484"/>
      <c r="F171" s="456"/>
      <c r="G171" s="457"/>
      <c r="H171" s="457"/>
      <c r="I171" s="457"/>
      <c r="J171" s="457"/>
      <c r="K171" s="457"/>
      <c r="L171" s="613"/>
      <c r="M171" s="605"/>
      <c r="N171" s="456"/>
      <c r="O171" s="457"/>
      <c r="P171" s="457"/>
      <c r="Q171" s="457"/>
      <c r="R171" s="457"/>
      <c r="S171" s="457"/>
      <c r="U171" s="497" t="str">
        <f t="shared" si="4"/>
        <v/>
      </c>
      <c r="V171" s="497" t="str">
        <f t="shared" si="5"/>
        <v/>
      </c>
    </row>
    <row r="172" spans="1:22" hidden="1" outlineLevel="1" x14ac:dyDescent="0.25">
      <c r="A172" s="129" t="str">
        <v/>
      </c>
      <c r="B172" s="130" t="str">
        <v/>
      </c>
      <c r="D172" s="605"/>
      <c r="E172" s="484"/>
      <c r="F172" s="456"/>
      <c r="G172" s="457"/>
      <c r="H172" s="457"/>
      <c r="I172" s="457"/>
      <c r="J172" s="457"/>
      <c r="K172" s="457"/>
      <c r="L172" s="613"/>
      <c r="M172" s="605"/>
      <c r="N172" s="456"/>
      <c r="O172" s="457"/>
      <c r="P172" s="457"/>
      <c r="Q172" s="457"/>
      <c r="R172" s="457"/>
      <c r="S172" s="457"/>
      <c r="U172" s="497" t="str">
        <f t="shared" si="4"/>
        <v/>
      </c>
      <c r="V172" s="497" t="str">
        <f t="shared" si="5"/>
        <v/>
      </c>
    </row>
    <row r="173" spans="1:22" hidden="1" outlineLevel="1" x14ac:dyDescent="0.25">
      <c r="A173" s="129" t="str">
        <v/>
      </c>
      <c r="B173" s="130" t="str">
        <v/>
      </c>
      <c r="D173" s="605"/>
      <c r="E173" s="484"/>
      <c r="F173" s="456"/>
      <c r="G173" s="457"/>
      <c r="H173" s="457"/>
      <c r="I173" s="457"/>
      <c r="J173" s="457"/>
      <c r="K173" s="457"/>
      <c r="L173" s="613"/>
      <c r="M173" s="605"/>
      <c r="N173" s="456"/>
      <c r="O173" s="457"/>
      <c r="P173" s="457"/>
      <c r="Q173" s="457"/>
      <c r="R173" s="457"/>
      <c r="S173" s="457"/>
      <c r="U173" s="497" t="str">
        <f t="shared" si="4"/>
        <v/>
      </c>
      <c r="V173" s="497" t="str">
        <f t="shared" si="5"/>
        <v/>
      </c>
    </row>
    <row r="174" spans="1:22" hidden="1" outlineLevel="1" x14ac:dyDescent="0.25">
      <c r="A174" s="129" t="str">
        <v/>
      </c>
      <c r="B174" s="130" t="str">
        <v/>
      </c>
      <c r="D174" s="605"/>
      <c r="E174" s="484"/>
      <c r="F174" s="456"/>
      <c r="G174" s="457"/>
      <c r="H174" s="457"/>
      <c r="I174" s="457"/>
      <c r="J174" s="457"/>
      <c r="K174" s="457"/>
      <c r="L174" s="613"/>
      <c r="M174" s="605"/>
      <c r="N174" s="456"/>
      <c r="O174" s="457"/>
      <c r="P174" s="457"/>
      <c r="Q174" s="457"/>
      <c r="R174" s="457"/>
      <c r="S174" s="457"/>
      <c r="U174" s="497" t="str">
        <f t="shared" si="4"/>
        <v/>
      </c>
      <c r="V174" s="497" t="str">
        <f t="shared" si="5"/>
        <v/>
      </c>
    </row>
    <row r="175" spans="1:22" hidden="1" outlineLevel="1" x14ac:dyDescent="0.25">
      <c r="A175" s="129" t="str">
        <v/>
      </c>
      <c r="B175" s="130" t="str">
        <v/>
      </c>
      <c r="D175" s="605"/>
      <c r="E175" s="484"/>
      <c r="F175" s="456"/>
      <c r="G175" s="457"/>
      <c r="H175" s="457"/>
      <c r="I175" s="457"/>
      <c r="J175" s="457"/>
      <c r="K175" s="457"/>
      <c r="L175" s="613"/>
      <c r="M175" s="605"/>
      <c r="N175" s="456"/>
      <c r="O175" s="457"/>
      <c r="P175" s="457"/>
      <c r="Q175" s="457"/>
      <c r="R175" s="457"/>
      <c r="S175" s="457"/>
      <c r="U175" s="497" t="str">
        <f t="shared" si="4"/>
        <v/>
      </c>
      <c r="V175" s="497" t="str">
        <f t="shared" si="5"/>
        <v/>
      </c>
    </row>
    <row r="176" spans="1:22" hidden="1" outlineLevel="1" x14ac:dyDescent="0.25">
      <c r="A176" s="129" t="str">
        <v/>
      </c>
      <c r="B176" s="130" t="str">
        <v/>
      </c>
      <c r="D176" s="605"/>
      <c r="E176" s="484"/>
      <c r="F176" s="456"/>
      <c r="G176" s="457"/>
      <c r="H176" s="457"/>
      <c r="I176" s="457"/>
      <c r="J176" s="457"/>
      <c r="K176" s="457"/>
      <c r="L176" s="613"/>
      <c r="M176" s="605"/>
      <c r="N176" s="456"/>
      <c r="O176" s="457"/>
      <c r="P176" s="457"/>
      <c r="Q176" s="457"/>
      <c r="R176" s="457"/>
      <c r="S176" s="457"/>
      <c r="U176" s="497" t="str">
        <f t="shared" si="4"/>
        <v/>
      </c>
      <c r="V176" s="497" t="str">
        <f t="shared" si="5"/>
        <v/>
      </c>
    </row>
    <row r="177" spans="1:22" hidden="1" outlineLevel="1" x14ac:dyDescent="0.25">
      <c r="A177" s="129" t="str">
        <v/>
      </c>
      <c r="B177" s="130" t="str">
        <v/>
      </c>
      <c r="D177" s="605"/>
      <c r="E177" s="484"/>
      <c r="F177" s="456"/>
      <c r="G177" s="457"/>
      <c r="H177" s="457"/>
      <c r="I177" s="457"/>
      <c r="J177" s="457"/>
      <c r="K177" s="457"/>
      <c r="L177" s="613"/>
      <c r="M177" s="605"/>
      <c r="N177" s="456"/>
      <c r="O177" s="457"/>
      <c r="P177" s="457"/>
      <c r="Q177" s="457"/>
      <c r="R177" s="457"/>
      <c r="S177" s="457"/>
      <c r="U177" s="497" t="str">
        <f t="shared" si="4"/>
        <v/>
      </c>
      <c r="V177" s="497" t="str">
        <f t="shared" si="5"/>
        <v/>
      </c>
    </row>
    <row r="178" spans="1:22" hidden="1" outlineLevel="1" x14ac:dyDescent="0.25">
      <c r="A178" s="129" t="str">
        <v/>
      </c>
      <c r="B178" s="130" t="str">
        <v/>
      </c>
      <c r="D178" s="605"/>
      <c r="E178" s="484"/>
      <c r="F178" s="456"/>
      <c r="G178" s="457"/>
      <c r="H178" s="457"/>
      <c r="I178" s="457"/>
      <c r="J178" s="457"/>
      <c r="K178" s="457"/>
      <c r="L178" s="613"/>
      <c r="M178" s="605"/>
      <c r="N178" s="456"/>
      <c r="O178" s="457"/>
      <c r="P178" s="457"/>
      <c r="Q178" s="457"/>
      <c r="R178" s="457"/>
      <c r="S178" s="457"/>
      <c r="U178" s="497" t="str">
        <f t="shared" si="4"/>
        <v/>
      </c>
      <c r="V178" s="497" t="str">
        <f t="shared" si="5"/>
        <v/>
      </c>
    </row>
    <row r="179" spans="1:22" hidden="1" outlineLevel="1" x14ac:dyDescent="0.25">
      <c r="A179" s="129" t="str">
        <v/>
      </c>
      <c r="B179" s="130" t="str">
        <v/>
      </c>
      <c r="D179" s="605"/>
      <c r="E179" s="484"/>
      <c r="F179" s="456"/>
      <c r="G179" s="457"/>
      <c r="H179" s="457"/>
      <c r="I179" s="457"/>
      <c r="J179" s="457"/>
      <c r="K179" s="457"/>
      <c r="L179" s="613"/>
      <c r="M179" s="605"/>
      <c r="N179" s="456"/>
      <c r="O179" s="457"/>
      <c r="P179" s="457"/>
      <c r="Q179" s="457"/>
      <c r="R179" s="457"/>
      <c r="S179" s="457"/>
      <c r="U179" s="497" t="str">
        <f t="shared" si="4"/>
        <v/>
      </c>
      <c r="V179" s="497" t="str">
        <f t="shared" si="5"/>
        <v/>
      </c>
    </row>
    <row r="180" spans="1:22" hidden="1" outlineLevel="1" x14ac:dyDescent="0.25">
      <c r="A180" s="129" t="str">
        <v/>
      </c>
      <c r="B180" s="130" t="str">
        <v/>
      </c>
      <c r="D180" s="605"/>
      <c r="E180" s="484"/>
      <c r="F180" s="456"/>
      <c r="G180" s="457"/>
      <c r="H180" s="457"/>
      <c r="I180" s="457"/>
      <c r="J180" s="457"/>
      <c r="K180" s="457"/>
      <c r="L180" s="613"/>
      <c r="M180" s="605"/>
      <c r="N180" s="456"/>
      <c r="O180" s="457"/>
      <c r="P180" s="457"/>
      <c r="Q180" s="457"/>
      <c r="R180" s="457"/>
      <c r="S180" s="457"/>
      <c r="U180" s="497" t="str">
        <f t="shared" si="4"/>
        <v/>
      </c>
      <c r="V180" s="497" t="str">
        <f t="shared" si="5"/>
        <v/>
      </c>
    </row>
    <row r="181" spans="1:22" hidden="1" outlineLevel="1" x14ac:dyDescent="0.25">
      <c r="A181" s="129" t="str">
        <v/>
      </c>
      <c r="B181" s="130" t="str">
        <v/>
      </c>
      <c r="D181" s="605"/>
      <c r="E181" s="484"/>
      <c r="F181" s="456"/>
      <c r="G181" s="457"/>
      <c r="H181" s="457"/>
      <c r="I181" s="457"/>
      <c r="J181" s="457"/>
      <c r="K181" s="457"/>
      <c r="L181" s="613"/>
      <c r="M181" s="605"/>
      <c r="N181" s="456"/>
      <c r="O181" s="457"/>
      <c r="P181" s="457"/>
      <c r="Q181" s="457"/>
      <c r="R181" s="457"/>
      <c r="S181" s="457"/>
      <c r="U181" s="497" t="str">
        <f t="shared" si="4"/>
        <v/>
      </c>
      <c r="V181" s="497" t="str">
        <f t="shared" si="5"/>
        <v/>
      </c>
    </row>
    <row r="182" spans="1:22" hidden="1" outlineLevel="1" x14ac:dyDescent="0.25">
      <c r="A182" s="129" t="str">
        <v/>
      </c>
      <c r="B182" s="130" t="str">
        <v/>
      </c>
      <c r="D182" s="605"/>
      <c r="E182" s="484"/>
      <c r="F182" s="456"/>
      <c r="G182" s="457"/>
      <c r="H182" s="457"/>
      <c r="I182" s="457"/>
      <c r="J182" s="457"/>
      <c r="K182" s="457"/>
      <c r="L182" s="613"/>
      <c r="M182" s="605"/>
      <c r="N182" s="456"/>
      <c r="O182" s="457"/>
      <c r="P182" s="457"/>
      <c r="Q182" s="457"/>
      <c r="R182" s="457"/>
      <c r="S182" s="457"/>
      <c r="U182" s="497" t="str">
        <f t="shared" si="4"/>
        <v/>
      </c>
      <c r="V182" s="497" t="str">
        <f t="shared" si="5"/>
        <v/>
      </c>
    </row>
    <row r="183" spans="1:22" hidden="1" outlineLevel="1" x14ac:dyDescent="0.25">
      <c r="A183" s="129" t="str">
        <v/>
      </c>
      <c r="B183" s="130" t="str">
        <v/>
      </c>
      <c r="D183" s="605"/>
      <c r="E183" s="484"/>
      <c r="F183" s="456"/>
      <c r="G183" s="457"/>
      <c r="H183" s="457"/>
      <c r="I183" s="457"/>
      <c r="J183" s="457"/>
      <c r="K183" s="457"/>
      <c r="L183" s="613"/>
      <c r="M183" s="605"/>
      <c r="N183" s="456"/>
      <c r="O183" s="457"/>
      <c r="P183" s="457"/>
      <c r="Q183" s="457"/>
      <c r="R183" s="457"/>
      <c r="S183" s="457"/>
      <c r="U183" s="497" t="str">
        <f t="shared" si="4"/>
        <v/>
      </c>
      <c r="V183" s="497" t="str">
        <f t="shared" si="5"/>
        <v/>
      </c>
    </row>
    <row r="184" spans="1:22" hidden="1" outlineLevel="1" x14ac:dyDescent="0.25">
      <c r="A184" s="129" t="str">
        <v/>
      </c>
      <c r="B184" s="130" t="str">
        <v/>
      </c>
      <c r="D184" s="605"/>
      <c r="E184" s="484"/>
      <c r="F184" s="456"/>
      <c r="G184" s="457"/>
      <c r="H184" s="457"/>
      <c r="I184" s="457"/>
      <c r="J184" s="457"/>
      <c r="K184" s="457"/>
      <c r="L184" s="613"/>
      <c r="M184" s="605"/>
      <c r="N184" s="456"/>
      <c r="O184" s="457"/>
      <c r="P184" s="457"/>
      <c r="Q184" s="457"/>
      <c r="R184" s="457"/>
      <c r="S184" s="457"/>
      <c r="U184" s="497" t="str">
        <f t="shared" si="4"/>
        <v/>
      </c>
      <c r="V184" s="497" t="str">
        <f t="shared" si="5"/>
        <v/>
      </c>
    </row>
    <row r="185" spans="1:22" hidden="1" outlineLevel="1" x14ac:dyDescent="0.25">
      <c r="A185" s="129" t="str">
        <v/>
      </c>
      <c r="B185" s="130" t="str">
        <v/>
      </c>
      <c r="D185" s="605"/>
      <c r="E185" s="484"/>
      <c r="F185" s="456"/>
      <c r="G185" s="457"/>
      <c r="H185" s="457"/>
      <c r="I185" s="457"/>
      <c r="J185" s="457"/>
      <c r="K185" s="457"/>
      <c r="L185" s="613"/>
      <c r="M185" s="605"/>
      <c r="N185" s="456"/>
      <c r="O185" s="457"/>
      <c r="P185" s="457"/>
      <c r="Q185" s="457"/>
      <c r="R185" s="457"/>
      <c r="S185" s="457"/>
      <c r="U185" s="497" t="str">
        <f t="shared" si="4"/>
        <v/>
      </c>
      <c r="V185" s="497" t="str">
        <f t="shared" si="5"/>
        <v/>
      </c>
    </row>
    <row r="186" spans="1:22" hidden="1" outlineLevel="1" x14ac:dyDescent="0.25">
      <c r="A186" s="129" t="str">
        <v/>
      </c>
      <c r="B186" s="130" t="str">
        <v/>
      </c>
      <c r="D186" s="605"/>
      <c r="E186" s="484"/>
      <c r="F186" s="456"/>
      <c r="G186" s="457"/>
      <c r="H186" s="457"/>
      <c r="I186" s="457"/>
      <c r="J186" s="457"/>
      <c r="K186" s="457"/>
      <c r="L186" s="613"/>
      <c r="M186" s="605"/>
      <c r="N186" s="456"/>
      <c r="O186" s="457"/>
      <c r="P186" s="457"/>
      <c r="Q186" s="457"/>
      <c r="R186" s="457"/>
      <c r="S186" s="457"/>
      <c r="U186" s="497" t="str">
        <f t="shared" si="4"/>
        <v/>
      </c>
      <c r="V186" s="497" t="str">
        <f t="shared" si="5"/>
        <v/>
      </c>
    </row>
    <row r="187" spans="1:22" hidden="1" outlineLevel="1" x14ac:dyDescent="0.25">
      <c r="A187" s="129" t="str">
        <v/>
      </c>
      <c r="B187" s="130" t="str">
        <v/>
      </c>
      <c r="D187" s="605"/>
      <c r="E187" s="484"/>
      <c r="F187" s="456"/>
      <c r="G187" s="457"/>
      <c r="H187" s="457"/>
      <c r="I187" s="457"/>
      <c r="J187" s="457"/>
      <c r="K187" s="457"/>
      <c r="L187" s="613"/>
      <c r="M187" s="605"/>
      <c r="N187" s="456"/>
      <c r="O187" s="457"/>
      <c r="P187" s="457"/>
      <c r="Q187" s="457"/>
      <c r="R187" s="457"/>
      <c r="S187" s="457"/>
      <c r="U187" s="497" t="str">
        <f t="shared" si="4"/>
        <v/>
      </c>
      <c r="V187" s="497" t="str">
        <f t="shared" si="5"/>
        <v/>
      </c>
    </row>
    <row r="188" spans="1:22" hidden="1" outlineLevel="1" x14ac:dyDescent="0.25">
      <c r="A188" s="129" t="str">
        <v/>
      </c>
      <c r="B188" s="130" t="str">
        <v/>
      </c>
      <c r="D188" s="605"/>
      <c r="E188" s="484"/>
      <c r="F188" s="456"/>
      <c r="G188" s="457"/>
      <c r="H188" s="457"/>
      <c r="I188" s="457"/>
      <c r="J188" s="457"/>
      <c r="K188" s="457"/>
      <c r="L188" s="613"/>
      <c r="M188" s="605"/>
      <c r="N188" s="456"/>
      <c r="O188" s="457"/>
      <c r="P188" s="457"/>
      <c r="Q188" s="457"/>
      <c r="R188" s="457"/>
      <c r="S188" s="457"/>
      <c r="U188" s="497" t="str">
        <f t="shared" si="4"/>
        <v/>
      </c>
      <c r="V188" s="497" t="str">
        <f t="shared" si="5"/>
        <v/>
      </c>
    </row>
    <row r="189" spans="1:22" hidden="1" outlineLevel="1" x14ac:dyDescent="0.25">
      <c r="A189" s="129" t="str">
        <v/>
      </c>
      <c r="B189" s="130" t="str">
        <v/>
      </c>
      <c r="D189" s="605"/>
      <c r="E189" s="484"/>
      <c r="F189" s="456"/>
      <c r="G189" s="457"/>
      <c r="H189" s="457"/>
      <c r="I189" s="457"/>
      <c r="J189" s="457"/>
      <c r="K189" s="457"/>
      <c r="L189" s="613"/>
      <c r="M189" s="605"/>
      <c r="N189" s="456"/>
      <c r="O189" s="457"/>
      <c r="P189" s="457"/>
      <c r="Q189" s="457"/>
      <c r="R189" s="457"/>
      <c r="S189" s="457"/>
      <c r="U189" s="497" t="str">
        <f t="shared" si="4"/>
        <v/>
      </c>
      <c r="V189" s="497" t="str">
        <f t="shared" si="5"/>
        <v/>
      </c>
    </row>
    <row r="190" spans="1:22" hidden="1" outlineLevel="1" x14ac:dyDescent="0.25">
      <c r="A190" s="129" t="str">
        <v/>
      </c>
      <c r="B190" s="130" t="str">
        <v/>
      </c>
      <c r="D190" s="605"/>
      <c r="E190" s="484"/>
      <c r="F190" s="456"/>
      <c r="G190" s="457"/>
      <c r="H190" s="457"/>
      <c r="I190" s="457"/>
      <c r="J190" s="457"/>
      <c r="K190" s="457"/>
      <c r="L190" s="613"/>
      <c r="M190" s="605"/>
      <c r="N190" s="456"/>
      <c r="O190" s="457"/>
      <c r="P190" s="457"/>
      <c r="Q190" s="457"/>
      <c r="R190" s="457"/>
      <c r="S190" s="457"/>
      <c r="U190" s="497" t="str">
        <f t="shared" si="4"/>
        <v/>
      </c>
      <c r="V190" s="497" t="str">
        <f t="shared" si="5"/>
        <v/>
      </c>
    </row>
    <row r="191" spans="1:22" hidden="1" outlineLevel="1" x14ac:dyDescent="0.25">
      <c r="A191" s="129" t="str">
        <v/>
      </c>
      <c r="B191" s="130" t="str">
        <v/>
      </c>
      <c r="D191" s="605"/>
      <c r="E191" s="484"/>
      <c r="F191" s="456"/>
      <c r="G191" s="457"/>
      <c r="H191" s="457"/>
      <c r="I191" s="457"/>
      <c r="J191" s="457"/>
      <c r="K191" s="457"/>
      <c r="L191" s="613"/>
      <c r="M191" s="605"/>
      <c r="N191" s="456"/>
      <c r="O191" s="457"/>
      <c r="P191" s="457"/>
      <c r="Q191" s="457"/>
      <c r="R191" s="457"/>
      <c r="S191" s="457"/>
      <c r="U191" s="497" t="str">
        <f t="shared" si="4"/>
        <v/>
      </c>
      <c r="V191" s="497" t="str">
        <f t="shared" si="5"/>
        <v/>
      </c>
    </row>
    <row r="192" spans="1:22" hidden="1" outlineLevel="1" x14ac:dyDescent="0.25">
      <c r="A192" s="129" t="str">
        <v/>
      </c>
      <c r="B192" s="130" t="str">
        <v/>
      </c>
      <c r="D192" s="605"/>
      <c r="E192" s="484"/>
      <c r="F192" s="456"/>
      <c r="G192" s="457"/>
      <c r="H192" s="457"/>
      <c r="I192" s="457"/>
      <c r="J192" s="457"/>
      <c r="K192" s="457"/>
      <c r="L192" s="613"/>
      <c r="M192" s="605"/>
      <c r="N192" s="456"/>
      <c r="O192" s="457"/>
      <c r="P192" s="457"/>
      <c r="Q192" s="457"/>
      <c r="R192" s="457"/>
      <c r="S192" s="457"/>
      <c r="U192" s="497" t="str">
        <f t="shared" si="4"/>
        <v/>
      </c>
      <c r="V192" s="497" t="str">
        <f t="shared" si="5"/>
        <v/>
      </c>
    </row>
    <row r="193" spans="1:22" hidden="1" outlineLevel="1" x14ac:dyDescent="0.25">
      <c r="A193" s="129" t="str">
        <v/>
      </c>
      <c r="B193" s="130" t="str">
        <v/>
      </c>
      <c r="D193" s="605"/>
      <c r="E193" s="484"/>
      <c r="F193" s="456"/>
      <c r="G193" s="457"/>
      <c r="H193" s="457"/>
      <c r="I193" s="457"/>
      <c r="J193" s="457"/>
      <c r="K193" s="457"/>
      <c r="L193" s="613"/>
      <c r="M193" s="605"/>
      <c r="N193" s="456"/>
      <c r="O193" s="457"/>
      <c r="P193" s="457"/>
      <c r="Q193" s="457"/>
      <c r="R193" s="457"/>
      <c r="S193" s="457"/>
      <c r="U193" s="497" t="str">
        <f t="shared" si="4"/>
        <v/>
      </c>
      <c r="V193" s="497" t="str">
        <f t="shared" si="5"/>
        <v/>
      </c>
    </row>
    <row r="194" spans="1:22" hidden="1" outlineLevel="1" x14ac:dyDescent="0.25">
      <c r="A194" s="129" t="str">
        <v/>
      </c>
      <c r="B194" s="130" t="str">
        <v/>
      </c>
      <c r="D194" s="605"/>
      <c r="E194" s="484"/>
      <c r="F194" s="456"/>
      <c r="G194" s="457"/>
      <c r="H194" s="457"/>
      <c r="I194" s="457"/>
      <c r="J194" s="457"/>
      <c r="K194" s="457"/>
      <c r="L194" s="613"/>
      <c r="M194" s="605"/>
      <c r="N194" s="456"/>
      <c r="O194" s="457"/>
      <c r="P194" s="457"/>
      <c r="Q194" s="457"/>
      <c r="R194" s="457"/>
      <c r="S194" s="457"/>
      <c r="U194" s="497" t="str">
        <f t="shared" si="4"/>
        <v/>
      </c>
      <c r="V194" s="497" t="str">
        <f t="shared" si="5"/>
        <v/>
      </c>
    </row>
    <row r="195" spans="1:22" hidden="1" outlineLevel="1" x14ac:dyDescent="0.25">
      <c r="A195" s="129" t="str">
        <v/>
      </c>
      <c r="B195" s="130" t="str">
        <v/>
      </c>
      <c r="D195" s="605"/>
      <c r="E195" s="484"/>
      <c r="F195" s="456"/>
      <c r="G195" s="457"/>
      <c r="H195" s="457"/>
      <c r="I195" s="457"/>
      <c r="J195" s="457"/>
      <c r="K195" s="457"/>
      <c r="L195" s="613"/>
      <c r="M195" s="605"/>
      <c r="N195" s="456"/>
      <c r="O195" s="457"/>
      <c r="P195" s="457"/>
      <c r="Q195" s="457"/>
      <c r="R195" s="457"/>
      <c r="S195" s="457"/>
      <c r="U195" s="497" t="str">
        <f t="shared" si="4"/>
        <v/>
      </c>
      <c r="V195" s="497" t="str">
        <f t="shared" si="5"/>
        <v/>
      </c>
    </row>
    <row r="196" spans="1:22" hidden="1" outlineLevel="1" collapsed="1" x14ac:dyDescent="0.25">
      <c r="A196" s="129" t="str">
        <v/>
      </c>
      <c r="B196" s="130" t="str">
        <v/>
      </c>
      <c r="D196" s="605"/>
      <c r="E196" s="484"/>
      <c r="F196" s="456"/>
      <c r="G196" s="457"/>
      <c r="H196" s="457"/>
      <c r="I196" s="457"/>
      <c r="J196" s="457"/>
      <c r="K196" s="457"/>
      <c r="L196" s="613"/>
      <c r="M196" s="605"/>
      <c r="N196" s="456"/>
      <c r="O196" s="457"/>
      <c r="P196" s="457"/>
      <c r="Q196" s="457"/>
      <c r="R196" s="457"/>
      <c r="S196" s="457"/>
      <c r="U196" s="497" t="str">
        <f t="shared" si="4"/>
        <v/>
      </c>
      <c r="V196" s="497" t="str">
        <f t="shared" si="5"/>
        <v/>
      </c>
    </row>
    <row r="197" spans="1:22" hidden="1" outlineLevel="1" x14ac:dyDescent="0.25">
      <c r="A197" s="129" t="str">
        <v/>
      </c>
      <c r="B197" s="130" t="str">
        <v/>
      </c>
      <c r="D197" s="605"/>
      <c r="E197" s="484"/>
      <c r="F197" s="456"/>
      <c r="G197" s="457"/>
      <c r="H197" s="457"/>
      <c r="I197" s="457"/>
      <c r="J197" s="457"/>
      <c r="K197" s="457"/>
      <c r="L197" s="613"/>
      <c r="M197" s="605"/>
      <c r="N197" s="456"/>
      <c r="O197" s="457"/>
      <c r="P197" s="457"/>
      <c r="Q197" s="457"/>
      <c r="R197" s="457"/>
      <c r="S197" s="457"/>
      <c r="U197" s="497" t="str">
        <f t="shared" si="4"/>
        <v/>
      </c>
      <c r="V197" s="497" t="str">
        <f t="shared" si="5"/>
        <v/>
      </c>
    </row>
    <row r="198" spans="1:22" hidden="1" outlineLevel="1" x14ac:dyDescent="0.25">
      <c r="A198" s="129" t="str">
        <v/>
      </c>
      <c r="B198" s="130" t="str">
        <v/>
      </c>
      <c r="D198" s="605"/>
      <c r="E198" s="484"/>
      <c r="F198" s="456"/>
      <c r="G198" s="457"/>
      <c r="H198" s="457"/>
      <c r="I198" s="457"/>
      <c r="J198" s="457"/>
      <c r="K198" s="457"/>
      <c r="L198" s="613"/>
      <c r="M198" s="605"/>
      <c r="N198" s="456"/>
      <c r="O198" s="457"/>
      <c r="P198" s="457"/>
      <c r="Q198" s="457"/>
      <c r="R198" s="457"/>
      <c r="S198" s="457"/>
      <c r="U198" s="497" t="str">
        <f t="shared" si="4"/>
        <v/>
      </c>
      <c r="V198" s="497" t="str">
        <f t="shared" si="5"/>
        <v/>
      </c>
    </row>
    <row r="199" spans="1:22" hidden="1" outlineLevel="1" x14ac:dyDescent="0.25">
      <c r="A199" s="129" t="str">
        <v/>
      </c>
      <c r="B199" s="130" t="str">
        <v/>
      </c>
      <c r="D199" s="605"/>
      <c r="E199" s="484"/>
      <c r="F199" s="456"/>
      <c r="G199" s="457"/>
      <c r="H199" s="457"/>
      <c r="I199" s="457"/>
      <c r="J199" s="457"/>
      <c r="K199" s="457"/>
      <c r="L199" s="613"/>
      <c r="M199" s="605"/>
      <c r="N199" s="456"/>
      <c r="O199" s="457"/>
      <c r="P199" s="457"/>
      <c r="Q199" s="457"/>
      <c r="R199" s="457"/>
      <c r="S199" s="457"/>
      <c r="U199" s="497" t="str">
        <f t="shared" ref="U199:U262" si="6">IFERROR(((P199/H199)^(1/((M199-D199)/365)))-1,"")</f>
        <v/>
      </c>
      <c r="V199" s="497" t="str">
        <f t="shared" ref="V199:V262" si="7">IFERROR(((Q199/I199)^(1/((M199-D199)/365)))-1,"")</f>
        <v/>
      </c>
    </row>
    <row r="200" spans="1:22" hidden="1" outlineLevel="1" x14ac:dyDescent="0.25">
      <c r="A200" s="129" t="str">
        <v/>
      </c>
      <c r="B200" s="130" t="str">
        <v/>
      </c>
      <c r="D200" s="605"/>
      <c r="E200" s="484"/>
      <c r="F200" s="456"/>
      <c r="G200" s="457"/>
      <c r="H200" s="457"/>
      <c r="I200" s="457"/>
      <c r="J200" s="457"/>
      <c r="K200" s="457"/>
      <c r="L200" s="613"/>
      <c r="M200" s="605"/>
      <c r="N200" s="456"/>
      <c r="O200" s="457"/>
      <c r="P200" s="457"/>
      <c r="Q200" s="457"/>
      <c r="R200" s="457"/>
      <c r="S200" s="457"/>
      <c r="U200" s="497" t="str">
        <f t="shared" si="6"/>
        <v/>
      </c>
      <c r="V200" s="497" t="str">
        <f t="shared" si="7"/>
        <v/>
      </c>
    </row>
    <row r="201" spans="1:22" hidden="1" outlineLevel="1" x14ac:dyDescent="0.25">
      <c r="A201" s="129" t="str">
        <v/>
      </c>
      <c r="B201" s="130" t="str">
        <v/>
      </c>
      <c r="D201" s="605"/>
      <c r="E201" s="484"/>
      <c r="F201" s="456"/>
      <c r="G201" s="457"/>
      <c r="H201" s="457"/>
      <c r="I201" s="457"/>
      <c r="J201" s="457"/>
      <c r="K201" s="457"/>
      <c r="L201" s="613"/>
      <c r="M201" s="605"/>
      <c r="N201" s="456"/>
      <c r="O201" s="457"/>
      <c r="P201" s="457"/>
      <c r="Q201" s="457"/>
      <c r="R201" s="457"/>
      <c r="S201" s="457"/>
      <c r="U201" s="497" t="str">
        <f t="shared" si="6"/>
        <v/>
      </c>
      <c r="V201" s="497" t="str">
        <f t="shared" si="7"/>
        <v/>
      </c>
    </row>
    <row r="202" spans="1:22" hidden="1" outlineLevel="1" x14ac:dyDescent="0.25">
      <c r="A202" s="129" t="str">
        <v/>
      </c>
      <c r="B202" s="130" t="str">
        <v/>
      </c>
      <c r="D202" s="605"/>
      <c r="E202" s="484"/>
      <c r="F202" s="456"/>
      <c r="G202" s="457"/>
      <c r="H202" s="457"/>
      <c r="I202" s="457"/>
      <c r="J202" s="457"/>
      <c r="K202" s="457"/>
      <c r="L202" s="613"/>
      <c r="M202" s="605"/>
      <c r="N202" s="456"/>
      <c r="O202" s="457"/>
      <c r="P202" s="457"/>
      <c r="Q202" s="457"/>
      <c r="R202" s="457"/>
      <c r="S202" s="457"/>
      <c r="U202" s="497" t="str">
        <f t="shared" si="6"/>
        <v/>
      </c>
      <c r="V202" s="497" t="str">
        <f t="shared" si="7"/>
        <v/>
      </c>
    </row>
    <row r="203" spans="1:22" hidden="1" outlineLevel="1" x14ac:dyDescent="0.25">
      <c r="A203" s="129" t="str">
        <v/>
      </c>
      <c r="B203" s="130" t="str">
        <v/>
      </c>
      <c r="D203" s="605"/>
      <c r="E203" s="484"/>
      <c r="F203" s="456"/>
      <c r="G203" s="457"/>
      <c r="H203" s="457"/>
      <c r="I203" s="457"/>
      <c r="J203" s="457"/>
      <c r="K203" s="457"/>
      <c r="L203" s="613"/>
      <c r="M203" s="605"/>
      <c r="N203" s="456"/>
      <c r="O203" s="457"/>
      <c r="P203" s="457"/>
      <c r="Q203" s="457"/>
      <c r="R203" s="457"/>
      <c r="S203" s="457"/>
      <c r="U203" s="497" t="str">
        <f t="shared" si="6"/>
        <v/>
      </c>
      <c r="V203" s="497" t="str">
        <f t="shared" si="7"/>
        <v/>
      </c>
    </row>
    <row r="204" spans="1:22" collapsed="1" x14ac:dyDescent="0.25">
      <c r="A204" s="129" t="str">
        <v/>
      </c>
      <c r="B204" s="130" t="str">
        <v/>
      </c>
      <c r="D204" s="605"/>
      <c r="E204" s="484"/>
      <c r="F204" s="456"/>
      <c r="G204" s="457"/>
      <c r="H204" s="457"/>
      <c r="I204" s="457"/>
      <c r="J204" s="457"/>
      <c r="K204" s="457"/>
      <c r="L204" s="613"/>
      <c r="M204" s="605"/>
      <c r="N204" s="456"/>
      <c r="O204" s="457"/>
      <c r="P204" s="457"/>
      <c r="Q204" s="457"/>
      <c r="R204" s="457"/>
      <c r="S204" s="457"/>
      <c r="U204" s="497" t="str">
        <f t="shared" si="6"/>
        <v/>
      </c>
      <c r="V204" s="497" t="str">
        <f t="shared" si="7"/>
        <v/>
      </c>
    </row>
    <row r="205" spans="1:22" hidden="1" outlineLevel="1" x14ac:dyDescent="0.25">
      <c r="A205" s="129" t="str">
        <v/>
      </c>
      <c r="B205" s="130" t="str">
        <v/>
      </c>
      <c r="D205" s="605"/>
      <c r="E205" s="484"/>
      <c r="F205" s="456"/>
      <c r="G205" s="457"/>
      <c r="H205" s="457"/>
      <c r="I205" s="457"/>
      <c r="J205" s="457"/>
      <c r="K205" s="457"/>
      <c r="L205" s="613"/>
      <c r="M205" s="605"/>
      <c r="N205" s="456"/>
      <c r="O205" s="457"/>
      <c r="P205" s="457"/>
      <c r="Q205" s="457"/>
      <c r="R205" s="457"/>
      <c r="S205" s="457"/>
      <c r="U205" s="497" t="str">
        <f t="shared" si="6"/>
        <v/>
      </c>
      <c r="V205" s="497" t="str">
        <f t="shared" si="7"/>
        <v/>
      </c>
    </row>
    <row r="206" spans="1:22" hidden="1" outlineLevel="1" x14ac:dyDescent="0.25">
      <c r="A206" s="129" t="str">
        <v/>
      </c>
      <c r="B206" s="130" t="str">
        <v/>
      </c>
      <c r="D206" s="605"/>
      <c r="E206" s="484"/>
      <c r="F206" s="456"/>
      <c r="G206" s="457"/>
      <c r="H206" s="457"/>
      <c r="I206" s="457"/>
      <c r="J206" s="457"/>
      <c r="K206" s="457"/>
      <c r="L206" s="613"/>
      <c r="M206" s="605"/>
      <c r="N206" s="456"/>
      <c r="O206" s="457"/>
      <c r="P206" s="457"/>
      <c r="Q206" s="457"/>
      <c r="R206" s="457"/>
      <c r="S206" s="457"/>
      <c r="U206" s="497" t="str">
        <f t="shared" si="6"/>
        <v/>
      </c>
      <c r="V206" s="497" t="str">
        <f t="shared" si="7"/>
        <v/>
      </c>
    </row>
    <row r="207" spans="1:22" hidden="1" outlineLevel="1" x14ac:dyDescent="0.25">
      <c r="A207" s="129" t="str">
        <v/>
      </c>
      <c r="B207" s="130" t="str">
        <v/>
      </c>
      <c r="D207" s="605"/>
      <c r="E207" s="484"/>
      <c r="F207" s="456"/>
      <c r="G207" s="457"/>
      <c r="H207" s="457"/>
      <c r="I207" s="457"/>
      <c r="J207" s="457"/>
      <c r="K207" s="457"/>
      <c r="L207" s="613"/>
      <c r="M207" s="605"/>
      <c r="N207" s="456"/>
      <c r="O207" s="457"/>
      <c r="P207" s="457"/>
      <c r="Q207" s="457"/>
      <c r="R207" s="457"/>
      <c r="S207" s="457"/>
      <c r="U207" s="497" t="str">
        <f t="shared" si="6"/>
        <v/>
      </c>
      <c r="V207" s="497" t="str">
        <f t="shared" si="7"/>
        <v/>
      </c>
    </row>
    <row r="208" spans="1:22" hidden="1" outlineLevel="1" x14ac:dyDescent="0.25">
      <c r="A208" s="129" t="str">
        <v/>
      </c>
      <c r="B208" s="130" t="str">
        <v/>
      </c>
      <c r="D208" s="605"/>
      <c r="E208" s="484"/>
      <c r="F208" s="456"/>
      <c r="G208" s="457"/>
      <c r="H208" s="457"/>
      <c r="I208" s="457"/>
      <c r="J208" s="457"/>
      <c r="K208" s="457"/>
      <c r="L208" s="613"/>
      <c r="M208" s="605"/>
      <c r="N208" s="456"/>
      <c r="O208" s="457"/>
      <c r="P208" s="457"/>
      <c r="Q208" s="457"/>
      <c r="R208" s="457"/>
      <c r="S208" s="457"/>
      <c r="U208" s="497" t="str">
        <f t="shared" si="6"/>
        <v/>
      </c>
      <c r="V208" s="497" t="str">
        <f t="shared" si="7"/>
        <v/>
      </c>
    </row>
    <row r="209" spans="1:22" hidden="1" outlineLevel="1" x14ac:dyDescent="0.25">
      <c r="A209" s="129" t="str">
        <v/>
      </c>
      <c r="B209" s="130" t="str">
        <v/>
      </c>
      <c r="D209" s="605"/>
      <c r="E209" s="484"/>
      <c r="F209" s="456"/>
      <c r="G209" s="457"/>
      <c r="H209" s="457"/>
      <c r="I209" s="457"/>
      <c r="J209" s="457"/>
      <c r="K209" s="457"/>
      <c r="L209" s="613"/>
      <c r="M209" s="605"/>
      <c r="N209" s="456"/>
      <c r="O209" s="457"/>
      <c r="P209" s="457"/>
      <c r="Q209" s="457"/>
      <c r="R209" s="457"/>
      <c r="S209" s="457"/>
      <c r="U209" s="497" t="str">
        <f t="shared" si="6"/>
        <v/>
      </c>
      <c r="V209" s="497" t="str">
        <f t="shared" si="7"/>
        <v/>
      </c>
    </row>
    <row r="210" spans="1:22" hidden="1" outlineLevel="1" x14ac:dyDescent="0.25">
      <c r="A210" s="129" t="str">
        <v/>
      </c>
      <c r="B210" s="130" t="str">
        <v/>
      </c>
      <c r="D210" s="605"/>
      <c r="E210" s="484"/>
      <c r="F210" s="456"/>
      <c r="G210" s="457"/>
      <c r="H210" s="457"/>
      <c r="I210" s="457"/>
      <c r="J210" s="457"/>
      <c r="K210" s="457"/>
      <c r="L210" s="613"/>
      <c r="M210" s="605"/>
      <c r="N210" s="456"/>
      <c r="O210" s="457"/>
      <c r="P210" s="457"/>
      <c r="Q210" s="457"/>
      <c r="R210" s="457"/>
      <c r="S210" s="457"/>
      <c r="U210" s="497" t="str">
        <f t="shared" si="6"/>
        <v/>
      </c>
      <c r="V210" s="497" t="str">
        <f t="shared" si="7"/>
        <v/>
      </c>
    </row>
    <row r="211" spans="1:22" hidden="1" outlineLevel="1" x14ac:dyDescent="0.25">
      <c r="A211" s="129" t="str">
        <v/>
      </c>
      <c r="B211" s="130" t="str">
        <v/>
      </c>
      <c r="D211" s="605"/>
      <c r="E211" s="484"/>
      <c r="F211" s="456"/>
      <c r="G211" s="457"/>
      <c r="H211" s="457"/>
      <c r="I211" s="457"/>
      <c r="J211" s="457"/>
      <c r="K211" s="457"/>
      <c r="L211" s="613"/>
      <c r="M211" s="605"/>
      <c r="N211" s="456"/>
      <c r="O211" s="457"/>
      <c r="P211" s="457"/>
      <c r="Q211" s="457"/>
      <c r="R211" s="457"/>
      <c r="S211" s="457"/>
      <c r="U211" s="497" t="str">
        <f t="shared" si="6"/>
        <v/>
      </c>
      <c r="V211" s="497" t="str">
        <f t="shared" si="7"/>
        <v/>
      </c>
    </row>
    <row r="212" spans="1:22" hidden="1" outlineLevel="1" x14ac:dyDescent="0.25">
      <c r="A212" s="129" t="str">
        <v/>
      </c>
      <c r="B212" s="130" t="str">
        <v/>
      </c>
      <c r="D212" s="605"/>
      <c r="E212" s="484"/>
      <c r="F212" s="456"/>
      <c r="G212" s="457"/>
      <c r="H212" s="457"/>
      <c r="I212" s="457"/>
      <c r="J212" s="457"/>
      <c r="K212" s="457"/>
      <c r="L212" s="613"/>
      <c r="M212" s="605"/>
      <c r="N212" s="456"/>
      <c r="O212" s="457"/>
      <c r="P212" s="457"/>
      <c r="Q212" s="457"/>
      <c r="R212" s="457"/>
      <c r="S212" s="457"/>
      <c r="U212" s="497" t="str">
        <f t="shared" si="6"/>
        <v/>
      </c>
      <c r="V212" s="497" t="str">
        <f t="shared" si="7"/>
        <v/>
      </c>
    </row>
    <row r="213" spans="1:22" hidden="1" outlineLevel="1" x14ac:dyDescent="0.25">
      <c r="A213" s="129" t="str">
        <v/>
      </c>
      <c r="B213" s="130" t="str">
        <v/>
      </c>
      <c r="D213" s="605"/>
      <c r="E213" s="484"/>
      <c r="F213" s="456"/>
      <c r="G213" s="457"/>
      <c r="H213" s="457"/>
      <c r="I213" s="457"/>
      <c r="J213" s="457"/>
      <c r="K213" s="457"/>
      <c r="L213" s="613"/>
      <c r="M213" s="605"/>
      <c r="N213" s="456"/>
      <c r="O213" s="457"/>
      <c r="P213" s="457"/>
      <c r="Q213" s="457"/>
      <c r="R213" s="457"/>
      <c r="S213" s="457"/>
      <c r="U213" s="497" t="str">
        <f t="shared" si="6"/>
        <v/>
      </c>
      <c r="V213" s="497" t="str">
        <f t="shared" si="7"/>
        <v/>
      </c>
    </row>
    <row r="214" spans="1:22" hidden="1" outlineLevel="1" x14ac:dyDescent="0.25">
      <c r="A214" s="129" t="str">
        <v/>
      </c>
      <c r="B214" s="130" t="str">
        <v/>
      </c>
      <c r="D214" s="605"/>
      <c r="E214" s="484"/>
      <c r="F214" s="456"/>
      <c r="G214" s="457"/>
      <c r="H214" s="457"/>
      <c r="I214" s="457"/>
      <c r="J214" s="457"/>
      <c r="K214" s="457"/>
      <c r="L214" s="613"/>
      <c r="M214" s="605"/>
      <c r="N214" s="456"/>
      <c r="O214" s="457"/>
      <c r="P214" s="457"/>
      <c r="Q214" s="457"/>
      <c r="R214" s="457"/>
      <c r="S214" s="457"/>
      <c r="U214" s="497" t="str">
        <f t="shared" si="6"/>
        <v/>
      </c>
      <c r="V214" s="497" t="str">
        <f t="shared" si="7"/>
        <v/>
      </c>
    </row>
    <row r="215" spans="1:22" hidden="1" outlineLevel="1" x14ac:dyDescent="0.25">
      <c r="A215" s="129" t="str">
        <v/>
      </c>
      <c r="B215" s="130" t="str">
        <v/>
      </c>
      <c r="D215" s="605"/>
      <c r="E215" s="484"/>
      <c r="F215" s="456"/>
      <c r="G215" s="457"/>
      <c r="H215" s="457"/>
      <c r="I215" s="457"/>
      <c r="J215" s="457"/>
      <c r="K215" s="457"/>
      <c r="L215" s="613"/>
      <c r="M215" s="605"/>
      <c r="N215" s="456"/>
      <c r="O215" s="457"/>
      <c r="P215" s="457"/>
      <c r="Q215" s="457"/>
      <c r="R215" s="457"/>
      <c r="S215" s="457"/>
      <c r="U215" s="497" t="str">
        <f t="shared" si="6"/>
        <v/>
      </c>
      <c r="V215" s="497" t="str">
        <f t="shared" si="7"/>
        <v/>
      </c>
    </row>
    <row r="216" spans="1:22" hidden="1" outlineLevel="1" collapsed="1" x14ac:dyDescent="0.25">
      <c r="A216" s="129" t="str">
        <v/>
      </c>
      <c r="B216" s="130" t="str">
        <v/>
      </c>
      <c r="D216" s="605"/>
      <c r="E216" s="484"/>
      <c r="F216" s="456"/>
      <c r="G216" s="457"/>
      <c r="H216" s="457"/>
      <c r="I216" s="457"/>
      <c r="J216" s="457"/>
      <c r="K216" s="457"/>
      <c r="L216" s="613"/>
      <c r="M216" s="605"/>
      <c r="N216" s="456"/>
      <c r="O216" s="457"/>
      <c r="P216" s="457"/>
      <c r="Q216" s="457"/>
      <c r="R216" s="457"/>
      <c r="S216" s="457"/>
      <c r="U216" s="497" t="str">
        <f t="shared" si="6"/>
        <v/>
      </c>
      <c r="V216" s="497" t="str">
        <f t="shared" si="7"/>
        <v/>
      </c>
    </row>
    <row r="217" spans="1:22" hidden="1" outlineLevel="1" x14ac:dyDescent="0.25">
      <c r="A217" s="129" t="str">
        <v/>
      </c>
      <c r="B217" s="130" t="str">
        <v/>
      </c>
      <c r="D217" s="605"/>
      <c r="E217" s="484"/>
      <c r="F217" s="456"/>
      <c r="G217" s="457"/>
      <c r="H217" s="457"/>
      <c r="I217" s="457"/>
      <c r="J217" s="457"/>
      <c r="K217" s="457"/>
      <c r="L217" s="613"/>
      <c r="M217" s="605"/>
      <c r="N217" s="456"/>
      <c r="O217" s="457"/>
      <c r="P217" s="457"/>
      <c r="Q217" s="457"/>
      <c r="R217" s="457"/>
      <c r="S217" s="457"/>
      <c r="U217" s="497" t="str">
        <f t="shared" si="6"/>
        <v/>
      </c>
      <c r="V217" s="497" t="str">
        <f t="shared" si="7"/>
        <v/>
      </c>
    </row>
    <row r="218" spans="1:22" hidden="1" outlineLevel="1" x14ac:dyDescent="0.25">
      <c r="A218" s="129" t="str">
        <v/>
      </c>
      <c r="B218" s="130" t="str">
        <v/>
      </c>
      <c r="D218" s="605"/>
      <c r="E218" s="484"/>
      <c r="F218" s="456"/>
      <c r="G218" s="457"/>
      <c r="H218" s="457"/>
      <c r="I218" s="457"/>
      <c r="J218" s="457"/>
      <c r="K218" s="457"/>
      <c r="L218" s="613"/>
      <c r="M218" s="605"/>
      <c r="N218" s="456"/>
      <c r="O218" s="457"/>
      <c r="P218" s="457"/>
      <c r="Q218" s="457"/>
      <c r="R218" s="457"/>
      <c r="S218" s="457"/>
      <c r="U218" s="497" t="str">
        <f t="shared" si="6"/>
        <v/>
      </c>
      <c r="V218" s="497" t="str">
        <f t="shared" si="7"/>
        <v/>
      </c>
    </row>
    <row r="219" spans="1:22" hidden="1" outlineLevel="1" x14ac:dyDescent="0.25">
      <c r="A219" s="129" t="str">
        <v/>
      </c>
      <c r="B219" s="130" t="str">
        <v/>
      </c>
      <c r="D219" s="605"/>
      <c r="E219" s="484"/>
      <c r="F219" s="456"/>
      <c r="G219" s="457"/>
      <c r="H219" s="457"/>
      <c r="I219" s="457"/>
      <c r="J219" s="457"/>
      <c r="K219" s="457"/>
      <c r="L219" s="613"/>
      <c r="M219" s="605"/>
      <c r="N219" s="456"/>
      <c r="O219" s="457"/>
      <c r="P219" s="457"/>
      <c r="Q219" s="457"/>
      <c r="R219" s="457"/>
      <c r="S219" s="457"/>
      <c r="U219" s="497" t="str">
        <f t="shared" si="6"/>
        <v/>
      </c>
      <c r="V219" s="497" t="str">
        <f t="shared" si="7"/>
        <v/>
      </c>
    </row>
    <row r="220" spans="1:22" hidden="1" outlineLevel="1" x14ac:dyDescent="0.25">
      <c r="A220" s="129" t="str">
        <v/>
      </c>
      <c r="B220" s="130" t="str">
        <v/>
      </c>
      <c r="D220" s="605"/>
      <c r="E220" s="484"/>
      <c r="F220" s="456"/>
      <c r="G220" s="457"/>
      <c r="H220" s="457"/>
      <c r="I220" s="457"/>
      <c r="J220" s="457"/>
      <c r="K220" s="457"/>
      <c r="L220" s="613"/>
      <c r="M220" s="605"/>
      <c r="N220" s="456"/>
      <c r="O220" s="457"/>
      <c r="P220" s="457"/>
      <c r="Q220" s="457"/>
      <c r="R220" s="457"/>
      <c r="S220" s="457"/>
      <c r="U220" s="497" t="str">
        <f t="shared" si="6"/>
        <v/>
      </c>
      <c r="V220" s="497" t="str">
        <f t="shared" si="7"/>
        <v/>
      </c>
    </row>
    <row r="221" spans="1:22" hidden="1" outlineLevel="1" x14ac:dyDescent="0.25">
      <c r="A221" s="129" t="str">
        <v/>
      </c>
      <c r="B221" s="130" t="str">
        <v/>
      </c>
      <c r="D221" s="605"/>
      <c r="E221" s="484"/>
      <c r="F221" s="456"/>
      <c r="G221" s="457"/>
      <c r="H221" s="457"/>
      <c r="I221" s="457"/>
      <c r="J221" s="457"/>
      <c r="K221" s="457"/>
      <c r="L221" s="613"/>
      <c r="M221" s="605"/>
      <c r="N221" s="456"/>
      <c r="O221" s="457"/>
      <c r="P221" s="457"/>
      <c r="Q221" s="457"/>
      <c r="R221" s="457"/>
      <c r="S221" s="457"/>
      <c r="U221" s="497" t="str">
        <f t="shared" si="6"/>
        <v/>
      </c>
      <c r="V221" s="497" t="str">
        <f t="shared" si="7"/>
        <v/>
      </c>
    </row>
    <row r="222" spans="1:22" hidden="1" outlineLevel="1" x14ac:dyDescent="0.25">
      <c r="A222" s="129" t="str">
        <v/>
      </c>
      <c r="B222" s="130" t="str">
        <v/>
      </c>
      <c r="D222" s="605"/>
      <c r="E222" s="484"/>
      <c r="F222" s="456"/>
      <c r="G222" s="457"/>
      <c r="H222" s="457"/>
      <c r="I222" s="457"/>
      <c r="J222" s="457"/>
      <c r="K222" s="457"/>
      <c r="L222" s="613"/>
      <c r="M222" s="605"/>
      <c r="N222" s="456"/>
      <c r="O222" s="457"/>
      <c r="P222" s="457"/>
      <c r="Q222" s="457"/>
      <c r="R222" s="457"/>
      <c r="S222" s="457"/>
      <c r="U222" s="497" t="str">
        <f t="shared" si="6"/>
        <v/>
      </c>
      <c r="V222" s="497" t="str">
        <f t="shared" si="7"/>
        <v/>
      </c>
    </row>
    <row r="223" spans="1:22" hidden="1" outlineLevel="1" x14ac:dyDescent="0.25">
      <c r="A223" s="129" t="str">
        <v/>
      </c>
      <c r="B223" s="130" t="str">
        <v/>
      </c>
      <c r="D223" s="605"/>
      <c r="E223" s="484"/>
      <c r="F223" s="456"/>
      <c r="G223" s="457"/>
      <c r="H223" s="457"/>
      <c r="I223" s="457"/>
      <c r="J223" s="457"/>
      <c r="K223" s="457"/>
      <c r="L223" s="613"/>
      <c r="M223" s="605"/>
      <c r="N223" s="456"/>
      <c r="O223" s="457"/>
      <c r="P223" s="457"/>
      <c r="Q223" s="457"/>
      <c r="R223" s="457"/>
      <c r="S223" s="457"/>
      <c r="U223" s="497" t="str">
        <f t="shared" si="6"/>
        <v/>
      </c>
      <c r="V223" s="497" t="str">
        <f t="shared" si="7"/>
        <v/>
      </c>
    </row>
    <row r="224" spans="1:22" hidden="1" outlineLevel="1" x14ac:dyDescent="0.25">
      <c r="A224" s="129" t="str">
        <v/>
      </c>
      <c r="B224" s="130" t="str">
        <v/>
      </c>
      <c r="D224" s="605"/>
      <c r="E224" s="484"/>
      <c r="F224" s="456"/>
      <c r="G224" s="457"/>
      <c r="H224" s="457"/>
      <c r="I224" s="457"/>
      <c r="J224" s="457"/>
      <c r="K224" s="457"/>
      <c r="L224" s="613"/>
      <c r="M224" s="605"/>
      <c r="N224" s="456"/>
      <c r="O224" s="457"/>
      <c r="P224" s="457"/>
      <c r="Q224" s="457"/>
      <c r="R224" s="457"/>
      <c r="S224" s="457"/>
      <c r="U224" s="497" t="str">
        <f t="shared" si="6"/>
        <v/>
      </c>
      <c r="V224" s="497" t="str">
        <f t="shared" si="7"/>
        <v/>
      </c>
    </row>
    <row r="225" spans="1:22" hidden="1" outlineLevel="1" x14ac:dyDescent="0.25">
      <c r="A225" s="129" t="str">
        <v/>
      </c>
      <c r="B225" s="130" t="str">
        <v/>
      </c>
      <c r="D225" s="605"/>
      <c r="E225" s="484"/>
      <c r="F225" s="456"/>
      <c r="G225" s="457"/>
      <c r="H225" s="457"/>
      <c r="I225" s="457"/>
      <c r="J225" s="457"/>
      <c r="K225" s="457"/>
      <c r="L225" s="613"/>
      <c r="M225" s="605"/>
      <c r="N225" s="456"/>
      <c r="O225" s="457"/>
      <c r="P225" s="457"/>
      <c r="Q225" s="457"/>
      <c r="R225" s="457"/>
      <c r="S225" s="457"/>
      <c r="U225" s="497" t="str">
        <f t="shared" si="6"/>
        <v/>
      </c>
      <c r="V225" s="497" t="str">
        <f t="shared" si="7"/>
        <v/>
      </c>
    </row>
    <row r="226" spans="1:22" hidden="1" outlineLevel="1" x14ac:dyDescent="0.25">
      <c r="A226" s="129" t="str">
        <v/>
      </c>
      <c r="B226" s="130" t="str">
        <v/>
      </c>
      <c r="D226" s="605"/>
      <c r="E226" s="484"/>
      <c r="F226" s="456"/>
      <c r="G226" s="457"/>
      <c r="H226" s="457"/>
      <c r="I226" s="457"/>
      <c r="J226" s="457"/>
      <c r="K226" s="457"/>
      <c r="L226" s="613"/>
      <c r="M226" s="605"/>
      <c r="N226" s="456"/>
      <c r="O226" s="457"/>
      <c r="P226" s="457"/>
      <c r="Q226" s="457"/>
      <c r="R226" s="457"/>
      <c r="S226" s="457"/>
      <c r="U226" s="497" t="str">
        <f t="shared" si="6"/>
        <v/>
      </c>
      <c r="V226" s="497" t="str">
        <f t="shared" si="7"/>
        <v/>
      </c>
    </row>
    <row r="227" spans="1:22" hidden="1" outlineLevel="1" x14ac:dyDescent="0.25">
      <c r="A227" s="129" t="str">
        <v/>
      </c>
      <c r="B227" s="130" t="str">
        <v/>
      </c>
      <c r="D227" s="605"/>
      <c r="E227" s="484"/>
      <c r="F227" s="456"/>
      <c r="G227" s="457"/>
      <c r="H227" s="457"/>
      <c r="I227" s="457"/>
      <c r="J227" s="457"/>
      <c r="K227" s="457"/>
      <c r="L227" s="613"/>
      <c r="M227" s="605"/>
      <c r="N227" s="456"/>
      <c r="O227" s="457"/>
      <c r="P227" s="457"/>
      <c r="Q227" s="457"/>
      <c r="R227" s="457"/>
      <c r="S227" s="457"/>
      <c r="U227" s="497" t="str">
        <f t="shared" si="6"/>
        <v/>
      </c>
      <c r="V227" s="497" t="str">
        <f t="shared" si="7"/>
        <v/>
      </c>
    </row>
    <row r="228" spans="1:22" hidden="1" outlineLevel="1" x14ac:dyDescent="0.25">
      <c r="A228" s="129" t="str">
        <v/>
      </c>
      <c r="B228" s="130" t="str">
        <v/>
      </c>
      <c r="D228" s="605"/>
      <c r="E228" s="484"/>
      <c r="F228" s="456"/>
      <c r="G228" s="457"/>
      <c r="H228" s="457"/>
      <c r="I228" s="457"/>
      <c r="J228" s="457"/>
      <c r="K228" s="457"/>
      <c r="L228" s="613"/>
      <c r="M228" s="605"/>
      <c r="N228" s="456"/>
      <c r="O228" s="457"/>
      <c r="P228" s="457"/>
      <c r="Q228" s="457"/>
      <c r="R228" s="457"/>
      <c r="S228" s="457"/>
      <c r="U228" s="497" t="str">
        <f t="shared" si="6"/>
        <v/>
      </c>
      <c r="V228" s="497" t="str">
        <f t="shared" si="7"/>
        <v/>
      </c>
    </row>
    <row r="229" spans="1:22" hidden="1" outlineLevel="1" x14ac:dyDescent="0.25">
      <c r="A229" s="129" t="str">
        <v/>
      </c>
      <c r="B229" s="130" t="str">
        <v/>
      </c>
      <c r="D229" s="605"/>
      <c r="E229" s="484"/>
      <c r="F229" s="456"/>
      <c r="G229" s="457"/>
      <c r="H229" s="457"/>
      <c r="I229" s="457"/>
      <c r="J229" s="457"/>
      <c r="K229" s="457"/>
      <c r="L229" s="613"/>
      <c r="M229" s="605"/>
      <c r="N229" s="456"/>
      <c r="O229" s="457"/>
      <c r="P229" s="457"/>
      <c r="Q229" s="457"/>
      <c r="R229" s="457"/>
      <c r="S229" s="457"/>
      <c r="U229" s="497" t="str">
        <f t="shared" si="6"/>
        <v/>
      </c>
      <c r="V229" s="497" t="str">
        <f t="shared" si="7"/>
        <v/>
      </c>
    </row>
    <row r="230" spans="1:22" hidden="1" outlineLevel="1" x14ac:dyDescent="0.25">
      <c r="A230" s="129" t="str">
        <v/>
      </c>
      <c r="B230" s="130" t="str">
        <v/>
      </c>
      <c r="D230" s="605"/>
      <c r="E230" s="484"/>
      <c r="F230" s="456"/>
      <c r="G230" s="457"/>
      <c r="H230" s="457"/>
      <c r="I230" s="457"/>
      <c r="J230" s="457"/>
      <c r="K230" s="457"/>
      <c r="L230" s="613"/>
      <c r="M230" s="605"/>
      <c r="N230" s="456"/>
      <c r="O230" s="457"/>
      <c r="P230" s="457"/>
      <c r="Q230" s="457"/>
      <c r="R230" s="457"/>
      <c r="S230" s="457"/>
      <c r="U230" s="497" t="str">
        <f t="shared" si="6"/>
        <v/>
      </c>
      <c r="V230" s="497" t="str">
        <f t="shared" si="7"/>
        <v/>
      </c>
    </row>
    <row r="231" spans="1:22" hidden="1" outlineLevel="1" x14ac:dyDescent="0.25">
      <c r="A231" s="129" t="str">
        <v/>
      </c>
      <c r="B231" s="130" t="str">
        <v/>
      </c>
      <c r="D231" s="605"/>
      <c r="E231" s="484"/>
      <c r="F231" s="456"/>
      <c r="G231" s="457"/>
      <c r="H231" s="457"/>
      <c r="I231" s="457"/>
      <c r="J231" s="457"/>
      <c r="K231" s="457"/>
      <c r="L231" s="613"/>
      <c r="M231" s="605"/>
      <c r="N231" s="456"/>
      <c r="O231" s="457"/>
      <c r="P231" s="457"/>
      <c r="Q231" s="457"/>
      <c r="R231" s="457"/>
      <c r="S231" s="457"/>
      <c r="U231" s="497" t="str">
        <f t="shared" si="6"/>
        <v/>
      </c>
      <c r="V231" s="497" t="str">
        <f t="shared" si="7"/>
        <v/>
      </c>
    </row>
    <row r="232" spans="1:22" hidden="1" outlineLevel="1" x14ac:dyDescent="0.25">
      <c r="A232" s="129" t="str">
        <v/>
      </c>
      <c r="B232" s="130" t="str">
        <v/>
      </c>
      <c r="D232" s="605"/>
      <c r="E232" s="484"/>
      <c r="F232" s="456"/>
      <c r="G232" s="457"/>
      <c r="H232" s="457"/>
      <c r="I232" s="457"/>
      <c r="J232" s="457"/>
      <c r="K232" s="457"/>
      <c r="L232" s="613"/>
      <c r="M232" s="605"/>
      <c r="N232" s="456"/>
      <c r="O232" s="457"/>
      <c r="P232" s="457"/>
      <c r="Q232" s="457"/>
      <c r="R232" s="457"/>
      <c r="S232" s="457"/>
      <c r="U232" s="497" t="str">
        <f t="shared" si="6"/>
        <v/>
      </c>
      <c r="V232" s="497" t="str">
        <f t="shared" si="7"/>
        <v/>
      </c>
    </row>
    <row r="233" spans="1:22" hidden="1" outlineLevel="1" x14ac:dyDescent="0.25">
      <c r="A233" s="129" t="str">
        <v/>
      </c>
      <c r="B233" s="130" t="str">
        <v/>
      </c>
      <c r="D233" s="605"/>
      <c r="E233" s="484"/>
      <c r="F233" s="456"/>
      <c r="G233" s="457"/>
      <c r="H233" s="457"/>
      <c r="I233" s="457"/>
      <c r="J233" s="457"/>
      <c r="K233" s="457"/>
      <c r="L233" s="613"/>
      <c r="M233" s="605"/>
      <c r="N233" s="456"/>
      <c r="O233" s="457"/>
      <c r="P233" s="457"/>
      <c r="Q233" s="457"/>
      <c r="R233" s="457"/>
      <c r="S233" s="457"/>
      <c r="U233" s="497" t="str">
        <f t="shared" si="6"/>
        <v/>
      </c>
      <c r="V233" s="497" t="str">
        <f t="shared" si="7"/>
        <v/>
      </c>
    </row>
    <row r="234" spans="1:22" hidden="1" outlineLevel="1" x14ac:dyDescent="0.25">
      <c r="A234" s="129" t="str">
        <v/>
      </c>
      <c r="B234" s="130" t="str">
        <v/>
      </c>
      <c r="D234" s="605"/>
      <c r="E234" s="484"/>
      <c r="F234" s="456"/>
      <c r="G234" s="457"/>
      <c r="H234" s="457"/>
      <c r="I234" s="457"/>
      <c r="J234" s="457"/>
      <c r="K234" s="457"/>
      <c r="L234" s="613"/>
      <c r="M234" s="605"/>
      <c r="N234" s="456"/>
      <c r="O234" s="457"/>
      <c r="P234" s="457"/>
      <c r="Q234" s="457"/>
      <c r="R234" s="457"/>
      <c r="S234" s="457"/>
      <c r="U234" s="497" t="str">
        <f t="shared" si="6"/>
        <v/>
      </c>
      <c r="V234" s="497" t="str">
        <f t="shared" si="7"/>
        <v/>
      </c>
    </row>
    <row r="235" spans="1:22" hidden="1" outlineLevel="1" x14ac:dyDescent="0.25">
      <c r="A235" s="129" t="str">
        <v/>
      </c>
      <c r="B235" s="130" t="str">
        <v/>
      </c>
      <c r="D235" s="605"/>
      <c r="E235" s="484"/>
      <c r="F235" s="456"/>
      <c r="G235" s="457"/>
      <c r="H235" s="457"/>
      <c r="I235" s="457"/>
      <c r="J235" s="457"/>
      <c r="K235" s="457"/>
      <c r="L235" s="613"/>
      <c r="M235" s="605"/>
      <c r="N235" s="456"/>
      <c r="O235" s="457"/>
      <c r="P235" s="457"/>
      <c r="Q235" s="457"/>
      <c r="R235" s="457"/>
      <c r="S235" s="457"/>
      <c r="U235" s="497" t="str">
        <f t="shared" si="6"/>
        <v/>
      </c>
      <c r="V235" s="497" t="str">
        <f t="shared" si="7"/>
        <v/>
      </c>
    </row>
    <row r="236" spans="1:22" hidden="1" outlineLevel="1" x14ac:dyDescent="0.25">
      <c r="A236" s="129" t="str">
        <v/>
      </c>
      <c r="B236" s="130" t="str">
        <v/>
      </c>
      <c r="D236" s="605"/>
      <c r="E236" s="484"/>
      <c r="F236" s="456"/>
      <c r="G236" s="457"/>
      <c r="H236" s="457"/>
      <c r="I236" s="457"/>
      <c r="J236" s="457"/>
      <c r="K236" s="457"/>
      <c r="L236" s="613"/>
      <c r="M236" s="605"/>
      <c r="N236" s="456"/>
      <c r="O236" s="457"/>
      <c r="P236" s="457"/>
      <c r="Q236" s="457"/>
      <c r="R236" s="457"/>
      <c r="S236" s="457"/>
      <c r="U236" s="497" t="str">
        <f t="shared" si="6"/>
        <v/>
      </c>
      <c r="V236" s="497" t="str">
        <f t="shared" si="7"/>
        <v/>
      </c>
    </row>
    <row r="237" spans="1:22" hidden="1" outlineLevel="1" x14ac:dyDescent="0.25">
      <c r="A237" s="129" t="str">
        <v/>
      </c>
      <c r="B237" s="130" t="str">
        <v/>
      </c>
      <c r="D237" s="605"/>
      <c r="E237" s="484"/>
      <c r="F237" s="456"/>
      <c r="G237" s="457"/>
      <c r="H237" s="457"/>
      <c r="I237" s="457"/>
      <c r="J237" s="457"/>
      <c r="K237" s="457"/>
      <c r="L237" s="613"/>
      <c r="M237" s="605"/>
      <c r="N237" s="456"/>
      <c r="O237" s="457"/>
      <c r="P237" s="457"/>
      <c r="Q237" s="457"/>
      <c r="R237" s="457"/>
      <c r="S237" s="457"/>
      <c r="U237" s="497" t="str">
        <f t="shared" si="6"/>
        <v/>
      </c>
      <c r="V237" s="497" t="str">
        <f t="shared" si="7"/>
        <v/>
      </c>
    </row>
    <row r="238" spans="1:22" hidden="1" outlineLevel="1" x14ac:dyDescent="0.25">
      <c r="A238" s="129" t="str">
        <v/>
      </c>
      <c r="B238" s="130" t="str">
        <v/>
      </c>
      <c r="D238" s="605"/>
      <c r="E238" s="484"/>
      <c r="F238" s="456"/>
      <c r="G238" s="457"/>
      <c r="H238" s="457"/>
      <c r="I238" s="457"/>
      <c r="J238" s="457"/>
      <c r="K238" s="457"/>
      <c r="L238" s="613"/>
      <c r="M238" s="605"/>
      <c r="N238" s="456"/>
      <c r="O238" s="457"/>
      <c r="P238" s="457"/>
      <c r="Q238" s="457"/>
      <c r="R238" s="457"/>
      <c r="S238" s="457"/>
      <c r="U238" s="497" t="str">
        <f t="shared" si="6"/>
        <v/>
      </c>
      <c r="V238" s="497" t="str">
        <f t="shared" si="7"/>
        <v/>
      </c>
    </row>
    <row r="239" spans="1:22" hidden="1" outlineLevel="1" x14ac:dyDescent="0.25">
      <c r="A239" s="129" t="str">
        <v/>
      </c>
      <c r="B239" s="130" t="str">
        <v/>
      </c>
      <c r="D239" s="605"/>
      <c r="E239" s="484"/>
      <c r="F239" s="456"/>
      <c r="G239" s="457"/>
      <c r="H239" s="457"/>
      <c r="I239" s="457"/>
      <c r="J239" s="457"/>
      <c r="K239" s="457"/>
      <c r="L239" s="613"/>
      <c r="M239" s="605"/>
      <c r="N239" s="456"/>
      <c r="O239" s="457"/>
      <c r="P239" s="457"/>
      <c r="Q239" s="457"/>
      <c r="R239" s="457"/>
      <c r="S239" s="457"/>
      <c r="U239" s="497" t="str">
        <f t="shared" si="6"/>
        <v/>
      </c>
      <c r="V239" s="497" t="str">
        <f t="shared" si="7"/>
        <v/>
      </c>
    </row>
    <row r="240" spans="1:22" hidden="1" outlineLevel="1" x14ac:dyDescent="0.25">
      <c r="A240" s="129" t="str">
        <v/>
      </c>
      <c r="B240" s="130" t="str">
        <v/>
      </c>
      <c r="D240" s="605"/>
      <c r="E240" s="484"/>
      <c r="F240" s="456"/>
      <c r="G240" s="457"/>
      <c r="H240" s="457"/>
      <c r="I240" s="457"/>
      <c r="J240" s="457"/>
      <c r="K240" s="457"/>
      <c r="L240" s="613"/>
      <c r="M240" s="605"/>
      <c r="N240" s="456"/>
      <c r="O240" s="457"/>
      <c r="P240" s="457"/>
      <c r="Q240" s="457"/>
      <c r="R240" s="457"/>
      <c r="S240" s="457"/>
      <c r="U240" s="497" t="str">
        <f t="shared" si="6"/>
        <v/>
      </c>
      <c r="V240" s="497" t="str">
        <f t="shared" si="7"/>
        <v/>
      </c>
    </row>
    <row r="241" spans="1:22" hidden="1" outlineLevel="1" x14ac:dyDescent="0.25">
      <c r="A241" s="129" t="str">
        <v/>
      </c>
      <c r="B241" s="130" t="str">
        <v/>
      </c>
      <c r="D241" s="605"/>
      <c r="E241" s="484"/>
      <c r="F241" s="456"/>
      <c r="G241" s="457"/>
      <c r="H241" s="457"/>
      <c r="I241" s="457"/>
      <c r="J241" s="457"/>
      <c r="K241" s="457"/>
      <c r="L241" s="613"/>
      <c r="M241" s="605"/>
      <c r="N241" s="456"/>
      <c r="O241" s="457"/>
      <c r="P241" s="457"/>
      <c r="Q241" s="457"/>
      <c r="R241" s="457"/>
      <c r="S241" s="457"/>
      <c r="U241" s="497" t="str">
        <f t="shared" si="6"/>
        <v/>
      </c>
      <c r="V241" s="497" t="str">
        <f t="shared" si="7"/>
        <v/>
      </c>
    </row>
    <row r="242" spans="1:22" hidden="1" outlineLevel="1" x14ac:dyDescent="0.25">
      <c r="A242" s="129" t="str">
        <v/>
      </c>
      <c r="B242" s="130" t="str">
        <v/>
      </c>
      <c r="D242" s="605"/>
      <c r="E242" s="484"/>
      <c r="F242" s="456"/>
      <c r="G242" s="457"/>
      <c r="H242" s="457"/>
      <c r="I242" s="457"/>
      <c r="J242" s="457"/>
      <c r="K242" s="457"/>
      <c r="L242" s="613"/>
      <c r="M242" s="605"/>
      <c r="N242" s="456"/>
      <c r="O242" s="457"/>
      <c r="P242" s="457"/>
      <c r="Q242" s="457"/>
      <c r="R242" s="457"/>
      <c r="S242" s="457"/>
      <c r="U242" s="497" t="str">
        <f t="shared" si="6"/>
        <v/>
      </c>
      <c r="V242" s="497" t="str">
        <f t="shared" si="7"/>
        <v/>
      </c>
    </row>
    <row r="243" spans="1:22" hidden="1" outlineLevel="1" x14ac:dyDescent="0.25">
      <c r="A243" s="129" t="str">
        <v/>
      </c>
      <c r="B243" s="130" t="str">
        <v/>
      </c>
      <c r="D243" s="605"/>
      <c r="E243" s="484"/>
      <c r="F243" s="456"/>
      <c r="G243" s="457"/>
      <c r="H243" s="457"/>
      <c r="I243" s="457"/>
      <c r="J243" s="457"/>
      <c r="K243" s="457"/>
      <c r="L243" s="613"/>
      <c r="M243" s="605"/>
      <c r="N243" s="456"/>
      <c r="O243" s="457"/>
      <c r="P243" s="457"/>
      <c r="Q243" s="457"/>
      <c r="R243" s="457"/>
      <c r="S243" s="457"/>
      <c r="U243" s="497" t="str">
        <f t="shared" si="6"/>
        <v/>
      </c>
      <c r="V243" s="497" t="str">
        <f t="shared" si="7"/>
        <v/>
      </c>
    </row>
    <row r="244" spans="1:22" hidden="1" outlineLevel="1" x14ac:dyDescent="0.25">
      <c r="A244" s="129" t="str">
        <v/>
      </c>
      <c r="B244" s="130" t="str">
        <v/>
      </c>
      <c r="D244" s="605"/>
      <c r="E244" s="484"/>
      <c r="F244" s="456"/>
      <c r="G244" s="457"/>
      <c r="H244" s="457"/>
      <c r="I244" s="457"/>
      <c r="J244" s="457"/>
      <c r="K244" s="457"/>
      <c r="L244" s="613"/>
      <c r="M244" s="605"/>
      <c r="N244" s="456"/>
      <c r="O244" s="457"/>
      <c r="P244" s="457"/>
      <c r="Q244" s="457"/>
      <c r="R244" s="457"/>
      <c r="S244" s="457"/>
      <c r="U244" s="497" t="str">
        <f t="shared" si="6"/>
        <v/>
      </c>
      <c r="V244" s="497" t="str">
        <f t="shared" si="7"/>
        <v/>
      </c>
    </row>
    <row r="245" spans="1:22" hidden="1" outlineLevel="1" x14ac:dyDescent="0.25">
      <c r="A245" s="129" t="str">
        <v/>
      </c>
      <c r="B245" s="130" t="str">
        <v/>
      </c>
      <c r="D245" s="605"/>
      <c r="E245" s="484"/>
      <c r="F245" s="456"/>
      <c r="G245" s="457"/>
      <c r="H245" s="457"/>
      <c r="I245" s="457"/>
      <c r="J245" s="457"/>
      <c r="K245" s="457"/>
      <c r="L245" s="613"/>
      <c r="M245" s="605"/>
      <c r="N245" s="456"/>
      <c r="O245" s="457"/>
      <c r="P245" s="457"/>
      <c r="Q245" s="457"/>
      <c r="R245" s="457"/>
      <c r="S245" s="457"/>
      <c r="U245" s="497" t="str">
        <f t="shared" si="6"/>
        <v/>
      </c>
      <c r="V245" s="497" t="str">
        <f t="shared" si="7"/>
        <v/>
      </c>
    </row>
    <row r="246" spans="1:22" hidden="1" outlineLevel="1" collapsed="1" x14ac:dyDescent="0.25">
      <c r="A246" s="129" t="str">
        <v/>
      </c>
      <c r="B246" s="130" t="str">
        <v/>
      </c>
      <c r="D246" s="605"/>
      <c r="E246" s="484"/>
      <c r="F246" s="456"/>
      <c r="G246" s="457"/>
      <c r="H246" s="457"/>
      <c r="I246" s="457"/>
      <c r="J246" s="457"/>
      <c r="K246" s="457"/>
      <c r="L246" s="613"/>
      <c r="M246" s="605"/>
      <c r="N246" s="456"/>
      <c r="O246" s="457"/>
      <c r="P246" s="457"/>
      <c r="Q246" s="457"/>
      <c r="R246" s="457"/>
      <c r="S246" s="457"/>
      <c r="U246" s="497" t="str">
        <f t="shared" si="6"/>
        <v/>
      </c>
      <c r="V246" s="497" t="str">
        <f t="shared" si="7"/>
        <v/>
      </c>
    </row>
    <row r="247" spans="1:22" hidden="1" outlineLevel="1" x14ac:dyDescent="0.25">
      <c r="A247" s="129" t="str">
        <v/>
      </c>
      <c r="B247" s="130" t="str">
        <v/>
      </c>
      <c r="D247" s="605"/>
      <c r="E247" s="484"/>
      <c r="F247" s="456"/>
      <c r="G247" s="457"/>
      <c r="H247" s="457"/>
      <c r="I247" s="457"/>
      <c r="J247" s="457"/>
      <c r="K247" s="457"/>
      <c r="L247" s="613"/>
      <c r="M247" s="605"/>
      <c r="N247" s="456"/>
      <c r="O247" s="457"/>
      <c r="P247" s="457"/>
      <c r="Q247" s="457"/>
      <c r="R247" s="457"/>
      <c r="S247" s="457"/>
      <c r="U247" s="497" t="str">
        <f t="shared" si="6"/>
        <v/>
      </c>
      <c r="V247" s="497" t="str">
        <f t="shared" si="7"/>
        <v/>
      </c>
    </row>
    <row r="248" spans="1:22" hidden="1" outlineLevel="1" x14ac:dyDescent="0.25">
      <c r="A248" s="129" t="str">
        <v/>
      </c>
      <c r="B248" s="130" t="str">
        <v/>
      </c>
      <c r="D248" s="605"/>
      <c r="E248" s="484"/>
      <c r="F248" s="456"/>
      <c r="G248" s="457"/>
      <c r="H248" s="457"/>
      <c r="I248" s="457"/>
      <c r="J248" s="457"/>
      <c r="K248" s="457"/>
      <c r="L248" s="613"/>
      <c r="M248" s="605"/>
      <c r="N248" s="456"/>
      <c r="O248" s="457"/>
      <c r="P248" s="457"/>
      <c r="Q248" s="457"/>
      <c r="R248" s="457"/>
      <c r="S248" s="457"/>
      <c r="U248" s="497" t="str">
        <f t="shared" si="6"/>
        <v/>
      </c>
      <c r="V248" s="497" t="str">
        <f t="shared" si="7"/>
        <v/>
      </c>
    </row>
    <row r="249" spans="1:22" hidden="1" outlineLevel="1" x14ac:dyDescent="0.25">
      <c r="A249" s="129" t="str">
        <v/>
      </c>
      <c r="B249" s="130" t="str">
        <v/>
      </c>
      <c r="D249" s="605"/>
      <c r="E249" s="484"/>
      <c r="F249" s="456"/>
      <c r="G249" s="457"/>
      <c r="H249" s="457"/>
      <c r="I249" s="457"/>
      <c r="J249" s="457"/>
      <c r="K249" s="457"/>
      <c r="L249" s="613"/>
      <c r="M249" s="605"/>
      <c r="N249" s="456"/>
      <c r="O249" s="457"/>
      <c r="P249" s="457"/>
      <c r="Q249" s="457"/>
      <c r="R249" s="457"/>
      <c r="S249" s="457"/>
      <c r="U249" s="497" t="str">
        <f t="shared" si="6"/>
        <v/>
      </c>
      <c r="V249" s="497" t="str">
        <f t="shared" si="7"/>
        <v/>
      </c>
    </row>
    <row r="250" spans="1:22" hidden="1" outlineLevel="1" x14ac:dyDescent="0.25">
      <c r="A250" s="129" t="str">
        <v/>
      </c>
      <c r="B250" s="130" t="str">
        <v/>
      </c>
      <c r="D250" s="605"/>
      <c r="E250" s="484"/>
      <c r="F250" s="456"/>
      <c r="G250" s="457"/>
      <c r="H250" s="457"/>
      <c r="I250" s="457"/>
      <c r="J250" s="457"/>
      <c r="K250" s="457"/>
      <c r="L250" s="613"/>
      <c r="M250" s="605"/>
      <c r="N250" s="456"/>
      <c r="O250" s="457"/>
      <c r="P250" s="457"/>
      <c r="Q250" s="457"/>
      <c r="R250" s="457"/>
      <c r="S250" s="457"/>
      <c r="U250" s="497" t="str">
        <f t="shared" si="6"/>
        <v/>
      </c>
      <c r="V250" s="497" t="str">
        <f t="shared" si="7"/>
        <v/>
      </c>
    </row>
    <row r="251" spans="1:22" hidden="1" outlineLevel="1" x14ac:dyDescent="0.25">
      <c r="A251" s="129" t="str">
        <v/>
      </c>
      <c r="B251" s="130" t="str">
        <v/>
      </c>
      <c r="D251" s="605"/>
      <c r="E251" s="484"/>
      <c r="F251" s="456"/>
      <c r="G251" s="457"/>
      <c r="H251" s="457"/>
      <c r="I251" s="457"/>
      <c r="J251" s="457"/>
      <c r="K251" s="457"/>
      <c r="L251" s="613"/>
      <c r="M251" s="605"/>
      <c r="N251" s="456"/>
      <c r="O251" s="457"/>
      <c r="P251" s="457"/>
      <c r="Q251" s="457"/>
      <c r="R251" s="457"/>
      <c r="S251" s="457"/>
      <c r="U251" s="497" t="str">
        <f t="shared" si="6"/>
        <v/>
      </c>
      <c r="V251" s="497" t="str">
        <f t="shared" si="7"/>
        <v/>
      </c>
    </row>
    <row r="252" spans="1:22" hidden="1" outlineLevel="1" x14ac:dyDescent="0.25">
      <c r="A252" s="129" t="str">
        <v/>
      </c>
      <c r="B252" s="130" t="str">
        <v/>
      </c>
      <c r="D252" s="605"/>
      <c r="E252" s="484"/>
      <c r="F252" s="456"/>
      <c r="G252" s="457"/>
      <c r="H252" s="457"/>
      <c r="I252" s="457"/>
      <c r="J252" s="457"/>
      <c r="K252" s="457"/>
      <c r="L252" s="613"/>
      <c r="M252" s="605"/>
      <c r="N252" s="456"/>
      <c r="O252" s="457"/>
      <c r="P252" s="457"/>
      <c r="Q252" s="457"/>
      <c r="R252" s="457"/>
      <c r="S252" s="457"/>
      <c r="U252" s="497" t="str">
        <f t="shared" si="6"/>
        <v/>
      </c>
      <c r="V252" s="497" t="str">
        <f t="shared" si="7"/>
        <v/>
      </c>
    </row>
    <row r="253" spans="1:22" hidden="1" outlineLevel="1" x14ac:dyDescent="0.25">
      <c r="A253" s="129" t="str">
        <v/>
      </c>
      <c r="B253" s="130" t="str">
        <v/>
      </c>
      <c r="D253" s="605"/>
      <c r="E253" s="484"/>
      <c r="F253" s="456"/>
      <c r="G253" s="457"/>
      <c r="H253" s="457"/>
      <c r="I253" s="457"/>
      <c r="J253" s="457"/>
      <c r="K253" s="457"/>
      <c r="L253" s="613"/>
      <c r="M253" s="605"/>
      <c r="N253" s="456"/>
      <c r="O253" s="457"/>
      <c r="P253" s="457"/>
      <c r="Q253" s="457"/>
      <c r="R253" s="457"/>
      <c r="S253" s="457"/>
      <c r="U253" s="497" t="str">
        <f t="shared" si="6"/>
        <v/>
      </c>
      <c r="V253" s="497" t="str">
        <f t="shared" si="7"/>
        <v/>
      </c>
    </row>
    <row r="254" spans="1:22" hidden="1" outlineLevel="1" x14ac:dyDescent="0.25">
      <c r="A254" s="129" t="str">
        <v/>
      </c>
      <c r="B254" s="130" t="str">
        <v/>
      </c>
      <c r="D254" s="605"/>
      <c r="E254" s="484"/>
      <c r="F254" s="456"/>
      <c r="G254" s="457"/>
      <c r="H254" s="457"/>
      <c r="I254" s="457"/>
      <c r="J254" s="457"/>
      <c r="K254" s="457"/>
      <c r="L254" s="613"/>
      <c r="M254" s="605"/>
      <c r="N254" s="456"/>
      <c r="O254" s="457"/>
      <c r="P254" s="457"/>
      <c r="Q254" s="457"/>
      <c r="R254" s="457"/>
      <c r="S254" s="457"/>
      <c r="U254" s="497" t="str">
        <f t="shared" si="6"/>
        <v/>
      </c>
      <c r="V254" s="497" t="str">
        <f t="shared" si="7"/>
        <v/>
      </c>
    </row>
    <row r="255" spans="1:22" collapsed="1" x14ac:dyDescent="0.25">
      <c r="A255" s="129" t="str">
        <v/>
      </c>
      <c r="B255" s="130" t="str">
        <v/>
      </c>
      <c r="D255" s="605"/>
      <c r="E255" s="484"/>
      <c r="F255" s="456"/>
      <c r="G255" s="457"/>
      <c r="H255" s="457"/>
      <c r="I255" s="457"/>
      <c r="J255" s="457"/>
      <c r="K255" s="457"/>
      <c r="L255" s="613"/>
      <c r="M255" s="605"/>
      <c r="N255" s="456"/>
      <c r="O255" s="457"/>
      <c r="P255" s="457"/>
      <c r="Q255" s="457"/>
      <c r="R255" s="457"/>
      <c r="S255" s="457"/>
      <c r="U255" s="497" t="str">
        <f t="shared" si="6"/>
        <v/>
      </c>
      <c r="V255" s="497" t="str">
        <f t="shared" si="7"/>
        <v/>
      </c>
    </row>
    <row r="256" spans="1:22" hidden="1" outlineLevel="1" x14ac:dyDescent="0.25">
      <c r="A256" s="129" t="str">
        <v/>
      </c>
      <c r="B256" s="130" t="str">
        <v/>
      </c>
      <c r="D256" s="605"/>
      <c r="E256" s="484"/>
      <c r="F256" s="456"/>
      <c r="G256" s="457"/>
      <c r="H256" s="457"/>
      <c r="I256" s="457"/>
      <c r="J256" s="457"/>
      <c r="K256" s="457"/>
      <c r="L256" s="613"/>
      <c r="M256" s="605"/>
      <c r="N256" s="456"/>
      <c r="O256" s="457"/>
      <c r="P256" s="457"/>
      <c r="Q256" s="457"/>
      <c r="R256" s="457"/>
      <c r="S256" s="457"/>
      <c r="U256" s="497" t="str">
        <f t="shared" si="6"/>
        <v/>
      </c>
      <c r="V256" s="497" t="str">
        <f t="shared" si="7"/>
        <v/>
      </c>
    </row>
    <row r="257" spans="1:22" hidden="1" outlineLevel="1" x14ac:dyDescent="0.25">
      <c r="A257" s="129" t="str">
        <v/>
      </c>
      <c r="B257" s="130" t="str">
        <v/>
      </c>
      <c r="D257" s="605"/>
      <c r="E257" s="484"/>
      <c r="F257" s="456"/>
      <c r="G257" s="457"/>
      <c r="H257" s="457"/>
      <c r="I257" s="457"/>
      <c r="J257" s="457"/>
      <c r="K257" s="457"/>
      <c r="L257" s="613"/>
      <c r="M257" s="605"/>
      <c r="N257" s="456"/>
      <c r="O257" s="457"/>
      <c r="P257" s="457"/>
      <c r="Q257" s="457"/>
      <c r="R257" s="457"/>
      <c r="S257" s="457"/>
      <c r="U257" s="497" t="str">
        <f t="shared" si="6"/>
        <v/>
      </c>
      <c r="V257" s="497" t="str">
        <f t="shared" si="7"/>
        <v/>
      </c>
    </row>
    <row r="258" spans="1:22" hidden="1" outlineLevel="1" x14ac:dyDescent="0.25">
      <c r="A258" s="129" t="str">
        <v/>
      </c>
      <c r="B258" s="130" t="str">
        <v/>
      </c>
      <c r="D258" s="605"/>
      <c r="E258" s="484"/>
      <c r="F258" s="456"/>
      <c r="G258" s="457"/>
      <c r="H258" s="457"/>
      <c r="I258" s="457"/>
      <c r="J258" s="457"/>
      <c r="K258" s="457"/>
      <c r="L258" s="613"/>
      <c r="M258" s="605"/>
      <c r="N258" s="456"/>
      <c r="O258" s="457"/>
      <c r="P258" s="457"/>
      <c r="Q258" s="457"/>
      <c r="R258" s="457"/>
      <c r="S258" s="457"/>
      <c r="U258" s="497" t="str">
        <f t="shared" si="6"/>
        <v/>
      </c>
      <c r="V258" s="497" t="str">
        <f t="shared" si="7"/>
        <v/>
      </c>
    </row>
    <row r="259" spans="1:22" hidden="1" outlineLevel="1" x14ac:dyDescent="0.25">
      <c r="A259" s="129" t="str">
        <v/>
      </c>
      <c r="B259" s="130" t="str">
        <v/>
      </c>
      <c r="D259" s="605"/>
      <c r="E259" s="484"/>
      <c r="F259" s="456"/>
      <c r="G259" s="457"/>
      <c r="H259" s="457"/>
      <c r="I259" s="457"/>
      <c r="J259" s="457"/>
      <c r="K259" s="457"/>
      <c r="L259" s="613"/>
      <c r="M259" s="605"/>
      <c r="N259" s="456"/>
      <c r="O259" s="457"/>
      <c r="P259" s="457"/>
      <c r="Q259" s="457"/>
      <c r="R259" s="457"/>
      <c r="S259" s="457"/>
      <c r="U259" s="497" t="str">
        <f t="shared" si="6"/>
        <v/>
      </c>
      <c r="V259" s="497" t="str">
        <f t="shared" si="7"/>
        <v/>
      </c>
    </row>
    <row r="260" spans="1:22" hidden="1" outlineLevel="1" x14ac:dyDescent="0.25">
      <c r="A260" s="129" t="str">
        <v/>
      </c>
      <c r="B260" s="130" t="str">
        <v/>
      </c>
      <c r="D260" s="605"/>
      <c r="E260" s="484"/>
      <c r="F260" s="456"/>
      <c r="G260" s="457"/>
      <c r="H260" s="457"/>
      <c r="I260" s="457"/>
      <c r="J260" s="457"/>
      <c r="K260" s="457"/>
      <c r="L260" s="613"/>
      <c r="M260" s="605"/>
      <c r="N260" s="456"/>
      <c r="O260" s="457"/>
      <c r="P260" s="457"/>
      <c r="Q260" s="457"/>
      <c r="R260" s="457"/>
      <c r="S260" s="457"/>
      <c r="U260" s="497" t="str">
        <f t="shared" si="6"/>
        <v/>
      </c>
      <c r="V260" s="497" t="str">
        <f t="shared" si="7"/>
        <v/>
      </c>
    </row>
    <row r="261" spans="1:22" hidden="1" outlineLevel="1" x14ac:dyDescent="0.25">
      <c r="A261" s="129" t="str">
        <v/>
      </c>
      <c r="B261" s="130" t="str">
        <v/>
      </c>
      <c r="D261" s="605"/>
      <c r="E261" s="484"/>
      <c r="F261" s="456"/>
      <c r="G261" s="457"/>
      <c r="H261" s="457"/>
      <c r="I261" s="457"/>
      <c r="J261" s="457"/>
      <c r="K261" s="457"/>
      <c r="L261" s="613"/>
      <c r="M261" s="605"/>
      <c r="N261" s="456"/>
      <c r="O261" s="457"/>
      <c r="P261" s="457"/>
      <c r="Q261" s="457"/>
      <c r="R261" s="457"/>
      <c r="S261" s="457"/>
      <c r="U261" s="497" t="str">
        <f t="shared" si="6"/>
        <v/>
      </c>
      <c r="V261" s="497" t="str">
        <f t="shared" si="7"/>
        <v/>
      </c>
    </row>
    <row r="262" spans="1:22" hidden="1" outlineLevel="1" x14ac:dyDescent="0.25">
      <c r="A262" s="129" t="str">
        <v/>
      </c>
      <c r="B262" s="130" t="str">
        <v/>
      </c>
      <c r="D262" s="605"/>
      <c r="E262" s="484"/>
      <c r="F262" s="456"/>
      <c r="G262" s="457"/>
      <c r="H262" s="457"/>
      <c r="I262" s="457"/>
      <c r="J262" s="457"/>
      <c r="K262" s="457"/>
      <c r="L262" s="613"/>
      <c r="M262" s="605"/>
      <c r="N262" s="456"/>
      <c r="O262" s="457"/>
      <c r="P262" s="457"/>
      <c r="Q262" s="457"/>
      <c r="R262" s="457"/>
      <c r="S262" s="457"/>
      <c r="U262" s="497" t="str">
        <f t="shared" si="6"/>
        <v/>
      </c>
      <c r="V262" s="497" t="str">
        <f t="shared" si="7"/>
        <v/>
      </c>
    </row>
    <row r="263" spans="1:22" hidden="1" outlineLevel="1" x14ac:dyDescent="0.25">
      <c r="A263" s="129" t="str">
        <v/>
      </c>
      <c r="B263" s="130" t="str">
        <v/>
      </c>
      <c r="D263" s="605"/>
      <c r="E263" s="484"/>
      <c r="F263" s="456"/>
      <c r="G263" s="457"/>
      <c r="H263" s="457"/>
      <c r="I263" s="457"/>
      <c r="J263" s="457"/>
      <c r="K263" s="457"/>
      <c r="L263" s="613"/>
      <c r="M263" s="605"/>
      <c r="N263" s="456"/>
      <c r="O263" s="457"/>
      <c r="P263" s="457"/>
      <c r="Q263" s="457"/>
      <c r="R263" s="457"/>
      <c r="S263" s="457"/>
      <c r="U263" s="497" t="str">
        <f t="shared" ref="U263:U306" si="8">IFERROR(((P263/H263)^(1/((M263-D263)/365)))-1,"")</f>
        <v/>
      </c>
      <c r="V263" s="497" t="str">
        <f t="shared" ref="V263:V306" si="9">IFERROR(((Q263/I263)^(1/((M263-D263)/365)))-1,"")</f>
        <v/>
      </c>
    </row>
    <row r="264" spans="1:22" hidden="1" outlineLevel="1" x14ac:dyDescent="0.25">
      <c r="A264" s="129" t="str">
        <v/>
      </c>
      <c r="B264" s="130" t="str">
        <v/>
      </c>
      <c r="D264" s="605"/>
      <c r="E264" s="484"/>
      <c r="F264" s="456"/>
      <c r="G264" s="457"/>
      <c r="H264" s="457"/>
      <c r="I264" s="457"/>
      <c r="J264" s="457"/>
      <c r="K264" s="457"/>
      <c r="L264" s="613"/>
      <c r="M264" s="605"/>
      <c r="N264" s="456"/>
      <c r="O264" s="457"/>
      <c r="P264" s="457"/>
      <c r="Q264" s="457"/>
      <c r="R264" s="457"/>
      <c r="S264" s="457"/>
      <c r="U264" s="497" t="str">
        <f t="shared" si="8"/>
        <v/>
      </c>
      <c r="V264" s="497" t="str">
        <f t="shared" si="9"/>
        <v/>
      </c>
    </row>
    <row r="265" spans="1:22" hidden="1" outlineLevel="1" x14ac:dyDescent="0.25">
      <c r="A265" s="129" t="str">
        <v/>
      </c>
      <c r="B265" s="130" t="str">
        <v/>
      </c>
      <c r="D265" s="605"/>
      <c r="E265" s="484"/>
      <c r="F265" s="456"/>
      <c r="G265" s="457"/>
      <c r="H265" s="457"/>
      <c r="I265" s="457"/>
      <c r="J265" s="457"/>
      <c r="K265" s="457"/>
      <c r="L265" s="613"/>
      <c r="M265" s="605"/>
      <c r="N265" s="456"/>
      <c r="O265" s="457"/>
      <c r="P265" s="457"/>
      <c r="Q265" s="457"/>
      <c r="R265" s="457"/>
      <c r="S265" s="457"/>
      <c r="U265" s="497" t="str">
        <f t="shared" si="8"/>
        <v/>
      </c>
      <c r="V265" s="497" t="str">
        <f t="shared" si="9"/>
        <v/>
      </c>
    </row>
    <row r="266" spans="1:22" hidden="1" outlineLevel="1" collapsed="1" x14ac:dyDescent="0.25">
      <c r="A266" s="129" t="str">
        <v/>
      </c>
      <c r="B266" s="130" t="str">
        <v/>
      </c>
      <c r="D266" s="605"/>
      <c r="E266" s="484"/>
      <c r="F266" s="456"/>
      <c r="G266" s="457"/>
      <c r="H266" s="457"/>
      <c r="I266" s="457"/>
      <c r="J266" s="457"/>
      <c r="K266" s="457"/>
      <c r="L266" s="613"/>
      <c r="M266" s="605"/>
      <c r="N266" s="456"/>
      <c r="O266" s="457"/>
      <c r="P266" s="457"/>
      <c r="Q266" s="457"/>
      <c r="R266" s="457"/>
      <c r="S266" s="457"/>
      <c r="U266" s="497" t="str">
        <f t="shared" si="8"/>
        <v/>
      </c>
      <c r="V266" s="497" t="str">
        <f t="shared" si="9"/>
        <v/>
      </c>
    </row>
    <row r="267" spans="1:22" hidden="1" outlineLevel="1" x14ac:dyDescent="0.25">
      <c r="A267" s="129" t="str">
        <v/>
      </c>
      <c r="B267" s="130" t="str">
        <v/>
      </c>
      <c r="D267" s="605"/>
      <c r="E267" s="484"/>
      <c r="F267" s="456"/>
      <c r="G267" s="457"/>
      <c r="H267" s="457"/>
      <c r="I267" s="457"/>
      <c r="J267" s="457"/>
      <c r="K267" s="457"/>
      <c r="L267" s="613"/>
      <c r="M267" s="605"/>
      <c r="N267" s="456"/>
      <c r="O267" s="457"/>
      <c r="P267" s="457"/>
      <c r="Q267" s="457"/>
      <c r="R267" s="457"/>
      <c r="S267" s="457"/>
      <c r="U267" s="497" t="str">
        <f t="shared" si="8"/>
        <v/>
      </c>
      <c r="V267" s="497" t="str">
        <f t="shared" si="9"/>
        <v/>
      </c>
    </row>
    <row r="268" spans="1:22" hidden="1" outlineLevel="1" x14ac:dyDescent="0.25">
      <c r="A268" s="129" t="str">
        <v/>
      </c>
      <c r="B268" s="130" t="str">
        <v/>
      </c>
      <c r="D268" s="605"/>
      <c r="E268" s="484"/>
      <c r="F268" s="456"/>
      <c r="G268" s="457"/>
      <c r="H268" s="457"/>
      <c r="I268" s="457"/>
      <c r="J268" s="457"/>
      <c r="K268" s="457"/>
      <c r="L268" s="613"/>
      <c r="M268" s="605"/>
      <c r="N268" s="456"/>
      <c r="O268" s="457"/>
      <c r="P268" s="457"/>
      <c r="Q268" s="457"/>
      <c r="R268" s="457"/>
      <c r="S268" s="457"/>
      <c r="U268" s="497" t="str">
        <f t="shared" si="8"/>
        <v/>
      </c>
      <c r="V268" s="497" t="str">
        <f t="shared" si="9"/>
        <v/>
      </c>
    </row>
    <row r="269" spans="1:22" hidden="1" outlineLevel="1" x14ac:dyDescent="0.25">
      <c r="A269" s="129" t="str">
        <v/>
      </c>
      <c r="B269" s="130" t="str">
        <v/>
      </c>
      <c r="D269" s="605"/>
      <c r="E269" s="484"/>
      <c r="F269" s="456"/>
      <c r="G269" s="457"/>
      <c r="H269" s="457"/>
      <c r="I269" s="457"/>
      <c r="J269" s="457"/>
      <c r="K269" s="457"/>
      <c r="L269" s="613"/>
      <c r="M269" s="605"/>
      <c r="N269" s="456"/>
      <c r="O269" s="457"/>
      <c r="P269" s="457"/>
      <c r="Q269" s="457"/>
      <c r="R269" s="457"/>
      <c r="S269" s="457"/>
      <c r="U269" s="497" t="str">
        <f t="shared" si="8"/>
        <v/>
      </c>
      <c r="V269" s="497" t="str">
        <f t="shared" si="9"/>
        <v/>
      </c>
    </row>
    <row r="270" spans="1:22" hidden="1" outlineLevel="1" x14ac:dyDescent="0.25">
      <c r="A270" s="129" t="str">
        <v/>
      </c>
      <c r="B270" s="130" t="str">
        <v/>
      </c>
      <c r="D270" s="605"/>
      <c r="E270" s="484"/>
      <c r="F270" s="456"/>
      <c r="G270" s="457"/>
      <c r="H270" s="457"/>
      <c r="I270" s="457"/>
      <c r="J270" s="457"/>
      <c r="K270" s="457"/>
      <c r="L270" s="613"/>
      <c r="M270" s="605"/>
      <c r="N270" s="456"/>
      <c r="O270" s="457"/>
      <c r="P270" s="457"/>
      <c r="Q270" s="457"/>
      <c r="R270" s="457"/>
      <c r="S270" s="457"/>
      <c r="U270" s="497" t="str">
        <f t="shared" si="8"/>
        <v/>
      </c>
      <c r="V270" s="497" t="str">
        <f t="shared" si="9"/>
        <v/>
      </c>
    </row>
    <row r="271" spans="1:22" hidden="1" outlineLevel="1" x14ac:dyDescent="0.25">
      <c r="A271" s="129" t="str">
        <v/>
      </c>
      <c r="B271" s="130" t="str">
        <v/>
      </c>
      <c r="D271" s="605"/>
      <c r="E271" s="484"/>
      <c r="F271" s="456"/>
      <c r="G271" s="457"/>
      <c r="H271" s="457"/>
      <c r="I271" s="457"/>
      <c r="J271" s="457"/>
      <c r="K271" s="457"/>
      <c r="L271" s="613"/>
      <c r="M271" s="605"/>
      <c r="N271" s="456"/>
      <c r="O271" s="457"/>
      <c r="P271" s="457"/>
      <c r="Q271" s="457"/>
      <c r="R271" s="457"/>
      <c r="S271" s="457"/>
      <c r="U271" s="497" t="str">
        <f t="shared" si="8"/>
        <v/>
      </c>
      <c r="V271" s="497" t="str">
        <f t="shared" si="9"/>
        <v/>
      </c>
    </row>
    <row r="272" spans="1:22" hidden="1" outlineLevel="1" x14ac:dyDescent="0.25">
      <c r="A272" s="129" t="str">
        <v/>
      </c>
      <c r="B272" s="130" t="str">
        <v/>
      </c>
      <c r="D272" s="605"/>
      <c r="E272" s="484"/>
      <c r="F272" s="456"/>
      <c r="G272" s="457"/>
      <c r="H272" s="457"/>
      <c r="I272" s="457"/>
      <c r="J272" s="457"/>
      <c r="K272" s="457"/>
      <c r="L272" s="613"/>
      <c r="M272" s="605"/>
      <c r="N272" s="456"/>
      <c r="O272" s="457"/>
      <c r="P272" s="457"/>
      <c r="Q272" s="457"/>
      <c r="R272" s="457"/>
      <c r="S272" s="457"/>
      <c r="U272" s="497" t="str">
        <f t="shared" si="8"/>
        <v/>
      </c>
      <c r="V272" s="497" t="str">
        <f t="shared" si="9"/>
        <v/>
      </c>
    </row>
    <row r="273" spans="1:22" hidden="1" outlineLevel="1" x14ac:dyDescent="0.25">
      <c r="A273" s="129" t="str">
        <v/>
      </c>
      <c r="B273" s="130" t="str">
        <v/>
      </c>
      <c r="D273" s="605"/>
      <c r="E273" s="484"/>
      <c r="F273" s="456"/>
      <c r="G273" s="457"/>
      <c r="H273" s="457"/>
      <c r="I273" s="457"/>
      <c r="J273" s="457"/>
      <c r="K273" s="457"/>
      <c r="L273" s="613"/>
      <c r="M273" s="605"/>
      <c r="N273" s="456"/>
      <c r="O273" s="457"/>
      <c r="P273" s="457"/>
      <c r="Q273" s="457"/>
      <c r="R273" s="457"/>
      <c r="S273" s="457"/>
      <c r="U273" s="497" t="str">
        <f t="shared" si="8"/>
        <v/>
      </c>
      <c r="V273" s="497" t="str">
        <f t="shared" si="9"/>
        <v/>
      </c>
    </row>
    <row r="274" spans="1:22" hidden="1" outlineLevel="1" x14ac:dyDescent="0.25">
      <c r="A274" s="129" t="str">
        <v/>
      </c>
      <c r="B274" s="130" t="str">
        <v/>
      </c>
      <c r="D274" s="605"/>
      <c r="E274" s="484"/>
      <c r="F274" s="456"/>
      <c r="G274" s="457"/>
      <c r="H274" s="457"/>
      <c r="I274" s="457"/>
      <c r="J274" s="457"/>
      <c r="K274" s="457"/>
      <c r="L274" s="613"/>
      <c r="M274" s="605"/>
      <c r="N274" s="456"/>
      <c r="O274" s="457"/>
      <c r="P274" s="457"/>
      <c r="Q274" s="457"/>
      <c r="R274" s="457"/>
      <c r="S274" s="457"/>
      <c r="U274" s="497" t="str">
        <f t="shared" si="8"/>
        <v/>
      </c>
      <c r="V274" s="497" t="str">
        <f t="shared" si="9"/>
        <v/>
      </c>
    </row>
    <row r="275" spans="1:22" hidden="1" outlineLevel="1" x14ac:dyDescent="0.25">
      <c r="A275" s="129" t="str">
        <v/>
      </c>
      <c r="B275" s="130" t="str">
        <v/>
      </c>
      <c r="D275" s="605"/>
      <c r="E275" s="484"/>
      <c r="F275" s="456"/>
      <c r="G275" s="457"/>
      <c r="H275" s="457"/>
      <c r="I275" s="457"/>
      <c r="J275" s="457"/>
      <c r="K275" s="457"/>
      <c r="L275" s="613"/>
      <c r="M275" s="605"/>
      <c r="N275" s="456"/>
      <c r="O275" s="457"/>
      <c r="P275" s="457"/>
      <c r="Q275" s="457"/>
      <c r="R275" s="457"/>
      <c r="S275" s="457"/>
      <c r="U275" s="497" t="str">
        <f t="shared" si="8"/>
        <v/>
      </c>
      <c r="V275" s="497" t="str">
        <f t="shared" si="9"/>
        <v/>
      </c>
    </row>
    <row r="276" spans="1:22" hidden="1" outlineLevel="1" x14ac:dyDescent="0.25">
      <c r="A276" s="129" t="str">
        <v/>
      </c>
      <c r="B276" s="130" t="str">
        <v/>
      </c>
      <c r="D276" s="605"/>
      <c r="E276" s="484"/>
      <c r="F276" s="456"/>
      <c r="G276" s="457"/>
      <c r="H276" s="457"/>
      <c r="I276" s="457"/>
      <c r="J276" s="457"/>
      <c r="K276" s="457"/>
      <c r="L276" s="613"/>
      <c r="M276" s="605"/>
      <c r="N276" s="456"/>
      <c r="O276" s="457"/>
      <c r="P276" s="457"/>
      <c r="Q276" s="457"/>
      <c r="R276" s="457"/>
      <c r="S276" s="457"/>
      <c r="U276" s="497" t="str">
        <f t="shared" si="8"/>
        <v/>
      </c>
      <c r="V276" s="497" t="str">
        <f t="shared" si="9"/>
        <v/>
      </c>
    </row>
    <row r="277" spans="1:22" hidden="1" outlineLevel="1" x14ac:dyDescent="0.25">
      <c r="A277" s="129" t="str">
        <v/>
      </c>
      <c r="B277" s="130" t="str">
        <v/>
      </c>
      <c r="D277" s="605"/>
      <c r="E277" s="484"/>
      <c r="F277" s="456"/>
      <c r="G277" s="457"/>
      <c r="H277" s="457"/>
      <c r="I277" s="457"/>
      <c r="J277" s="457"/>
      <c r="K277" s="457"/>
      <c r="L277" s="613"/>
      <c r="M277" s="605"/>
      <c r="N277" s="456"/>
      <c r="O277" s="457"/>
      <c r="P277" s="457"/>
      <c r="Q277" s="457"/>
      <c r="R277" s="457"/>
      <c r="S277" s="457"/>
      <c r="U277" s="497" t="str">
        <f t="shared" si="8"/>
        <v/>
      </c>
      <c r="V277" s="497" t="str">
        <f t="shared" si="9"/>
        <v/>
      </c>
    </row>
    <row r="278" spans="1:22" hidden="1" outlineLevel="1" x14ac:dyDescent="0.25">
      <c r="A278" s="129" t="str">
        <v/>
      </c>
      <c r="B278" s="130" t="str">
        <v/>
      </c>
      <c r="D278" s="605"/>
      <c r="E278" s="484"/>
      <c r="F278" s="456"/>
      <c r="G278" s="457"/>
      <c r="H278" s="457"/>
      <c r="I278" s="457"/>
      <c r="J278" s="457"/>
      <c r="K278" s="457"/>
      <c r="L278" s="613"/>
      <c r="M278" s="605"/>
      <c r="N278" s="456"/>
      <c r="O278" s="457"/>
      <c r="P278" s="457"/>
      <c r="Q278" s="457"/>
      <c r="R278" s="457"/>
      <c r="S278" s="457"/>
      <c r="U278" s="497" t="str">
        <f t="shared" si="8"/>
        <v/>
      </c>
      <c r="V278" s="497" t="str">
        <f t="shared" si="9"/>
        <v/>
      </c>
    </row>
    <row r="279" spans="1:22" hidden="1" outlineLevel="1" x14ac:dyDescent="0.25">
      <c r="A279" s="129" t="str">
        <v/>
      </c>
      <c r="B279" s="130" t="str">
        <v/>
      </c>
      <c r="D279" s="605"/>
      <c r="E279" s="484"/>
      <c r="F279" s="456"/>
      <c r="G279" s="457"/>
      <c r="H279" s="457"/>
      <c r="I279" s="457"/>
      <c r="J279" s="457"/>
      <c r="K279" s="457"/>
      <c r="L279" s="613"/>
      <c r="M279" s="605"/>
      <c r="N279" s="456"/>
      <c r="O279" s="457"/>
      <c r="P279" s="457"/>
      <c r="Q279" s="457"/>
      <c r="R279" s="457"/>
      <c r="S279" s="457"/>
      <c r="U279" s="497" t="str">
        <f t="shared" si="8"/>
        <v/>
      </c>
      <c r="V279" s="497" t="str">
        <f t="shared" si="9"/>
        <v/>
      </c>
    </row>
    <row r="280" spans="1:22" hidden="1" outlineLevel="1" x14ac:dyDescent="0.25">
      <c r="A280" s="129" t="str">
        <v/>
      </c>
      <c r="B280" s="130" t="str">
        <v/>
      </c>
      <c r="D280" s="605"/>
      <c r="E280" s="484"/>
      <c r="F280" s="456"/>
      <c r="G280" s="457"/>
      <c r="H280" s="457"/>
      <c r="I280" s="457"/>
      <c r="J280" s="457"/>
      <c r="K280" s="457"/>
      <c r="L280" s="613"/>
      <c r="M280" s="605"/>
      <c r="N280" s="456"/>
      <c r="O280" s="457"/>
      <c r="P280" s="457"/>
      <c r="Q280" s="457"/>
      <c r="R280" s="457"/>
      <c r="S280" s="457"/>
      <c r="U280" s="497" t="str">
        <f t="shared" si="8"/>
        <v/>
      </c>
      <c r="V280" s="497" t="str">
        <f t="shared" si="9"/>
        <v/>
      </c>
    </row>
    <row r="281" spans="1:22" hidden="1" outlineLevel="1" x14ac:dyDescent="0.25">
      <c r="A281" s="129" t="str">
        <v/>
      </c>
      <c r="B281" s="130" t="str">
        <v/>
      </c>
      <c r="D281" s="605"/>
      <c r="E281" s="484"/>
      <c r="F281" s="456"/>
      <c r="G281" s="457"/>
      <c r="H281" s="457"/>
      <c r="I281" s="457"/>
      <c r="J281" s="457"/>
      <c r="K281" s="457"/>
      <c r="L281" s="613"/>
      <c r="M281" s="605"/>
      <c r="N281" s="456"/>
      <c r="O281" s="457"/>
      <c r="P281" s="457"/>
      <c r="Q281" s="457"/>
      <c r="R281" s="457"/>
      <c r="S281" s="457"/>
      <c r="U281" s="497" t="str">
        <f t="shared" si="8"/>
        <v/>
      </c>
      <c r="V281" s="497" t="str">
        <f t="shared" si="9"/>
        <v/>
      </c>
    </row>
    <row r="282" spans="1:22" hidden="1" outlineLevel="1" x14ac:dyDescent="0.25">
      <c r="A282" s="129" t="str">
        <v/>
      </c>
      <c r="B282" s="130" t="str">
        <v/>
      </c>
      <c r="D282" s="605"/>
      <c r="E282" s="484"/>
      <c r="F282" s="456"/>
      <c r="G282" s="457"/>
      <c r="H282" s="457"/>
      <c r="I282" s="457"/>
      <c r="J282" s="457"/>
      <c r="K282" s="457"/>
      <c r="L282" s="613"/>
      <c r="M282" s="605"/>
      <c r="N282" s="456"/>
      <c r="O282" s="457"/>
      <c r="P282" s="457"/>
      <c r="Q282" s="457"/>
      <c r="R282" s="457"/>
      <c r="S282" s="457"/>
      <c r="U282" s="497" t="str">
        <f t="shared" si="8"/>
        <v/>
      </c>
      <c r="V282" s="497" t="str">
        <f t="shared" si="9"/>
        <v/>
      </c>
    </row>
    <row r="283" spans="1:22" hidden="1" outlineLevel="1" x14ac:dyDescent="0.25">
      <c r="A283" s="129" t="str">
        <v/>
      </c>
      <c r="B283" s="130" t="str">
        <v/>
      </c>
      <c r="D283" s="605"/>
      <c r="E283" s="484"/>
      <c r="F283" s="456"/>
      <c r="G283" s="457"/>
      <c r="H283" s="457"/>
      <c r="I283" s="457"/>
      <c r="J283" s="457"/>
      <c r="K283" s="457"/>
      <c r="L283" s="613"/>
      <c r="M283" s="605"/>
      <c r="N283" s="456"/>
      <c r="O283" s="457"/>
      <c r="P283" s="457"/>
      <c r="Q283" s="457"/>
      <c r="R283" s="457"/>
      <c r="S283" s="457"/>
      <c r="U283" s="497" t="str">
        <f t="shared" si="8"/>
        <v/>
      </c>
      <c r="V283" s="497" t="str">
        <f t="shared" si="9"/>
        <v/>
      </c>
    </row>
    <row r="284" spans="1:22" hidden="1" outlineLevel="1" x14ac:dyDescent="0.25">
      <c r="A284" s="129" t="str">
        <v/>
      </c>
      <c r="B284" s="130" t="str">
        <v/>
      </c>
      <c r="D284" s="605"/>
      <c r="E284" s="484"/>
      <c r="F284" s="456"/>
      <c r="G284" s="457"/>
      <c r="H284" s="457"/>
      <c r="I284" s="457"/>
      <c r="J284" s="457"/>
      <c r="K284" s="457"/>
      <c r="L284" s="613"/>
      <c r="M284" s="605"/>
      <c r="N284" s="456"/>
      <c r="O284" s="457"/>
      <c r="P284" s="457"/>
      <c r="Q284" s="457"/>
      <c r="R284" s="457"/>
      <c r="S284" s="457"/>
      <c r="U284" s="497" t="str">
        <f t="shared" si="8"/>
        <v/>
      </c>
      <c r="V284" s="497" t="str">
        <f t="shared" si="9"/>
        <v/>
      </c>
    </row>
    <row r="285" spans="1:22" hidden="1" outlineLevel="1" x14ac:dyDescent="0.25">
      <c r="A285" s="129" t="str">
        <v/>
      </c>
      <c r="B285" s="130" t="str">
        <v/>
      </c>
      <c r="D285" s="605"/>
      <c r="E285" s="484"/>
      <c r="F285" s="456"/>
      <c r="G285" s="457"/>
      <c r="H285" s="457"/>
      <c r="I285" s="457"/>
      <c r="J285" s="457"/>
      <c r="K285" s="457"/>
      <c r="L285" s="613"/>
      <c r="M285" s="605"/>
      <c r="N285" s="456"/>
      <c r="O285" s="457"/>
      <c r="P285" s="457"/>
      <c r="Q285" s="457"/>
      <c r="R285" s="457"/>
      <c r="S285" s="457"/>
      <c r="U285" s="497" t="str">
        <f t="shared" si="8"/>
        <v/>
      </c>
      <c r="V285" s="497" t="str">
        <f t="shared" si="9"/>
        <v/>
      </c>
    </row>
    <row r="286" spans="1:22" hidden="1" outlineLevel="1" collapsed="1" x14ac:dyDescent="0.25">
      <c r="A286" s="129" t="str">
        <v/>
      </c>
      <c r="B286" s="130" t="str">
        <v/>
      </c>
      <c r="D286" s="605"/>
      <c r="E286" s="484"/>
      <c r="F286" s="456"/>
      <c r="G286" s="457"/>
      <c r="H286" s="457"/>
      <c r="I286" s="457"/>
      <c r="J286" s="457"/>
      <c r="K286" s="457"/>
      <c r="L286" s="613"/>
      <c r="M286" s="605"/>
      <c r="N286" s="456"/>
      <c r="O286" s="457"/>
      <c r="P286" s="457"/>
      <c r="Q286" s="457"/>
      <c r="R286" s="457"/>
      <c r="S286" s="457"/>
      <c r="U286" s="497" t="str">
        <f t="shared" si="8"/>
        <v/>
      </c>
      <c r="V286" s="497" t="str">
        <f t="shared" si="9"/>
        <v/>
      </c>
    </row>
    <row r="287" spans="1:22" hidden="1" outlineLevel="1" collapsed="1" x14ac:dyDescent="0.25">
      <c r="A287" s="129" t="str">
        <v/>
      </c>
      <c r="B287" s="130" t="str">
        <v/>
      </c>
      <c r="D287" s="605"/>
      <c r="E287" s="484"/>
      <c r="F287" s="456"/>
      <c r="G287" s="457"/>
      <c r="H287" s="457"/>
      <c r="I287" s="457"/>
      <c r="J287" s="457"/>
      <c r="K287" s="457"/>
      <c r="L287" s="613"/>
      <c r="M287" s="605"/>
      <c r="N287" s="456"/>
      <c r="O287" s="457"/>
      <c r="P287" s="457"/>
      <c r="Q287" s="457"/>
      <c r="R287" s="457"/>
      <c r="S287" s="457"/>
      <c r="U287" s="497" t="str">
        <f t="shared" si="8"/>
        <v/>
      </c>
      <c r="V287" s="497" t="str">
        <f t="shared" si="9"/>
        <v/>
      </c>
    </row>
    <row r="288" spans="1:22" hidden="1" outlineLevel="1" x14ac:dyDescent="0.25">
      <c r="A288" s="129" t="str">
        <v/>
      </c>
      <c r="B288" s="130" t="str">
        <v/>
      </c>
      <c r="D288" s="605"/>
      <c r="E288" s="484"/>
      <c r="F288" s="456"/>
      <c r="G288" s="457"/>
      <c r="H288" s="457"/>
      <c r="I288" s="457"/>
      <c r="J288" s="457"/>
      <c r="K288" s="457"/>
      <c r="L288" s="613"/>
      <c r="M288" s="605"/>
      <c r="N288" s="456"/>
      <c r="O288" s="457"/>
      <c r="P288" s="457"/>
      <c r="Q288" s="457"/>
      <c r="R288" s="457"/>
      <c r="S288" s="457"/>
      <c r="U288" s="497" t="str">
        <f t="shared" si="8"/>
        <v/>
      </c>
      <c r="V288" s="497" t="str">
        <f t="shared" si="9"/>
        <v/>
      </c>
    </row>
    <row r="289" spans="1:22" hidden="1" outlineLevel="1" x14ac:dyDescent="0.25">
      <c r="A289" s="129" t="str">
        <v/>
      </c>
      <c r="B289" s="130" t="str">
        <v/>
      </c>
      <c r="D289" s="605"/>
      <c r="E289" s="484"/>
      <c r="F289" s="456"/>
      <c r="G289" s="457"/>
      <c r="H289" s="457"/>
      <c r="I289" s="457"/>
      <c r="J289" s="457"/>
      <c r="K289" s="457"/>
      <c r="L289" s="613"/>
      <c r="M289" s="605"/>
      <c r="N289" s="456"/>
      <c r="O289" s="457"/>
      <c r="P289" s="457"/>
      <c r="Q289" s="457"/>
      <c r="R289" s="457"/>
      <c r="S289" s="457"/>
      <c r="U289" s="497" t="str">
        <f t="shared" si="8"/>
        <v/>
      </c>
      <c r="V289" s="497" t="str">
        <f t="shared" si="9"/>
        <v/>
      </c>
    </row>
    <row r="290" spans="1:22" hidden="1" outlineLevel="1" x14ac:dyDescent="0.25">
      <c r="A290" s="129" t="str">
        <v/>
      </c>
      <c r="B290" s="130" t="str">
        <v/>
      </c>
      <c r="D290" s="605"/>
      <c r="E290" s="484"/>
      <c r="F290" s="456"/>
      <c r="G290" s="457"/>
      <c r="H290" s="457"/>
      <c r="I290" s="457"/>
      <c r="J290" s="457"/>
      <c r="K290" s="457"/>
      <c r="L290" s="613"/>
      <c r="M290" s="605"/>
      <c r="N290" s="456"/>
      <c r="O290" s="457"/>
      <c r="P290" s="457"/>
      <c r="Q290" s="457"/>
      <c r="R290" s="457"/>
      <c r="S290" s="457"/>
      <c r="U290" s="497" t="str">
        <f t="shared" si="8"/>
        <v/>
      </c>
      <c r="V290" s="497" t="str">
        <f t="shared" si="9"/>
        <v/>
      </c>
    </row>
    <row r="291" spans="1:22" hidden="1" outlineLevel="1" x14ac:dyDescent="0.25">
      <c r="A291" s="129" t="str">
        <v/>
      </c>
      <c r="B291" s="130" t="str">
        <v/>
      </c>
      <c r="D291" s="605"/>
      <c r="E291" s="484"/>
      <c r="F291" s="456"/>
      <c r="G291" s="457"/>
      <c r="H291" s="457"/>
      <c r="I291" s="457"/>
      <c r="J291" s="457"/>
      <c r="K291" s="457"/>
      <c r="L291" s="613"/>
      <c r="M291" s="605"/>
      <c r="N291" s="456"/>
      <c r="O291" s="457"/>
      <c r="P291" s="457"/>
      <c r="Q291" s="457"/>
      <c r="R291" s="457"/>
      <c r="S291" s="457"/>
      <c r="U291" s="497" t="str">
        <f t="shared" si="8"/>
        <v/>
      </c>
      <c r="V291" s="497" t="str">
        <f t="shared" si="9"/>
        <v/>
      </c>
    </row>
    <row r="292" spans="1:22" hidden="1" outlineLevel="1" x14ac:dyDescent="0.25">
      <c r="A292" s="129" t="str">
        <v/>
      </c>
      <c r="B292" s="130" t="str">
        <v/>
      </c>
      <c r="D292" s="605"/>
      <c r="E292" s="484"/>
      <c r="F292" s="456"/>
      <c r="G292" s="457"/>
      <c r="H292" s="457"/>
      <c r="I292" s="457"/>
      <c r="J292" s="457"/>
      <c r="K292" s="457"/>
      <c r="L292" s="613"/>
      <c r="M292" s="605"/>
      <c r="N292" s="456"/>
      <c r="O292" s="457"/>
      <c r="P292" s="457"/>
      <c r="Q292" s="457"/>
      <c r="R292" s="457"/>
      <c r="S292" s="457"/>
      <c r="U292" s="497" t="str">
        <f t="shared" si="8"/>
        <v/>
      </c>
      <c r="V292" s="497" t="str">
        <f t="shared" si="9"/>
        <v/>
      </c>
    </row>
    <row r="293" spans="1:22" hidden="1" outlineLevel="1" x14ac:dyDescent="0.25">
      <c r="A293" s="129" t="str">
        <v/>
      </c>
      <c r="B293" s="130" t="str">
        <v/>
      </c>
      <c r="D293" s="605"/>
      <c r="E293" s="484"/>
      <c r="F293" s="456"/>
      <c r="G293" s="457"/>
      <c r="H293" s="457"/>
      <c r="I293" s="457"/>
      <c r="J293" s="457"/>
      <c r="K293" s="457"/>
      <c r="L293" s="613"/>
      <c r="M293" s="605"/>
      <c r="N293" s="456"/>
      <c r="O293" s="457"/>
      <c r="P293" s="457"/>
      <c r="Q293" s="457"/>
      <c r="R293" s="457"/>
      <c r="S293" s="457"/>
      <c r="U293" s="497" t="str">
        <f t="shared" si="8"/>
        <v/>
      </c>
      <c r="V293" s="497" t="str">
        <f t="shared" si="9"/>
        <v/>
      </c>
    </row>
    <row r="294" spans="1:22" hidden="1" outlineLevel="1" x14ac:dyDescent="0.25">
      <c r="A294" s="129" t="str">
        <v/>
      </c>
      <c r="B294" s="130" t="str">
        <v/>
      </c>
      <c r="D294" s="605"/>
      <c r="E294" s="484"/>
      <c r="F294" s="456"/>
      <c r="G294" s="457"/>
      <c r="H294" s="457"/>
      <c r="I294" s="457"/>
      <c r="J294" s="457"/>
      <c r="K294" s="457"/>
      <c r="L294" s="613"/>
      <c r="M294" s="605"/>
      <c r="N294" s="456"/>
      <c r="O294" s="457"/>
      <c r="P294" s="457"/>
      <c r="Q294" s="457"/>
      <c r="R294" s="457"/>
      <c r="S294" s="457"/>
      <c r="U294" s="497" t="str">
        <f t="shared" si="8"/>
        <v/>
      </c>
      <c r="V294" s="497" t="str">
        <f t="shared" si="9"/>
        <v/>
      </c>
    </row>
    <row r="295" spans="1:22" hidden="1" outlineLevel="1" x14ac:dyDescent="0.25">
      <c r="A295" s="129" t="str">
        <v/>
      </c>
      <c r="B295" s="130" t="str">
        <v/>
      </c>
      <c r="D295" s="605"/>
      <c r="E295" s="484"/>
      <c r="F295" s="456"/>
      <c r="G295" s="457"/>
      <c r="H295" s="457"/>
      <c r="I295" s="457"/>
      <c r="J295" s="457"/>
      <c r="K295" s="457"/>
      <c r="L295" s="613"/>
      <c r="M295" s="605"/>
      <c r="N295" s="456"/>
      <c r="O295" s="457"/>
      <c r="P295" s="457"/>
      <c r="Q295" s="457"/>
      <c r="R295" s="457"/>
      <c r="S295" s="457"/>
      <c r="U295" s="497" t="str">
        <f t="shared" si="8"/>
        <v/>
      </c>
      <c r="V295" s="497" t="str">
        <f t="shared" si="9"/>
        <v/>
      </c>
    </row>
    <row r="296" spans="1:22" hidden="1" outlineLevel="1" x14ac:dyDescent="0.25">
      <c r="A296" s="129" t="str">
        <v/>
      </c>
      <c r="B296" s="130" t="str">
        <v/>
      </c>
      <c r="D296" s="605"/>
      <c r="E296" s="484"/>
      <c r="F296" s="456"/>
      <c r="G296" s="457"/>
      <c r="H296" s="457"/>
      <c r="I296" s="457"/>
      <c r="J296" s="457"/>
      <c r="K296" s="457"/>
      <c r="L296" s="613"/>
      <c r="M296" s="605"/>
      <c r="N296" s="456"/>
      <c r="O296" s="457"/>
      <c r="P296" s="457"/>
      <c r="Q296" s="457"/>
      <c r="R296" s="457"/>
      <c r="S296" s="457"/>
      <c r="U296" s="497" t="str">
        <f t="shared" si="8"/>
        <v/>
      </c>
      <c r="V296" s="497" t="str">
        <f t="shared" si="9"/>
        <v/>
      </c>
    </row>
    <row r="297" spans="1:22" hidden="1" outlineLevel="1" x14ac:dyDescent="0.25">
      <c r="A297" s="129" t="str">
        <v/>
      </c>
      <c r="B297" s="130" t="str">
        <v/>
      </c>
      <c r="D297" s="605"/>
      <c r="E297" s="484"/>
      <c r="F297" s="456"/>
      <c r="G297" s="457"/>
      <c r="H297" s="457"/>
      <c r="I297" s="457"/>
      <c r="J297" s="457"/>
      <c r="K297" s="457"/>
      <c r="L297" s="613"/>
      <c r="M297" s="605"/>
      <c r="N297" s="456"/>
      <c r="O297" s="457"/>
      <c r="P297" s="457"/>
      <c r="Q297" s="457"/>
      <c r="R297" s="457"/>
      <c r="S297" s="457"/>
      <c r="U297" s="497" t="str">
        <f t="shared" si="8"/>
        <v/>
      </c>
      <c r="V297" s="497" t="str">
        <f t="shared" si="9"/>
        <v/>
      </c>
    </row>
    <row r="298" spans="1:22" hidden="1" outlineLevel="1" x14ac:dyDescent="0.25">
      <c r="A298" s="129" t="str">
        <v/>
      </c>
      <c r="B298" s="130" t="str">
        <v/>
      </c>
      <c r="D298" s="605"/>
      <c r="E298" s="484"/>
      <c r="F298" s="456"/>
      <c r="G298" s="457"/>
      <c r="H298" s="457"/>
      <c r="I298" s="457"/>
      <c r="J298" s="457"/>
      <c r="K298" s="457"/>
      <c r="L298" s="613"/>
      <c r="M298" s="605"/>
      <c r="N298" s="456"/>
      <c r="O298" s="457"/>
      <c r="P298" s="457"/>
      <c r="Q298" s="457"/>
      <c r="R298" s="457"/>
      <c r="S298" s="457"/>
      <c r="U298" s="497" t="str">
        <f t="shared" si="8"/>
        <v/>
      </c>
      <c r="V298" s="497" t="str">
        <f t="shared" si="9"/>
        <v/>
      </c>
    </row>
    <row r="299" spans="1:22" hidden="1" outlineLevel="1" x14ac:dyDescent="0.25">
      <c r="A299" s="129" t="str">
        <v/>
      </c>
      <c r="B299" s="130" t="str">
        <v/>
      </c>
      <c r="D299" s="605"/>
      <c r="E299" s="484"/>
      <c r="F299" s="456"/>
      <c r="G299" s="457"/>
      <c r="H299" s="457"/>
      <c r="I299" s="457"/>
      <c r="J299" s="457"/>
      <c r="K299" s="457"/>
      <c r="L299" s="613"/>
      <c r="M299" s="605"/>
      <c r="N299" s="456"/>
      <c r="O299" s="457"/>
      <c r="P299" s="457"/>
      <c r="Q299" s="457"/>
      <c r="R299" s="457"/>
      <c r="S299" s="457"/>
      <c r="U299" s="497" t="str">
        <f t="shared" si="8"/>
        <v/>
      </c>
      <c r="V299" s="497" t="str">
        <f t="shared" si="9"/>
        <v/>
      </c>
    </row>
    <row r="300" spans="1:22" hidden="1" outlineLevel="1" x14ac:dyDescent="0.25">
      <c r="A300" s="129" t="str">
        <v/>
      </c>
      <c r="B300" s="130" t="str">
        <v/>
      </c>
      <c r="D300" s="605"/>
      <c r="E300" s="484"/>
      <c r="F300" s="456"/>
      <c r="G300" s="457"/>
      <c r="H300" s="457"/>
      <c r="I300" s="457"/>
      <c r="J300" s="457"/>
      <c r="K300" s="457"/>
      <c r="L300" s="613"/>
      <c r="M300" s="605"/>
      <c r="N300" s="456"/>
      <c r="O300" s="457"/>
      <c r="P300" s="457"/>
      <c r="Q300" s="457"/>
      <c r="R300" s="457"/>
      <c r="S300" s="457"/>
      <c r="U300" s="497" t="str">
        <f t="shared" si="8"/>
        <v/>
      </c>
      <c r="V300" s="497" t="str">
        <f t="shared" si="9"/>
        <v/>
      </c>
    </row>
    <row r="301" spans="1:22" hidden="1" outlineLevel="1" x14ac:dyDescent="0.25">
      <c r="A301" s="129" t="str">
        <v/>
      </c>
      <c r="B301" s="130" t="str">
        <v/>
      </c>
      <c r="D301" s="605"/>
      <c r="E301" s="484"/>
      <c r="F301" s="456"/>
      <c r="G301" s="457"/>
      <c r="H301" s="457"/>
      <c r="I301" s="457"/>
      <c r="J301" s="457"/>
      <c r="K301" s="457"/>
      <c r="L301" s="613"/>
      <c r="M301" s="605"/>
      <c r="N301" s="456"/>
      <c r="O301" s="457"/>
      <c r="P301" s="457"/>
      <c r="Q301" s="457"/>
      <c r="R301" s="457"/>
      <c r="S301" s="457"/>
      <c r="U301" s="497" t="str">
        <f t="shared" si="8"/>
        <v/>
      </c>
      <c r="V301" s="497" t="str">
        <f t="shared" si="9"/>
        <v/>
      </c>
    </row>
    <row r="302" spans="1:22" hidden="1" outlineLevel="1" x14ac:dyDescent="0.25">
      <c r="A302" s="129" t="str">
        <v/>
      </c>
      <c r="B302" s="130" t="str">
        <v/>
      </c>
      <c r="D302" s="605"/>
      <c r="E302" s="484"/>
      <c r="F302" s="456"/>
      <c r="G302" s="457"/>
      <c r="H302" s="457"/>
      <c r="I302" s="457"/>
      <c r="J302" s="457"/>
      <c r="K302" s="457"/>
      <c r="L302" s="613"/>
      <c r="M302" s="605"/>
      <c r="N302" s="456"/>
      <c r="O302" s="457"/>
      <c r="P302" s="457"/>
      <c r="Q302" s="457"/>
      <c r="R302" s="457"/>
      <c r="S302" s="457"/>
      <c r="U302" s="497" t="str">
        <f t="shared" si="8"/>
        <v/>
      </c>
      <c r="V302" s="497" t="str">
        <f t="shared" si="9"/>
        <v/>
      </c>
    </row>
    <row r="303" spans="1:22" hidden="1" outlineLevel="1" x14ac:dyDescent="0.25">
      <c r="A303" s="129" t="str">
        <v/>
      </c>
      <c r="B303" s="130" t="str">
        <v/>
      </c>
      <c r="D303" s="605"/>
      <c r="E303" s="484"/>
      <c r="F303" s="456"/>
      <c r="G303" s="457"/>
      <c r="H303" s="457"/>
      <c r="I303" s="457"/>
      <c r="J303" s="457"/>
      <c r="K303" s="457"/>
      <c r="L303" s="613"/>
      <c r="M303" s="605"/>
      <c r="N303" s="456"/>
      <c r="O303" s="457"/>
      <c r="P303" s="457"/>
      <c r="Q303" s="457"/>
      <c r="R303" s="457"/>
      <c r="S303" s="457"/>
      <c r="U303" s="497" t="str">
        <f t="shared" si="8"/>
        <v/>
      </c>
      <c r="V303" s="497" t="str">
        <f t="shared" si="9"/>
        <v/>
      </c>
    </row>
    <row r="304" spans="1:22" hidden="1" outlineLevel="1" x14ac:dyDescent="0.25">
      <c r="A304" s="129" t="str">
        <v/>
      </c>
      <c r="B304" s="130" t="str">
        <v/>
      </c>
      <c r="D304" s="605"/>
      <c r="E304" s="484"/>
      <c r="F304" s="456"/>
      <c r="G304" s="457"/>
      <c r="H304" s="457"/>
      <c r="I304" s="457"/>
      <c r="J304" s="457"/>
      <c r="K304" s="457"/>
      <c r="L304" s="613"/>
      <c r="M304" s="605"/>
      <c r="N304" s="456"/>
      <c r="O304" s="457"/>
      <c r="P304" s="457"/>
      <c r="Q304" s="457"/>
      <c r="R304" s="457"/>
      <c r="S304" s="457"/>
      <c r="U304" s="497" t="str">
        <f t="shared" si="8"/>
        <v/>
      </c>
      <c r="V304" s="497" t="str">
        <f t="shared" si="9"/>
        <v/>
      </c>
    </row>
    <row r="305" spans="1:22" hidden="1" outlineLevel="1" x14ac:dyDescent="0.25">
      <c r="A305" s="131" t="str">
        <v/>
      </c>
      <c r="B305" s="130" t="str">
        <v/>
      </c>
      <c r="D305" s="605"/>
      <c r="E305" s="484"/>
      <c r="F305" s="456"/>
      <c r="G305" s="457"/>
      <c r="H305" s="457"/>
      <c r="I305" s="457"/>
      <c r="J305" s="457"/>
      <c r="K305" s="457"/>
      <c r="L305" s="613"/>
      <c r="M305" s="605"/>
      <c r="N305" s="456"/>
      <c r="O305" s="457"/>
      <c r="P305" s="457"/>
      <c r="Q305" s="457"/>
      <c r="R305" s="457"/>
      <c r="S305" s="457"/>
      <c r="U305" s="497" t="str">
        <f t="shared" si="8"/>
        <v/>
      </c>
      <c r="V305" s="497" t="str">
        <f t="shared" si="9"/>
        <v/>
      </c>
    </row>
    <row r="306" spans="1:22" collapsed="1" x14ac:dyDescent="0.25">
      <c r="A306" s="132" t="s">
        <v>462</v>
      </c>
      <c r="B306" s="56"/>
      <c r="D306" s="56"/>
      <c r="E306" s="56"/>
      <c r="F306" s="411">
        <f t="shared" ref="F306:K306" si="10">SUM(F6:F16)</f>
        <v>0</v>
      </c>
      <c r="G306" s="338">
        <f t="shared" si="10"/>
        <v>0</v>
      </c>
      <c r="H306" s="338">
        <f t="shared" si="10"/>
        <v>0</v>
      </c>
      <c r="I306" s="338">
        <f t="shared" si="10"/>
        <v>0</v>
      </c>
      <c r="J306" s="338">
        <f t="shared" si="10"/>
        <v>0</v>
      </c>
      <c r="K306" s="338">
        <f t="shared" si="10"/>
        <v>0</v>
      </c>
      <c r="L306" s="133"/>
      <c r="M306" s="56"/>
      <c r="N306" s="411">
        <f t="shared" ref="N306:S306" si="11">SUM(N6:N16)</f>
        <v>0</v>
      </c>
      <c r="O306" s="338">
        <f t="shared" si="11"/>
        <v>0</v>
      </c>
      <c r="P306" s="338">
        <f t="shared" si="11"/>
        <v>0</v>
      </c>
      <c r="Q306" s="338">
        <f t="shared" si="11"/>
        <v>0</v>
      </c>
      <c r="R306" s="338">
        <f t="shared" si="11"/>
        <v>0</v>
      </c>
      <c r="S306" s="338">
        <f t="shared" si="11"/>
        <v>0</v>
      </c>
      <c r="U306" s="439" t="str">
        <f t="shared" si="8"/>
        <v/>
      </c>
      <c r="V306" s="439" t="str">
        <f t="shared" si="9"/>
        <v/>
      </c>
    </row>
    <row r="307" spans="1:22" x14ac:dyDescent="0.25">
      <c r="A307" s="481" t="s">
        <v>209</v>
      </c>
      <c r="B307" s="481" t="s">
        <v>209</v>
      </c>
      <c r="C307" s="481" t="s">
        <v>209</v>
      </c>
      <c r="D307" s="481" t="s">
        <v>209</v>
      </c>
      <c r="E307" s="481" t="s">
        <v>209</v>
      </c>
      <c r="F307" s="481" t="s">
        <v>209</v>
      </c>
      <c r="G307" s="481" t="s">
        <v>209</v>
      </c>
      <c r="H307" s="481" t="s">
        <v>209</v>
      </c>
      <c r="I307" s="481" t="s">
        <v>209</v>
      </c>
      <c r="J307" s="481" t="s">
        <v>209</v>
      </c>
      <c r="K307" s="482" t="s">
        <v>209</v>
      </c>
      <c r="L307" s="481" t="s">
        <v>209</v>
      </c>
      <c r="M307" s="481" t="s">
        <v>209</v>
      </c>
      <c r="N307" s="483" t="s">
        <v>209</v>
      </c>
      <c r="O307" s="481" t="s">
        <v>209</v>
      </c>
      <c r="P307" s="481" t="s">
        <v>209</v>
      </c>
      <c r="Q307" s="481" t="s">
        <v>209</v>
      </c>
      <c r="R307" s="481" t="s">
        <v>209</v>
      </c>
      <c r="S307" s="481" t="s">
        <v>209</v>
      </c>
      <c r="T307" s="481" t="s">
        <v>209</v>
      </c>
      <c r="U307" s="481" t="s">
        <v>209</v>
      </c>
      <c r="V307" s="481" t="s">
        <v>209</v>
      </c>
    </row>
    <row r="341" spans="2:21" x14ac:dyDescent="0.25">
      <c r="B341" s="120"/>
      <c r="C341" s="120"/>
      <c r="D341" s="120"/>
      <c r="E341" s="120"/>
      <c r="F341" s="120"/>
      <c r="G341" s="120"/>
      <c r="H341" s="120"/>
      <c r="I341" s="120"/>
      <c r="J341" s="120"/>
      <c r="K341" s="591"/>
      <c r="L341" s="120"/>
      <c r="M341" s="120"/>
      <c r="N341" s="592"/>
      <c r="O341" s="120"/>
      <c r="P341" s="120"/>
      <c r="Q341" s="120"/>
      <c r="R341" s="120"/>
      <c r="S341" s="120"/>
      <c r="T341" s="120"/>
      <c r="U341" s="120"/>
    </row>
    <row r="342" spans="2:21" x14ac:dyDescent="0.25">
      <c r="B342" s="120"/>
      <c r="C342" s="120"/>
      <c r="D342" s="120"/>
      <c r="E342" s="120"/>
      <c r="F342" s="120"/>
      <c r="G342" s="120"/>
      <c r="H342" s="120"/>
      <c r="I342" s="120"/>
      <c r="J342" s="120"/>
      <c r="K342" s="591"/>
      <c r="L342" s="120"/>
      <c r="M342" s="120"/>
      <c r="N342" s="592"/>
      <c r="O342" s="120"/>
      <c r="P342" s="120"/>
      <c r="Q342" s="120"/>
      <c r="R342" s="120"/>
      <c r="S342" s="120"/>
      <c r="T342" s="120"/>
      <c r="U342" s="120"/>
    </row>
    <row r="343" spans="2:21" x14ac:dyDescent="0.25">
      <c r="B343" s="120"/>
      <c r="C343" s="120"/>
      <c r="D343" s="120"/>
      <c r="E343" s="97"/>
      <c r="F343" s="120"/>
      <c r="G343" s="120"/>
      <c r="H343" s="120"/>
      <c r="I343" s="120"/>
      <c r="J343" s="120"/>
      <c r="K343" s="591"/>
      <c r="L343" s="120"/>
      <c r="M343" s="120"/>
      <c r="N343" s="592"/>
      <c r="O343" s="120"/>
      <c r="P343" s="120"/>
      <c r="Q343" s="120"/>
      <c r="R343" s="120"/>
      <c r="S343" s="120"/>
      <c r="T343" s="120"/>
      <c r="U343" s="120"/>
    </row>
    <row r="344" spans="2:21" x14ac:dyDescent="0.25">
      <c r="B344" s="120"/>
      <c r="C344" s="120"/>
      <c r="D344" s="120"/>
      <c r="E344" s="120"/>
      <c r="F344" s="120"/>
      <c r="G344" s="120"/>
      <c r="H344" s="120"/>
      <c r="I344" s="120"/>
      <c r="J344" s="120"/>
      <c r="K344" s="591"/>
      <c r="L344" s="120"/>
      <c r="M344" s="120"/>
      <c r="N344" s="592"/>
      <c r="O344" s="120"/>
      <c r="P344" s="120"/>
      <c r="Q344" s="120"/>
      <c r="R344" s="120"/>
      <c r="S344" s="120"/>
      <c r="T344" s="120"/>
      <c r="U344" s="120"/>
    </row>
  </sheetData>
  <sheetProtection sheet="1" objects="1" scenarios="1"/>
  <conditionalFormatting sqref="A6:B305 M6:S305 D6:K305 U6:V305">
    <cfRule type="expression" dxfId="265" priority="22">
      <formula>IF($A6="",TRUE,FALSE)</formula>
    </cfRule>
  </conditionalFormatting>
  <conditionalFormatting sqref="M6:M305">
    <cfRule type="expression" dxfId="264" priority="2">
      <formula>IF($A5="",TRUE,FALSE)</formula>
    </cfRule>
  </conditionalFormatting>
  <dataValidations count="14">
    <dataValidation allowBlank="1" showInputMessage="1" showErrorMessage="1" promptTitle="Number of Employees" prompt="Please enter the number of employees working at the company currently, or at time of exit" sqref="N6"/>
    <dataValidation allowBlank="1" showInputMessage="1" showErrorMessage="1" promptTitle="Enterprise Value at Exit" prompt="Please enter the enterprise value of the company currently, or at the time of exit" sqref="O6"/>
    <dataValidation allowBlank="1" showInputMessage="1" showErrorMessage="1" promptTitle="Revenue at Exit" prompt="Please enter the level of revenue the company is earning currently or was earning at the time of exit" sqref="P6"/>
    <dataValidation allowBlank="1" showInputMessage="1" showErrorMessage="1" promptTitle="LTM EBITDA at Exit" prompt="Please enter the current LTM EBITDA for the company, or the LTM EBITDA of the company at the time of exit" sqref="Q6"/>
    <dataValidation allowBlank="1" showInputMessage="1" showErrorMessage="1" promptTitle="LTM EBITDA" prompt="Please enter the company's EBITDA for the last twelve months at the time of investment" sqref="I6"/>
    <dataValidation allowBlank="1" showInputMessage="1" showErrorMessage="1" promptTitle="Number of Employees" prompt="Please enter the number of employees working at the company at the time of investment" sqref="F6"/>
    <dataValidation allowBlank="1" showInputMessage="1" showErrorMessage="1" promptTitle="Enterprise Value" prompt="Please enter the enterprise value of the company at the time of investment" sqref="G6"/>
    <dataValidation allowBlank="1" showInputMessage="1" showErrorMessage="1" promptTitle="Revenue" prompt="Please enter the level of revenue the company was earning at the time of investment" sqref="H6"/>
    <dataValidation allowBlank="1" showInputMessage="1" showErrorMessage="1" promptTitle="Cash &amp; Equivalents" prompt="Please enter the company's cash balance at the time of investment." sqref="J6"/>
    <dataValidation allowBlank="1" showInputMessage="1" showErrorMessage="1" promptTitle="Total Debt" prompt="Please enter the total amount of debt on the company's balance sheet, post-closing at the time of investment." sqref="K6"/>
    <dataValidation allowBlank="1" showInputMessage="1" showErrorMessage="1" promptTitle="Cash &amp; Equivalents" prompt="Please enter the company's cash balance at the time of exit or at the valuation date." sqref="R6"/>
    <dataValidation allowBlank="1" showInputMessage="1" showErrorMessage="1" promptTitle="Total Debt" prompt="Please enter the total debt on the company's balance sheet at the time of exit or at the valuation date." sqref="S6"/>
    <dataValidation allowBlank="1" showInputMessage="1" promptTitle="Data as of MM/DD/YY" prompt="Please indicate the date as of which the &quot;company financials at time of initial investment&quot; was prepared." sqref="D6"/>
    <dataValidation allowBlank="1" showInputMessage="1" promptTitle="Data as of MM/DD/YY" prompt="Please indicate the date as of which the &quot;company financials at time of valuation or exit&quot; was prepared." sqref="M6"/>
  </dataValidations>
  <pageMargins left="0.25" right="0.25" top="0.75" bottom="0.75" header="0.3" footer="0.3"/>
  <pageSetup scale="61" orientation="landscape" r:id="rId1"/>
  <headerFooter>
    <oddHeader>&amp;L&amp;"Arial,Bold"&amp;8&amp;K0000FFE1-F. Portfolio Co. Financials</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Small Business" prompt="Provide your best estimate of whether or not this company would have qualified as a &quot;Small Business&quot; according to SBA regulations at the time of investment">
          <x14:formula1>
            <xm:f>Menus!$Y$2:$Y$4</xm:f>
          </x14:formula1>
          <xm:sqref>E6</xm:sqref>
        </x14:dataValidation>
        <x14:dataValidation type="list" allowBlank="1" showErrorMessage="1" promptTitle="Small Business" prompt="Provide your best estimate of whether or not this company would have qualified as a &quot;Small Business&quot; according to SBA regulations at the time of investment">
          <x14:formula1>
            <xm:f>Menus!$Y$2:$Y$4</xm:f>
          </x14:formula1>
          <xm:sqref>E7:E305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306"/>
  <sheetViews>
    <sheetView showGridLines="0" zoomScaleNormal="100" workbookViewId="0">
      <pane ySplit="5" topLeftCell="A6" activePane="bottomLeft" state="frozen"/>
      <selection pane="bottomLeft" activeCell="A6" sqref="A6"/>
    </sheetView>
  </sheetViews>
  <sheetFormatPr defaultColWidth="9.1796875" defaultRowHeight="10" outlineLevelRow="1" x14ac:dyDescent="0.2"/>
  <cols>
    <col min="1" max="1" width="38.7265625" style="143" customWidth="1"/>
    <col min="2" max="8" width="6.54296875" style="144" customWidth="1"/>
    <col min="9" max="9" width="10.26953125" style="144" customWidth="1"/>
    <col min="10" max="10" width="7.81640625" style="143" bestFit="1" customWidth="1"/>
    <col min="11" max="11" width="6.54296875" style="144" customWidth="1"/>
    <col min="12" max="12" width="38" style="143" customWidth="1"/>
    <col min="13" max="17" width="6.7265625" style="144" customWidth="1"/>
    <col min="18" max="18" width="36.81640625" style="144" customWidth="1"/>
    <col min="19" max="16384" width="9.1796875" style="144"/>
  </cols>
  <sheetData>
    <row r="1" spans="1:18" s="142" customFormat="1" ht="22.5" customHeight="1" x14ac:dyDescent="0.4">
      <c r="A1" s="100">
        <f>FundName</f>
        <v>0</v>
      </c>
      <c r="B1" s="100"/>
      <c r="C1" s="141"/>
      <c r="J1" s="143"/>
      <c r="L1" s="143"/>
    </row>
    <row r="2" spans="1:18" ht="11.25" customHeight="1" x14ac:dyDescent="0.2">
      <c r="A2" s="104">
        <f>ApplicantName</f>
        <v>0</v>
      </c>
    </row>
    <row r="3" spans="1:18" ht="10.5" x14ac:dyDescent="0.25">
      <c r="A3" s="145"/>
      <c r="B3" s="326" t="s">
        <v>283</v>
      </c>
      <c r="C3" s="146"/>
      <c r="D3" s="146"/>
      <c r="E3" s="146"/>
      <c r="F3" s="146"/>
      <c r="G3" s="146"/>
      <c r="H3" s="146"/>
      <c r="I3" s="146"/>
      <c r="J3" s="147"/>
      <c r="K3" s="146"/>
      <c r="M3" s="148"/>
      <c r="N3" s="148"/>
      <c r="O3" s="148"/>
      <c r="P3" s="148"/>
      <c r="Q3" s="148"/>
    </row>
    <row r="4" spans="1:18" ht="15" customHeight="1" x14ac:dyDescent="0.25">
      <c r="A4" s="149"/>
      <c r="B4" s="656" t="s">
        <v>4</v>
      </c>
      <c r="C4" s="657"/>
      <c r="D4" s="657"/>
      <c r="E4" s="657"/>
      <c r="F4" s="657"/>
      <c r="G4" s="657"/>
      <c r="H4" s="657"/>
      <c r="I4" s="657"/>
      <c r="J4" s="657"/>
      <c r="K4" s="657"/>
      <c r="L4" s="658"/>
      <c r="M4" s="653" t="s">
        <v>5</v>
      </c>
      <c r="N4" s="654"/>
      <c r="O4" s="654"/>
      <c r="P4" s="654"/>
      <c r="Q4" s="654"/>
      <c r="R4" s="655"/>
    </row>
    <row r="5" spans="1:18" ht="82" x14ac:dyDescent="0.25">
      <c r="A5" s="114" t="s">
        <v>0</v>
      </c>
      <c r="B5" s="150" t="s">
        <v>6</v>
      </c>
      <c r="C5" s="150" t="s">
        <v>7</v>
      </c>
      <c r="D5" s="150" t="s">
        <v>8</v>
      </c>
      <c r="E5" s="150" t="s">
        <v>9</v>
      </c>
      <c r="F5" s="150" t="s">
        <v>10</v>
      </c>
      <c r="G5" s="150" t="s">
        <v>43</v>
      </c>
      <c r="H5" s="150" t="s">
        <v>11</v>
      </c>
      <c r="I5" s="150" t="s">
        <v>386</v>
      </c>
      <c r="J5" s="150" t="s">
        <v>387</v>
      </c>
      <c r="K5" s="150" t="s">
        <v>12</v>
      </c>
      <c r="L5" s="151" t="s">
        <v>13</v>
      </c>
      <c r="M5" s="150" t="s">
        <v>393</v>
      </c>
      <c r="N5" s="150" t="s">
        <v>16</v>
      </c>
      <c r="O5" s="150" t="s">
        <v>14</v>
      </c>
      <c r="P5" s="150" t="s">
        <v>130</v>
      </c>
      <c r="Q5" s="150" t="s">
        <v>15</v>
      </c>
      <c r="R5" s="151" t="s">
        <v>17</v>
      </c>
    </row>
    <row r="6" spans="1:18" ht="10.5" x14ac:dyDescent="0.25">
      <c r="A6" s="152" t="str">
        <f t="array" ref="A6:A305">IF(CoNames&lt;&gt;"",CoNames,"")</f>
        <v/>
      </c>
      <c r="B6" s="620"/>
      <c r="C6" s="620"/>
      <c r="D6" s="620"/>
      <c r="E6" s="620"/>
      <c r="F6" s="620"/>
      <c r="G6" s="620"/>
      <c r="H6" s="620"/>
      <c r="I6" s="620"/>
      <c r="J6" s="621"/>
      <c r="K6" s="620"/>
      <c r="L6" s="622"/>
      <c r="M6" s="620"/>
      <c r="N6" s="620"/>
      <c r="O6" s="620"/>
      <c r="P6" s="620"/>
      <c r="Q6" s="620"/>
      <c r="R6" s="622"/>
    </row>
    <row r="7" spans="1:18" ht="10.5" x14ac:dyDescent="0.25">
      <c r="A7" s="152" t="str">
        <v/>
      </c>
      <c r="B7" s="620"/>
      <c r="C7" s="620"/>
      <c r="D7" s="620"/>
      <c r="E7" s="620"/>
      <c r="F7" s="620"/>
      <c r="G7" s="620"/>
      <c r="H7" s="620"/>
      <c r="I7" s="620"/>
      <c r="J7" s="621"/>
      <c r="K7" s="620"/>
      <c r="L7" s="622"/>
      <c r="M7" s="620"/>
      <c r="N7" s="620"/>
      <c r="O7" s="620"/>
      <c r="P7" s="620"/>
      <c r="Q7" s="620"/>
      <c r="R7" s="622"/>
    </row>
    <row r="8" spans="1:18" ht="10.5" x14ac:dyDescent="0.25">
      <c r="A8" s="152" t="str">
        <v/>
      </c>
      <c r="B8" s="620"/>
      <c r="C8" s="620"/>
      <c r="D8" s="620"/>
      <c r="E8" s="620"/>
      <c r="F8" s="620"/>
      <c r="G8" s="620"/>
      <c r="H8" s="620"/>
      <c r="I8" s="620"/>
      <c r="J8" s="621"/>
      <c r="K8" s="620"/>
      <c r="L8" s="622"/>
      <c r="M8" s="620"/>
      <c r="N8" s="620"/>
      <c r="O8" s="620"/>
      <c r="P8" s="620"/>
      <c r="Q8" s="620"/>
      <c r="R8" s="622"/>
    </row>
    <row r="9" spans="1:18" ht="10.5" x14ac:dyDescent="0.25">
      <c r="A9" s="152" t="str">
        <v/>
      </c>
      <c r="B9" s="620"/>
      <c r="C9" s="620"/>
      <c r="D9" s="620"/>
      <c r="E9" s="620"/>
      <c r="F9" s="620"/>
      <c r="G9" s="620"/>
      <c r="H9" s="620"/>
      <c r="I9" s="620"/>
      <c r="J9" s="621"/>
      <c r="K9" s="620"/>
      <c r="L9" s="622"/>
      <c r="M9" s="620"/>
      <c r="N9" s="620"/>
      <c r="O9" s="620"/>
      <c r="P9" s="620"/>
      <c r="Q9" s="620"/>
      <c r="R9" s="622"/>
    </row>
    <row r="10" spans="1:18" ht="10.5" x14ac:dyDescent="0.25">
      <c r="A10" s="152" t="str">
        <v/>
      </c>
      <c r="B10" s="620"/>
      <c r="C10" s="620"/>
      <c r="D10" s="620"/>
      <c r="E10" s="620"/>
      <c r="F10" s="620"/>
      <c r="G10" s="620"/>
      <c r="H10" s="620"/>
      <c r="I10" s="620"/>
      <c r="J10" s="621"/>
      <c r="K10" s="620"/>
      <c r="L10" s="622"/>
      <c r="M10" s="620"/>
      <c r="N10" s="620"/>
      <c r="O10" s="620"/>
      <c r="P10" s="620"/>
      <c r="Q10" s="620"/>
      <c r="R10" s="622"/>
    </row>
    <row r="11" spans="1:18" ht="10.5" x14ac:dyDescent="0.25">
      <c r="A11" s="152" t="str">
        <v/>
      </c>
      <c r="B11" s="620"/>
      <c r="C11" s="620"/>
      <c r="D11" s="620"/>
      <c r="E11" s="620"/>
      <c r="F11" s="620"/>
      <c r="G11" s="620"/>
      <c r="H11" s="620"/>
      <c r="I11" s="620"/>
      <c r="J11" s="621"/>
      <c r="K11" s="620"/>
      <c r="L11" s="622"/>
      <c r="M11" s="620"/>
      <c r="N11" s="620"/>
      <c r="O11" s="620"/>
      <c r="P11" s="620"/>
      <c r="Q11" s="620"/>
      <c r="R11" s="622"/>
    </row>
    <row r="12" spans="1:18" ht="10.5" x14ac:dyDescent="0.25">
      <c r="A12" s="152" t="str">
        <v/>
      </c>
      <c r="B12" s="620"/>
      <c r="C12" s="620"/>
      <c r="D12" s="620"/>
      <c r="E12" s="620"/>
      <c r="F12" s="620"/>
      <c r="G12" s="620"/>
      <c r="H12" s="620"/>
      <c r="I12" s="620"/>
      <c r="J12" s="621"/>
      <c r="K12" s="620"/>
      <c r="L12" s="622"/>
      <c r="M12" s="620"/>
      <c r="N12" s="620"/>
      <c r="O12" s="620"/>
      <c r="P12" s="620"/>
      <c r="Q12" s="620"/>
      <c r="R12" s="622"/>
    </row>
    <row r="13" spans="1:18" ht="10.5" x14ac:dyDescent="0.25">
      <c r="A13" s="152" t="str">
        <v/>
      </c>
      <c r="B13" s="620"/>
      <c r="C13" s="620"/>
      <c r="D13" s="620"/>
      <c r="E13" s="620"/>
      <c r="F13" s="620"/>
      <c r="G13" s="620"/>
      <c r="H13" s="620"/>
      <c r="I13" s="620"/>
      <c r="J13" s="621"/>
      <c r="K13" s="620"/>
      <c r="L13" s="622"/>
      <c r="M13" s="620"/>
      <c r="N13" s="620"/>
      <c r="O13" s="620"/>
      <c r="P13" s="620"/>
      <c r="Q13" s="620"/>
      <c r="R13" s="622"/>
    </row>
    <row r="14" spans="1:18" ht="10.5" x14ac:dyDescent="0.25">
      <c r="A14" s="152" t="str">
        <v/>
      </c>
      <c r="B14" s="620"/>
      <c r="C14" s="620"/>
      <c r="D14" s="620"/>
      <c r="E14" s="620"/>
      <c r="F14" s="620"/>
      <c r="G14" s="620"/>
      <c r="H14" s="620"/>
      <c r="I14" s="620"/>
      <c r="J14" s="621"/>
      <c r="K14" s="620"/>
      <c r="L14" s="622"/>
      <c r="M14" s="620"/>
      <c r="N14" s="620"/>
      <c r="O14" s="620"/>
      <c r="P14" s="620"/>
      <c r="Q14" s="620"/>
      <c r="R14" s="622"/>
    </row>
    <row r="15" spans="1:18" ht="10.5" x14ac:dyDescent="0.25">
      <c r="A15" s="152" t="str">
        <v/>
      </c>
      <c r="B15" s="620"/>
      <c r="C15" s="620"/>
      <c r="D15" s="620"/>
      <c r="E15" s="620"/>
      <c r="F15" s="620"/>
      <c r="G15" s="620"/>
      <c r="H15" s="620"/>
      <c r="I15" s="620"/>
      <c r="J15" s="621"/>
      <c r="K15" s="620"/>
      <c r="L15" s="622"/>
      <c r="M15" s="620"/>
      <c r="N15" s="620"/>
      <c r="O15" s="620"/>
      <c r="P15" s="620"/>
      <c r="Q15" s="620"/>
      <c r="R15" s="622"/>
    </row>
    <row r="16" spans="1:18" ht="10.5" x14ac:dyDescent="0.25">
      <c r="A16" s="152" t="str">
        <v/>
      </c>
      <c r="B16" s="458"/>
      <c r="C16" s="458"/>
      <c r="D16" s="458"/>
      <c r="E16" s="458"/>
      <c r="F16" s="458"/>
      <c r="G16" s="458"/>
      <c r="H16" s="458"/>
      <c r="I16" s="458"/>
      <c r="J16" s="459"/>
      <c r="K16" s="458"/>
      <c r="L16" s="460"/>
      <c r="M16" s="458"/>
      <c r="N16" s="458"/>
      <c r="O16" s="458"/>
      <c r="P16" s="458"/>
      <c r="Q16" s="458"/>
      <c r="R16" s="460"/>
    </row>
    <row r="17" spans="1:18" ht="12" customHeight="1" x14ac:dyDescent="0.25">
      <c r="A17" s="152" t="str">
        <v/>
      </c>
      <c r="B17" s="458"/>
      <c r="C17" s="458"/>
      <c r="D17" s="458"/>
      <c r="E17" s="458"/>
      <c r="F17" s="458"/>
      <c r="G17" s="458"/>
      <c r="H17" s="458"/>
      <c r="I17" s="458"/>
      <c r="J17" s="459"/>
      <c r="K17" s="458"/>
      <c r="L17" s="459"/>
      <c r="M17" s="458"/>
      <c r="N17" s="458"/>
      <c r="O17" s="458"/>
      <c r="P17" s="458"/>
      <c r="Q17" s="458"/>
      <c r="R17" s="459"/>
    </row>
    <row r="18" spans="1:18" ht="12" customHeight="1" x14ac:dyDescent="0.25">
      <c r="A18" s="152" t="str">
        <v/>
      </c>
      <c r="B18" s="458"/>
      <c r="C18" s="458"/>
      <c r="D18" s="458"/>
      <c r="E18" s="458"/>
      <c r="F18" s="458"/>
      <c r="G18" s="458"/>
      <c r="H18" s="458"/>
      <c r="I18" s="458"/>
      <c r="J18" s="459"/>
      <c r="K18" s="458"/>
      <c r="L18" s="459"/>
      <c r="M18" s="458"/>
      <c r="N18" s="458"/>
      <c r="O18" s="458"/>
      <c r="P18" s="458"/>
      <c r="Q18" s="458"/>
      <c r="R18" s="459"/>
    </row>
    <row r="19" spans="1:18" ht="10.5" x14ac:dyDescent="0.25">
      <c r="A19" s="152" t="str">
        <v/>
      </c>
      <c r="B19" s="458"/>
      <c r="C19" s="458"/>
      <c r="D19" s="458"/>
      <c r="E19" s="458"/>
      <c r="F19" s="458"/>
      <c r="G19" s="458"/>
      <c r="H19" s="458"/>
      <c r="I19" s="458"/>
      <c r="J19" s="459"/>
      <c r="K19" s="458"/>
      <c r="L19" s="459"/>
      <c r="M19" s="458"/>
      <c r="N19" s="458"/>
      <c r="O19" s="458"/>
      <c r="P19" s="458"/>
      <c r="Q19" s="458"/>
      <c r="R19" s="459"/>
    </row>
    <row r="20" spans="1:18" ht="10.5" x14ac:dyDescent="0.25">
      <c r="A20" s="152" t="str">
        <v/>
      </c>
      <c r="B20" s="458"/>
      <c r="C20" s="458"/>
      <c r="D20" s="458"/>
      <c r="E20" s="458"/>
      <c r="F20" s="458"/>
      <c r="G20" s="458"/>
      <c r="H20" s="458"/>
      <c r="I20" s="458"/>
      <c r="J20" s="459"/>
      <c r="K20" s="458"/>
      <c r="L20" s="459"/>
      <c r="M20" s="458"/>
      <c r="N20" s="458"/>
      <c r="O20" s="458"/>
      <c r="P20" s="458"/>
      <c r="Q20" s="458"/>
      <c r="R20" s="459"/>
    </row>
    <row r="21" spans="1:18" ht="10.5" x14ac:dyDescent="0.25">
      <c r="A21" s="152" t="str">
        <v/>
      </c>
      <c r="B21" s="458"/>
      <c r="C21" s="458"/>
      <c r="D21" s="458"/>
      <c r="E21" s="458"/>
      <c r="F21" s="458"/>
      <c r="G21" s="458"/>
      <c r="H21" s="458"/>
      <c r="I21" s="458"/>
      <c r="J21" s="459"/>
      <c r="K21" s="458"/>
      <c r="L21" s="459"/>
      <c r="M21" s="458"/>
      <c r="N21" s="458"/>
      <c r="O21" s="458"/>
      <c r="P21" s="458"/>
      <c r="Q21" s="458"/>
      <c r="R21" s="459"/>
    </row>
    <row r="22" spans="1:18" ht="10.5" x14ac:dyDescent="0.25">
      <c r="A22" s="152" t="str">
        <v/>
      </c>
      <c r="B22" s="458"/>
      <c r="C22" s="458"/>
      <c r="D22" s="458"/>
      <c r="E22" s="458"/>
      <c r="F22" s="458"/>
      <c r="G22" s="458"/>
      <c r="H22" s="458"/>
      <c r="I22" s="458"/>
      <c r="J22" s="459"/>
      <c r="K22" s="458"/>
      <c r="L22" s="459"/>
      <c r="M22" s="458"/>
      <c r="N22" s="458"/>
      <c r="O22" s="458"/>
      <c r="P22" s="458"/>
      <c r="Q22" s="458"/>
      <c r="R22" s="459"/>
    </row>
    <row r="23" spans="1:18" ht="10.5" x14ac:dyDescent="0.25">
      <c r="A23" s="152" t="str">
        <v/>
      </c>
      <c r="B23" s="458"/>
      <c r="C23" s="458"/>
      <c r="D23" s="458"/>
      <c r="E23" s="458"/>
      <c r="F23" s="458"/>
      <c r="G23" s="458"/>
      <c r="H23" s="458"/>
      <c r="I23" s="458"/>
      <c r="J23" s="459"/>
      <c r="K23" s="458"/>
      <c r="L23" s="459"/>
      <c r="M23" s="458"/>
      <c r="N23" s="458"/>
      <c r="O23" s="458"/>
      <c r="P23" s="458"/>
      <c r="Q23" s="458"/>
      <c r="R23" s="459"/>
    </row>
    <row r="24" spans="1:18" ht="10.5" x14ac:dyDescent="0.25">
      <c r="A24" s="152" t="str">
        <v/>
      </c>
      <c r="B24" s="458"/>
      <c r="C24" s="458"/>
      <c r="D24" s="458"/>
      <c r="E24" s="458"/>
      <c r="F24" s="458"/>
      <c r="G24" s="458"/>
      <c r="H24" s="458"/>
      <c r="I24" s="458"/>
      <c r="J24" s="459"/>
      <c r="K24" s="458"/>
      <c r="L24" s="459"/>
      <c r="M24" s="458"/>
      <c r="N24" s="458"/>
      <c r="O24" s="458"/>
      <c r="P24" s="458"/>
      <c r="Q24" s="458"/>
      <c r="R24" s="459"/>
    </row>
    <row r="25" spans="1:18" ht="10.5" x14ac:dyDescent="0.25">
      <c r="A25" s="152" t="str">
        <v/>
      </c>
      <c r="B25" s="458"/>
      <c r="C25" s="458"/>
      <c r="D25" s="458"/>
      <c r="E25" s="458"/>
      <c r="F25" s="458"/>
      <c r="G25" s="458"/>
      <c r="H25" s="458"/>
      <c r="I25" s="458"/>
      <c r="J25" s="459"/>
      <c r="K25" s="458"/>
      <c r="L25" s="459"/>
      <c r="M25" s="458"/>
      <c r="N25" s="458"/>
      <c r="O25" s="458"/>
      <c r="P25" s="458"/>
      <c r="Q25" s="458"/>
      <c r="R25" s="459"/>
    </row>
    <row r="26" spans="1:18" ht="10.5" x14ac:dyDescent="0.25">
      <c r="A26" s="152" t="str">
        <v/>
      </c>
      <c r="B26" s="458"/>
      <c r="C26" s="458"/>
      <c r="D26" s="458"/>
      <c r="E26" s="458"/>
      <c r="F26" s="458"/>
      <c r="G26" s="458"/>
      <c r="H26" s="458"/>
      <c r="I26" s="458"/>
      <c r="J26" s="459"/>
      <c r="K26" s="458"/>
      <c r="L26" s="459"/>
      <c r="M26" s="458"/>
      <c r="N26" s="458"/>
      <c r="O26" s="458"/>
      <c r="P26" s="458"/>
      <c r="Q26" s="458"/>
      <c r="R26" s="459"/>
    </row>
    <row r="27" spans="1:18" ht="10.5" x14ac:dyDescent="0.25">
      <c r="A27" s="152" t="str">
        <v/>
      </c>
      <c r="B27" s="458"/>
      <c r="C27" s="458"/>
      <c r="D27" s="458"/>
      <c r="E27" s="458"/>
      <c r="F27" s="458"/>
      <c r="G27" s="458"/>
      <c r="H27" s="458"/>
      <c r="I27" s="458"/>
      <c r="J27" s="459"/>
      <c r="K27" s="458"/>
      <c r="L27" s="459"/>
      <c r="M27" s="458"/>
      <c r="N27" s="458"/>
      <c r="O27" s="458"/>
      <c r="P27" s="458"/>
      <c r="Q27" s="458"/>
      <c r="R27" s="459"/>
    </row>
    <row r="28" spans="1:18" ht="10.5" x14ac:dyDescent="0.25">
      <c r="A28" s="152" t="str">
        <v/>
      </c>
      <c r="B28" s="458"/>
      <c r="C28" s="458"/>
      <c r="D28" s="458"/>
      <c r="E28" s="458"/>
      <c r="F28" s="458"/>
      <c r="G28" s="458"/>
      <c r="H28" s="458"/>
      <c r="I28" s="458"/>
      <c r="J28" s="459"/>
      <c r="K28" s="458"/>
      <c r="L28" s="459"/>
      <c r="M28" s="458"/>
      <c r="N28" s="458"/>
      <c r="O28" s="458"/>
      <c r="P28" s="458"/>
      <c r="Q28" s="458"/>
      <c r="R28" s="459"/>
    </row>
    <row r="29" spans="1:18" ht="10.5" x14ac:dyDescent="0.25">
      <c r="A29" s="152" t="str">
        <v/>
      </c>
      <c r="B29" s="458"/>
      <c r="C29" s="458"/>
      <c r="D29" s="458"/>
      <c r="E29" s="458"/>
      <c r="F29" s="458"/>
      <c r="G29" s="458"/>
      <c r="H29" s="458"/>
      <c r="I29" s="458"/>
      <c r="J29" s="459"/>
      <c r="K29" s="458"/>
      <c r="L29" s="459"/>
      <c r="M29" s="458"/>
      <c r="N29" s="458"/>
      <c r="O29" s="458"/>
      <c r="P29" s="458"/>
      <c r="Q29" s="458"/>
      <c r="R29" s="459"/>
    </row>
    <row r="30" spans="1:18" ht="10.5" x14ac:dyDescent="0.25">
      <c r="A30" s="152" t="str">
        <v/>
      </c>
      <c r="B30" s="458"/>
      <c r="C30" s="458"/>
      <c r="D30" s="458"/>
      <c r="E30" s="458"/>
      <c r="F30" s="458"/>
      <c r="G30" s="458"/>
      <c r="H30" s="458"/>
      <c r="I30" s="458"/>
      <c r="J30" s="459"/>
      <c r="K30" s="458"/>
      <c r="L30" s="459"/>
      <c r="M30" s="458"/>
      <c r="N30" s="458"/>
      <c r="O30" s="458"/>
      <c r="P30" s="458"/>
      <c r="Q30" s="458"/>
      <c r="R30" s="459"/>
    </row>
    <row r="31" spans="1:18" ht="10.5" x14ac:dyDescent="0.25">
      <c r="A31" s="152" t="str">
        <v/>
      </c>
      <c r="B31" s="458"/>
      <c r="C31" s="458"/>
      <c r="D31" s="458"/>
      <c r="E31" s="458"/>
      <c r="F31" s="458"/>
      <c r="G31" s="458"/>
      <c r="H31" s="458"/>
      <c r="I31" s="458"/>
      <c r="J31" s="459"/>
      <c r="K31" s="458"/>
      <c r="L31" s="459"/>
      <c r="M31" s="458"/>
      <c r="N31" s="458"/>
      <c r="O31" s="458"/>
      <c r="P31" s="458"/>
      <c r="Q31" s="458"/>
      <c r="R31" s="459"/>
    </row>
    <row r="32" spans="1:18" ht="10.5" x14ac:dyDescent="0.25">
      <c r="A32" s="152" t="str">
        <v/>
      </c>
      <c r="B32" s="458"/>
      <c r="C32" s="458"/>
      <c r="D32" s="458"/>
      <c r="E32" s="458"/>
      <c r="F32" s="458"/>
      <c r="G32" s="458"/>
      <c r="H32" s="458"/>
      <c r="I32" s="458"/>
      <c r="J32" s="459"/>
      <c r="K32" s="458"/>
      <c r="L32" s="459"/>
      <c r="M32" s="458"/>
      <c r="N32" s="458"/>
      <c r="O32" s="458"/>
      <c r="P32" s="458"/>
      <c r="Q32" s="458"/>
      <c r="R32" s="459"/>
    </row>
    <row r="33" spans="1:18" ht="10.5" x14ac:dyDescent="0.25">
      <c r="A33" s="152" t="str">
        <v/>
      </c>
      <c r="B33" s="458"/>
      <c r="C33" s="458"/>
      <c r="D33" s="458"/>
      <c r="E33" s="458"/>
      <c r="F33" s="458"/>
      <c r="G33" s="458"/>
      <c r="H33" s="458"/>
      <c r="I33" s="458"/>
      <c r="J33" s="459"/>
      <c r="K33" s="458"/>
      <c r="L33" s="459"/>
      <c r="M33" s="458"/>
      <c r="N33" s="458"/>
      <c r="O33" s="458"/>
      <c r="P33" s="458"/>
      <c r="Q33" s="458"/>
      <c r="R33" s="459"/>
    </row>
    <row r="34" spans="1:18" ht="10.5" x14ac:dyDescent="0.25">
      <c r="A34" s="152" t="str">
        <v/>
      </c>
      <c r="B34" s="458"/>
      <c r="C34" s="458"/>
      <c r="D34" s="458"/>
      <c r="E34" s="458"/>
      <c r="F34" s="458"/>
      <c r="G34" s="458"/>
      <c r="H34" s="458"/>
      <c r="I34" s="458"/>
      <c r="J34" s="459"/>
      <c r="K34" s="458"/>
      <c r="L34" s="459"/>
      <c r="M34" s="458"/>
      <c r="N34" s="458"/>
      <c r="O34" s="458"/>
      <c r="P34" s="458"/>
      <c r="Q34" s="458"/>
      <c r="R34" s="459"/>
    </row>
    <row r="35" spans="1:18" ht="10.5" x14ac:dyDescent="0.25">
      <c r="A35" s="152" t="str">
        <v/>
      </c>
      <c r="B35" s="458"/>
      <c r="C35" s="458"/>
      <c r="D35" s="458"/>
      <c r="E35" s="458"/>
      <c r="F35" s="458"/>
      <c r="G35" s="458"/>
      <c r="H35" s="458"/>
      <c r="I35" s="458"/>
      <c r="J35" s="459"/>
      <c r="K35" s="458"/>
      <c r="L35" s="459"/>
      <c r="M35" s="458"/>
      <c r="N35" s="458"/>
      <c r="O35" s="458"/>
      <c r="P35" s="458"/>
      <c r="Q35" s="458"/>
      <c r="R35" s="459"/>
    </row>
    <row r="36" spans="1:18" ht="10.5" x14ac:dyDescent="0.25">
      <c r="A36" s="152" t="str">
        <v/>
      </c>
      <c r="B36" s="458"/>
      <c r="C36" s="458"/>
      <c r="D36" s="458"/>
      <c r="E36" s="458"/>
      <c r="F36" s="458"/>
      <c r="G36" s="458"/>
      <c r="H36" s="458"/>
      <c r="I36" s="458"/>
      <c r="J36" s="459"/>
      <c r="K36" s="458"/>
      <c r="L36" s="459"/>
      <c r="M36" s="458"/>
      <c r="N36" s="458"/>
      <c r="O36" s="458"/>
      <c r="P36" s="458"/>
      <c r="Q36" s="458"/>
      <c r="R36" s="459"/>
    </row>
    <row r="37" spans="1:18" ht="10.5" x14ac:dyDescent="0.25">
      <c r="A37" s="152" t="str">
        <v/>
      </c>
      <c r="B37" s="458"/>
      <c r="C37" s="458"/>
      <c r="D37" s="458"/>
      <c r="E37" s="458"/>
      <c r="F37" s="458"/>
      <c r="G37" s="458"/>
      <c r="H37" s="458"/>
      <c r="I37" s="458"/>
      <c r="J37" s="459"/>
      <c r="K37" s="458"/>
      <c r="L37" s="459"/>
      <c r="M37" s="458"/>
      <c r="N37" s="458"/>
      <c r="O37" s="458"/>
      <c r="P37" s="458"/>
      <c r="Q37" s="458"/>
      <c r="R37" s="459"/>
    </row>
    <row r="38" spans="1:18" ht="10.5" x14ac:dyDescent="0.25">
      <c r="A38" s="152" t="str">
        <v/>
      </c>
      <c r="B38" s="458"/>
      <c r="C38" s="458"/>
      <c r="D38" s="458"/>
      <c r="E38" s="458"/>
      <c r="F38" s="458"/>
      <c r="G38" s="458"/>
      <c r="H38" s="458"/>
      <c r="I38" s="458"/>
      <c r="J38" s="459"/>
      <c r="K38" s="458"/>
      <c r="L38" s="459"/>
      <c r="M38" s="458"/>
      <c r="N38" s="458"/>
      <c r="O38" s="458"/>
      <c r="P38" s="458"/>
      <c r="Q38" s="458"/>
      <c r="R38" s="459"/>
    </row>
    <row r="39" spans="1:18" ht="10.5" x14ac:dyDescent="0.25">
      <c r="A39" s="152" t="str">
        <v/>
      </c>
      <c r="B39" s="458"/>
      <c r="C39" s="458"/>
      <c r="D39" s="458"/>
      <c r="E39" s="458"/>
      <c r="F39" s="458"/>
      <c r="G39" s="458"/>
      <c r="H39" s="458"/>
      <c r="I39" s="458"/>
      <c r="J39" s="459"/>
      <c r="K39" s="458"/>
      <c r="L39" s="459"/>
      <c r="M39" s="458"/>
      <c r="N39" s="458"/>
      <c r="O39" s="458"/>
      <c r="P39" s="458"/>
      <c r="Q39" s="458"/>
      <c r="R39" s="459"/>
    </row>
    <row r="40" spans="1:18" ht="10.5" x14ac:dyDescent="0.25">
      <c r="A40" s="152" t="str">
        <v/>
      </c>
      <c r="B40" s="458"/>
      <c r="C40" s="458"/>
      <c r="D40" s="458"/>
      <c r="E40" s="458"/>
      <c r="F40" s="458"/>
      <c r="G40" s="458"/>
      <c r="H40" s="458"/>
      <c r="I40" s="458"/>
      <c r="J40" s="459"/>
      <c r="K40" s="458"/>
      <c r="L40" s="459"/>
      <c r="M40" s="458"/>
      <c r="N40" s="458"/>
      <c r="O40" s="458"/>
      <c r="P40" s="458"/>
      <c r="Q40" s="458"/>
      <c r="R40" s="459"/>
    </row>
    <row r="41" spans="1:18" ht="10.5" x14ac:dyDescent="0.25">
      <c r="A41" s="152" t="str">
        <v/>
      </c>
      <c r="B41" s="458"/>
      <c r="C41" s="458"/>
      <c r="D41" s="458"/>
      <c r="E41" s="458"/>
      <c r="F41" s="458"/>
      <c r="G41" s="458"/>
      <c r="H41" s="458"/>
      <c r="I41" s="458"/>
      <c r="J41" s="459"/>
      <c r="K41" s="458"/>
      <c r="L41" s="459"/>
      <c r="M41" s="458"/>
      <c r="N41" s="458"/>
      <c r="O41" s="458"/>
      <c r="P41" s="458"/>
      <c r="Q41" s="458"/>
      <c r="R41" s="459"/>
    </row>
    <row r="42" spans="1:18" ht="10.5" x14ac:dyDescent="0.25">
      <c r="A42" s="152" t="str">
        <v/>
      </c>
      <c r="B42" s="458"/>
      <c r="C42" s="458"/>
      <c r="D42" s="458"/>
      <c r="E42" s="458"/>
      <c r="F42" s="458"/>
      <c r="G42" s="458"/>
      <c r="H42" s="458"/>
      <c r="I42" s="458"/>
      <c r="J42" s="459"/>
      <c r="K42" s="458"/>
      <c r="L42" s="459"/>
      <c r="M42" s="458"/>
      <c r="N42" s="458"/>
      <c r="O42" s="458"/>
      <c r="P42" s="458"/>
      <c r="Q42" s="458"/>
      <c r="R42" s="459"/>
    </row>
    <row r="43" spans="1:18" ht="10.5" x14ac:dyDescent="0.25">
      <c r="A43" s="152" t="str">
        <v/>
      </c>
      <c r="B43" s="458"/>
      <c r="C43" s="458"/>
      <c r="D43" s="458"/>
      <c r="E43" s="458"/>
      <c r="F43" s="458"/>
      <c r="G43" s="458"/>
      <c r="H43" s="458"/>
      <c r="I43" s="458"/>
      <c r="J43" s="459"/>
      <c r="K43" s="458"/>
      <c r="L43" s="459"/>
      <c r="M43" s="458"/>
      <c r="N43" s="458"/>
      <c r="O43" s="458"/>
      <c r="P43" s="458"/>
      <c r="Q43" s="458"/>
      <c r="R43" s="459"/>
    </row>
    <row r="44" spans="1:18" ht="10.5" x14ac:dyDescent="0.25">
      <c r="A44" s="152" t="str">
        <v/>
      </c>
      <c r="B44" s="458"/>
      <c r="C44" s="458"/>
      <c r="D44" s="458"/>
      <c r="E44" s="458"/>
      <c r="F44" s="458"/>
      <c r="G44" s="458"/>
      <c r="H44" s="458"/>
      <c r="I44" s="458"/>
      <c r="J44" s="459"/>
      <c r="K44" s="458"/>
      <c r="L44" s="459"/>
      <c r="M44" s="458"/>
      <c r="N44" s="458"/>
      <c r="O44" s="458"/>
      <c r="P44" s="458"/>
      <c r="Q44" s="458"/>
      <c r="R44" s="459"/>
    </row>
    <row r="45" spans="1:18" ht="10.5" x14ac:dyDescent="0.25">
      <c r="A45" s="152" t="str">
        <v/>
      </c>
      <c r="B45" s="458"/>
      <c r="C45" s="458"/>
      <c r="D45" s="458"/>
      <c r="E45" s="458"/>
      <c r="F45" s="458"/>
      <c r="G45" s="458"/>
      <c r="H45" s="458"/>
      <c r="I45" s="458"/>
      <c r="J45" s="459"/>
      <c r="K45" s="458"/>
      <c r="L45" s="459"/>
      <c r="M45" s="458"/>
      <c r="N45" s="458"/>
      <c r="O45" s="458"/>
      <c r="P45" s="458"/>
      <c r="Q45" s="458"/>
      <c r="R45" s="459"/>
    </row>
    <row r="46" spans="1:18" ht="10.5" x14ac:dyDescent="0.25">
      <c r="A46" s="152" t="str">
        <v/>
      </c>
      <c r="B46" s="458"/>
      <c r="C46" s="458"/>
      <c r="D46" s="458"/>
      <c r="E46" s="458"/>
      <c r="F46" s="458"/>
      <c r="G46" s="458"/>
      <c r="H46" s="458"/>
      <c r="I46" s="458"/>
      <c r="J46" s="459"/>
      <c r="K46" s="458"/>
      <c r="L46" s="459"/>
      <c r="M46" s="458"/>
      <c r="N46" s="458"/>
      <c r="O46" s="458"/>
      <c r="P46" s="458"/>
      <c r="Q46" s="458"/>
      <c r="R46" s="459"/>
    </row>
    <row r="47" spans="1:18" ht="10.5" x14ac:dyDescent="0.25">
      <c r="A47" s="152" t="str">
        <v/>
      </c>
      <c r="B47" s="458"/>
      <c r="C47" s="458"/>
      <c r="D47" s="458"/>
      <c r="E47" s="458"/>
      <c r="F47" s="458"/>
      <c r="G47" s="458"/>
      <c r="H47" s="458"/>
      <c r="I47" s="458"/>
      <c r="J47" s="459"/>
      <c r="K47" s="458"/>
      <c r="L47" s="459"/>
      <c r="M47" s="458"/>
      <c r="N47" s="458"/>
      <c r="O47" s="458"/>
      <c r="P47" s="458"/>
      <c r="Q47" s="458"/>
      <c r="R47" s="459"/>
    </row>
    <row r="48" spans="1:18" ht="10.5" x14ac:dyDescent="0.25">
      <c r="A48" s="152" t="str">
        <v/>
      </c>
      <c r="B48" s="458"/>
      <c r="C48" s="458"/>
      <c r="D48" s="458"/>
      <c r="E48" s="458"/>
      <c r="F48" s="458"/>
      <c r="G48" s="458"/>
      <c r="H48" s="458"/>
      <c r="I48" s="458"/>
      <c r="J48" s="459"/>
      <c r="K48" s="458"/>
      <c r="L48" s="459"/>
      <c r="M48" s="458"/>
      <c r="N48" s="458"/>
      <c r="O48" s="458"/>
      <c r="P48" s="458"/>
      <c r="Q48" s="458"/>
      <c r="R48" s="459"/>
    </row>
    <row r="49" spans="1:18" ht="10.5" x14ac:dyDescent="0.25">
      <c r="A49" s="152" t="str">
        <v/>
      </c>
      <c r="B49" s="458"/>
      <c r="C49" s="458"/>
      <c r="D49" s="458"/>
      <c r="E49" s="458"/>
      <c r="F49" s="458"/>
      <c r="G49" s="458"/>
      <c r="H49" s="458"/>
      <c r="I49" s="458"/>
      <c r="J49" s="459"/>
      <c r="K49" s="458"/>
      <c r="L49" s="459"/>
      <c r="M49" s="458"/>
      <c r="N49" s="458"/>
      <c r="O49" s="458"/>
      <c r="P49" s="458"/>
      <c r="Q49" s="458"/>
      <c r="R49" s="459"/>
    </row>
    <row r="50" spans="1:18" ht="10.5" x14ac:dyDescent="0.25">
      <c r="A50" s="152" t="str">
        <v/>
      </c>
      <c r="B50" s="458"/>
      <c r="C50" s="458"/>
      <c r="D50" s="458"/>
      <c r="E50" s="458"/>
      <c r="F50" s="458"/>
      <c r="G50" s="458"/>
      <c r="H50" s="458"/>
      <c r="I50" s="458"/>
      <c r="J50" s="459"/>
      <c r="K50" s="458"/>
      <c r="L50" s="459"/>
      <c r="M50" s="458"/>
      <c r="N50" s="458"/>
      <c r="O50" s="458"/>
      <c r="P50" s="458"/>
      <c r="Q50" s="458"/>
      <c r="R50" s="459"/>
    </row>
    <row r="51" spans="1:18" ht="10.5" x14ac:dyDescent="0.25">
      <c r="A51" s="152" t="str">
        <v/>
      </c>
      <c r="B51" s="458"/>
      <c r="C51" s="458"/>
      <c r="D51" s="458"/>
      <c r="E51" s="458"/>
      <c r="F51" s="458"/>
      <c r="G51" s="458"/>
      <c r="H51" s="458"/>
      <c r="I51" s="458"/>
      <c r="J51" s="459"/>
      <c r="K51" s="458"/>
      <c r="L51" s="459"/>
      <c r="M51" s="458"/>
      <c r="N51" s="458"/>
      <c r="O51" s="458"/>
      <c r="P51" s="458"/>
      <c r="Q51" s="458"/>
      <c r="R51" s="459"/>
    </row>
    <row r="52" spans="1:18" ht="10.5" x14ac:dyDescent="0.25">
      <c r="A52" s="152" t="str">
        <v/>
      </c>
      <c r="B52" s="458"/>
      <c r="C52" s="458"/>
      <c r="D52" s="458"/>
      <c r="E52" s="458"/>
      <c r="F52" s="458"/>
      <c r="G52" s="458"/>
      <c r="H52" s="458"/>
      <c r="I52" s="458"/>
      <c r="J52" s="459"/>
      <c r="K52" s="458"/>
      <c r="L52" s="459"/>
      <c r="M52" s="458"/>
      <c r="N52" s="458"/>
      <c r="O52" s="458"/>
      <c r="P52" s="458"/>
      <c r="Q52" s="458"/>
      <c r="R52" s="459"/>
    </row>
    <row r="53" spans="1:18" ht="10.5" x14ac:dyDescent="0.25">
      <c r="A53" s="152" t="str">
        <v/>
      </c>
      <c r="B53" s="458"/>
      <c r="C53" s="458"/>
      <c r="D53" s="458"/>
      <c r="E53" s="458"/>
      <c r="F53" s="458"/>
      <c r="G53" s="458"/>
      <c r="H53" s="458"/>
      <c r="I53" s="458"/>
      <c r="J53" s="459"/>
      <c r="K53" s="458"/>
      <c r="L53" s="459"/>
      <c r="M53" s="458"/>
      <c r="N53" s="458"/>
      <c r="O53" s="458"/>
      <c r="P53" s="458"/>
      <c r="Q53" s="458"/>
      <c r="R53" s="459"/>
    </row>
    <row r="54" spans="1:18" ht="10.5" x14ac:dyDescent="0.25">
      <c r="A54" s="152" t="str">
        <v/>
      </c>
      <c r="B54" s="458"/>
      <c r="C54" s="458"/>
      <c r="D54" s="458"/>
      <c r="E54" s="458"/>
      <c r="F54" s="458"/>
      <c r="G54" s="458"/>
      <c r="H54" s="458"/>
      <c r="I54" s="458"/>
      <c r="J54" s="459"/>
      <c r="K54" s="458"/>
      <c r="L54" s="459"/>
      <c r="M54" s="458"/>
      <c r="N54" s="458"/>
      <c r="O54" s="458"/>
      <c r="P54" s="458"/>
      <c r="Q54" s="458"/>
      <c r="R54" s="459"/>
    </row>
    <row r="55" spans="1:18" ht="10.5" x14ac:dyDescent="0.25">
      <c r="A55" s="152" t="str">
        <v/>
      </c>
      <c r="B55" s="458"/>
      <c r="C55" s="458"/>
      <c r="D55" s="458"/>
      <c r="E55" s="458"/>
      <c r="F55" s="458"/>
      <c r="G55" s="458"/>
      <c r="H55" s="458"/>
      <c r="I55" s="458"/>
      <c r="J55" s="459"/>
      <c r="K55" s="458"/>
      <c r="L55" s="459"/>
      <c r="M55" s="458"/>
      <c r="N55" s="458"/>
      <c r="O55" s="458"/>
      <c r="P55" s="458"/>
      <c r="Q55" s="458"/>
      <c r="R55" s="459"/>
    </row>
    <row r="56" spans="1:18" ht="10.5" hidden="1" outlineLevel="1" x14ac:dyDescent="0.25">
      <c r="A56" s="152" t="str">
        <v/>
      </c>
      <c r="B56" s="458"/>
      <c r="C56" s="458"/>
      <c r="D56" s="458"/>
      <c r="E56" s="458"/>
      <c r="F56" s="458"/>
      <c r="G56" s="458"/>
      <c r="H56" s="458"/>
      <c r="I56" s="458"/>
      <c r="J56" s="459"/>
      <c r="K56" s="458"/>
      <c r="L56" s="459"/>
      <c r="M56" s="458"/>
      <c r="N56" s="458"/>
      <c r="O56" s="458"/>
      <c r="P56" s="458"/>
      <c r="Q56" s="458"/>
      <c r="R56" s="459"/>
    </row>
    <row r="57" spans="1:18" ht="10.5" hidden="1" outlineLevel="1" x14ac:dyDescent="0.25">
      <c r="A57" s="152" t="str">
        <v/>
      </c>
      <c r="B57" s="458"/>
      <c r="C57" s="458"/>
      <c r="D57" s="458"/>
      <c r="E57" s="458"/>
      <c r="F57" s="458"/>
      <c r="G57" s="458"/>
      <c r="H57" s="458"/>
      <c r="I57" s="458"/>
      <c r="J57" s="459"/>
      <c r="K57" s="458"/>
      <c r="L57" s="459"/>
      <c r="M57" s="458"/>
      <c r="N57" s="458"/>
      <c r="O57" s="458"/>
      <c r="P57" s="458"/>
      <c r="Q57" s="458"/>
      <c r="R57" s="459"/>
    </row>
    <row r="58" spans="1:18" ht="10.5" hidden="1" outlineLevel="1" x14ac:dyDescent="0.25">
      <c r="A58" s="152" t="str">
        <v/>
      </c>
      <c r="B58" s="458"/>
      <c r="C58" s="458"/>
      <c r="D58" s="458"/>
      <c r="E58" s="458"/>
      <c r="F58" s="458"/>
      <c r="G58" s="458"/>
      <c r="H58" s="458"/>
      <c r="I58" s="458"/>
      <c r="J58" s="459"/>
      <c r="K58" s="458"/>
      <c r="L58" s="459"/>
      <c r="M58" s="458"/>
      <c r="N58" s="458"/>
      <c r="O58" s="458"/>
      <c r="P58" s="458"/>
      <c r="Q58" s="458"/>
      <c r="R58" s="459"/>
    </row>
    <row r="59" spans="1:18" ht="10.5" hidden="1" outlineLevel="1" x14ac:dyDescent="0.25">
      <c r="A59" s="152" t="str">
        <v/>
      </c>
      <c r="B59" s="458"/>
      <c r="C59" s="458"/>
      <c r="D59" s="458"/>
      <c r="E59" s="458"/>
      <c r="F59" s="458"/>
      <c r="G59" s="458"/>
      <c r="H59" s="458"/>
      <c r="I59" s="458"/>
      <c r="J59" s="459"/>
      <c r="K59" s="458"/>
      <c r="L59" s="459"/>
      <c r="M59" s="458"/>
      <c r="N59" s="458"/>
      <c r="O59" s="458"/>
      <c r="P59" s="458"/>
      <c r="Q59" s="458"/>
      <c r="R59" s="459"/>
    </row>
    <row r="60" spans="1:18" ht="10.5" hidden="1" outlineLevel="1" x14ac:dyDescent="0.25">
      <c r="A60" s="152" t="str">
        <v/>
      </c>
      <c r="B60" s="458"/>
      <c r="C60" s="458"/>
      <c r="D60" s="458"/>
      <c r="E60" s="458"/>
      <c r="F60" s="458"/>
      <c r="G60" s="458"/>
      <c r="H60" s="458"/>
      <c r="I60" s="458"/>
      <c r="J60" s="459"/>
      <c r="K60" s="458"/>
      <c r="L60" s="459"/>
      <c r="M60" s="458"/>
      <c r="N60" s="458"/>
      <c r="O60" s="458"/>
      <c r="P60" s="458"/>
      <c r="Q60" s="458"/>
      <c r="R60" s="459"/>
    </row>
    <row r="61" spans="1:18" ht="10.5" hidden="1" outlineLevel="1" x14ac:dyDescent="0.25">
      <c r="A61" s="152" t="str">
        <v/>
      </c>
      <c r="B61" s="458"/>
      <c r="C61" s="458"/>
      <c r="D61" s="458"/>
      <c r="E61" s="458"/>
      <c r="F61" s="458"/>
      <c r="G61" s="458"/>
      <c r="H61" s="458"/>
      <c r="I61" s="458"/>
      <c r="J61" s="459"/>
      <c r="K61" s="458"/>
      <c r="L61" s="459"/>
      <c r="M61" s="458"/>
      <c r="N61" s="458"/>
      <c r="O61" s="458"/>
      <c r="P61" s="458"/>
      <c r="Q61" s="458"/>
      <c r="R61" s="459"/>
    </row>
    <row r="62" spans="1:18" ht="10.5" hidden="1" outlineLevel="1" x14ac:dyDescent="0.25">
      <c r="A62" s="152" t="str">
        <v/>
      </c>
      <c r="B62" s="458"/>
      <c r="C62" s="458"/>
      <c r="D62" s="458"/>
      <c r="E62" s="458"/>
      <c r="F62" s="458"/>
      <c r="G62" s="458"/>
      <c r="H62" s="458"/>
      <c r="I62" s="458"/>
      <c r="J62" s="459"/>
      <c r="K62" s="458"/>
      <c r="L62" s="459"/>
      <c r="M62" s="458"/>
      <c r="N62" s="458"/>
      <c r="O62" s="458"/>
      <c r="P62" s="458"/>
      <c r="Q62" s="458"/>
      <c r="R62" s="459"/>
    </row>
    <row r="63" spans="1:18" ht="10.5" hidden="1" outlineLevel="1" x14ac:dyDescent="0.25">
      <c r="A63" s="152" t="str">
        <v/>
      </c>
      <c r="B63" s="458"/>
      <c r="C63" s="458"/>
      <c r="D63" s="458"/>
      <c r="E63" s="458"/>
      <c r="F63" s="458"/>
      <c r="G63" s="458"/>
      <c r="H63" s="458"/>
      <c r="I63" s="458"/>
      <c r="J63" s="459"/>
      <c r="K63" s="458"/>
      <c r="L63" s="459"/>
      <c r="M63" s="458"/>
      <c r="N63" s="458"/>
      <c r="O63" s="458"/>
      <c r="P63" s="458"/>
      <c r="Q63" s="458"/>
      <c r="R63" s="459"/>
    </row>
    <row r="64" spans="1:18" ht="10.5" hidden="1" outlineLevel="1" x14ac:dyDescent="0.25">
      <c r="A64" s="152" t="str">
        <v/>
      </c>
      <c r="B64" s="458"/>
      <c r="C64" s="458"/>
      <c r="D64" s="458"/>
      <c r="E64" s="458"/>
      <c r="F64" s="458"/>
      <c r="G64" s="458"/>
      <c r="H64" s="458"/>
      <c r="I64" s="458"/>
      <c r="J64" s="459"/>
      <c r="K64" s="458"/>
      <c r="L64" s="459"/>
      <c r="M64" s="458"/>
      <c r="N64" s="458"/>
      <c r="O64" s="458"/>
      <c r="P64" s="458"/>
      <c r="Q64" s="458"/>
      <c r="R64" s="459"/>
    </row>
    <row r="65" spans="1:18" ht="10.5" hidden="1" outlineLevel="1" x14ac:dyDescent="0.25">
      <c r="A65" s="152" t="str">
        <v/>
      </c>
      <c r="B65" s="458"/>
      <c r="C65" s="458"/>
      <c r="D65" s="458"/>
      <c r="E65" s="458"/>
      <c r="F65" s="458"/>
      <c r="G65" s="458"/>
      <c r="H65" s="458"/>
      <c r="I65" s="458"/>
      <c r="J65" s="459"/>
      <c r="K65" s="458"/>
      <c r="L65" s="459"/>
      <c r="M65" s="458"/>
      <c r="N65" s="458"/>
      <c r="O65" s="458"/>
      <c r="P65" s="458"/>
      <c r="Q65" s="458"/>
      <c r="R65" s="459"/>
    </row>
    <row r="66" spans="1:18" ht="10.5" hidden="1" outlineLevel="1" x14ac:dyDescent="0.25">
      <c r="A66" s="152" t="str">
        <v/>
      </c>
      <c r="B66" s="458"/>
      <c r="C66" s="458"/>
      <c r="D66" s="458"/>
      <c r="E66" s="458"/>
      <c r="F66" s="458"/>
      <c r="G66" s="458"/>
      <c r="H66" s="458"/>
      <c r="I66" s="458"/>
      <c r="J66" s="459"/>
      <c r="K66" s="458"/>
      <c r="L66" s="459"/>
      <c r="M66" s="458"/>
      <c r="N66" s="458"/>
      <c r="O66" s="458"/>
      <c r="P66" s="458"/>
      <c r="Q66" s="458"/>
      <c r="R66" s="459"/>
    </row>
    <row r="67" spans="1:18" ht="10.5" hidden="1" outlineLevel="1" x14ac:dyDescent="0.25">
      <c r="A67" s="152" t="str">
        <v/>
      </c>
      <c r="B67" s="458"/>
      <c r="C67" s="458"/>
      <c r="D67" s="458"/>
      <c r="E67" s="458"/>
      <c r="F67" s="458"/>
      <c r="G67" s="458"/>
      <c r="H67" s="458"/>
      <c r="I67" s="458"/>
      <c r="J67" s="459"/>
      <c r="K67" s="458"/>
      <c r="L67" s="459"/>
      <c r="M67" s="458"/>
      <c r="N67" s="458"/>
      <c r="O67" s="458"/>
      <c r="P67" s="458"/>
      <c r="Q67" s="458"/>
      <c r="R67" s="459"/>
    </row>
    <row r="68" spans="1:18" ht="12" hidden="1" customHeight="1" outlineLevel="1" x14ac:dyDescent="0.25">
      <c r="A68" s="152" t="str">
        <v/>
      </c>
      <c r="B68" s="458"/>
      <c r="C68" s="458"/>
      <c r="D68" s="458"/>
      <c r="E68" s="458"/>
      <c r="F68" s="458"/>
      <c r="G68" s="458"/>
      <c r="H68" s="458"/>
      <c r="I68" s="458"/>
      <c r="J68" s="459"/>
      <c r="K68" s="458"/>
      <c r="L68" s="459"/>
      <c r="M68" s="458"/>
      <c r="N68" s="458"/>
      <c r="O68" s="458"/>
      <c r="P68" s="458"/>
      <c r="Q68" s="458"/>
      <c r="R68" s="459"/>
    </row>
    <row r="69" spans="1:18" ht="10.5" hidden="1" outlineLevel="1" x14ac:dyDescent="0.25">
      <c r="A69" s="152" t="str">
        <v/>
      </c>
      <c r="B69" s="458"/>
      <c r="C69" s="458"/>
      <c r="D69" s="458"/>
      <c r="E69" s="458"/>
      <c r="F69" s="458"/>
      <c r="G69" s="458"/>
      <c r="H69" s="458"/>
      <c r="I69" s="458"/>
      <c r="J69" s="459"/>
      <c r="K69" s="458"/>
      <c r="L69" s="459"/>
      <c r="M69" s="458"/>
      <c r="N69" s="458"/>
      <c r="O69" s="458"/>
      <c r="P69" s="458"/>
      <c r="Q69" s="458"/>
      <c r="R69" s="459"/>
    </row>
    <row r="70" spans="1:18" ht="10.5" hidden="1" outlineLevel="1" x14ac:dyDescent="0.25">
      <c r="A70" s="152" t="str">
        <v/>
      </c>
      <c r="B70" s="458"/>
      <c r="C70" s="458"/>
      <c r="D70" s="458"/>
      <c r="E70" s="458"/>
      <c r="F70" s="458"/>
      <c r="G70" s="458"/>
      <c r="H70" s="458"/>
      <c r="I70" s="458"/>
      <c r="J70" s="459"/>
      <c r="K70" s="458"/>
      <c r="L70" s="459"/>
      <c r="M70" s="458"/>
      <c r="N70" s="458"/>
      <c r="O70" s="458"/>
      <c r="P70" s="458"/>
      <c r="Q70" s="458"/>
      <c r="R70" s="459"/>
    </row>
    <row r="71" spans="1:18" ht="10.5" hidden="1" outlineLevel="1" x14ac:dyDescent="0.25">
      <c r="A71" s="152" t="str">
        <v/>
      </c>
      <c r="B71" s="458"/>
      <c r="C71" s="458"/>
      <c r="D71" s="458"/>
      <c r="E71" s="458"/>
      <c r="F71" s="458"/>
      <c r="G71" s="458"/>
      <c r="H71" s="458"/>
      <c r="I71" s="458"/>
      <c r="J71" s="459"/>
      <c r="K71" s="458"/>
      <c r="L71" s="459"/>
      <c r="M71" s="458"/>
      <c r="N71" s="458"/>
      <c r="O71" s="458"/>
      <c r="P71" s="458"/>
      <c r="Q71" s="458"/>
      <c r="R71" s="459"/>
    </row>
    <row r="72" spans="1:18" ht="10.5" hidden="1" outlineLevel="1" x14ac:dyDescent="0.25">
      <c r="A72" s="152" t="str">
        <v/>
      </c>
      <c r="B72" s="458"/>
      <c r="C72" s="458"/>
      <c r="D72" s="458"/>
      <c r="E72" s="458"/>
      <c r="F72" s="458"/>
      <c r="G72" s="458"/>
      <c r="H72" s="458"/>
      <c r="I72" s="458"/>
      <c r="J72" s="459"/>
      <c r="K72" s="458"/>
      <c r="L72" s="459"/>
      <c r="M72" s="458"/>
      <c r="N72" s="458"/>
      <c r="O72" s="458"/>
      <c r="P72" s="458"/>
      <c r="Q72" s="458"/>
      <c r="R72" s="459"/>
    </row>
    <row r="73" spans="1:18" ht="10.5" hidden="1" outlineLevel="1" x14ac:dyDescent="0.25">
      <c r="A73" s="152" t="str">
        <v/>
      </c>
      <c r="B73" s="458"/>
      <c r="C73" s="458"/>
      <c r="D73" s="458"/>
      <c r="E73" s="458"/>
      <c r="F73" s="458"/>
      <c r="G73" s="458"/>
      <c r="H73" s="458"/>
      <c r="I73" s="458"/>
      <c r="J73" s="459"/>
      <c r="K73" s="458"/>
      <c r="L73" s="459"/>
      <c r="M73" s="458"/>
      <c r="N73" s="458"/>
      <c r="O73" s="458"/>
      <c r="P73" s="458"/>
      <c r="Q73" s="458"/>
      <c r="R73" s="459"/>
    </row>
    <row r="74" spans="1:18" ht="10.5" hidden="1" outlineLevel="1" x14ac:dyDescent="0.25">
      <c r="A74" s="152" t="str">
        <v/>
      </c>
      <c r="B74" s="458"/>
      <c r="C74" s="458"/>
      <c r="D74" s="458"/>
      <c r="E74" s="458"/>
      <c r="F74" s="458"/>
      <c r="G74" s="458"/>
      <c r="H74" s="458"/>
      <c r="I74" s="458"/>
      <c r="J74" s="459"/>
      <c r="K74" s="458"/>
      <c r="L74" s="459"/>
      <c r="M74" s="458"/>
      <c r="N74" s="458"/>
      <c r="O74" s="458"/>
      <c r="P74" s="458"/>
      <c r="Q74" s="458"/>
      <c r="R74" s="459"/>
    </row>
    <row r="75" spans="1:18" ht="10.5" hidden="1" outlineLevel="1" x14ac:dyDescent="0.25">
      <c r="A75" s="152" t="str">
        <v/>
      </c>
      <c r="B75" s="458"/>
      <c r="C75" s="458"/>
      <c r="D75" s="458"/>
      <c r="E75" s="458"/>
      <c r="F75" s="458"/>
      <c r="G75" s="458"/>
      <c r="H75" s="458"/>
      <c r="I75" s="458"/>
      <c r="J75" s="459"/>
      <c r="K75" s="458"/>
      <c r="L75" s="459"/>
      <c r="M75" s="458"/>
      <c r="N75" s="458"/>
      <c r="O75" s="458"/>
      <c r="P75" s="458"/>
      <c r="Q75" s="458"/>
      <c r="R75" s="459"/>
    </row>
    <row r="76" spans="1:18" ht="10.5" hidden="1" outlineLevel="1" x14ac:dyDescent="0.25">
      <c r="A76" s="152" t="str">
        <v/>
      </c>
      <c r="B76" s="458"/>
      <c r="C76" s="458"/>
      <c r="D76" s="458"/>
      <c r="E76" s="458"/>
      <c r="F76" s="458"/>
      <c r="G76" s="458"/>
      <c r="H76" s="458"/>
      <c r="I76" s="458"/>
      <c r="J76" s="459"/>
      <c r="K76" s="458"/>
      <c r="L76" s="459"/>
      <c r="M76" s="458"/>
      <c r="N76" s="458"/>
      <c r="O76" s="458"/>
      <c r="P76" s="458"/>
      <c r="Q76" s="458"/>
      <c r="R76" s="459"/>
    </row>
    <row r="77" spans="1:18" ht="10.5" hidden="1" outlineLevel="1" x14ac:dyDescent="0.25">
      <c r="A77" s="152" t="str">
        <v/>
      </c>
      <c r="B77" s="458"/>
      <c r="C77" s="458"/>
      <c r="D77" s="458"/>
      <c r="E77" s="458"/>
      <c r="F77" s="458"/>
      <c r="G77" s="458"/>
      <c r="H77" s="458"/>
      <c r="I77" s="458"/>
      <c r="J77" s="459"/>
      <c r="K77" s="458"/>
      <c r="L77" s="459"/>
      <c r="M77" s="458"/>
      <c r="N77" s="458"/>
      <c r="O77" s="458"/>
      <c r="P77" s="458"/>
      <c r="Q77" s="458"/>
      <c r="R77" s="459"/>
    </row>
    <row r="78" spans="1:18" ht="10.5" hidden="1" outlineLevel="1" x14ac:dyDescent="0.25">
      <c r="A78" s="152" t="str">
        <v/>
      </c>
      <c r="B78" s="458"/>
      <c r="C78" s="458"/>
      <c r="D78" s="458"/>
      <c r="E78" s="458"/>
      <c r="F78" s="458"/>
      <c r="G78" s="458"/>
      <c r="H78" s="458"/>
      <c r="I78" s="458"/>
      <c r="J78" s="459"/>
      <c r="K78" s="458"/>
      <c r="L78" s="459"/>
      <c r="M78" s="458"/>
      <c r="N78" s="458"/>
      <c r="O78" s="458"/>
      <c r="P78" s="458"/>
      <c r="Q78" s="458"/>
      <c r="R78" s="459"/>
    </row>
    <row r="79" spans="1:18" ht="10.5" hidden="1" outlineLevel="1" x14ac:dyDescent="0.25">
      <c r="A79" s="152" t="str">
        <v/>
      </c>
      <c r="B79" s="458"/>
      <c r="C79" s="458"/>
      <c r="D79" s="458"/>
      <c r="E79" s="458"/>
      <c r="F79" s="458"/>
      <c r="G79" s="458"/>
      <c r="H79" s="458"/>
      <c r="I79" s="458"/>
      <c r="J79" s="459"/>
      <c r="K79" s="458"/>
      <c r="L79" s="459"/>
      <c r="M79" s="458"/>
      <c r="N79" s="458"/>
      <c r="O79" s="458"/>
      <c r="P79" s="458"/>
      <c r="Q79" s="458"/>
      <c r="R79" s="459"/>
    </row>
    <row r="80" spans="1:18" ht="10.5" hidden="1" outlineLevel="1" x14ac:dyDescent="0.25">
      <c r="A80" s="152" t="str">
        <v/>
      </c>
      <c r="B80" s="458"/>
      <c r="C80" s="458"/>
      <c r="D80" s="458"/>
      <c r="E80" s="458"/>
      <c r="F80" s="458"/>
      <c r="G80" s="458"/>
      <c r="H80" s="458"/>
      <c r="I80" s="458"/>
      <c r="J80" s="459"/>
      <c r="K80" s="458"/>
      <c r="L80" s="459"/>
      <c r="M80" s="458"/>
      <c r="N80" s="458"/>
      <c r="O80" s="458"/>
      <c r="P80" s="458"/>
      <c r="Q80" s="458"/>
      <c r="R80" s="459"/>
    </row>
    <row r="81" spans="1:18" ht="10.5" hidden="1" outlineLevel="1" x14ac:dyDescent="0.25">
      <c r="A81" s="152" t="str">
        <v/>
      </c>
      <c r="B81" s="458"/>
      <c r="C81" s="458"/>
      <c r="D81" s="458"/>
      <c r="E81" s="458"/>
      <c r="F81" s="458"/>
      <c r="G81" s="458"/>
      <c r="H81" s="458"/>
      <c r="I81" s="458"/>
      <c r="J81" s="459"/>
      <c r="K81" s="458"/>
      <c r="L81" s="459"/>
      <c r="M81" s="458"/>
      <c r="N81" s="458"/>
      <c r="O81" s="458"/>
      <c r="P81" s="458"/>
      <c r="Q81" s="458"/>
      <c r="R81" s="459"/>
    </row>
    <row r="82" spans="1:18" ht="10.5" hidden="1" outlineLevel="1" x14ac:dyDescent="0.25">
      <c r="A82" s="152" t="str">
        <v/>
      </c>
      <c r="B82" s="458"/>
      <c r="C82" s="458"/>
      <c r="D82" s="458"/>
      <c r="E82" s="458"/>
      <c r="F82" s="458"/>
      <c r="G82" s="458"/>
      <c r="H82" s="458"/>
      <c r="I82" s="458"/>
      <c r="J82" s="459"/>
      <c r="K82" s="458"/>
      <c r="L82" s="459"/>
      <c r="M82" s="458"/>
      <c r="N82" s="458"/>
      <c r="O82" s="458"/>
      <c r="P82" s="458"/>
      <c r="Q82" s="458"/>
      <c r="R82" s="459"/>
    </row>
    <row r="83" spans="1:18" ht="10.5" hidden="1" outlineLevel="1" x14ac:dyDescent="0.25">
      <c r="A83" s="152" t="str">
        <v/>
      </c>
      <c r="B83" s="458"/>
      <c r="C83" s="458"/>
      <c r="D83" s="458"/>
      <c r="E83" s="458"/>
      <c r="F83" s="458"/>
      <c r="G83" s="458"/>
      <c r="H83" s="458"/>
      <c r="I83" s="458"/>
      <c r="J83" s="459"/>
      <c r="K83" s="458"/>
      <c r="L83" s="459"/>
      <c r="M83" s="458"/>
      <c r="N83" s="458"/>
      <c r="O83" s="458"/>
      <c r="P83" s="458"/>
      <c r="Q83" s="458"/>
      <c r="R83" s="459"/>
    </row>
    <row r="84" spans="1:18" ht="10.5" hidden="1" outlineLevel="1" x14ac:dyDescent="0.25">
      <c r="A84" s="152" t="str">
        <v/>
      </c>
      <c r="B84" s="458"/>
      <c r="C84" s="458"/>
      <c r="D84" s="458"/>
      <c r="E84" s="458"/>
      <c r="F84" s="458"/>
      <c r="G84" s="458"/>
      <c r="H84" s="458"/>
      <c r="I84" s="458"/>
      <c r="J84" s="459"/>
      <c r="K84" s="458"/>
      <c r="L84" s="459"/>
      <c r="M84" s="458"/>
      <c r="N84" s="458"/>
      <c r="O84" s="458"/>
      <c r="P84" s="458"/>
      <c r="Q84" s="458"/>
      <c r="R84" s="459"/>
    </row>
    <row r="85" spans="1:18" ht="10.5" hidden="1" outlineLevel="1" x14ac:dyDescent="0.25">
      <c r="A85" s="152" t="str">
        <v/>
      </c>
      <c r="B85" s="458"/>
      <c r="C85" s="458"/>
      <c r="D85" s="458"/>
      <c r="E85" s="458"/>
      <c r="F85" s="458"/>
      <c r="G85" s="458"/>
      <c r="H85" s="458"/>
      <c r="I85" s="458"/>
      <c r="J85" s="459"/>
      <c r="K85" s="458"/>
      <c r="L85" s="459"/>
      <c r="M85" s="458"/>
      <c r="N85" s="458"/>
      <c r="O85" s="458"/>
      <c r="P85" s="458"/>
      <c r="Q85" s="458"/>
      <c r="R85" s="459"/>
    </row>
    <row r="86" spans="1:18" ht="10.5" hidden="1" outlineLevel="1" x14ac:dyDescent="0.25">
      <c r="A86" s="152" t="str">
        <v/>
      </c>
      <c r="B86" s="458"/>
      <c r="C86" s="458"/>
      <c r="D86" s="458"/>
      <c r="E86" s="458"/>
      <c r="F86" s="458"/>
      <c r="G86" s="458"/>
      <c r="H86" s="458"/>
      <c r="I86" s="458"/>
      <c r="J86" s="459"/>
      <c r="K86" s="458"/>
      <c r="L86" s="459"/>
      <c r="M86" s="458"/>
      <c r="N86" s="458"/>
      <c r="O86" s="458"/>
      <c r="P86" s="458"/>
      <c r="Q86" s="458"/>
      <c r="R86" s="459"/>
    </row>
    <row r="87" spans="1:18" ht="10.5" hidden="1" outlineLevel="1" x14ac:dyDescent="0.25">
      <c r="A87" s="152" t="str">
        <v/>
      </c>
      <c r="B87" s="458"/>
      <c r="C87" s="458"/>
      <c r="D87" s="458"/>
      <c r="E87" s="458"/>
      <c r="F87" s="458"/>
      <c r="G87" s="458"/>
      <c r="H87" s="458"/>
      <c r="I87" s="458"/>
      <c r="J87" s="459"/>
      <c r="K87" s="458"/>
      <c r="L87" s="459"/>
      <c r="M87" s="458"/>
      <c r="N87" s="458"/>
      <c r="O87" s="458"/>
      <c r="P87" s="458"/>
      <c r="Q87" s="458"/>
      <c r="R87" s="459"/>
    </row>
    <row r="88" spans="1:18" ht="10.5" hidden="1" outlineLevel="1" x14ac:dyDescent="0.25">
      <c r="A88" s="152" t="str">
        <v/>
      </c>
      <c r="B88" s="458"/>
      <c r="C88" s="458"/>
      <c r="D88" s="458"/>
      <c r="E88" s="458"/>
      <c r="F88" s="458"/>
      <c r="G88" s="458"/>
      <c r="H88" s="458"/>
      <c r="I88" s="458"/>
      <c r="J88" s="459"/>
      <c r="K88" s="458"/>
      <c r="L88" s="459"/>
      <c r="M88" s="458"/>
      <c r="N88" s="458"/>
      <c r="O88" s="458"/>
      <c r="P88" s="458"/>
      <c r="Q88" s="458"/>
      <c r="R88" s="459"/>
    </row>
    <row r="89" spans="1:18" ht="10.5" hidden="1" outlineLevel="1" x14ac:dyDescent="0.25">
      <c r="A89" s="152" t="str">
        <v/>
      </c>
      <c r="B89" s="458"/>
      <c r="C89" s="458"/>
      <c r="D89" s="458"/>
      <c r="E89" s="458"/>
      <c r="F89" s="458"/>
      <c r="G89" s="458"/>
      <c r="H89" s="458"/>
      <c r="I89" s="458"/>
      <c r="J89" s="459"/>
      <c r="K89" s="458"/>
      <c r="L89" s="459"/>
      <c r="M89" s="458"/>
      <c r="N89" s="458"/>
      <c r="O89" s="458"/>
      <c r="P89" s="458"/>
      <c r="Q89" s="458"/>
      <c r="R89" s="459"/>
    </row>
    <row r="90" spans="1:18" ht="10.5" hidden="1" outlineLevel="1" x14ac:dyDescent="0.25">
      <c r="A90" s="152" t="str">
        <v/>
      </c>
      <c r="B90" s="458"/>
      <c r="C90" s="458"/>
      <c r="D90" s="458"/>
      <c r="E90" s="458"/>
      <c r="F90" s="458"/>
      <c r="G90" s="458"/>
      <c r="H90" s="458"/>
      <c r="I90" s="458"/>
      <c r="J90" s="459"/>
      <c r="K90" s="458"/>
      <c r="L90" s="459"/>
      <c r="M90" s="458"/>
      <c r="N90" s="458"/>
      <c r="O90" s="458"/>
      <c r="P90" s="458"/>
      <c r="Q90" s="458"/>
      <c r="R90" s="459"/>
    </row>
    <row r="91" spans="1:18" ht="10.5" hidden="1" outlineLevel="1" x14ac:dyDescent="0.25">
      <c r="A91" s="152" t="str">
        <v/>
      </c>
      <c r="B91" s="458"/>
      <c r="C91" s="458"/>
      <c r="D91" s="458"/>
      <c r="E91" s="458"/>
      <c r="F91" s="458"/>
      <c r="G91" s="458"/>
      <c r="H91" s="458"/>
      <c r="I91" s="458"/>
      <c r="J91" s="459"/>
      <c r="K91" s="458"/>
      <c r="L91" s="459"/>
      <c r="M91" s="458"/>
      <c r="N91" s="458"/>
      <c r="O91" s="458"/>
      <c r="P91" s="458"/>
      <c r="Q91" s="458"/>
      <c r="R91" s="459"/>
    </row>
    <row r="92" spans="1:18" ht="10.5" hidden="1" outlineLevel="1" x14ac:dyDescent="0.25">
      <c r="A92" s="152" t="str">
        <v/>
      </c>
      <c r="B92" s="458"/>
      <c r="C92" s="458"/>
      <c r="D92" s="458"/>
      <c r="E92" s="458"/>
      <c r="F92" s="458"/>
      <c r="G92" s="458"/>
      <c r="H92" s="458"/>
      <c r="I92" s="458"/>
      <c r="J92" s="459"/>
      <c r="K92" s="458"/>
      <c r="L92" s="459"/>
      <c r="M92" s="458"/>
      <c r="N92" s="458"/>
      <c r="O92" s="458"/>
      <c r="P92" s="458"/>
      <c r="Q92" s="458"/>
      <c r="R92" s="459"/>
    </row>
    <row r="93" spans="1:18" ht="10.5" hidden="1" outlineLevel="1" x14ac:dyDescent="0.25">
      <c r="A93" s="152" t="str">
        <v/>
      </c>
      <c r="B93" s="458"/>
      <c r="C93" s="458"/>
      <c r="D93" s="458"/>
      <c r="E93" s="458"/>
      <c r="F93" s="458"/>
      <c r="G93" s="458"/>
      <c r="H93" s="458"/>
      <c r="I93" s="458"/>
      <c r="J93" s="459"/>
      <c r="K93" s="458"/>
      <c r="L93" s="459"/>
      <c r="M93" s="458"/>
      <c r="N93" s="458"/>
      <c r="O93" s="458"/>
      <c r="P93" s="458"/>
      <c r="Q93" s="458"/>
      <c r="R93" s="459"/>
    </row>
    <row r="94" spans="1:18" ht="10.5" hidden="1" outlineLevel="1" x14ac:dyDescent="0.25">
      <c r="A94" s="152" t="str">
        <v/>
      </c>
      <c r="B94" s="458"/>
      <c r="C94" s="458"/>
      <c r="D94" s="458"/>
      <c r="E94" s="458"/>
      <c r="F94" s="458"/>
      <c r="G94" s="458"/>
      <c r="H94" s="458"/>
      <c r="I94" s="458"/>
      <c r="J94" s="459"/>
      <c r="K94" s="458"/>
      <c r="L94" s="459"/>
      <c r="M94" s="458"/>
      <c r="N94" s="458"/>
      <c r="O94" s="458"/>
      <c r="P94" s="458"/>
      <c r="Q94" s="458"/>
      <c r="R94" s="459"/>
    </row>
    <row r="95" spans="1:18" ht="10.5" hidden="1" outlineLevel="1" x14ac:dyDescent="0.25">
      <c r="A95" s="152" t="str">
        <v/>
      </c>
      <c r="B95" s="458"/>
      <c r="C95" s="458"/>
      <c r="D95" s="458"/>
      <c r="E95" s="458"/>
      <c r="F95" s="458"/>
      <c r="G95" s="458"/>
      <c r="H95" s="458"/>
      <c r="I95" s="458"/>
      <c r="J95" s="459"/>
      <c r="K95" s="458"/>
      <c r="L95" s="459"/>
      <c r="M95" s="458"/>
      <c r="N95" s="458"/>
      <c r="O95" s="458"/>
      <c r="P95" s="458"/>
      <c r="Q95" s="458"/>
      <c r="R95" s="459"/>
    </row>
    <row r="96" spans="1:18" ht="10.5" hidden="1" outlineLevel="1" x14ac:dyDescent="0.25">
      <c r="A96" s="152" t="str">
        <v/>
      </c>
      <c r="B96" s="458"/>
      <c r="C96" s="458"/>
      <c r="D96" s="458"/>
      <c r="E96" s="458"/>
      <c r="F96" s="458"/>
      <c r="G96" s="458"/>
      <c r="H96" s="458"/>
      <c r="I96" s="458"/>
      <c r="J96" s="459"/>
      <c r="K96" s="458"/>
      <c r="L96" s="459"/>
      <c r="M96" s="458"/>
      <c r="N96" s="458"/>
      <c r="O96" s="458"/>
      <c r="P96" s="458"/>
      <c r="Q96" s="458"/>
      <c r="R96" s="459"/>
    </row>
    <row r="97" spans="1:18" ht="10.5" hidden="1" outlineLevel="1" x14ac:dyDescent="0.25">
      <c r="A97" s="152" t="str">
        <v/>
      </c>
      <c r="B97" s="458"/>
      <c r="C97" s="458"/>
      <c r="D97" s="458"/>
      <c r="E97" s="458"/>
      <c r="F97" s="458"/>
      <c r="G97" s="458"/>
      <c r="H97" s="458"/>
      <c r="I97" s="458"/>
      <c r="J97" s="459"/>
      <c r="K97" s="458"/>
      <c r="L97" s="459"/>
      <c r="M97" s="458"/>
      <c r="N97" s="458"/>
      <c r="O97" s="458"/>
      <c r="P97" s="458"/>
      <c r="Q97" s="458"/>
      <c r="R97" s="459"/>
    </row>
    <row r="98" spans="1:18" ht="10.5" hidden="1" outlineLevel="1" x14ac:dyDescent="0.25">
      <c r="A98" s="152" t="str">
        <v/>
      </c>
      <c r="B98" s="458"/>
      <c r="C98" s="458"/>
      <c r="D98" s="458"/>
      <c r="E98" s="458"/>
      <c r="F98" s="458"/>
      <c r="G98" s="458"/>
      <c r="H98" s="458"/>
      <c r="I98" s="458"/>
      <c r="J98" s="459"/>
      <c r="K98" s="458"/>
      <c r="L98" s="459"/>
      <c r="M98" s="458"/>
      <c r="N98" s="458"/>
      <c r="O98" s="458"/>
      <c r="P98" s="458"/>
      <c r="Q98" s="458"/>
      <c r="R98" s="459"/>
    </row>
    <row r="99" spans="1:18" ht="10.5" hidden="1" outlineLevel="1" x14ac:dyDescent="0.25">
      <c r="A99" s="152" t="str">
        <v/>
      </c>
      <c r="B99" s="458"/>
      <c r="C99" s="458"/>
      <c r="D99" s="458"/>
      <c r="E99" s="458"/>
      <c r="F99" s="458"/>
      <c r="G99" s="458"/>
      <c r="H99" s="458"/>
      <c r="I99" s="458"/>
      <c r="J99" s="459"/>
      <c r="K99" s="458"/>
      <c r="L99" s="459"/>
      <c r="M99" s="458"/>
      <c r="N99" s="458"/>
      <c r="O99" s="458"/>
      <c r="P99" s="458"/>
      <c r="Q99" s="458"/>
      <c r="R99" s="459"/>
    </row>
    <row r="100" spans="1:18" ht="10.5" hidden="1" outlineLevel="1" x14ac:dyDescent="0.25">
      <c r="A100" s="152" t="str">
        <v/>
      </c>
      <c r="B100" s="458"/>
      <c r="C100" s="458"/>
      <c r="D100" s="458"/>
      <c r="E100" s="458"/>
      <c r="F100" s="458"/>
      <c r="G100" s="458"/>
      <c r="H100" s="458"/>
      <c r="I100" s="458"/>
      <c r="J100" s="459"/>
      <c r="K100" s="458"/>
      <c r="L100" s="459"/>
      <c r="M100" s="458"/>
      <c r="N100" s="458"/>
      <c r="O100" s="458"/>
      <c r="P100" s="458"/>
      <c r="Q100" s="458"/>
      <c r="R100" s="459"/>
    </row>
    <row r="101" spans="1:18" ht="10.5" hidden="1" outlineLevel="1" x14ac:dyDescent="0.25">
      <c r="A101" s="152" t="str">
        <v/>
      </c>
      <c r="B101" s="458"/>
      <c r="C101" s="458"/>
      <c r="D101" s="458"/>
      <c r="E101" s="458"/>
      <c r="F101" s="458"/>
      <c r="G101" s="458"/>
      <c r="H101" s="458"/>
      <c r="I101" s="458"/>
      <c r="J101" s="459"/>
      <c r="K101" s="458"/>
      <c r="L101" s="459"/>
      <c r="M101" s="458"/>
      <c r="N101" s="458"/>
      <c r="O101" s="458"/>
      <c r="P101" s="458"/>
      <c r="Q101" s="458"/>
      <c r="R101" s="459"/>
    </row>
    <row r="102" spans="1:18" ht="10.5" hidden="1" outlineLevel="1" x14ac:dyDescent="0.25">
      <c r="A102" s="152" t="str">
        <v/>
      </c>
      <c r="B102" s="458"/>
      <c r="C102" s="458"/>
      <c r="D102" s="458"/>
      <c r="E102" s="458"/>
      <c r="F102" s="458"/>
      <c r="G102" s="458"/>
      <c r="H102" s="458"/>
      <c r="I102" s="458"/>
      <c r="J102" s="459"/>
      <c r="K102" s="458"/>
      <c r="L102" s="459"/>
      <c r="M102" s="458"/>
      <c r="N102" s="458"/>
      <c r="O102" s="458"/>
      <c r="P102" s="458"/>
      <c r="Q102" s="458"/>
      <c r="R102" s="459"/>
    </row>
    <row r="103" spans="1:18" ht="10.5" hidden="1" outlineLevel="1" x14ac:dyDescent="0.25">
      <c r="A103" s="152" t="str">
        <v/>
      </c>
      <c r="B103" s="458"/>
      <c r="C103" s="458"/>
      <c r="D103" s="458"/>
      <c r="E103" s="458"/>
      <c r="F103" s="458"/>
      <c r="G103" s="458"/>
      <c r="H103" s="458"/>
      <c r="I103" s="458"/>
      <c r="J103" s="459"/>
      <c r="K103" s="458"/>
      <c r="L103" s="459"/>
      <c r="M103" s="458"/>
      <c r="N103" s="458"/>
      <c r="O103" s="458"/>
      <c r="P103" s="458"/>
      <c r="Q103" s="458"/>
      <c r="R103" s="459"/>
    </row>
    <row r="104" spans="1:18" ht="10.5" hidden="1" outlineLevel="1" x14ac:dyDescent="0.25">
      <c r="A104" s="152" t="str">
        <v/>
      </c>
      <c r="B104" s="458"/>
      <c r="C104" s="458"/>
      <c r="D104" s="458"/>
      <c r="E104" s="458"/>
      <c r="F104" s="458"/>
      <c r="G104" s="458"/>
      <c r="H104" s="458"/>
      <c r="I104" s="458"/>
      <c r="J104" s="459"/>
      <c r="K104" s="458"/>
      <c r="L104" s="459"/>
      <c r="M104" s="458"/>
      <c r="N104" s="458"/>
      <c r="O104" s="458"/>
      <c r="P104" s="458"/>
      <c r="Q104" s="458"/>
      <c r="R104" s="459"/>
    </row>
    <row r="105" spans="1:18" ht="10.5" hidden="1" outlineLevel="1" x14ac:dyDescent="0.25">
      <c r="A105" s="152" t="str">
        <v/>
      </c>
      <c r="B105" s="458"/>
      <c r="C105" s="458"/>
      <c r="D105" s="458"/>
      <c r="E105" s="458"/>
      <c r="F105" s="458"/>
      <c r="G105" s="458"/>
      <c r="H105" s="458"/>
      <c r="I105" s="458"/>
      <c r="J105" s="459"/>
      <c r="K105" s="458"/>
      <c r="L105" s="459"/>
      <c r="M105" s="458"/>
      <c r="N105" s="458"/>
      <c r="O105" s="458"/>
      <c r="P105" s="458"/>
      <c r="Q105" s="458"/>
      <c r="R105" s="459"/>
    </row>
    <row r="106" spans="1:18" ht="10.5" collapsed="1" x14ac:dyDescent="0.25">
      <c r="A106" s="152" t="str">
        <v/>
      </c>
      <c r="B106" s="458"/>
      <c r="C106" s="458"/>
      <c r="D106" s="458"/>
      <c r="E106" s="458"/>
      <c r="F106" s="458"/>
      <c r="G106" s="458"/>
      <c r="H106" s="458"/>
      <c r="I106" s="458"/>
      <c r="J106" s="459"/>
      <c r="K106" s="458"/>
      <c r="L106" s="459"/>
      <c r="M106" s="458"/>
      <c r="N106" s="458"/>
      <c r="O106" s="458"/>
      <c r="P106" s="458"/>
      <c r="Q106" s="458"/>
      <c r="R106" s="459"/>
    </row>
    <row r="107" spans="1:18" ht="10.5" hidden="1" outlineLevel="1" x14ac:dyDescent="0.25">
      <c r="A107" s="152" t="str">
        <v/>
      </c>
      <c r="B107" s="458"/>
      <c r="C107" s="458"/>
      <c r="D107" s="458"/>
      <c r="E107" s="458"/>
      <c r="F107" s="458"/>
      <c r="G107" s="458"/>
      <c r="H107" s="458"/>
      <c r="I107" s="458"/>
      <c r="J107" s="459"/>
      <c r="K107" s="458"/>
      <c r="L107" s="459"/>
      <c r="M107" s="458"/>
      <c r="N107" s="458"/>
      <c r="O107" s="458"/>
      <c r="P107" s="458"/>
      <c r="Q107" s="458"/>
      <c r="R107" s="459"/>
    </row>
    <row r="108" spans="1:18" ht="10.5" hidden="1" outlineLevel="1" x14ac:dyDescent="0.25">
      <c r="A108" s="152" t="str">
        <v/>
      </c>
      <c r="B108" s="458"/>
      <c r="C108" s="458"/>
      <c r="D108" s="458"/>
      <c r="E108" s="458"/>
      <c r="F108" s="458"/>
      <c r="G108" s="458"/>
      <c r="H108" s="458"/>
      <c r="I108" s="458"/>
      <c r="J108" s="459"/>
      <c r="K108" s="458"/>
      <c r="L108" s="459"/>
      <c r="M108" s="458"/>
      <c r="N108" s="458"/>
      <c r="O108" s="458"/>
      <c r="P108" s="458"/>
      <c r="Q108" s="458"/>
      <c r="R108" s="459"/>
    </row>
    <row r="109" spans="1:18" ht="10.5" hidden="1" outlineLevel="1" x14ac:dyDescent="0.25">
      <c r="A109" s="152" t="str">
        <v/>
      </c>
      <c r="B109" s="458"/>
      <c r="C109" s="458"/>
      <c r="D109" s="458"/>
      <c r="E109" s="458"/>
      <c r="F109" s="458"/>
      <c r="G109" s="458"/>
      <c r="H109" s="458"/>
      <c r="I109" s="458"/>
      <c r="J109" s="459"/>
      <c r="K109" s="458"/>
      <c r="L109" s="459"/>
      <c r="M109" s="458"/>
      <c r="N109" s="458"/>
      <c r="O109" s="458"/>
      <c r="P109" s="458"/>
      <c r="Q109" s="458"/>
      <c r="R109" s="459"/>
    </row>
    <row r="110" spans="1:18" ht="10.5" hidden="1" outlineLevel="1" x14ac:dyDescent="0.25">
      <c r="A110" s="152" t="str">
        <v/>
      </c>
      <c r="B110" s="458"/>
      <c r="C110" s="458"/>
      <c r="D110" s="458"/>
      <c r="E110" s="458"/>
      <c r="F110" s="458"/>
      <c r="G110" s="458"/>
      <c r="H110" s="458"/>
      <c r="I110" s="458"/>
      <c r="J110" s="459"/>
      <c r="K110" s="458"/>
      <c r="L110" s="459"/>
      <c r="M110" s="458"/>
      <c r="N110" s="458"/>
      <c r="O110" s="458"/>
      <c r="P110" s="458"/>
      <c r="Q110" s="458"/>
      <c r="R110" s="459"/>
    </row>
    <row r="111" spans="1:18" ht="10.5" hidden="1" outlineLevel="1" x14ac:dyDescent="0.25">
      <c r="A111" s="152" t="str">
        <v/>
      </c>
      <c r="B111" s="458"/>
      <c r="C111" s="458"/>
      <c r="D111" s="458"/>
      <c r="E111" s="458"/>
      <c r="F111" s="458"/>
      <c r="G111" s="458"/>
      <c r="H111" s="458"/>
      <c r="I111" s="458"/>
      <c r="J111" s="459"/>
      <c r="K111" s="458"/>
      <c r="L111" s="459"/>
      <c r="M111" s="458"/>
      <c r="N111" s="458"/>
      <c r="O111" s="458"/>
      <c r="P111" s="458"/>
      <c r="Q111" s="458"/>
      <c r="R111" s="459"/>
    </row>
    <row r="112" spans="1:18" ht="10.5" hidden="1" outlineLevel="1" x14ac:dyDescent="0.25">
      <c r="A112" s="152" t="str">
        <v/>
      </c>
      <c r="B112" s="458"/>
      <c r="C112" s="458"/>
      <c r="D112" s="458"/>
      <c r="E112" s="458"/>
      <c r="F112" s="458"/>
      <c r="G112" s="458"/>
      <c r="H112" s="458"/>
      <c r="I112" s="458"/>
      <c r="J112" s="459"/>
      <c r="K112" s="458"/>
      <c r="L112" s="459"/>
      <c r="M112" s="458"/>
      <c r="N112" s="458"/>
      <c r="O112" s="458"/>
      <c r="P112" s="458"/>
      <c r="Q112" s="458"/>
      <c r="R112" s="459"/>
    </row>
    <row r="113" spans="1:18" ht="10.5" hidden="1" outlineLevel="1" x14ac:dyDescent="0.25">
      <c r="A113" s="152" t="str">
        <v/>
      </c>
      <c r="B113" s="458"/>
      <c r="C113" s="458"/>
      <c r="D113" s="458"/>
      <c r="E113" s="458"/>
      <c r="F113" s="458"/>
      <c r="G113" s="458"/>
      <c r="H113" s="458"/>
      <c r="I113" s="458"/>
      <c r="J113" s="459"/>
      <c r="K113" s="458"/>
      <c r="L113" s="459"/>
      <c r="M113" s="458"/>
      <c r="N113" s="458"/>
      <c r="O113" s="458"/>
      <c r="P113" s="458"/>
      <c r="Q113" s="458"/>
      <c r="R113" s="459"/>
    </row>
    <row r="114" spans="1:18" ht="10.5" hidden="1" outlineLevel="1" x14ac:dyDescent="0.25">
      <c r="A114" s="152" t="str">
        <v/>
      </c>
      <c r="B114" s="458"/>
      <c r="C114" s="458"/>
      <c r="D114" s="458"/>
      <c r="E114" s="458"/>
      <c r="F114" s="458"/>
      <c r="G114" s="458"/>
      <c r="H114" s="458"/>
      <c r="I114" s="458"/>
      <c r="J114" s="459"/>
      <c r="K114" s="458"/>
      <c r="L114" s="459"/>
      <c r="M114" s="458"/>
      <c r="N114" s="458"/>
      <c r="O114" s="458"/>
      <c r="P114" s="458"/>
      <c r="Q114" s="458"/>
      <c r="R114" s="459"/>
    </row>
    <row r="115" spans="1:18" ht="10.5" hidden="1" outlineLevel="1" x14ac:dyDescent="0.25">
      <c r="A115" s="152" t="str">
        <v/>
      </c>
      <c r="B115" s="458"/>
      <c r="C115" s="458"/>
      <c r="D115" s="458"/>
      <c r="E115" s="458"/>
      <c r="F115" s="458"/>
      <c r="G115" s="458"/>
      <c r="H115" s="458"/>
      <c r="I115" s="458"/>
      <c r="J115" s="459"/>
      <c r="K115" s="458"/>
      <c r="L115" s="459"/>
      <c r="M115" s="458"/>
      <c r="N115" s="458"/>
      <c r="O115" s="458"/>
      <c r="P115" s="458"/>
      <c r="Q115" s="458"/>
      <c r="R115" s="459"/>
    </row>
    <row r="116" spans="1:18" ht="10.5" hidden="1" outlineLevel="1" x14ac:dyDescent="0.25">
      <c r="A116" s="152" t="str">
        <v/>
      </c>
      <c r="B116" s="458"/>
      <c r="C116" s="458"/>
      <c r="D116" s="458"/>
      <c r="E116" s="458"/>
      <c r="F116" s="458"/>
      <c r="G116" s="458"/>
      <c r="H116" s="458"/>
      <c r="I116" s="458"/>
      <c r="J116" s="459"/>
      <c r="K116" s="458"/>
      <c r="L116" s="459"/>
      <c r="M116" s="458"/>
      <c r="N116" s="458"/>
      <c r="O116" s="458"/>
      <c r="P116" s="458"/>
      <c r="Q116" s="458"/>
      <c r="R116" s="459"/>
    </row>
    <row r="117" spans="1:18" ht="10.5" hidden="1" outlineLevel="1" x14ac:dyDescent="0.25">
      <c r="A117" s="152" t="str">
        <v/>
      </c>
      <c r="B117" s="458"/>
      <c r="C117" s="458"/>
      <c r="D117" s="458"/>
      <c r="E117" s="458"/>
      <c r="F117" s="458"/>
      <c r="G117" s="458"/>
      <c r="H117" s="458"/>
      <c r="I117" s="458"/>
      <c r="J117" s="459"/>
      <c r="K117" s="458"/>
      <c r="L117" s="459"/>
      <c r="M117" s="458"/>
      <c r="N117" s="458"/>
      <c r="O117" s="458"/>
      <c r="P117" s="458"/>
      <c r="Q117" s="458"/>
      <c r="R117" s="459"/>
    </row>
    <row r="118" spans="1:18" ht="12" hidden="1" customHeight="1" outlineLevel="1" x14ac:dyDescent="0.25">
      <c r="A118" s="152" t="str">
        <v/>
      </c>
      <c r="B118" s="458"/>
      <c r="C118" s="458"/>
      <c r="D118" s="458"/>
      <c r="E118" s="458"/>
      <c r="F118" s="458"/>
      <c r="G118" s="458"/>
      <c r="H118" s="458"/>
      <c r="I118" s="458"/>
      <c r="J118" s="459"/>
      <c r="K118" s="458"/>
      <c r="L118" s="459"/>
      <c r="M118" s="458"/>
      <c r="N118" s="458"/>
      <c r="O118" s="458"/>
      <c r="P118" s="458"/>
      <c r="Q118" s="458"/>
      <c r="R118" s="459"/>
    </row>
    <row r="119" spans="1:18" ht="10.5" hidden="1" outlineLevel="1" x14ac:dyDescent="0.25">
      <c r="A119" s="152" t="str">
        <v/>
      </c>
      <c r="B119" s="458"/>
      <c r="C119" s="458"/>
      <c r="D119" s="458"/>
      <c r="E119" s="458"/>
      <c r="F119" s="458"/>
      <c r="G119" s="458"/>
      <c r="H119" s="458"/>
      <c r="I119" s="458"/>
      <c r="J119" s="459"/>
      <c r="K119" s="458"/>
      <c r="L119" s="459"/>
      <c r="M119" s="458"/>
      <c r="N119" s="458"/>
      <c r="O119" s="458"/>
      <c r="P119" s="458"/>
      <c r="Q119" s="458"/>
      <c r="R119" s="459"/>
    </row>
    <row r="120" spans="1:18" ht="10.5" hidden="1" outlineLevel="1" x14ac:dyDescent="0.25">
      <c r="A120" s="152" t="str">
        <v/>
      </c>
      <c r="B120" s="458"/>
      <c r="C120" s="458"/>
      <c r="D120" s="458"/>
      <c r="E120" s="458"/>
      <c r="F120" s="458"/>
      <c r="G120" s="458"/>
      <c r="H120" s="458"/>
      <c r="I120" s="458"/>
      <c r="J120" s="459"/>
      <c r="K120" s="458"/>
      <c r="L120" s="459"/>
      <c r="M120" s="458"/>
      <c r="N120" s="458"/>
      <c r="O120" s="458"/>
      <c r="P120" s="458"/>
      <c r="Q120" s="458"/>
      <c r="R120" s="459"/>
    </row>
    <row r="121" spans="1:18" ht="10.5" hidden="1" outlineLevel="1" x14ac:dyDescent="0.25">
      <c r="A121" s="152" t="str">
        <v/>
      </c>
      <c r="B121" s="458"/>
      <c r="C121" s="458"/>
      <c r="D121" s="458"/>
      <c r="E121" s="458"/>
      <c r="F121" s="458"/>
      <c r="G121" s="458"/>
      <c r="H121" s="458"/>
      <c r="I121" s="458"/>
      <c r="J121" s="459"/>
      <c r="K121" s="458"/>
      <c r="L121" s="459"/>
      <c r="M121" s="458"/>
      <c r="N121" s="458"/>
      <c r="O121" s="458"/>
      <c r="P121" s="458"/>
      <c r="Q121" s="458"/>
      <c r="R121" s="459"/>
    </row>
    <row r="122" spans="1:18" ht="10.5" hidden="1" outlineLevel="1" x14ac:dyDescent="0.25">
      <c r="A122" s="152" t="str">
        <v/>
      </c>
      <c r="B122" s="458"/>
      <c r="C122" s="458"/>
      <c r="D122" s="458"/>
      <c r="E122" s="458"/>
      <c r="F122" s="458"/>
      <c r="G122" s="458"/>
      <c r="H122" s="458"/>
      <c r="I122" s="458"/>
      <c r="J122" s="459"/>
      <c r="K122" s="458"/>
      <c r="L122" s="459"/>
      <c r="M122" s="458"/>
      <c r="N122" s="458"/>
      <c r="O122" s="458"/>
      <c r="P122" s="458"/>
      <c r="Q122" s="458"/>
      <c r="R122" s="459"/>
    </row>
    <row r="123" spans="1:18" ht="10.5" hidden="1" outlineLevel="1" x14ac:dyDescent="0.25">
      <c r="A123" s="152" t="str">
        <v/>
      </c>
      <c r="B123" s="458"/>
      <c r="C123" s="458"/>
      <c r="D123" s="458"/>
      <c r="E123" s="458"/>
      <c r="F123" s="458"/>
      <c r="G123" s="458"/>
      <c r="H123" s="458"/>
      <c r="I123" s="458"/>
      <c r="J123" s="459"/>
      <c r="K123" s="458"/>
      <c r="L123" s="459"/>
      <c r="M123" s="458"/>
      <c r="N123" s="458"/>
      <c r="O123" s="458"/>
      <c r="P123" s="458"/>
      <c r="Q123" s="458"/>
      <c r="R123" s="459"/>
    </row>
    <row r="124" spans="1:18" ht="10.5" hidden="1" outlineLevel="1" x14ac:dyDescent="0.25">
      <c r="A124" s="152" t="str">
        <v/>
      </c>
      <c r="B124" s="458"/>
      <c r="C124" s="458"/>
      <c r="D124" s="458"/>
      <c r="E124" s="458"/>
      <c r="F124" s="458"/>
      <c r="G124" s="458"/>
      <c r="H124" s="458"/>
      <c r="I124" s="458"/>
      <c r="J124" s="459"/>
      <c r="K124" s="458"/>
      <c r="L124" s="459"/>
      <c r="M124" s="458"/>
      <c r="N124" s="458"/>
      <c r="O124" s="458"/>
      <c r="P124" s="458"/>
      <c r="Q124" s="458"/>
      <c r="R124" s="459"/>
    </row>
    <row r="125" spans="1:18" ht="10.5" hidden="1" outlineLevel="1" x14ac:dyDescent="0.25">
      <c r="A125" s="152" t="str">
        <v/>
      </c>
      <c r="B125" s="458"/>
      <c r="C125" s="458"/>
      <c r="D125" s="458"/>
      <c r="E125" s="458"/>
      <c r="F125" s="458"/>
      <c r="G125" s="458"/>
      <c r="H125" s="458"/>
      <c r="I125" s="458"/>
      <c r="J125" s="459"/>
      <c r="K125" s="458"/>
      <c r="L125" s="459"/>
      <c r="M125" s="458"/>
      <c r="N125" s="458"/>
      <c r="O125" s="458"/>
      <c r="P125" s="458"/>
      <c r="Q125" s="458"/>
      <c r="R125" s="459"/>
    </row>
    <row r="126" spans="1:18" ht="10.5" hidden="1" outlineLevel="1" x14ac:dyDescent="0.25">
      <c r="A126" s="152" t="str">
        <v/>
      </c>
      <c r="B126" s="458"/>
      <c r="C126" s="458"/>
      <c r="D126" s="458"/>
      <c r="E126" s="458"/>
      <c r="F126" s="458"/>
      <c r="G126" s="458"/>
      <c r="H126" s="458"/>
      <c r="I126" s="458"/>
      <c r="J126" s="459"/>
      <c r="K126" s="458"/>
      <c r="L126" s="459"/>
      <c r="M126" s="458"/>
      <c r="N126" s="458"/>
      <c r="O126" s="458"/>
      <c r="P126" s="458"/>
      <c r="Q126" s="458"/>
      <c r="R126" s="459"/>
    </row>
    <row r="127" spans="1:18" ht="10.5" hidden="1" outlineLevel="1" x14ac:dyDescent="0.25">
      <c r="A127" s="152" t="str">
        <v/>
      </c>
      <c r="B127" s="458"/>
      <c r="C127" s="458"/>
      <c r="D127" s="458"/>
      <c r="E127" s="458"/>
      <c r="F127" s="458"/>
      <c r="G127" s="458"/>
      <c r="H127" s="458"/>
      <c r="I127" s="458"/>
      <c r="J127" s="459"/>
      <c r="K127" s="458"/>
      <c r="L127" s="459"/>
      <c r="M127" s="458"/>
      <c r="N127" s="458"/>
      <c r="O127" s="458"/>
      <c r="P127" s="458"/>
      <c r="Q127" s="458"/>
      <c r="R127" s="459"/>
    </row>
    <row r="128" spans="1:18" ht="10.5" hidden="1" outlineLevel="1" x14ac:dyDescent="0.25">
      <c r="A128" s="152" t="str">
        <v/>
      </c>
      <c r="B128" s="458"/>
      <c r="C128" s="458"/>
      <c r="D128" s="458"/>
      <c r="E128" s="458"/>
      <c r="F128" s="458"/>
      <c r="G128" s="458"/>
      <c r="H128" s="458"/>
      <c r="I128" s="458"/>
      <c r="J128" s="459"/>
      <c r="K128" s="458"/>
      <c r="L128" s="459"/>
      <c r="M128" s="458"/>
      <c r="N128" s="458"/>
      <c r="O128" s="458"/>
      <c r="P128" s="458"/>
      <c r="Q128" s="458"/>
      <c r="R128" s="459"/>
    </row>
    <row r="129" spans="1:18" ht="10.5" hidden="1" outlineLevel="1" x14ac:dyDescent="0.25">
      <c r="A129" s="152" t="str">
        <v/>
      </c>
      <c r="B129" s="458"/>
      <c r="C129" s="458"/>
      <c r="D129" s="458"/>
      <c r="E129" s="458"/>
      <c r="F129" s="458"/>
      <c r="G129" s="458"/>
      <c r="H129" s="458"/>
      <c r="I129" s="458"/>
      <c r="J129" s="459"/>
      <c r="K129" s="458"/>
      <c r="L129" s="459"/>
      <c r="M129" s="458"/>
      <c r="N129" s="458"/>
      <c r="O129" s="458"/>
      <c r="P129" s="458"/>
      <c r="Q129" s="458"/>
      <c r="R129" s="459"/>
    </row>
    <row r="130" spans="1:18" ht="10.5" hidden="1" outlineLevel="1" x14ac:dyDescent="0.25">
      <c r="A130" s="152" t="str">
        <v/>
      </c>
      <c r="B130" s="458"/>
      <c r="C130" s="458"/>
      <c r="D130" s="458"/>
      <c r="E130" s="458"/>
      <c r="F130" s="458"/>
      <c r="G130" s="458"/>
      <c r="H130" s="458"/>
      <c r="I130" s="458"/>
      <c r="J130" s="459"/>
      <c r="K130" s="458"/>
      <c r="L130" s="459"/>
      <c r="M130" s="458"/>
      <c r="N130" s="458"/>
      <c r="O130" s="458"/>
      <c r="P130" s="458"/>
      <c r="Q130" s="458"/>
      <c r="R130" s="459"/>
    </row>
    <row r="131" spans="1:18" ht="10.5" hidden="1" outlineLevel="1" x14ac:dyDescent="0.25">
      <c r="A131" s="152" t="str">
        <v/>
      </c>
      <c r="B131" s="458"/>
      <c r="C131" s="458"/>
      <c r="D131" s="458"/>
      <c r="E131" s="458"/>
      <c r="F131" s="458"/>
      <c r="G131" s="458"/>
      <c r="H131" s="458"/>
      <c r="I131" s="458"/>
      <c r="J131" s="459"/>
      <c r="K131" s="458"/>
      <c r="L131" s="459"/>
      <c r="M131" s="458"/>
      <c r="N131" s="458"/>
      <c r="O131" s="458"/>
      <c r="P131" s="458"/>
      <c r="Q131" s="458"/>
      <c r="R131" s="459"/>
    </row>
    <row r="132" spans="1:18" ht="10.5" hidden="1" outlineLevel="1" x14ac:dyDescent="0.25">
      <c r="A132" s="152" t="str">
        <v/>
      </c>
      <c r="B132" s="458"/>
      <c r="C132" s="458"/>
      <c r="D132" s="458"/>
      <c r="E132" s="458"/>
      <c r="F132" s="458"/>
      <c r="G132" s="458"/>
      <c r="H132" s="458"/>
      <c r="I132" s="458"/>
      <c r="J132" s="459"/>
      <c r="K132" s="458"/>
      <c r="L132" s="459"/>
      <c r="M132" s="458"/>
      <c r="N132" s="458"/>
      <c r="O132" s="458"/>
      <c r="P132" s="458"/>
      <c r="Q132" s="458"/>
      <c r="R132" s="459"/>
    </row>
    <row r="133" spans="1:18" ht="10.5" hidden="1" outlineLevel="1" x14ac:dyDescent="0.25">
      <c r="A133" s="152" t="str">
        <v/>
      </c>
      <c r="B133" s="458"/>
      <c r="C133" s="458"/>
      <c r="D133" s="458"/>
      <c r="E133" s="458"/>
      <c r="F133" s="458"/>
      <c r="G133" s="458"/>
      <c r="H133" s="458"/>
      <c r="I133" s="458"/>
      <c r="J133" s="459"/>
      <c r="K133" s="458"/>
      <c r="L133" s="459"/>
      <c r="M133" s="458"/>
      <c r="N133" s="458"/>
      <c r="O133" s="458"/>
      <c r="P133" s="458"/>
      <c r="Q133" s="458"/>
      <c r="R133" s="459"/>
    </row>
    <row r="134" spans="1:18" ht="10.5" hidden="1" outlineLevel="1" x14ac:dyDescent="0.25">
      <c r="A134" s="152" t="str">
        <v/>
      </c>
      <c r="B134" s="458"/>
      <c r="C134" s="458"/>
      <c r="D134" s="458"/>
      <c r="E134" s="458"/>
      <c r="F134" s="458"/>
      <c r="G134" s="458"/>
      <c r="H134" s="458"/>
      <c r="I134" s="458"/>
      <c r="J134" s="459"/>
      <c r="K134" s="458"/>
      <c r="L134" s="459"/>
      <c r="M134" s="458"/>
      <c r="N134" s="458"/>
      <c r="O134" s="458"/>
      <c r="P134" s="458"/>
      <c r="Q134" s="458"/>
      <c r="R134" s="459"/>
    </row>
    <row r="135" spans="1:18" ht="10.5" hidden="1" outlineLevel="1" x14ac:dyDescent="0.25">
      <c r="A135" s="152" t="str">
        <v/>
      </c>
      <c r="B135" s="458"/>
      <c r="C135" s="458"/>
      <c r="D135" s="458"/>
      <c r="E135" s="458"/>
      <c r="F135" s="458"/>
      <c r="G135" s="458"/>
      <c r="H135" s="458"/>
      <c r="I135" s="458"/>
      <c r="J135" s="459"/>
      <c r="K135" s="458"/>
      <c r="L135" s="459"/>
      <c r="M135" s="458"/>
      <c r="N135" s="458"/>
      <c r="O135" s="458"/>
      <c r="P135" s="458"/>
      <c r="Q135" s="458"/>
      <c r="R135" s="459"/>
    </row>
    <row r="136" spans="1:18" ht="10.5" hidden="1" outlineLevel="1" x14ac:dyDescent="0.25">
      <c r="A136" s="152" t="str">
        <v/>
      </c>
      <c r="B136" s="458"/>
      <c r="C136" s="458"/>
      <c r="D136" s="458"/>
      <c r="E136" s="458"/>
      <c r="F136" s="458"/>
      <c r="G136" s="458"/>
      <c r="H136" s="458"/>
      <c r="I136" s="458"/>
      <c r="J136" s="459"/>
      <c r="K136" s="458"/>
      <c r="L136" s="459"/>
      <c r="M136" s="458"/>
      <c r="N136" s="458"/>
      <c r="O136" s="458"/>
      <c r="P136" s="458"/>
      <c r="Q136" s="458"/>
      <c r="R136" s="459"/>
    </row>
    <row r="137" spans="1:18" ht="10.5" hidden="1" outlineLevel="1" x14ac:dyDescent="0.25">
      <c r="A137" s="152" t="str">
        <v/>
      </c>
      <c r="B137" s="458"/>
      <c r="C137" s="458"/>
      <c r="D137" s="458"/>
      <c r="E137" s="458"/>
      <c r="F137" s="458"/>
      <c r="G137" s="458"/>
      <c r="H137" s="458"/>
      <c r="I137" s="458"/>
      <c r="J137" s="459"/>
      <c r="K137" s="458"/>
      <c r="L137" s="459"/>
      <c r="M137" s="458"/>
      <c r="N137" s="458"/>
      <c r="O137" s="458"/>
      <c r="P137" s="458"/>
      <c r="Q137" s="458"/>
      <c r="R137" s="459"/>
    </row>
    <row r="138" spans="1:18" ht="10.5" hidden="1" outlineLevel="1" x14ac:dyDescent="0.25">
      <c r="A138" s="152" t="str">
        <v/>
      </c>
      <c r="B138" s="458"/>
      <c r="C138" s="458"/>
      <c r="D138" s="458"/>
      <c r="E138" s="458"/>
      <c r="F138" s="458"/>
      <c r="G138" s="458"/>
      <c r="H138" s="458"/>
      <c r="I138" s="458"/>
      <c r="J138" s="459"/>
      <c r="K138" s="458"/>
      <c r="L138" s="459"/>
      <c r="M138" s="458"/>
      <c r="N138" s="458"/>
      <c r="O138" s="458"/>
      <c r="P138" s="458"/>
      <c r="Q138" s="458"/>
      <c r="R138" s="459"/>
    </row>
    <row r="139" spans="1:18" ht="10.5" hidden="1" outlineLevel="1" x14ac:dyDescent="0.25">
      <c r="A139" s="152" t="str">
        <v/>
      </c>
      <c r="B139" s="458"/>
      <c r="C139" s="458"/>
      <c r="D139" s="458"/>
      <c r="E139" s="458"/>
      <c r="F139" s="458"/>
      <c r="G139" s="458"/>
      <c r="H139" s="458"/>
      <c r="I139" s="458"/>
      <c r="J139" s="459"/>
      <c r="K139" s="458"/>
      <c r="L139" s="459"/>
      <c r="M139" s="458"/>
      <c r="N139" s="458"/>
      <c r="O139" s="458"/>
      <c r="P139" s="458"/>
      <c r="Q139" s="458"/>
      <c r="R139" s="459"/>
    </row>
    <row r="140" spans="1:18" ht="10.5" hidden="1" outlineLevel="1" x14ac:dyDescent="0.25">
      <c r="A140" s="152" t="str">
        <v/>
      </c>
      <c r="B140" s="458"/>
      <c r="C140" s="458"/>
      <c r="D140" s="458"/>
      <c r="E140" s="458"/>
      <c r="F140" s="458"/>
      <c r="G140" s="458"/>
      <c r="H140" s="458"/>
      <c r="I140" s="458"/>
      <c r="J140" s="459"/>
      <c r="K140" s="458"/>
      <c r="L140" s="459"/>
      <c r="M140" s="458"/>
      <c r="N140" s="458"/>
      <c r="O140" s="458"/>
      <c r="P140" s="458"/>
      <c r="Q140" s="458"/>
      <c r="R140" s="459"/>
    </row>
    <row r="141" spans="1:18" ht="10.5" hidden="1" outlineLevel="1" x14ac:dyDescent="0.25">
      <c r="A141" s="152" t="str">
        <v/>
      </c>
      <c r="B141" s="458"/>
      <c r="C141" s="458"/>
      <c r="D141" s="458"/>
      <c r="E141" s="458"/>
      <c r="F141" s="458"/>
      <c r="G141" s="458"/>
      <c r="H141" s="458"/>
      <c r="I141" s="458"/>
      <c r="J141" s="459"/>
      <c r="K141" s="458"/>
      <c r="L141" s="459"/>
      <c r="M141" s="458"/>
      <c r="N141" s="458"/>
      <c r="O141" s="458"/>
      <c r="P141" s="458"/>
      <c r="Q141" s="458"/>
      <c r="R141" s="459"/>
    </row>
    <row r="142" spans="1:18" ht="10.5" hidden="1" outlineLevel="1" x14ac:dyDescent="0.25">
      <c r="A142" s="152" t="str">
        <v/>
      </c>
      <c r="B142" s="458"/>
      <c r="C142" s="458"/>
      <c r="D142" s="458"/>
      <c r="E142" s="458"/>
      <c r="F142" s="458"/>
      <c r="G142" s="458"/>
      <c r="H142" s="458"/>
      <c r="I142" s="458"/>
      <c r="J142" s="459"/>
      <c r="K142" s="458"/>
      <c r="L142" s="459"/>
      <c r="M142" s="458"/>
      <c r="N142" s="458"/>
      <c r="O142" s="458"/>
      <c r="P142" s="458"/>
      <c r="Q142" s="458"/>
      <c r="R142" s="459"/>
    </row>
    <row r="143" spans="1:18" ht="10.5" hidden="1" outlineLevel="1" x14ac:dyDescent="0.25">
      <c r="A143" s="152" t="str">
        <v/>
      </c>
      <c r="B143" s="458"/>
      <c r="C143" s="458"/>
      <c r="D143" s="458"/>
      <c r="E143" s="458"/>
      <c r="F143" s="458"/>
      <c r="G143" s="458"/>
      <c r="H143" s="458"/>
      <c r="I143" s="458"/>
      <c r="J143" s="459"/>
      <c r="K143" s="458"/>
      <c r="L143" s="459"/>
      <c r="M143" s="458"/>
      <c r="N143" s="458"/>
      <c r="O143" s="458"/>
      <c r="P143" s="458"/>
      <c r="Q143" s="458"/>
      <c r="R143" s="459"/>
    </row>
    <row r="144" spans="1:18" ht="10.5" hidden="1" outlineLevel="1" x14ac:dyDescent="0.25">
      <c r="A144" s="152" t="str">
        <v/>
      </c>
      <c r="B144" s="458"/>
      <c r="C144" s="458"/>
      <c r="D144" s="458"/>
      <c r="E144" s="458"/>
      <c r="F144" s="458"/>
      <c r="G144" s="458"/>
      <c r="H144" s="458"/>
      <c r="I144" s="458"/>
      <c r="J144" s="459"/>
      <c r="K144" s="458"/>
      <c r="L144" s="459"/>
      <c r="M144" s="458"/>
      <c r="N144" s="458"/>
      <c r="O144" s="458"/>
      <c r="P144" s="458"/>
      <c r="Q144" s="458"/>
      <c r="R144" s="459"/>
    </row>
    <row r="145" spans="1:18" ht="10.5" hidden="1" outlineLevel="1" x14ac:dyDescent="0.25">
      <c r="A145" s="152" t="str">
        <v/>
      </c>
      <c r="B145" s="458"/>
      <c r="C145" s="458"/>
      <c r="D145" s="458"/>
      <c r="E145" s="458"/>
      <c r="F145" s="458"/>
      <c r="G145" s="458"/>
      <c r="H145" s="458"/>
      <c r="I145" s="458"/>
      <c r="J145" s="459"/>
      <c r="K145" s="458"/>
      <c r="L145" s="459"/>
      <c r="M145" s="458"/>
      <c r="N145" s="458"/>
      <c r="O145" s="458"/>
      <c r="P145" s="458"/>
      <c r="Q145" s="458"/>
      <c r="R145" s="459"/>
    </row>
    <row r="146" spans="1:18" ht="10.5" hidden="1" outlineLevel="1" x14ac:dyDescent="0.25">
      <c r="A146" s="152" t="str">
        <v/>
      </c>
      <c r="B146" s="458"/>
      <c r="C146" s="458"/>
      <c r="D146" s="458"/>
      <c r="E146" s="458"/>
      <c r="F146" s="458"/>
      <c r="G146" s="458"/>
      <c r="H146" s="458"/>
      <c r="I146" s="458"/>
      <c r="J146" s="459"/>
      <c r="K146" s="458"/>
      <c r="L146" s="459"/>
      <c r="M146" s="458"/>
      <c r="N146" s="458"/>
      <c r="O146" s="458"/>
      <c r="P146" s="458"/>
      <c r="Q146" s="458"/>
      <c r="R146" s="459"/>
    </row>
    <row r="147" spans="1:18" ht="10.5" hidden="1" outlineLevel="1" x14ac:dyDescent="0.25">
      <c r="A147" s="152" t="str">
        <v/>
      </c>
      <c r="B147" s="458"/>
      <c r="C147" s="458"/>
      <c r="D147" s="458"/>
      <c r="E147" s="458"/>
      <c r="F147" s="458"/>
      <c r="G147" s="458"/>
      <c r="H147" s="458"/>
      <c r="I147" s="458"/>
      <c r="J147" s="459"/>
      <c r="K147" s="458"/>
      <c r="L147" s="459"/>
      <c r="M147" s="458"/>
      <c r="N147" s="458"/>
      <c r="O147" s="458"/>
      <c r="P147" s="458"/>
      <c r="Q147" s="458"/>
      <c r="R147" s="459"/>
    </row>
    <row r="148" spans="1:18" ht="10.5" hidden="1" outlineLevel="1" x14ac:dyDescent="0.25">
      <c r="A148" s="152" t="str">
        <v/>
      </c>
      <c r="B148" s="458"/>
      <c r="C148" s="458"/>
      <c r="D148" s="458"/>
      <c r="E148" s="458"/>
      <c r="F148" s="458"/>
      <c r="G148" s="458"/>
      <c r="H148" s="458"/>
      <c r="I148" s="458"/>
      <c r="J148" s="459"/>
      <c r="K148" s="458"/>
      <c r="L148" s="459"/>
      <c r="M148" s="458"/>
      <c r="N148" s="458"/>
      <c r="O148" s="458"/>
      <c r="P148" s="458"/>
      <c r="Q148" s="458"/>
      <c r="R148" s="459"/>
    </row>
    <row r="149" spans="1:18" ht="10.5" hidden="1" outlineLevel="1" x14ac:dyDescent="0.25">
      <c r="A149" s="152" t="str">
        <v/>
      </c>
      <c r="B149" s="458"/>
      <c r="C149" s="458"/>
      <c r="D149" s="458"/>
      <c r="E149" s="458"/>
      <c r="F149" s="458"/>
      <c r="G149" s="458"/>
      <c r="H149" s="458"/>
      <c r="I149" s="458"/>
      <c r="J149" s="459"/>
      <c r="K149" s="458"/>
      <c r="L149" s="459"/>
      <c r="M149" s="458"/>
      <c r="N149" s="458"/>
      <c r="O149" s="458"/>
      <c r="P149" s="458"/>
      <c r="Q149" s="458"/>
      <c r="R149" s="459"/>
    </row>
    <row r="150" spans="1:18" ht="10.5" hidden="1" outlineLevel="1" x14ac:dyDescent="0.25">
      <c r="A150" s="152" t="str">
        <v/>
      </c>
      <c r="B150" s="458"/>
      <c r="C150" s="458"/>
      <c r="D150" s="458"/>
      <c r="E150" s="458"/>
      <c r="F150" s="458"/>
      <c r="G150" s="458"/>
      <c r="H150" s="458"/>
      <c r="I150" s="458"/>
      <c r="J150" s="459"/>
      <c r="K150" s="458"/>
      <c r="L150" s="459"/>
      <c r="M150" s="458"/>
      <c r="N150" s="458"/>
      <c r="O150" s="458"/>
      <c r="P150" s="458"/>
      <c r="Q150" s="458"/>
      <c r="R150" s="459"/>
    </row>
    <row r="151" spans="1:18" ht="10.5" hidden="1" outlineLevel="1" x14ac:dyDescent="0.25">
      <c r="A151" s="152" t="str">
        <v/>
      </c>
      <c r="B151" s="458"/>
      <c r="C151" s="458"/>
      <c r="D151" s="458"/>
      <c r="E151" s="458"/>
      <c r="F151" s="458"/>
      <c r="G151" s="458"/>
      <c r="H151" s="458"/>
      <c r="I151" s="458"/>
      <c r="J151" s="459"/>
      <c r="K151" s="458"/>
      <c r="L151" s="459"/>
      <c r="M151" s="458"/>
      <c r="N151" s="458"/>
      <c r="O151" s="458"/>
      <c r="P151" s="458"/>
      <c r="Q151" s="458"/>
      <c r="R151" s="459"/>
    </row>
    <row r="152" spans="1:18" ht="10.5" hidden="1" outlineLevel="1" x14ac:dyDescent="0.25">
      <c r="A152" s="152" t="str">
        <v/>
      </c>
      <c r="B152" s="458"/>
      <c r="C152" s="458"/>
      <c r="D152" s="458"/>
      <c r="E152" s="458"/>
      <c r="F152" s="458"/>
      <c r="G152" s="458"/>
      <c r="H152" s="458"/>
      <c r="I152" s="458"/>
      <c r="J152" s="459"/>
      <c r="K152" s="458"/>
      <c r="L152" s="459"/>
      <c r="M152" s="458"/>
      <c r="N152" s="458"/>
      <c r="O152" s="458"/>
      <c r="P152" s="458"/>
      <c r="Q152" s="458"/>
      <c r="R152" s="459"/>
    </row>
    <row r="153" spans="1:18" ht="10.5" hidden="1" outlineLevel="1" x14ac:dyDescent="0.25">
      <c r="A153" s="152" t="str">
        <v/>
      </c>
      <c r="B153" s="458"/>
      <c r="C153" s="458"/>
      <c r="D153" s="458"/>
      <c r="E153" s="458"/>
      <c r="F153" s="458"/>
      <c r="G153" s="458"/>
      <c r="H153" s="458"/>
      <c r="I153" s="458"/>
      <c r="J153" s="459"/>
      <c r="K153" s="458"/>
      <c r="L153" s="459"/>
      <c r="M153" s="458"/>
      <c r="N153" s="458"/>
      <c r="O153" s="458"/>
      <c r="P153" s="458"/>
      <c r="Q153" s="458"/>
      <c r="R153" s="459"/>
    </row>
    <row r="154" spans="1:18" ht="10.5" hidden="1" outlineLevel="1" x14ac:dyDescent="0.25">
      <c r="A154" s="152" t="str">
        <v/>
      </c>
      <c r="B154" s="458"/>
      <c r="C154" s="458"/>
      <c r="D154" s="458"/>
      <c r="E154" s="458"/>
      <c r="F154" s="458"/>
      <c r="G154" s="458"/>
      <c r="H154" s="458"/>
      <c r="I154" s="458"/>
      <c r="J154" s="459"/>
      <c r="K154" s="458"/>
      <c r="L154" s="459"/>
      <c r="M154" s="458"/>
      <c r="N154" s="458"/>
      <c r="O154" s="458"/>
      <c r="P154" s="458"/>
      <c r="Q154" s="458"/>
      <c r="R154" s="459"/>
    </row>
    <row r="155" spans="1:18" ht="10.5" hidden="1" outlineLevel="1" x14ac:dyDescent="0.25">
      <c r="A155" s="152" t="str">
        <v/>
      </c>
      <c r="B155" s="458"/>
      <c r="C155" s="458"/>
      <c r="D155" s="458"/>
      <c r="E155" s="458"/>
      <c r="F155" s="458"/>
      <c r="G155" s="458"/>
      <c r="H155" s="458"/>
      <c r="I155" s="458"/>
      <c r="J155" s="459"/>
      <c r="K155" s="458"/>
      <c r="L155" s="459"/>
      <c r="M155" s="458"/>
      <c r="N155" s="458"/>
      <c r="O155" s="458"/>
      <c r="P155" s="458"/>
      <c r="Q155" s="458"/>
      <c r="R155" s="459"/>
    </row>
    <row r="156" spans="1:18" ht="10.5" hidden="1" outlineLevel="1" x14ac:dyDescent="0.25">
      <c r="A156" s="152" t="str">
        <v/>
      </c>
      <c r="B156" s="458"/>
      <c r="C156" s="458"/>
      <c r="D156" s="458"/>
      <c r="E156" s="458"/>
      <c r="F156" s="458"/>
      <c r="G156" s="458"/>
      <c r="H156" s="458"/>
      <c r="I156" s="458"/>
      <c r="J156" s="459"/>
      <c r="K156" s="458"/>
      <c r="L156" s="459"/>
      <c r="M156" s="458"/>
      <c r="N156" s="458"/>
      <c r="O156" s="458"/>
      <c r="P156" s="458"/>
      <c r="Q156" s="458"/>
      <c r="R156" s="459"/>
    </row>
    <row r="157" spans="1:18" ht="10.5" collapsed="1" x14ac:dyDescent="0.25">
      <c r="A157" s="152" t="str">
        <v/>
      </c>
      <c r="B157" s="458"/>
      <c r="C157" s="458"/>
      <c r="D157" s="458"/>
      <c r="E157" s="458"/>
      <c r="F157" s="458"/>
      <c r="G157" s="458"/>
      <c r="H157" s="458"/>
      <c r="I157" s="458"/>
      <c r="J157" s="459"/>
      <c r="K157" s="458"/>
      <c r="L157" s="459"/>
      <c r="M157" s="458"/>
      <c r="N157" s="458"/>
      <c r="O157" s="458"/>
      <c r="P157" s="458"/>
      <c r="Q157" s="458"/>
      <c r="R157" s="459"/>
    </row>
    <row r="158" spans="1:18" ht="10.5" hidden="1" outlineLevel="1" x14ac:dyDescent="0.25">
      <c r="A158" s="152" t="str">
        <v/>
      </c>
      <c r="B158" s="458"/>
      <c r="C158" s="458"/>
      <c r="D158" s="458"/>
      <c r="E158" s="458"/>
      <c r="F158" s="458"/>
      <c r="G158" s="458"/>
      <c r="H158" s="458"/>
      <c r="I158" s="458"/>
      <c r="J158" s="459"/>
      <c r="K158" s="458"/>
      <c r="L158" s="459"/>
      <c r="M158" s="458"/>
      <c r="N158" s="458"/>
      <c r="O158" s="458"/>
      <c r="P158" s="458"/>
      <c r="Q158" s="458"/>
      <c r="R158" s="459"/>
    </row>
    <row r="159" spans="1:18" ht="10.5" hidden="1" outlineLevel="1" x14ac:dyDescent="0.25">
      <c r="A159" s="152" t="str">
        <v/>
      </c>
      <c r="B159" s="458"/>
      <c r="C159" s="458"/>
      <c r="D159" s="458"/>
      <c r="E159" s="458"/>
      <c r="F159" s="458"/>
      <c r="G159" s="458"/>
      <c r="H159" s="458"/>
      <c r="I159" s="458"/>
      <c r="J159" s="459"/>
      <c r="K159" s="458"/>
      <c r="L159" s="459"/>
      <c r="M159" s="458"/>
      <c r="N159" s="458"/>
      <c r="O159" s="458"/>
      <c r="P159" s="458"/>
      <c r="Q159" s="458"/>
      <c r="R159" s="459"/>
    </row>
    <row r="160" spans="1:18" ht="10.5" hidden="1" outlineLevel="1" x14ac:dyDescent="0.25">
      <c r="A160" s="152" t="str">
        <v/>
      </c>
      <c r="B160" s="458"/>
      <c r="C160" s="458"/>
      <c r="D160" s="458"/>
      <c r="E160" s="458"/>
      <c r="F160" s="458"/>
      <c r="G160" s="458"/>
      <c r="H160" s="458"/>
      <c r="I160" s="458"/>
      <c r="J160" s="459"/>
      <c r="K160" s="458"/>
      <c r="L160" s="459"/>
      <c r="M160" s="458"/>
      <c r="N160" s="458"/>
      <c r="O160" s="458"/>
      <c r="P160" s="458"/>
      <c r="Q160" s="458"/>
      <c r="R160" s="459"/>
    </row>
    <row r="161" spans="1:18" ht="10.5" hidden="1" outlineLevel="1" x14ac:dyDescent="0.25">
      <c r="A161" s="152" t="str">
        <v/>
      </c>
      <c r="B161" s="458"/>
      <c r="C161" s="458"/>
      <c r="D161" s="458"/>
      <c r="E161" s="458"/>
      <c r="F161" s="458"/>
      <c r="G161" s="458"/>
      <c r="H161" s="458"/>
      <c r="I161" s="458"/>
      <c r="J161" s="459"/>
      <c r="K161" s="458"/>
      <c r="L161" s="459"/>
      <c r="M161" s="458"/>
      <c r="N161" s="458"/>
      <c r="O161" s="458"/>
      <c r="P161" s="458"/>
      <c r="Q161" s="458"/>
      <c r="R161" s="459"/>
    </row>
    <row r="162" spans="1:18" ht="10.5" hidden="1" outlineLevel="1" x14ac:dyDescent="0.25">
      <c r="A162" s="152" t="str">
        <v/>
      </c>
      <c r="B162" s="458"/>
      <c r="C162" s="458"/>
      <c r="D162" s="458"/>
      <c r="E162" s="458"/>
      <c r="F162" s="458"/>
      <c r="G162" s="458"/>
      <c r="H162" s="458"/>
      <c r="I162" s="458"/>
      <c r="J162" s="459"/>
      <c r="K162" s="458"/>
      <c r="L162" s="459"/>
      <c r="M162" s="458"/>
      <c r="N162" s="458"/>
      <c r="O162" s="458"/>
      <c r="P162" s="458"/>
      <c r="Q162" s="458"/>
      <c r="R162" s="459"/>
    </row>
    <row r="163" spans="1:18" ht="10.5" hidden="1" outlineLevel="1" x14ac:dyDescent="0.25">
      <c r="A163" s="152" t="str">
        <v/>
      </c>
      <c r="B163" s="458"/>
      <c r="C163" s="458"/>
      <c r="D163" s="458"/>
      <c r="E163" s="458"/>
      <c r="F163" s="458"/>
      <c r="G163" s="458"/>
      <c r="H163" s="458"/>
      <c r="I163" s="458"/>
      <c r="J163" s="459"/>
      <c r="K163" s="458"/>
      <c r="L163" s="459"/>
      <c r="M163" s="458"/>
      <c r="N163" s="458"/>
      <c r="O163" s="458"/>
      <c r="P163" s="458"/>
      <c r="Q163" s="458"/>
      <c r="R163" s="459"/>
    </row>
    <row r="164" spans="1:18" ht="10.5" hidden="1" outlineLevel="1" x14ac:dyDescent="0.25">
      <c r="A164" s="152" t="str">
        <v/>
      </c>
      <c r="B164" s="458"/>
      <c r="C164" s="458"/>
      <c r="D164" s="458"/>
      <c r="E164" s="458"/>
      <c r="F164" s="458"/>
      <c r="G164" s="458"/>
      <c r="H164" s="458"/>
      <c r="I164" s="458"/>
      <c r="J164" s="459"/>
      <c r="K164" s="458"/>
      <c r="L164" s="459"/>
      <c r="M164" s="458"/>
      <c r="N164" s="458"/>
      <c r="O164" s="458"/>
      <c r="P164" s="458"/>
      <c r="Q164" s="458"/>
      <c r="R164" s="459"/>
    </row>
    <row r="165" spans="1:18" ht="10.5" hidden="1" outlineLevel="1" x14ac:dyDescent="0.25">
      <c r="A165" s="152" t="str">
        <v/>
      </c>
      <c r="B165" s="458"/>
      <c r="C165" s="458"/>
      <c r="D165" s="458"/>
      <c r="E165" s="458"/>
      <c r="F165" s="458"/>
      <c r="G165" s="458"/>
      <c r="H165" s="458"/>
      <c r="I165" s="458"/>
      <c r="J165" s="459"/>
      <c r="K165" s="458"/>
      <c r="L165" s="459"/>
      <c r="M165" s="458"/>
      <c r="N165" s="458"/>
      <c r="O165" s="458"/>
      <c r="P165" s="458"/>
      <c r="Q165" s="458"/>
      <c r="R165" s="459"/>
    </row>
    <row r="166" spans="1:18" ht="10.5" hidden="1" outlineLevel="1" x14ac:dyDescent="0.25">
      <c r="A166" s="152" t="str">
        <v/>
      </c>
      <c r="B166" s="458"/>
      <c r="C166" s="458"/>
      <c r="D166" s="458"/>
      <c r="E166" s="458"/>
      <c r="F166" s="458"/>
      <c r="G166" s="458"/>
      <c r="H166" s="458"/>
      <c r="I166" s="458"/>
      <c r="J166" s="459"/>
      <c r="K166" s="458"/>
      <c r="L166" s="459"/>
      <c r="M166" s="458"/>
      <c r="N166" s="458"/>
      <c r="O166" s="458"/>
      <c r="P166" s="458"/>
      <c r="Q166" s="458"/>
      <c r="R166" s="459"/>
    </row>
    <row r="167" spans="1:18" ht="10.5" hidden="1" outlineLevel="1" x14ac:dyDescent="0.25">
      <c r="A167" s="152" t="str">
        <v/>
      </c>
      <c r="B167" s="458"/>
      <c r="C167" s="458"/>
      <c r="D167" s="458"/>
      <c r="E167" s="458"/>
      <c r="F167" s="458"/>
      <c r="G167" s="458"/>
      <c r="H167" s="458"/>
      <c r="I167" s="458"/>
      <c r="J167" s="459"/>
      <c r="K167" s="458"/>
      <c r="L167" s="459"/>
      <c r="M167" s="458"/>
      <c r="N167" s="458"/>
      <c r="O167" s="458"/>
      <c r="P167" s="458"/>
      <c r="Q167" s="458"/>
      <c r="R167" s="459"/>
    </row>
    <row r="168" spans="1:18" ht="12" hidden="1" customHeight="1" outlineLevel="1" x14ac:dyDescent="0.25">
      <c r="A168" s="152" t="str">
        <v/>
      </c>
      <c r="B168" s="458"/>
      <c r="C168" s="458"/>
      <c r="D168" s="458"/>
      <c r="E168" s="458"/>
      <c r="F168" s="458"/>
      <c r="G168" s="458"/>
      <c r="H168" s="458"/>
      <c r="I168" s="458"/>
      <c r="J168" s="459"/>
      <c r="K168" s="458"/>
      <c r="L168" s="459"/>
      <c r="M168" s="458"/>
      <c r="N168" s="458"/>
      <c r="O168" s="458"/>
      <c r="P168" s="458"/>
      <c r="Q168" s="458"/>
      <c r="R168" s="459"/>
    </row>
    <row r="169" spans="1:18" ht="10.5" hidden="1" outlineLevel="1" x14ac:dyDescent="0.25">
      <c r="A169" s="152" t="str">
        <v/>
      </c>
      <c r="B169" s="458"/>
      <c r="C169" s="458"/>
      <c r="D169" s="458"/>
      <c r="E169" s="458"/>
      <c r="F169" s="458"/>
      <c r="G169" s="458"/>
      <c r="H169" s="458"/>
      <c r="I169" s="458"/>
      <c r="J169" s="459"/>
      <c r="K169" s="458"/>
      <c r="L169" s="459"/>
      <c r="M169" s="458"/>
      <c r="N169" s="458"/>
      <c r="O169" s="458"/>
      <c r="P169" s="458"/>
      <c r="Q169" s="458"/>
      <c r="R169" s="459"/>
    </row>
    <row r="170" spans="1:18" ht="10.5" hidden="1" outlineLevel="1" x14ac:dyDescent="0.25">
      <c r="A170" s="152" t="str">
        <v/>
      </c>
      <c r="B170" s="458"/>
      <c r="C170" s="458"/>
      <c r="D170" s="458"/>
      <c r="E170" s="458"/>
      <c r="F170" s="458"/>
      <c r="G170" s="458"/>
      <c r="H170" s="458"/>
      <c r="I170" s="458"/>
      <c r="J170" s="459"/>
      <c r="K170" s="458"/>
      <c r="L170" s="459"/>
      <c r="M170" s="458"/>
      <c r="N170" s="458"/>
      <c r="O170" s="458"/>
      <c r="P170" s="458"/>
      <c r="Q170" s="458"/>
      <c r="R170" s="459"/>
    </row>
    <row r="171" spans="1:18" ht="10.5" hidden="1" outlineLevel="1" x14ac:dyDescent="0.25">
      <c r="A171" s="152" t="str">
        <v/>
      </c>
      <c r="B171" s="458"/>
      <c r="C171" s="458"/>
      <c r="D171" s="458"/>
      <c r="E171" s="458"/>
      <c r="F171" s="458"/>
      <c r="G171" s="458"/>
      <c r="H171" s="458"/>
      <c r="I171" s="458"/>
      <c r="J171" s="459"/>
      <c r="K171" s="458"/>
      <c r="L171" s="459"/>
      <c r="M171" s="458"/>
      <c r="N171" s="458"/>
      <c r="O171" s="458"/>
      <c r="P171" s="458"/>
      <c r="Q171" s="458"/>
      <c r="R171" s="459"/>
    </row>
    <row r="172" spans="1:18" ht="10.5" hidden="1" outlineLevel="1" x14ac:dyDescent="0.25">
      <c r="A172" s="152" t="str">
        <v/>
      </c>
      <c r="B172" s="458"/>
      <c r="C172" s="458"/>
      <c r="D172" s="458"/>
      <c r="E172" s="458"/>
      <c r="F172" s="458"/>
      <c r="G172" s="458"/>
      <c r="H172" s="458"/>
      <c r="I172" s="458"/>
      <c r="J172" s="459"/>
      <c r="K172" s="458"/>
      <c r="L172" s="459"/>
      <c r="M172" s="458"/>
      <c r="N172" s="458"/>
      <c r="O172" s="458"/>
      <c r="P172" s="458"/>
      <c r="Q172" s="458"/>
      <c r="R172" s="459"/>
    </row>
    <row r="173" spans="1:18" ht="10.5" hidden="1" outlineLevel="1" x14ac:dyDescent="0.25">
      <c r="A173" s="152" t="str">
        <v/>
      </c>
      <c r="B173" s="458"/>
      <c r="C173" s="458"/>
      <c r="D173" s="458"/>
      <c r="E173" s="458"/>
      <c r="F173" s="458"/>
      <c r="G173" s="458"/>
      <c r="H173" s="458"/>
      <c r="I173" s="458"/>
      <c r="J173" s="459"/>
      <c r="K173" s="458"/>
      <c r="L173" s="459"/>
      <c r="M173" s="458"/>
      <c r="N173" s="458"/>
      <c r="O173" s="458"/>
      <c r="P173" s="458"/>
      <c r="Q173" s="458"/>
      <c r="R173" s="459"/>
    </row>
    <row r="174" spans="1:18" ht="10.5" hidden="1" outlineLevel="1" x14ac:dyDescent="0.25">
      <c r="A174" s="152" t="str">
        <v/>
      </c>
      <c r="B174" s="458"/>
      <c r="C174" s="458"/>
      <c r="D174" s="458"/>
      <c r="E174" s="458"/>
      <c r="F174" s="458"/>
      <c r="G174" s="458"/>
      <c r="H174" s="458"/>
      <c r="I174" s="458"/>
      <c r="J174" s="459"/>
      <c r="K174" s="458"/>
      <c r="L174" s="459"/>
      <c r="M174" s="458"/>
      <c r="N174" s="458"/>
      <c r="O174" s="458"/>
      <c r="P174" s="458"/>
      <c r="Q174" s="458"/>
      <c r="R174" s="459"/>
    </row>
    <row r="175" spans="1:18" ht="10.5" hidden="1" outlineLevel="1" x14ac:dyDescent="0.25">
      <c r="A175" s="152" t="str">
        <v/>
      </c>
      <c r="B175" s="458"/>
      <c r="C175" s="458"/>
      <c r="D175" s="458"/>
      <c r="E175" s="458"/>
      <c r="F175" s="458"/>
      <c r="G175" s="458"/>
      <c r="H175" s="458"/>
      <c r="I175" s="458"/>
      <c r="J175" s="459"/>
      <c r="K175" s="458"/>
      <c r="L175" s="459"/>
      <c r="M175" s="458"/>
      <c r="N175" s="458"/>
      <c r="O175" s="458"/>
      <c r="P175" s="458"/>
      <c r="Q175" s="458"/>
      <c r="R175" s="459"/>
    </row>
    <row r="176" spans="1:18" ht="10.5" hidden="1" outlineLevel="1" x14ac:dyDescent="0.25">
      <c r="A176" s="152" t="str">
        <v/>
      </c>
      <c r="B176" s="458"/>
      <c r="C176" s="458"/>
      <c r="D176" s="458"/>
      <c r="E176" s="458"/>
      <c r="F176" s="458"/>
      <c r="G176" s="458"/>
      <c r="H176" s="458"/>
      <c r="I176" s="458"/>
      <c r="J176" s="459"/>
      <c r="K176" s="458"/>
      <c r="L176" s="459"/>
      <c r="M176" s="458"/>
      <c r="N176" s="458"/>
      <c r="O176" s="458"/>
      <c r="P176" s="458"/>
      <c r="Q176" s="458"/>
      <c r="R176" s="459"/>
    </row>
    <row r="177" spans="1:18" ht="10.5" hidden="1" outlineLevel="1" x14ac:dyDescent="0.25">
      <c r="A177" s="152" t="str">
        <v/>
      </c>
      <c r="B177" s="458"/>
      <c r="C177" s="458"/>
      <c r="D177" s="458"/>
      <c r="E177" s="458"/>
      <c r="F177" s="458"/>
      <c r="G177" s="458"/>
      <c r="H177" s="458"/>
      <c r="I177" s="458"/>
      <c r="J177" s="459"/>
      <c r="K177" s="458"/>
      <c r="L177" s="459"/>
      <c r="M177" s="458"/>
      <c r="N177" s="458"/>
      <c r="O177" s="458"/>
      <c r="P177" s="458"/>
      <c r="Q177" s="458"/>
      <c r="R177" s="459"/>
    </row>
    <row r="178" spans="1:18" ht="10.5" hidden="1" outlineLevel="1" x14ac:dyDescent="0.25">
      <c r="A178" s="152" t="str">
        <v/>
      </c>
      <c r="B178" s="458"/>
      <c r="C178" s="458"/>
      <c r="D178" s="458"/>
      <c r="E178" s="458"/>
      <c r="F178" s="458"/>
      <c r="G178" s="458"/>
      <c r="H178" s="458"/>
      <c r="I178" s="458"/>
      <c r="J178" s="459"/>
      <c r="K178" s="458"/>
      <c r="L178" s="459"/>
      <c r="M178" s="458"/>
      <c r="N178" s="458"/>
      <c r="O178" s="458"/>
      <c r="P178" s="458"/>
      <c r="Q178" s="458"/>
      <c r="R178" s="459"/>
    </row>
    <row r="179" spans="1:18" ht="10.5" hidden="1" outlineLevel="1" x14ac:dyDescent="0.25">
      <c r="A179" s="152" t="str">
        <v/>
      </c>
      <c r="B179" s="458"/>
      <c r="C179" s="458"/>
      <c r="D179" s="458"/>
      <c r="E179" s="458"/>
      <c r="F179" s="458"/>
      <c r="G179" s="458"/>
      <c r="H179" s="458"/>
      <c r="I179" s="458"/>
      <c r="J179" s="459"/>
      <c r="K179" s="458"/>
      <c r="L179" s="459"/>
      <c r="M179" s="458"/>
      <c r="N179" s="458"/>
      <c r="O179" s="458"/>
      <c r="P179" s="458"/>
      <c r="Q179" s="458"/>
      <c r="R179" s="459"/>
    </row>
    <row r="180" spans="1:18" ht="10.5" hidden="1" outlineLevel="1" x14ac:dyDescent="0.25">
      <c r="A180" s="152" t="str">
        <v/>
      </c>
      <c r="B180" s="458"/>
      <c r="C180" s="458"/>
      <c r="D180" s="458"/>
      <c r="E180" s="458"/>
      <c r="F180" s="458"/>
      <c r="G180" s="458"/>
      <c r="H180" s="458"/>
      <c r="I180" s="458"/>
      <c r="J180" s="459"/>
      <c r="K180" s="458"/>
      <c r="L180" s="459"/>
      <c r="M180" s="458"/>
      <c r="N180" s="458"/>
      <c r="O180" s="458"/>
      <c r="P180" s="458"/>
      <c r="Q180" s="458"/>
      <c r="R180" s="459"/>
    </row>
    <row r="181" spans="1:18" ht="10.5" hidden="1" outlineLevel="1" x14ac:dyDescent="0.25">
      <c r="A181" s="152" t="str">
        <v/>
      </c>
      <c r="B181" s="458"/>
      <c r="C181" s="458"/>
      <c r="D181" s="458"/>
      <c r="E181" s="458"/>
      <c r="F181" s="458"/>
      <c r="G181" s="458"/>
      <c r="H181" s="458"/>
      <c r="I181" s="458"/>
      <c r="J181" s="459"/>
      <c r="K181" s="458"/>
      <c r="L181" s="459"/>
      <c r="M181" s="458"/>
      <c r="N181" s="458"/>
      <c r="O181" s="458"/>
      <c r="P181" s="458"/>
      <c r="Q181" s="458"/>
      <c r="R181" s="459"/>
    </row>
    <row r="182" spans="1:18" ht="10.5" hidden="1" outlineLevel="1" x14ac:dyDescent="0.25">
      <c r="A182" s="152" t="str">
        <v/>
      </c>
      <c r="B182" s="458"/>
      <c r="C182" s="458"/>
      <c r="D182" s="458"/>
      <c r="E182" s="458"/>
      <c r="F182" s="458"/>
      <c r="G182" s="458"/>
      <c r="H182" s="458"/>
      <c r="I182" s="458"/>
      <c r="J182" s="459"/>
      <c r="K182" s="458"/>
      <c r="L182" s="459"/>
      <c r="M182" s="458"/>
      <c r="N182" s="458"/>
      <c r="O182" s="458"/>
      <c r="P182" s="458"/>
      <c r="Q182" s="458"/>
      <c r="R182" s="459"/>
    </row>
    <row r="183" spans="1:18" ht="10.5" hidden="1" outlineLevel="1" x14ac:dyDescent="0.25">
      <c r="A183" s="152" t="str">
        <v/>
      </c>
      <c r="B183" s="458"/>
      <c r="C183" s="458"/>
      <c r="D183" s="458"/>
      <c r="E183" s="458"/>
      <c r="F183" s="458"/>
      <c r="G183" s="458"/>
      <c r="H183" s="458"/>
      <c r="I183" s="458"/>
      <c r="J183" s="459"/>
      <c r="K183" s="458"/>
      <c r="L183" s="459"/>
      <c r="M183" s="458"/>
      <c r="N183" s="458"/>
      <c r="O183" s="458"/>
      <c r="P183" s="458"/>
      <c r="Q183" s="458"/>
      <c r="R183" s="459"/>
    </row>
    <row r="184" spans="1:18" ht="10.5" hidden="1" outlineLevel="1" x14ac:dyDescent="0.25">
      <c r="A184" s="152" t="str">
        <v/>
      </c>
      <c r="B184" s="458"/>
      <c r="C184" s="458"/>
      <c r="D184" s="458"/>
      <c r="E184" s="458"/>
      <c r="F184" s="458"/>
      <c r="G184" s="458"/>
      <c r="H184" s="458"/>
      <c r="I184" s="458"/>
      <c r="J184" s="459"/>
      <c r="K184" s="458"/>
      <c r="L184" s="459"/>
      <c r="M184" s="458"/>
      <c r="N184" s="458"/>
      <c r="O184" s="458"/>
      <c r="P184" s="458"/>
      <c r="Q184" s="458"/>
      <c r="R184" s="459"/>
    </row>
    <row r="185" spans="1:18" ht="10.5" hidden="1" outlineLevel="1" x14ac:dyDescent="0.25">
      <c r="A185" s="152" t="str">
        <v/>
      </c>
      <c r="B185" s="458"/>
      <c r="C185" s="458"/>
      <c r="D185" s="458"/>
      <c r="E185" s="458"/>
      <c r="F185" s="458"/>
      <c r="G185" s="458"/>
      <c r="H185" s="458"/>
      <c r="I185" s="458"/>
      <c r="J185" s="459"/>
      <c r="K185" s="458"/>
      <c r="L185" s="459"/>
      <c r="M185" s="458"/>
      <c r="N185" s="458"/>
      <c r="O185" s="458"/>
      <c r="P185" s="458"/>
      <c r="Q185" s="458"/>
      <c r="R185" s="459"/>
    </row>
    <row r="186" spans="1:18" ht="10.5" hidden="1" outlineLevel="1" x14ac:dyDescent="0.25">
      <c r="A186" s="152" t="str">
        <v/>
      </c>
      <c r="B186" s="458"/>
      <c r="C186" s="458"/>
      <c r="D186" s="458"/>
      <c r="E186" s="458"/>
      <c r="F186" s="458"/>
      <c r="G186" s="458"/>
      <c r="H186" s="458"/>
      <c r="I186" s="458"/>
      <c r="J186" s="459"/>
      <c r="K186" s="458"/>
      <c r="L186" s="459"/>
      <c r="M186" s="458"/>
      <c r="N186" s="458"/>
      <c r="O186" s="458"/>
      <c r="P186" s="458"/>
      <c r="Q186" s="458"/>
      <c r="R186" s="459"/>
    </row>
    <row r="187" spans="1:18" ht="10.5" hidden="1" outlineLevel="1" x14ac:dyDescent="0.25">
      <c r="A187" s="152" t="str">
        <v/>
      </c>
      <c r="B187" s="458"/>
      <c r="C187" s="458"/>
      <c r="D187" s="458"/>
      <c r="E187" s="458"/>
      <c r="F187" s="458"/>
      <c r="G187" s="458"/>
      <c r="H187" s="458"/>
      <c r="I187" s="458"/>
      <c r="J187" s="459"/>
      <c r="K187" s="458"/>
      <c r="L187" s="459"/>
      <c r="M187" s="458"/>
      <c r="N187" s="458"/>
      <c r="O187" s="458"/>
      <c r="P187" s="458"/>
      <c r="Q187" s="458"/>
      <c r="R187" s="459"/>
    </row>
    <row r="188" spans="1:18" ht="10.5" hidden="1" outlineLevel="1" x14ac:dyDescent="0.25">
      <c r="A188" s="152" t="str">
        <v/>
      </c>
      <c r="B188" s="458"/>
      <c r="C188" s="458"/>
      <c r="D188" s="458"/>
      <c r="E188" s="458"/>
      <c r="F188" s="458"/>
      <c r="G188" s="458"/>
      <c r="H188" s="458"/>
      <c r="I188" s="458"/>
      <c r="J188" s="459"/>
      <c r="K188" s="458"/>
      <c r="L188" s="459"/>
      <c r="M188" s="458"/>
      <c r="N188" s="458"/>
      <c r="O188" s="458"/>
      <c r="P188" s="458"/>
      <c r="Q188" s="458"/>
      <c r="R188" s="459"/>
    </row>
    <row r="189" spans="1:18" ht="10.5" hidden="1" outlineLevel="1" x14ac:dyDescent="0.25">
      <c r="A189" s="152" t="str">
        <v/>
      </c>
      <c r="B189" s="458"/>
      <c r="C189" s="458"/>
      <c r="D189" s="458"/>
      <c r="E189" s="458"/>
      <c r="F189" s="458"/>
      <c r="G189" s="458"/>
      <c r="H189" s="458"/>
      <c r="I189" s="458"/>
      <c r="J189" s="459"/>
      <c r="K189" s="458"/>
      <c r="L189" s="459"/>
      <c r="M189" s="458"/>
      <c r="N189" s="458"/>
      <c r="O189" s="458"/>
      <c r="P189" s="458"/>
      <c r="Q189" s="458"/>
      <c r="R189" s="459"/>
    </row>
    <row r="190" spans="1:18" ht="10.5" hidden="1" outlineLevel="1" x14ac:dyDescent="0.25">
      <c r="A190" s="152" t="str">
        <v/>
      </c>
      <c r="B190" s="458"/>
      <c r="C190" s="458"/>
      <c r="D190" s="458"/>
      <c r="E190" s="458"/>
      <c r="F190" s="458"/>
      <c r="G190" s="458"/>
      <c r="H190" s="458"/>
      <c r="I190" s="458"/>
      <c r="J190" s="459"/>
      <c r="K190" s="458"/>
      <c r="L190" s="459"/>
      <c r="M190" s="458"/>
      <c r="N190" s="458"/>
      <c r="O190" s="458"/>
      <c r="P190" s="458"/>
      <c r="Q190" s="458"/>
      <c r="R190" s="459"/>
    </row>
    <row r="191" spans="1:18" ht="10.5" hidden="1" outlineLevel="1" x14ac:dyDescent="0.25">
      <c r="A191" s="152" t="str">
        <v/>
      </c>
      <c r="B191" s="458"/>
      <c r="C191" s="458"/>
      <c r="D191" s="458"/>
      <c r="E191" s="458"/>
      <c r="F191" s="458"/>
      <c r="G191" s="458"/>
      <c r="H191" s="458"/>
      <c r="I191" s="458"/>
      <c r="J191" s="459"/>
      <c r="K191" s="458"/>
      <c r="L191" s="459"/>
      <c r="M191" s="458"/>
      <c r="N191" s="458"/>
      <c r="O191" s="458"/>
      <c r="P191" s="458"/>
      <c r="Q191" s="458"/>
      <c r="R191" s="459"/>
    </row>
    <row r="192" spans="1:18" ht="10.5" hidden="1" outlineLevel="1" x14ac:dyDescent="0.25">
      <c r="A192" s="152" t="str">
        <v/>
      </c>
      <c r="B192" s="458"/>
      <c r="C192" s="458"/>
      <c r="D192" s="458"/>
      <c r="E192" s="458"/>
      <c r="F192" s="458"/>
      <c r="G192" s="458"/>
      <c r="H192" s="458"/>
      <c r="I192" s="458"/>
      <c r="J192" s="459"/>
      <c r="K192" s="458"/>
      <c r="L192" s="459"/>
      <c r="M192" s="458"/>
      <c r="N192" s="458"/>
      <c r="O192" s="458"/>
      <c r="P192" s="458"/>
      <c r="Q192" s="458"/>
      <c r="R192" s="459"/>
    </row>
    <row r="193" spans="1:18" ht="10.5" hidden="1" outlineLevel="1" x14ac:dyDescent="0.25">
      <c r="A193" s="152" t="str">
        <v/>
      </c>
      <c r="B193" s="458"/>
      <c r="C193" s="458"/>
      <c r="D193" s="458"/>
      <c r="E193" s="458"/>
      <c r="F193" s="458"/>
      <c r="G193" s="458"/>
      <c r="H193" s="458"/>
      <c r="I193" s="458"/>
      <c r="J193" s="459"/>
      <c r="K193" s="458"/>
      <c r="L193" s="459"/>
      <c r="M193" s="458"/>
      <c r="N193" s="458"/>
      <c r="O193" s="458"/>
      <c r="P193" s="458"/>
      <c r="Q193" s="458"/>
      <c r="R193" s="459"/>
    </row>
    <row r="194" spans="1:18" ht="10.5" hidden="1" outlineLevel="1" x14ac:dyDescent="0.25">
      <c r="A194" s="152" t="str">
        <v/>
      </c>
      <c r="B194" s="458"/>
      <c r="C194" s="458"/>
      <c r="D194" s="458"/>
      <c r="E194" s="458"/>
      <c r="F194" s="458"/>
      <c r="G194" s="458"/>
      <c r="H194" s="458"/>
      <c r="I194" s="458"/>
      <c r="J194" s="459"/>
      <c r="K194" s="458"/>
      <c r="L194" s="459"/>
      <c r="M194" s="458"/>
      <c r="N194" s="458"/>
      <c r="O194" s="458"/>
      <c r="P194" s="458"/>
      <c r="Q194" s="458"/>
      <c r="R194" s="459"/>
    </row>
    <row r="195" spans="1:18" ht="10.5" hidden="1" outlineLevel="1" x14ac:dyDescent="0.25">
      <c r="A195" s="152" t="str">
        <v/>
      </c>
      <c r="B195" s="458"/>
      <c r="C195" s="458"/>
      <c r="D195" s="458"/>
      <c r="E195" s="458"/>
      <c r="F195" s="458"/>
      <c r="G195" s="458"/>
      <c r="H195" s="458"/>
      <c r="I195" s="458"/>
      <c r="J195" s="459"/>
      <c r="K195" s="458"/>
      <c r="L195" s="459"/>
      <c r="M195" s="458"/>
      <c r="N195" s="458"/>
      <c r="O195" s="458"/>
      <c r="P195" s="458"/>
      <c r="Q195" s="458"/>
      <c r="R195" s="459"/>
    </row>
    <row r="196" spans="1:18" ht="10.5" hidden="1" outlineLevel="1" x14ac:dyDescent="0.25">
      <c r="A196" s="152" t="str">
        <v/>
      </c>
      <c r="B196" s="458"/>
      <c r="C196" s="458"/>
      <c r="D196" s="458"/>
      <c r="E196" s="458"/>
      <c r="F196" s="458"/>
      <c r="G196" s="458"/>
      <c r="H196" s="458"/>
      <c r="I196" s="458"/>
      <c r="J196" s="459"/>
      <c r="K196" s="458"/>
      <c r="L196" s="459"/>
      <c r="M196" s="458"/>
      <c r="N196" s="458"/>
      <c r="O196" s="458"/>
      <c r="P196" s="458"/>
      <c r="Q196" s="458"/>
      <c r="R196" s="459"/>
    </row>
    <row r="197" spans="1:18" ht="10.5" hidden="1" outlineLevel="1" x14ac:dyDescent="0.25">
      <c r="A197" s="152" t="str">
        <v/>
      </c>
      <c r="B197" s="458"/>
      <c r="C197" s="458"/>
      <c r="D197" s="458"/>
      <c r="E197" s="458"/>
      <c r="F197" s="458"/>
      <c r="G197" s="458"/>
      <c r="H197" s="458"/>
      <c r="I197" s="458"/>
      <c r="J197" s="459"/>
      <c r="K197" s="458"/>
      <c r="L197" s="459"/>
      <c r="M197" s="458"/>
      <c r="N197" s="458"/>
      <c r="O197" s="458"/>
      <c r="P197" s="458"/>
      <c r="Q197" s="458"/>
      <c r="R197" s="459"/>
    </row>
    <row r="198" spans="1:18" ht="10.5" hidden="1" outlineLevel="1" x14ac:dyDescent="0.25">
      <c r="A198" s="152" t="str">
        <v/>
      </c>
      <c r="B198" s="458"/>
      <c r="C198" s="458"/>
      <c r="D198" s="458"/>
      <c r="E198" s="458"/>
      <c r="F198" s="458"/>
      <c r="G198" s="458"/>
      <c r="H198" s="458"/>
      <c r="I198" s="458"/>
      <c r="J198" s="459"/>
      <c r="K198" s="458"/>
      <c r="L198" s="459"/>
      <c r="M198" s="458"/>
      <c r="N198" s="458"/>
      <c r="O198" s="458"/>
      <c r="P198" s="458"/>
      <c r="Q198" s="458"/>
      <c r="R198" s="459"/>
    </row>
    <row r="199" spans="1:18" ht="10.5" hidden="1" outlineLevel="1" x14ac:dyDescent="0.25">
      <c r="A199" s="152" t="str">
        <v/>
      </c>
      <c r="B199" s="458"/>
      <c r="C199" s="458"/>
      <c r="D199" s="458"/>
      <c r="E199" s="458"/>
      <c r="F199" s="458"/>
      <c r="G199" s="458"/>
      <c r="H199" s="458"/>
      <c r="I199" s="458"/>
      <c r="J199" s="459"/>
      <c r="K199" s="458"/>
      <c r="L199" s="459"/>
      <c r="M199" s="458"/>
      <c r="N199" s="458"/>
      <c r="O199" s="458"/>
      <c r="P199" s="458"/>
      <c r="Q199" s="458"/>
      <c r="R199" s="459"/>
    </row>
    <row r="200" spans="1:18" ht="10.5" hidden="1" outlineLevel="1" x14ac:dyDescent="0.25">
      <c r="A200" s="152" t="str">
        <v/>
      </c>
      <c r="B200" s="458"/>
      <c r="C200" s="458"/>
      <c r="D200" s="458"/>
      <c r="E200" s="458"/>
      <c r="F200" s="458"/>
      <c r="G200" s="458"/>
      <c r="H200" s="458"/>
      <c r="I200" s="458"/>
      <c r="J200" s="459"/>
      <c r="K200" s="458"/>
      <c r="L200" s="459"/>
      <c r="M200" s="458"/>
      <c r="N200" s="458"/>
      <c r="O200" s="458"/>
      <c r="P200" s="458"/>
      <c r="Q200" s="458"/>
      <c r="R200" s="459"/>
    </row>
    <row r="201" spans="1:18" ht="10.5" hidden="1" outlineLevel="1" x14ac:dyDescent="0.25">
      <c r="A201" s="152" t="str">
        <v/>
      </c>
      <c r="B201" s="458"/>
      <c r="C201" s="458"/>
      <c r="D201" s="458"/>
      <c r="E201" s="458"/>
      <c r="F201" s="458"/>
      <c r="G201" s="458"/>
      <c r="H201" s="458"/>
      <c r="I201" s="458"/>
      <c r="J201" s="459"/>
      <c r="K201" s="458"/>
      <c r="L201" s="459"/>
      <c r="M201" s="458"/>
      <c r="N201" s="458"/>
      <c r="O201" s="458"/>
      <c r="P201" s="458"/>
      <c r="Q201" s="458"/>
      <c r="R201" s="459"/>
    </row>
    <row r="202" spans="1:18" ht="10.5" hidden="1" outlineLevel="1" x14ac:dyDescent="0.25">
      <c r="A202" s="152" t="str">
        <v/>
      </c>
      <c r="B202" s="458"/>
      <c r="C202" s="458"/>
      <c r="D202" s="458"/>
      <c r="E202" s="458"/>
      <c r="F202" s="458"/>
      <c r="G202" s="458"/>
      <c r="H202" s="458"/>
      <c r="I202" s="458"/>
      <c r="J202" s="459"/>
      <c r="K202" s="458"/>
      <c r="L202" s="459"/>
      <c r="M202" s="458"/>
      <c r="N202" s="458"/>
      <c r="O202" s="458"/>
      <c r="P202" s="458"/>
      <c r="Q202" s="458"/>
      <c r="R202" s="459"/>
    </row>
    <row r="203" spans="1:18" ht="10.5" hidden="1" outlineLevel="1" x14ac:dyDescent="0.25">
      <c r="A203" s="152" t="str">
        <v/>
      </c>
      <c r="B203" s="458"/>
      <c r="C203" s="458"/>
      <c r="D203" s="458"/>
      <c r="E203" s="458"/>
      <c r="F203" s="458"/>
      <c r="G203" s="458"/>
      <c r="H203" s="458"/>
      <c r="I203" s="458"/>
      <c r="J203" s="459"/>
      <c r="K203" s="458"/>
      <c r="L203" s="459"/>
      <c r="M203" s="458"/>
      <c r="N203" s="458"/>
      <c r="O203" s="458"/>
      <c r="P203" s="458"/>
      <c r="Q203" s="458"/>
      <c r="R203" s="459"/>
    </row>
    <row r="204" spans="1:18" ht="10.5" hidden="1" outlineLevel="1" x14ac:dyDescent="0.25">
      <c r="A204" s="152" t="str">
        <v/>
      </c>
      <c r="B204" s="458"/>
      <c r="C204" s="458"/>
      <c r="D204" s="458"/>
      <c r="E204" s="458"/>
      <c r="F204" s="458"/>
      <c r="G204" s="458"/>
      <c r="H204" s="458"/>
      <c r="I204" s="458"/>
      <c r="J204" s="459"/>
      <c r="K204" s="458"/>
      <c r="L204" s="459"/>
      <c r="M204" s="458"/>
      <c r="N204" s="458"/>
      <c r="O204" s="458"/>
      <c r="P204" s="458"/>
      <c r="Q204" s="458"/>
      <c r="R204" s="459"/>
    </row>
    <row r="205" spans="1:18" ht="10.5" hidden="1" outlineLevel="1" x14ac:dyDescent="0.25">
      <c r="A205" s="152" t="str">
        <v/>
      </c>
      <c r="B205" s="458"/>
      <c r="C205" s="458"/>
      <c r="D205" s="458"/>
      <c r="E205" s="458"/>
      <c r="F205" s="458"/>
      <c r="G205" s="458"/>
      <c r="H205" s="458"/>
      <c r="I205" s="458"/>
      <c r="J205" s="459"/>
      <c r="K205" s="458"/>
      <c r="L205" s="459"/>
      <c r="M205" s="458"/>
      <c r="N205" s="458"/>
      <c r="O205" s="458"/>
      <c r="P205" s="458"/>
      <c r="Q205" s="458"/>
      <c r="R205" s="459"/>
    </row>
    <row r="206" spans="1:18" ht="10.5" hidden="1" outlineLevel="1" x14ac:dyDescent="0.25">
      <c r="A206" s="152" t="str">
        <v/>
      </c>
      <c r="B206" s="458"/>
      <c r="C206" s="458"/>
      <c r="D206" s="458"/>
      <c r="E206" s="458"/>
      <c r="F206" s="458"/>
      <c r="G206" s="458"/>
      <c r="H206" s="458"/>
      <c r="I206" s="458"/>
      <c r="J206" s="459"/>
      <c r="K206" s="458"/>
      <c r="L206" s="459"/>
      <c r="M206" s="458"/>
      <c r="N206" s="458"/>
      <c r="O206" s="458"/>
      <c r="P206" s="458"/>
      <c r="Q206" s="458"/>
      <c r="R206" s="459"/>
    </row>
    <row r="207" spans="1:18" ht="10.5" hidden="1" outlineLevel="1" x14ac:dyDescent="0.25">
      <c r="A207" s="152" t="str">
        <v/>
      </c>
      <c r="B207" s="458"/>
      <c r="C207" s="458"/>
      <c r="D207" s="458"/>
      <c r="E207" s="458"/>
      <c r="F207" s="458"/>
      <c r="G207" s="458"/>
      <c r="H207" s="458"/>
      <c r="I207" s="458"/>
      <c r="J207" s="459"/>
      <c r="K207" s="458"/>
      <c r="L207" s="459"/>
      <c r="M207" s="458"/>
      <c r="N207" s="458"/>
      <c r="O207" s="458"/>
      <c r="P207" s="458"/>
      <c r="Q207" s="458"/>
      <c r="R207" s="459"/>
    </row>
    <row r="208" spans="1:18" ht="10.5" collapsed="1" x14ac:dyDescent="0.25">
      <c r="A208" s="152" t="str">
        <v/>
      </c>
      <c r="B208" s="458"/>
      <c r="C208" s="458"/>
      <c r="D208" s="458"/>
      <c r="E208" s="458"/>
      <c r="F208" s="458"/>
      <c r="G208" s="458"/>
      <c r="H208" s="458"/>
      <c r="I208" s="458"/>
      <c r="J208" s="459"/>
      <c r="K208" s="458"/>
      <c r="L208" s="459"/>
      <c r="M208" s="458"/>
      <c r="N208" s="458"/>
      <c r="O208" s="458"/>
      <c r="P208" s="458"/>
      <c r="Q208" s="458"/>
      <c r="R208" s="459"/>
    </row>
    <row r="209" spans="1:18" ht="10.5" hidden="1" outlineLevel="1" x14ac:dyDescent="0.25">
      <c r="A209" s="152" t="str">
        <v/>
      </c>
      <c r="B209" s="458"/>
      <c r="C209" s="458"/>
      <c r="D209" s="458"/>
      <c r="E209" s="458"/>
      <c r="F209" s="458"/>
      <c r="G209" s="458"/>
      <c r="H209" s="458"/>
      <c r="I209" s="458"/>
      <c r="J209" s="459"/>
      <c r="K209" s="458"/>
      <c r="L209" s="459"/>
      <c r="M209" s="458"/>
      <c r="N209" s="458"/>
      <c r="O209" s="458"/>
      <c r="P209" s="458"/>
      <c r="Q209" s="458"/>
      <c r="R209" s="459"/>
    </row>
    <row r="210" spans="1:18" ht="10.5" hidden="1" outlineLevel="1" x14ac:dyDescent="0.25">
      <c r="A210" s="152" t="str">
        <v/>
      </c>
      <c r="B210" s="458"/>
      <c r="C210" s="458"/>
      <c r="D210" s="458"/>
      <c r="E210" s="458"/>
      <c r="F210" s="458"/>
      <c r="G210" s="458"/>
      <c r="H210" s="458"/>
      <c r="I210" s="458"/>
      <c r="J210" s="459"/>
      <c r="K210" s="458"/>
      <c r="L210" s="459"/>
      <c r="M210" s="458"/>
      <c r="N210" s="458"/>
      <c r="O210" s="458"/>
      <c r="P210" s="458"/>
      <c r="Q210" s="458"/>
      <c r="R210" s="459"/>
    </row>
    <row r="211" spans="1:18" ht="10.5" hidden="1" outlineLevel="1" x14ac:dyDescent="0.25">
      <c r="A211" s="152" t="str">
        <v/>
      </c>
      <c r="B211" s="458"/>
      <c r="C211" s="458"/>
      <c r="D211" s="458"/>
      <c r="E211" s="458"/>
      <c r="F211" s="458"/>
      <c r="G211" s="458"/>
      <c r="H211" s="458"/>
      <c r="I211" s="458"/>
      <c r="J211" s="459"/>
      <c r="K211" s="458"/>
      <c r="L211" s="459"/>
      <c r="M211" s="458"/>
      <c r="N211" s="458"/>
      <c r="O211" s="458"/>
      <c r="P211" s="458"/>
      <c r="Q211" s="458"/>
      <c r="R211" s="459"/>
    </row>
    <row r="212" spans="1:18" ht="10.5" hidden="1" outlineLevel="1" x14ac:dyDescent="0.25">
      <c r="A212" s="152" t="str">
        <v/>
      </c>
      <c r="B212" s="458"/>
      <c r="C212" s="458"/>
      <c r="D212" s="458"/>
      <c r="E212" s="458"/>
      <c r="F212" s="458"/>
      <c r="G212" s="458"/>
      <c r="H212" s="458"/>
      <c r="I212" s="458"/>
      <c r="J212" s="459"/>
      <c r="K212" s="458"/>
      <c r="L212" s="459"/>
      <c r="M212" s="458"/>
      <c r="N212" s="458"/>
      <c r="O212" s="458"/>
      <c r="P212" s="458"/>
      <c r="Q212" s="458"/>
      <c r="R212" s="459"/>
    </row>
    <row r="213" spans="1:18" ht="10.5" hidden="1" outlineLevel="1" x14ac:dyDescent="0.25">
      <c r="A213" s="152" t="str">
        <v/>
      </c>
      <c r="B213" s="458"/>
      <c r="C213" s="458"/>
      <c r="D213" s="458"/>
      <c r="E213" s="458"/>
      <c r="F213" s="458"/>
      <c r="G213" s="458"/>
      <c r="H213" s="458"/>
      <c r="I213" s="458"/>
      <c r="J213" s="459"/>
      <c r="K213" s="458"/>
      <c r="L213" s="459"/>
      <c r="M213" s="458"/>
      <c r="N213" s="458"/>
      <c r="O213" s="458"/>
      <c r="P213" s="458"/>
      <c r="Q213" s="458"/>
      <c r="R213" s="459"/>
    </row>
    <row r="214" spans="1:18" ht="10.5" hidden="1" outlineLevel="1" x14ac:dyDescent="0.25">
      <c r="A214" s="152" t="str">
        <v/>
      </c>
      <c r="B214" s="458"/>
      <c r="C214" s="458"/>
      <c r="D214" s="458"/>
      <c r="E214" s="458"/>
      <c r="F214" s="458"/>
      <c r="G214" s="458"/>
      <c r="H214" s="458"/>
      <c r="I214" s="458"/>
      <c r="J214" s="459"/>
      <c r="K214" s="458"/>
      <c r="L214" s="459"/>
      <c r="M214" s="458"/>
      <c r="N214" s="458"/>
      <c r="O214" s="458"/>
      <c r="P214" s="458"/>
      <c r="Q214" s="458"/>
      <c r="R214" s="459"/>
    </row>
    <row r="215" spans="1:18" ht="10.5" hidden="1" outlineLevel="1" x14ac:dyDescent="0.25">
      <c r="A215" s="152" t="str">
        <v/>
      </c>
      <c r="B215" s="458"/>
      <c r="C215" s="458"/>
      <c r="D215" s="458"/>
      <c r="E215" s="458"/>
      <c r="F215" s="458"/>
      <c r="G215" s="458"/>
      <c r="H215" s="458"/>
      <c r="I215" s="458"/>
      <c r="J215" s="459"/>
      <c r="K215" s="458"/>
      <c r="L215" s="459"/>
      <c r="M215" s="458"/>
      <c r="N215" s="458"/>
      <c r="O215" s="458"/>
      <c r="P215" s="458"/>
      <c r="Q215" s="458"/>
      <c r="R215" s="459"/>
    </row>
    <row r="216" spans="1:18" ht="10.5" hidden="1" outlineLevel="1" x14ac:dyDescent="0.25">
      <c r="A216" s="152" t="str">
        <v/>
      </c>
      <c r="B216" s="458"/>
      <c r="C216" s="458"/>
      <c r="D216" s="458"/>
      <c r="E216" s="458"/>
      <c r="F216" s="458"/>
      <c r="G216" s="458"/>
      <c r="H216" s="458"/>
      <c r="I216" s="458"/>
      <c r="J216" s="459"/>
      <c r="K216" s="458"/>
      <c r="L216" s="459"/>
      <c r="M216" s="458"/>
      <c r="N216" s="458"/>
      <c r="O216" s="458"/>
      <c r="P216" s="458"/>
      <c r="Q216" s="458"/>
      <c r="R216" s="459"/>
    </row>
    <row r="217" spans="1:18" ht="10.5" hidden="1" outlineLevel="1" x14ac:dyDescent="0.25">
      <c r="A217" s="152" t="str">
        <v/>
      </c>
      <c r="B217" s="458"/>
      <c r="C217" s="458"/>
      <c r="D217" s="458"/>
      <c r="E217" s="458"/>
      <c r="F217" s="458"/>
      <c r="G217" s="458"/>
      <c r="H217" s="458"/>
      <c r="I217" s="458"/>
      <c r="J217" s="459"/>
      <c r="K217" s="458"/>
      <c r="L217" s="459"/>
      <c r="M217" s="458"/>
      <c r="N217" s="458"/>
      <c r="O217" s="458"/>
      <c r="P217" s="458"/>
      <c r="Q217" s="458"/>
      <c r="R217" s="459"/>
    </row>
    <row r="218" spans="1:18" ht="12" hidden="1" customHeight="1" outlineLevel="1" x14ac:dyDescent="0.25">
      <c r="A218" s="152" t="str">
        <v/>
      </c>
      <c r="B218" s="458"/>
      <c r="C218" s="458"/>
      <c r="D218" s="458"/>
      <c r="E218" s="458"/>
      <c r="F218" s="458"/>
      <c r="G218" s="458"/>
      <c r="H218" s="458"/>
      <c r="I218" s="458"/>
      <c r="J218" s="459"/>
      <c r="K218" s="458"/>
      <c r="L218" s="459"/>
      <c r="M218" s="458"/>
      <c r="N218" s="458"/>
      <c r="O218" s="458"/>
      <c r="P218" s="458"/>
      <c r="Q218" s="458"/>
      <c r="R218" s="459"/>
    </row>
    <row r="219" spans="1:18" ht="10.5" hidden="1" outlineLevel="1" x14ac:dyDescent="0.25">
      <c r="A219" s="152" t="str">
        <v/>
      </c>
      <c r="B219" s="458"/>
      <c r="C219" s="458"/>
      <c r="D219" s="458"/>
      <c r="E219" s="458"/>
      <c r="F219" s="458"/>
      <c r="G219" s="458"/>
      <c r="H219" s="458"/>
      <c r="I219" s="458"/>
      <c r="J219" s="459"/>
      <c r="K219" s="458"/>
      <c r="L219" s="459"/>
      <c r="M219" s="458"/>
      <c r="N219" s="458"/>
      <c r="O219" s="458"/>
      <c r="P219" s="458"/>
      <c r="Q219" s="458"/>
      <c r="R219" s="459"/>
    </row>
    <row r="220" spans="1:18" ht="10.5" hidden="1" outlineLevel="1" x14ac:dyDescent="0.25">
      <c r="A220" s="152" t="str">
        <v/>
      </c>
      <c r="B220" s="458"/>
      <c r="C220" s="458"/>
      <c r="D220" s="458"/>
      <c r="E220" s="458"/>
      <c r="F220" s="458"/>
      <c r="G220" s="458"/>
      <c r="H220" s="458"/>
      <c r="I220" s="458"/>
      <c r="J220" s="459"/>
      <c r="K220" s="458"/>
      <c r="L220" s="459"/>
      <c r="M220" s="458"/>
      <c r="N220" s="458"/>
      <c r="O220" s="458"/>
      <c r="P220" s="458"/>
      <c r="Q220" s="458"/>
      <c r="R220" s="459"/>
    </row>
    <row r="221" spans="1:18" ht="10.5" hidden="1" outlineLevel="1" x14ac:dyDescent="0.25">
      <c r="A221" s="152" t="str">
        <v/>
      </c>
      <c r="B221" s="458"/>
      <c r="C221" s="458"/>
      <c r="D221" s="458"/>
      <c r="E221" s="458"/>
      <c r="F221" s="458"/>
      <c r="G221" s="458"/>
      <c r="H221" s="458"/>
      <c r="I221" s="458"/>
      <c r="J221" s="459"/>
      <c r="K221" s="458"/>
      <c r="L221" s="459"/>
      <c r="M221" s="458"/>
      <c r="N221" s="458"/>
      <c r="O221" s="458"/>
      <c r="P221" s="458"/>
      <c r="Q221" s="458"/>
      <c r="R221" s="459"/>
    </row>
    <row r="222" spans="1:18" ht="10.5" hidden="1" outlineLevel="1" x14ac:dyDescent="0.25">
      <c r="A222" s="152" t="str">
        <v/>
      </c>
      <c r="B222" s="458"/>
      <c r="C222" s="458"/>
      <c r="D222" s="458"/>
      <c r="E222" s="458"/>
      <c r="F222" s="458"/>
      <c r="G222" s="458"/>
      <c r="H222" s="458"/>
      <c r="I222" s="458"/>
      <c r="J222" s="459"/>
      <c r="K222" s="458"/>
      <c r="L222" s="459"/>
      <c r="M222" s="458"/>
      <c r="N222" s="458"/>
      <c r="O222" s="458"/>
      <c r="P222" s="458"/>
      <c r="Q222" s="458"/>
      <c r="R222" s="459"/>
    </row>
    <row r="223" spans="1:18" ht="10.5" hidden="1" outlineLevel="1" x14ac:dyDescent="0.25">
      <c r="A223" s="152" t="str">
        <v/>
      </c>
      <c r="B223" s="458"/>
      <c r="C223" s="458"/>
      <c r="D223" s="458"/>
      <c r="E223" s="458"/>
      <c r="F223" s="458"/>
      <c r="G223" s="458"/>
      <c r="H223" s="458"/>
      <c r="I223" s="458"/>
      <c r="J223" s="459"/>
      <c r="K223" s="458"/>
      <c r="L223" s="459"/>
      <c r="M223" s="458"/>
      <c r="N223" s="458"/>
      <c r="O223" s="458"/>
      <c r="P223" s="458"/>
      <c r="Q223" s="458"/>
      <c r="R223" s="459"/>
    </row>
    <row r="224" spans="1:18" ht="10.5" hidden="1" outlineLevel="1" x14ac:dyDescent="0.25">
      <c r="A224" s="152" t="str">
        <v/>
      </c>
      <c r="B224" s="458"/>
      <c r="C224" s="458"/>
      <c r="D224" s="458"/>
      <c r="E224" s="458"/>
      <c r="F224" s="458"/>
      <c r="G224" s="458"/>
      <c r="H224" s="458"/>
      <c r="I224" s="458"/>
      <c r="J224" s="459"/>
      <c r="K224" s="458"/>
      <c r="L224" s="459"/>
      <c r="M224" s="458"/>
      <c r="N224" s="458"/>
      <c r="O224" s="458"/>
      <c r="P224" s="458"/>
      <c r="Q224" s="458"/>
      <c r="R224" s="459"/>
    </row>
    <row r="225" spans="1:18" ht="10.5" hidden="1" outlineLevel="1" x14ac:dyDescent="0.25">
      <c r="A225" s="152" t="str">
        <v/>
      </c>
      <c r="B225" s="458"/>
      <c r="C225" s="458"/>
      <c r="D225" s="458"/>
      <c r="E225" s="458"/>
      <c r="F225" s="458"/>
      <c r="G225" s="458"/>
      <c r="H225" s="458"/>
      <c r="I225" s="458"/>
      <c r="J225" s="459"/>
      <c r="K225" s="458"/>
      <c r="L225" s="459"/>
      <c r="M225" s="458"/>
      <c r="N225" s="458"/>
      <c r="O225" s="458"/>
      <c r="P225" s="458"/>
      <c r="Q225" s="458"/>
      <c r="R225" s="459"/>
    </row>
    <row r="226" spans="1:18" ht="10.5" hidden="1" outlineLevel="1" x14ac:dyDescent="0.25">
      <c r="A226" s="152" t="str">
        <v/>
      </c>
      <c r="B226" s="458"/>
      <c r="C226" s="458"/>
      <c r="D226" s="458"/>
      <c r="E226" s="458"/>
      <c r="F226" s="458"/>
      <c r="G226" s="458"/>
      <c r="H226" s="458"/>
      <c r="I226" s="458"/>
      <c r="J226" s="459"/>
      <c r="K226" s="458"/>
      <c r="L226" s="459"/>
      <c r="M226" s="458"/>
      <c r="N226" s="458"/>
      <c r="O226" s="458"/>
      <c r="P226" s="458"/>
      <c r="Q226" s="458"/>
      <c r="R226" s="459"/>
    </row>
    <row r="227" spans="1:18" ht="10.5" hidden="1" outlineLevel="1" x14ac:dyDescent="0.25">
      <c r="A227" s="152" t="str">
        <v/>
      </c>
      <c r="B227" s="458"/>
      <c r="C227" s="458"/>
      <c r="D227" s="458"/>
      <c r="E227" s="458"/>
      <c r="F227" s="458"/>
      <c r="G227" s="458"/>
      <c r="H227" s="458"/>
      <c r="I227" s="458"/>
      <c r="J227" s="459"/>
      <c r="K227" s="458"/>
      <c r="L227" s="459"/>
      <c r="M227" s="458"/>
      <c r="N227" s="458"/>
      <c r="O227" s="458"/>
      <c r="P227" s="458"/>
      <c r="Q227" s="458"/>
      <c r="R227" s="459"/>
    </row>
    <row r="228" spans="1:18" ht="10.5" hidden="1" outlineLevel="1" x14ac:dyDescent="0.25">
      <c r="A228" s="152" t="str">
        <v/>
      </c>
      <c r="B228" s="458"/>
      <c r="C228" s="458"/>
      <c r="D228" s="458"/>
      <c r="E228" s="458"/>
      <c r="F228" s="458"/>
      <c r="G228" s="458"/>
      <c r="H228" s="458"/>
      <c r="I228" s="458"/>
      <c r="J228" s="459"/>
      <c r="K228" s="458"/>
      <c r="L228" s="459"/>
      <c r="M228" s="458"/>
      <c r="N228" s="458"/>
      <c r="O228" s="458"/>
      <c r="P228" s="458"/>
      <c r="Q228" s="458"/>
      <c r="R228" s="459"/>
    </row>
    <row r="229" spans="1:18" ht="10.5" hidden="1" outlineLevel="1" x14ac:dyDescent="0.25">
      <c r="A229" s="152" t="str">
        <v/>
      </c>
      <c r="B229" s="458"/>
      <c r="C229" s="458"/>
      <c r="D229" s="458"/>
      <c r="E229" s="458"/>
      <c r="F229" s="458"/>
      <c r="G229" s="458"/>
      <c r="H229" s="458"/>
      <c r="I229" s="458"/>
      <c r="J229" s="459"/>
      <c r="K229" s="458"/>
      <c r="L229" s="459"/>
      <c r="M229" s="458"/>
      <c r="N229" s="458"/>
      <c r="O229" s="458"/>
      <c r="P229" s="458"/>
      <c r="Q229" s="458"/>
      <c r="R229" s="459"/>
    </row>
    <row r="230" spans="1:18" ht="10.5" hidden="1" outlineLevel="1" x14ac:dyDescent="0.25">
      <c r="A230" s="152" t="str">
        <v/>
      </c>
      <c r="B230" s="458"/>
      <c r="C230" s="458"/>
      <c r="D230" s="458"/>
      <c r="E230" s="458"/>
      <c r="F230" s="458"/>
      <c r="G230" s="458"/>
      <c r="H230" s="458"/>
      <c r="I230" s="458"/>
      <c r="J230" s="459"/>
      <c r="K230" s="458"/>
      <c r="L230" s="459"/>
      <c r="M230" s="458"/>
      <c r="N230" s="458"/>
      <c r="O230" s="458"/>
      <c r="P230" s="458"/>
      <c r="Q230" s="458"/>
      <c r="R230" s="459"/>
    </row>
    <row r="231" spans="1:18" ht="10.5" hidden="1" outlineLevel="1" x14ac:dyDescent="0.25">
      <c r="A231" s="152" t="str">
        <v/>
      </c>
      <c r="B231" s="458"/>
      <c r="C231" s="458"/>
      <c r="D231" s="458"/>
      <c r="E231" s="458"/>
      <c r="F231" s="458"/>
      <c r="G231" s="458"/>
      <c r="H231" s="458"/>
      <c r="I231" s="458"/>
      <c r="J231" s="459"/>
      <c r="K231" s="458"/>
      <c r="L231" s="459"/>
      <c r="M231" s="458"/>
      <c r="N231" s="458"/>
      <c r="O231" s="458"/>
      <c r="P231" s="458"/>
      <c r="Q231" s="458"/>
      <c r="R231" s="459"/>
    </row>
    <row r="232" spans="1:18" ht="10.5" hidden="1" outlineLevel="1" x14ac:dyDescent="0.25">
      <c r="A232" s="152" t="str">
        <v/>
      </c>
      <c r="B232" s="458"/>
      <c r="C232" s="458"/>
      <c r="D232" s="458"/>
      <c r="E232" s="458"/>
      <c r="F232" s="458"/>
      <c r="G232" s="458"/>
      <c r="H232" s="458"/>
      <c r="I232" s="458"/>
      <c r="J232" s="459"/>
      <c r="K232" s="458"/>
      <c r="L232" s="459"/>
      <c r="M232" s="458"/>
      <c r="N232" s="458"/>
      <c r="O232" s="458"/>
      <c r="P232" s="458"/>
      <c r="Q232" s="458"/>
      <c r="R232" s="459"/>
    </row>
    <row r="233" spans="1:18" ht="10.5" hidden="1" outlineLevel="1" x14ac:dyDescent="0.25">
      <c r="A233" s="152" t="str">
        <v/>
      </c>
      <c r="B233" s="458"/>
      <c r="C233" s="458"/>
      <c r="D233" s="458"/>
      <c r="E233" s="458"/>
      <c r="F233" s="458"/>
      <c r="G233" s="458"/>
      <c r="H233" s="458"/>
      <c r="I233" s="458"/>
      <c r="J233" s="459"/>
      <c r="K233" s="458"/>
      <c r="L233" s="459"/>
      <c r="M233" s="458"/>
      <c r="N233" s="458"/>
      <c r="O233" s="458"/>
      <c r="P233" s="458"/>
      <c r="Q233" s="458"/>
      <c r="R233" s="459"/>
    </row>
    <row r="234" spans="1:18" ht="10.5" hidden="1" outlineLevel="1" x14ac:dyDescent="0.25">
      <c r="A234" s="152" t="str">
        <v/>
      </c>
      <c r="B234" s="458"/>
      <c r="C234" s="458"/>
      <c r="D234" s="458"/>
      <c r="E234" s="458"/>
      <c r="F234" s="458"/>
      <c r="G234" s="458"/>
      <c r="H234" s="458"/>
      <c r="I234" s="458"/>
      <c r="J234" s="459"/>
      <c r="K234" s="458"/>
      <c r="L234" s="459"/>
      <c r="M234" s="458"/>
      <c r="N234" s="458"/>
      <c r="O234" s="458"/>
      <c r="P234" s="458"/>
      <c r="Q234" s="458"/>
      <c r="R234" s="459"/>
    </row>
    <row r="235" spans="1:18" ht="10.5" hidden="1" outlineLevel="1" x14ac:dyDescent="0.25">
      <c r="A235" s="152" t="str">
        <v/>
      </c>
      <c r="B235" s="458"/>
      <c r="C235" s="458"/>
      <c r="D235" s="458"/>
      <c r="E235" s="458"/>
      <c r="F235" s="458"/>
      <c r="G235" s="458"/>
      <c r="H235" s="458"/>
      <c r="I235" s="458"/>
      <c r="J235" s="459"/>
      <c r="K235" s="458"/>
      <c r="L235" s="459"/>
      <c r="M235" s="458"/>
      <c r="N235" s="458"/>
      <c r="O235" s="458"/>
      <c r="P235" s="458"/>
      <c r="Q235" s="458"/>
      <c r="R235" s="459"/>
    </row>
    <row r="236" spans="1:18" ht="10.5" hidden="1" outlineLevel="1" x14ac:dyDescent="0.25">
      <c r="A236" s="152" t="str">
        <v/>
      </c>
      <c r="B236" s="458"/>
      <c r="C236" s="458"/>
      <c r="D236" s="458"/>
      <c r="E236" s="458"/>
      <c r="F236" s="458"/>
      <c r="G236" s="458"/>
      <c r="H236" s="458"/>
      <c r="I236" s="458"/>
      <c r="J236" s="459"/>
      <c r="K236" s="458"/>
      <c r="L236" s="459"/>
      <c r="M236" s="458"/>
      <c r="N236" s="458"/>
      <c r="O236" s="458"/>
      <c r="P236" s="458"/>
      <c r="Q236" s="458"/>
      <c r="R236" s="459"/>
    </row>
    <row r="237" spans="1:18" ht="10.5" hidden="1" outlineLevel="1" x14ac:dyDescent="0.25">
      <c r="A237" s="152" t="str">
        <v/>
      </c>
      <c r="B237" s="458"/>
      <c r="C237" s="458"/>
      <c r="D237" s="458"/>
      <c r="E237" s="458"/>
      <c r="F237" s="458"/>
      <c r="G237" s="458"/>
      <c r="H237" s="458"/>
      <c r="I237" s="458"/>
      <c r="J237" s="459"/>
      <c r="K237" s="458"/>
      <c r="L237" s="459"/>
      <c r="M237" s="458"/>
      <c r="N237" s="458"/>
      <c r="O237" s="458"/>
      <c r="P237" s="458"/>
      <c r="Q237" s="458"/>
      <c r="R237" s="459"/>
    </row>
    <row r="238" spans="1:18" ht="10.5" hidden="1" outlineLevel="1" x14ac:dyDescent="0.25">
      <c r="A238" s="152" t="str">
        <v/>
      </c>
      <c r="B238" s="458"/>
      <c r="C238" s="458"/>
      <c r="D238" s="458"/>
      <c r="E238" s="458"/>
      <c r="F238" s="458"/>
      <c r="G238" s="458"/>
      <c r="H238" s="458"/>
      <c r="I238" s="458"/>
      <c r="J238" s="459"/>
      <c r="K238" s="458"/>
      <c r="L238" s="459"/>
      <c r="M238" s="458"/>
      <c r="N238" s="458"/>
      <c r="O238" s="458"/>
      <c r="P238" s="458"/>
      <c r="Q238" s="458"/>
      <c r="R238" s="459"/>
    </row>
    <row r="239" spans="1:18" ht="10.5" hidden="1" outlineLevel="1" x14ac:dyDescent="0.25">
      <c r="A239" s="152" t="str">
        <v/>
      </c>
      <c r="B239" s="458"/>
      <c r="C239" s="458"/>
      <c r="D239" s="458"/>
      <c r="E239" s="458"/>
      <c r="F239" s="458"/>
      <c r="G239" s="458"/>
      <c r="H239" s="458"/>
      <c r="I239" s="458"/>
      <c r="J239" s="459"/>
      <c r="K239" s="458"/>
      <c r="L239" s="459"/>
      <c r="M239" s="458"/>
      <c r="N239" s="458"/>
      <c r="O239" s="458"/>
      <c r="P239" s="458"/>
      <c r="Q239" s="458"/>
      <c r="R239" s="459"/>
    </row>
    <row r="240" spans="1:18" ht="10.5" hidden="1" outlineLevel="1" x14ac:dyDescent="0.25">
      <c r="A240" s="152" t="str">
        <v/>
      </c>
      <c r="B240" s="458"/>
      <c r="C240" s="458"/>
      <c r="D240" s="458"/>
      <c r="E240" s="458"/>
      <c r="F240" s="458"/>
      <c r="G240" s="458"/>
      <c r="H240" s="458"/>
      <c r="I240" s="458"/>
      <c r="J240" s="459"/>
      <c r="K240" s="458"/>
      <c r="L240" s="459"/>
      <c r="M240" s="458"/>
      <c r="N240" s="458"/>
      <c r="O240" s="458"/>
      <c r="P240" s="458"/>
      <c r="Q240" s="458"/>
      <c r="R240" s="459"/>
    </row>
    <row r="241" spans="1:18" ht="10.5" hidden="1" outlineLevel="1" x14ac:dyDescent="0.25">
      <c r="A241" s="152" t="str">
        <v/>
      </c>
      <c r="B241" s="458"/>
      <c r="C241" s="458"/>
      <c r="D241" s="458"/>
      <c r="E241" s="458"/>
      <c r="F241" s="458"/>
      <c r="G241" s="458"/>
      <c r="H241" s="458"/>
      <c r="I241" s="458"/>
      <c r="J241" s="459"/>
      <c r="K241" s="458"/>
      <c r="L241" s="459"/>
      <c r="M241" s="458"/>
      <c r="N241" s="458"/>
      <c r="O241" s="458"/>
      <c r="P241" s="458"/>
      <c r="Q241" s="458"/>
      <c r="R241" s="459"/>
    </row>
    <row r="242" spans="1:18" ht="10.5" hidden="1" outlineLevel="1" x14ac:dyDescent="0.25">
      <c r="A242" s="152" t="str">
        <v/>
      </c>
      <c r="B242" s="458"/>
      <c r="C242" s="458"/>
      <c r="D242" s="458"/>
      <c r="E242" s="458"/>
      <c r="F242" s="458"/>
      <c r="G242" s="458"/>
      <c r="H242" s="458"/>
      <c r="I242" s="458"/>
      <c r="J242" s="459"/>
      <c r="K242" s="458"/>
      <c r="L242" s="459"/>
      <c r="M242" s="458"/>
      <c r="N242" s="458"/>
      <c r="O242" s="458"/>
      <c r="P242" s="458"/>
      <c r="Q242" s="458"/>
      <c r="R242" s="459"/>
    </row>
    <row r="243" spans="1:18" ht="10.5" hidden="1" outlineLevel="1" x14ac:dyDescent="0.25">
      <c r="A243" s="152" t="str">
        <v/>
      </c>
      <c r="B243" s="458"/>
      <c r="C243" s="458"/>
      <c r="D243" s="458"/>
      <c r="E243" s="458"/>
      <c r="F243" s="458"/>
      <c r="G243" s="458"/>
      <c r="H243" s="458"/>
      <c r="I243" s="458"/>
      <c r="J243" s="459"/>
      <c r="K243" s="458"/>
      <c r="L243" s="459"/>
      <c r="M243" s="458"/>
      <c r="N243" s="458"/>
      <c r="O243" s="458"/>
      <c r="P243" s="458"/>
      <c r="Q243" s="458"/>
      <c r="R243" s="459"/>
    </row>
    <row r="244" spans="1:18" ht="10.5" hidden="1" outlineLevel="1" x14ac:dyDescent="0.25">
      <c r="A244" s="152" t="str">
        <v/>
      </c>
      <c r="B244" s="458"/>
      <c r="C244" s="458"/>
      <c r="D244" s="458"/>
      <c r="E244" s="458"/>
      <c r="F244" s="458"/>
      <c r="G244" s="458"/>
      <c r="H244" s="458"/>
      <c r="I244" s="458"/>
      <c r="J244" s="459"/>
      <c r="K244" s="458"/>
      <c r="L244" s="459"/>
      <c r="M244" s="458"/>
      <c r="N244" s="458"/>
      <c r="O244" s="458"/>
      <c r="P244" s="458"/>
      <c r="Q244" s="458"/>
      <c r="R244" s="459"/>
    </row>
    <row r="245" spans="1:18" ht="10.5" hidden="1" outlineLevel="1" x14ac:dyDescent="0.25">
      <c r="A245" s="152" t="str">
        <v/>
      </c>
      <c r="B245" s="458"/>
      <c r="C245" s="458"/>
      <c r="D245" s="458"/>
      <c r="E245" s="458"/>
      <c r="F245" s="458"/>
      <c r="G245" s="458"/>
      <c r="H245" s="458"/>
      <c r="I245" s="458"/>
      <c r="J245" s="459"/>
      <c r="K245" s="458"/>
      <c r="L245" s="459"/>
      <c r="M245" s="458"/>
      <c r="N245" s="458"/>
      <c r="O245" s="458"/>
      <c r="P245" s="458"/>
      <c r="Q245" s="458"/>
      <c r="R245" s="459"/>
    </row>
    <row r="246" spans="1:18" ht="10.5" hidden="1" outlineLevel="1" x14ac:dyDescent="0.25">
      <c r="A246" s="152" t="str">
        <v/>
      </c>
      <c r="B246" s="458"/>
      <c r="C246" s="458"/>
      <c r="D246" s="458"/>
      <c r="E246" s="458"/>
      <c r="F246" s="458"/>
      <c r="G246" s="458"/>
      <c r="H246" s="458"/>
      <c r="I246" s="458"/>
      <c r="J246" s="459"/>
      <c r="K246" s="458"/>
      <c r="L246" s="459"/>
      <c r="M246" s="458"/>
      <c r="N246" s="458"/>
      <c r="O246" s="458"/>
      <c r="P246" s="458"/>
      <c r="Q246" s="458"/>
      <c r="R246" s="459"/>
    </row>
    <row r="247" spans="1:18" ht="10.5" hidden="1" outlineLevel="1" x14ac:dyDescent="0.25">
      <c r="A247" s="152" t="str">
        <v/>
      </c>
      <c r="B247" s="458"/>
      <c r="C247" s="458"/>
      <c r="D247" s="458"/>
      <c r="E247" s="458"/>
      <c r="F247" s="458"/>
      <c r="G247" s="458"/>
      <c r="H247" s="458"/>
      <c r="I247" s="458"/>
      <c r="J247" s="459"/>
      <c r="K247" s="458"/>
      <c r="L247" s="459"/>
      <c r="M247" s="458"/>
      <c r="N247" s="458"/>
      <c r="O247" s="458"/>
      <c r="P247" s="458"/>
      <c r="Q247" s="458"/>
      <c r="R247" s="459"/>
    </row>
    <row r="248" spans="1:18" ht="10.5" hidden="1" outlineLevel="1" x14ac:dyDescent="0.25">
      <c r="A248" s="152" t="str">
        <v/>
      </c>
      <c r="B248" s="458"/>
      <c r="C248" s="458"/>
      <c r="D248" s="458"/>
      <c r="E248" s="458"/>
      <c r="F248" s="458"/>
      <c r="G248" s="458"/>
      <c r="H248" s="458"/>
      <c r="I248" s="458"/>
      <c r="J248" s="459"/>
      <c r="K248" s="458"/>
      <c r="L248" s="459"/>
      <c r="M248" s="458"/>
      <c r="N248" s="458"/>
      <c r="O248" s="458"/>
      <c r="P248" s="458"/>
      <c r="Q248" s="458"/>
      <c r="R248" s="459"/>
    </row>
    <row r="249" spans="1:18" ht="10.5" hidden="1" outlineLevel="1" x14ac:dyDescent="0.25">
      <c r="A249" s="152" t="str">
        <v/>
      </c>
      <c r="B249" s="458"/>
      <c r="C249" s="458"/>
      <c r="D249" s="458"/>
      <c r="E249" s="458"/>
      <c r="F249" s="458"/>
      <c r="G249" s="458"/>
      <c r="H249" s="458"/>
      <c r="I249" s="458"/>
      <c r="J249" s="459"/>
      <c r="K249" s="458"/>
      <c r="L249" s="459"/>
      <c r="M249" s="458"/>
      <c r="N249" s="458"/>
      <c r="O249" s="458"/>
      <c r="P249" s="458"/>
      <c r="Q249" s="458"/>
      <c r="R249" s="459"/>
    </row>
    <row r="250" spans="1:18" ht="10.5" hidden="1" outlineLevel="1" x14ac:dyDescent="0.25">
      <c r="A250" s="152" t="str">
        <v/>
      </c>
      <c r="B250" s="458"/>
      <c r="C250" s="458"/>
      <c r="D250" s="458"/>
      <c r="E250" s="458"/>
      <c r="F250" s="458"/>
      <c r="G250" s="458"/>
      <c r="H250" s="458"/>
      <c r="I250" s="458"/>
      <c r="J250" s="459"/>
      <c r="K250" s="458"/>
      <c r="L250" s="459"/>
      <c r="M250" s="458"/>
      <c r="N250" s="458"/>
      <c r="O250" s="458"/>
      <c r="P250" s="458"/>
      <c r="Q250" s="458"/>
      <c r="R250" s="459"/>
    </row>
    <row r="251" spans="1:18" ht="10.5" hidden="1" outlineLevel="1" x14ac:dyDescent="0.25">
      <c r="A251" s="152" t="str">
        <v/>
      </c>
      <c r="B251" s="458"/>
      <c r="C251" s="458"/>
      <c r="D251" s="458"/>
      <c r="E251" s="458"/>
      <c r="F251" s="458"/>
      <c r="G251" s="458"/>
      <c r="H251" s="458"/>
      <c r="I251" s="458"/>
      <c r="J251" s="459"/>
      <c r="K251" s="458"/>
      <c r="L251" s="459"/>
      <c r="M251" s="458"/>
      <c r="N251" s="458"/>
      <c r="O251" s="458"/>
      <c r="P251" s="458"/>
      <c r="Q251" s="458"/>
      <c r="R251" s="459"/>
    </row>
    <row r="252" spans="1:18" ht="10.5" hidden="1" outlineLevel="1" x14ac:dyDescent="0.25">
      <c r="A252" s="152" t="str">
        <v/>
      </c>
      <c r="B252" s="458"/>
      <c r="C252" s="458"/>
      <c r="D252" s="458"/>
      <c r="E252" s="458"/>
      <c r="F252" s="458"/>
      <c r="G252" s="458"/>
      <c r="H252" s="458"/>
      <c r="I252" s="458"/>
      <c r="J252" s="459"/>
      <c r="K252" s="458"/>
      <c r="L252" s="459"/>
      <c r="M252" s="458"/>
      <c r="N252" s="458"/>
      <c r="O252" s="458"/>
      <c r="P252" s="458"/>
      <c r="Q252" s="458"/>
      <c r="R252" s="459"/>
    </row>
    <row r="253" spans="1:18" ht="10.5" hidden="1" outlineLevel="1" x14ac:dyDescent="0.25">
      <c r="A253" s="152" t="str">
        <v/>
      </c>
      <c r="B253" s="458"/>
      <c r="C253" s="458"/>
      <c r="D253" s="458"/>
      <c r="E253" s="458"/>
      <c r="F253" s="458"/>
      <c r="G253" s="458"/>
      <c r="H253" s="458"/>
      <c r="I253" s="458"/>
      <c r="J253" s="459"/>
      <c r="K253" s="458"/>
      <c r="L253" s="459"/>
      <c r="M253" s="458"/>
      <c r="N253" s="458"/>
      <c r="O253" s="458"/>
      <c r="P253" s="458"/>
      <c r="Q253" s="458"/>
      <c r="R253" s="459"/>
    </row>
    <row r="254" spans="1:18" ht="10.5" hidden="1" outlineLevel="1" x14ac:dyDescent="0.25">
      <c r="A254" s="152" t="str">
        <v/>
      </c>
      <c r="B254" s="458"/>
      <c r="C254" s="458"/>
      <c r="D254" s="458"/>
      <c r="E254" s="458"/>
      <c r="F254" s="458"/>
      <c r="G254" s="458"/>
      <c r="H254" s="458"/>
      <c r="I254" s="458"/>
      <c r="J254" s="459"/>
      <c r="K254" s="458"/>
      <c r="L254" s="459"/>
      <c r="M254" s="458"/>
      <c r="N254" s="458"/>
      <c r="O254" s="458"/>
      <c r="P254" s="458"/>
      <c r="Q254" s="458"/>
      <c r="R254" s="459"/>
    </row>
    <row r="255" spans="1:18" ht="10.5" hidden="1" outlineLevel="1" x14ac:dyDescent="0.25">
      <c r="A255" s="152" t="str">
        <v/>
      </c>
      <c r="B255" s="458"/>
      <c r="C255" s="458"/>
      <c r="D255" s="458"/>
      <c r="E255" s="458"/>
      <c r="F255" s="458"/>
      <c r="G255" s="458"/>
      <c r="H255" s="458"/>
      <c r="I255" s="458"/>
      <c r="J255" s="459"/>
      <c r="K255" s="458"/>
      <c r="L255" s="459"/>
      <c r="M255" s="458"/>
      <c r="N255" s="458"/>
      <c r="O255" s="458"/>
      <c r="P255" s="458"/>
      <c r="Q255" s="458"/>
      <c r="R255" s="459"/>
    </row>
    <row r="256" spans="1:18" ht="10.5" hidden="1" outlineLevel="1" x14ac:dyDescent="0.25">
      <c r="A256" s="152" t="str">
        <v/>
      </c>
      <c r="B256" s="458"/>
      <c r="C256" s="458"/>
      <c r="D256" s="458"/>
      <c r="E256" s="458"/>
      <c r="F256" s="458"/>
      <c r="G256" s="458"/>
      <c r="H256" s="458"/>
      <c r="I256" s="458"/>
      <c r="J256" s="459"/>
      <c r="K256" s="458"/>
      <c r="L256" s="459"/>
      <c r="M256" s="458"/>
      <c r="N256" s="458"/>
      <c r="O256" s="458"/>
      <c r="P256" s="458"/>
      <c r="Q256" s="458"/>
      <c r="R256" s="459"/>
    </row>
    <row r="257" spans="1:18" ht="10.5" hidden="1" outlineLevel="1" x14ac:dyDescent="0.25">
      <c r="A257" s="152" t="str">
        <v/>
      </c>
      <c r="B257" s="458"/>
      <c r="C257" s="458"/>
      <c r="D257" s="458"/>
      <c r="E257" s="458"/>
      <c r="F257" s="458"/>
      <c r="G257" s="458"/>
      <c r="H257" s="458"/>
      <c r="I257" s="458"/>
      <c r="J257" s="459"/>
      <c r="K257" s="458"/>
      <c r="L257" s="459"/>
      <c r="M257" s="458"/>
      <c r="N257" s="458"/>
      <c r="O257" s="458"/>
      <c r="P257" s="458"/>
      <c r="Q257" s="458"/>
      <c r="R257" s="459"/>
    </row>
    <row r="258" spans="1:18" ht="10.5" hidden="1" outlineLevel="1" x14ac:dyDescent="0.25">
      <c r="A258" s="152" t="str">
        <v/>
      </c>
      <c r="B258" s="458"/>
      <c r="C258" s="458"/>
      <c r="D258" s="458"/>
      <c r="E258" s="458"/>
      <c r="F258" s="458"/>
      <c r="G258" s="458"/>
      <c r="H258" s="458"/>
      <c r="I258" s="458"/>
      <c r="J258" s="459"/>
      <c r="K258" s="458"/>
      <c r="L258" s="459"/>
      <c r="M258" s="458"/>
      <c r="N258" s="458"/>
      <c r="O258" s="458"/>
      <c r="P258" s="458"/>
      <c r="Q258" s="458"/>
      <c r="R258" s="459"/>
    </row>
    <row r="259" spans="1:18" ht="10.5" collapsed="1" x14ac:dyDescent="0.25">
      <c r="A259" s="152" t="str">
        <v/>
      </c>
      <c r="B259" s="458"/>
      <c r="C259" s="458"/>
      <c r="D259" s="458"/>
      <c r="E259" s="458"/>
      <c r="F259" s="458"/>
      <c r="G259" s="458"/>
      <c r="H259" s="458"/>
      <c r="I259" s="458"/>
      <c r="J259" s="459"/>
      <c r="K259" s="458"/>
      <c r="L259" s="459"/>
      <c r="M259" s="458"/>
      <c r="N259" s="458"/>
      <c r="O259" s="458"/>
      <c r="P259" s="458"/>
      <c r="Q259" s="458"/>
      <c r="R259" s="459"/>
    </row>
    <row r="260" spans="1:18" ht="10.5" hidden="1" outlineLevel="1" x14ac:dyDescent="0.25">
      <c r="A260" s="152" t="str">
        <v/>
      </c>
      <c r="B260" s="458"/>
      <c r="C260" s="458"/>
      <c r="D260" s="458"/>
      <c r="E260" s="458"/>
      <c r="F260" s="458"/>
      <c r="G260" s="458"/>
      <c r="H260" s="458"/>
      <c r="I260" s="458"/>
      <c r="J260" s="459"/>
      <c r="K260" s="458"/>
      <c r="L260" s="459"/>
      <c r="M260" s="458"/>
      <c r="N260" s="458"/>
      <c r="O260" s="458"/>
      <c r="P260" s="458"/>
      <c r="Q260" s="458"/>
      <c r="R260" s="459"/>
    </row>
    <row r="261" spans="1:18" ht="10.5" hidden="1" outlineLevel="1" x14ac:dyDescent="0.25">
      <c r="A261" s="152" t="str">
        <v/>
      </c>
      <c r="B261" s="458"/>
      <c r="C261" s="458"/>
      <c r="D261" s="458"/>
      <c r="E261" s="458"/>
      <c r="F261" s="458"/>
      <c r="G261" s="458"/>
      <c r="H261" s="458"/>
      <c r="I261" s="458"/>
      <c r="J261" s="459"/>
      <c r="K261" s="458"/>
      <c r="L261" s="459"/>
      <c r="M261" s="458"/>
      <c r="N261" s="458"/>
      <c r="O261" s="458"/>
      <c r="P261" s="458"/>
      <c r="Q261" s="458"/>
      <c r="R261" s="459"/>
    </row>
    <row r="262" spans="1:18" ht="10.5" hidden="1" outlineLevel="1" x14ac:dyDescent="0.25">
      <c r="A262" s="152" t="str">
        <v/>
      </c>
      <c r="B262" s="458"/>
      <c r="C262" s="458"/>
      <c r="D262" s="458"/>
      <c r="E262" s="458"/>
      <c r="F262" s="458"/>
      <c r="G262" s="458"/>
      <c r="H262" s="458"/>
      <c r="I262" s="458"/>
      <c r="J262" s="459"/>
      <c r="K262" s="458"/>
      <c r="L262" s="459"/>
      <c r="M262" s="458"/>
      <c r="N262" s="458"/>
      <c r="O262" s="458"/>
      <c r="P262" s="458"/>
      <c r="Q262" s="458"/>
      <c r="R262" s="459"/>
    </row>
    <row r="263" spans="1:18" ht="10.5" hidden="1" outlineLevel="1" x14ac:dyDescent="0.25">
      <c r="A263" s="152" t="str">
        <v/>
      </c>
      <c r="B263" s="458"/>
      <c r="C263" s="458"/>
      <c r="D263" s="458"/>
      <c r="E263" s="458"/>
      <c r="F263" s="458"/>
      <c r="G263" s="458"/>
      <c r="H263" s="458"/>
      <c r="I263" s="458"/>
      <c r="J263" s="459"/>
      <c r="K263" s="458"/>
      <c r="L263" s="459"/>
      <c r="M263" s="458"/>
      <c r="N263" s="458"/>
      <c r="O263" s="458"/>
      <c r="P263" s="458"/>
      <c r="Q263" s="458"/>
      <c r="R263" s="459"/>
    </row>
    <row r="264" spans="1:18" ht="10.5" hidden="1" outlineLevel="1" x14ac:dyDescent="0.25">
      <c r="A264" s="152" t="str">
        <v/>
      </c>
      <c r="B264" s="458"/>
      <c r="C264" s="458"/>
      <c r="D264" s="458"/>
      <c r="E264" s="458"/>
      <c r="F264" s="458"/>
      <c r="G264" s="458"/>
      <c r="H264" s="458"/>
      <c r="I264" s="458"/>
      <c r="J264" s="459"/>
      <c r="K264" s="458"/>
      <c r="L264" s="459"/>
      <c r="M264" s="458"/>
      <c r="N264" s="458"/>
      <c r="O264" s="458"/>
      <c r="P264" s="458"/>
      <c r="Q264" s="458"/>
      <c r="R264" s="459"/>
    </row>
    <row r="265" spans="1:18" ht="10.5" hidden="1" outlineLevel="1" x14ac:dyDescent="0.25">
      <c r="A265" s="152" t="str">
        <v/>
      </c>
      <c r="B265" s="458"/>
      <c r="C265" s="458"/>
      <c r="D265" s="458"/>
      <c r="E265" s="458"/>
      <c r="F265" s="458"/>
      <c r="G265" s="458"/>
      <c r="H265" s="458"/>
      <c r="I265" s="458"/>
      <c r="J265" s="459"/>
      <c r="K265" s="458"/>
      <c r="L265" s="459"/>
      <c r="M265" s="458"/>
      <c r="N265" s="458"/>
      <c r="O265" s="458"/>
      <c r="P265" s="458"/>
      <c r="Q265" s="458"/>
      <c r="R265" s="459"/>
    </row>
    <row r="266" spans="1:18" ht="10.5" hidden="1" outlineLevel="1" x14ac:dyDescent="0.25">
      <c r="A266" s="152" t="str">
        <v/>
      </c>
      <c r="B266" s="458"/>
      <c r="C266" s="458"/>
      <c r="D266" s="458"/>
      <c r="E266" s="458"/>
      <c r="F266" s="458"/>
      <c r="G266" s="458"/>
      <c r="H266" s="458"/>
      <c r="I266" s="458"/>
      <c r="J266" s="459"/>
      <c r="K266" s="458"/>
      <c r="L266" s="459"/>
      <c r="M266" s="458"/>
      <c r="N266" s="458"/>
      <c r="O266" s="458"/>
      <c r="P266" s="458"/>
      <c r="Q266" s="458"/>
      <c r="R266" s="459"/>
    </row>
    <row r="267" spans="1:18" ht="10.5" hidden="1" outlineLevel="1" x14ac:dyDescent="0.25">
      <c r="A267" s="152" t="str">
        <v/>
      </c>
      <c r="B267" s="458"/>
      <c r="C267" s="458"/>
      <c r="D267" s="458"/>
      <c r="E267" s="458"/>
      <c r="F267" s="458"/>
      <c r="G267" s="458"/>
      <c r="H267" s="458"/>
      <c r="I267" s="458"/>
      <c r="J267" s="459"/>
      <c r="K267" s="458"/>
      <c r="L267" s="459"/>
      <c r="M267" s="458"/>
      <c r="N267" s="458"/>
      <c r="O267" s="458"/>
      <c r="P267" s="458"/>
      <c r="Q267" s="458"/>
      <c r="R267" s="459"/>
    </row>
    <row r="268" spans="1:18" ht="10.5" hidden="1" outlineLevel="1" x14ac:dyDescent="0.25">
      <c r="A268" s="152" t="str">
        <v/>
      </c>
      <c r="B268" s="458"/>
      <c r="C268" s="458"/>
      <c r="D268" s="458"/>
      <c r="E268" s="458"/>
      <c r="F268" s="458"/>
      <c r="G268" s="458"/>
      <c r="H268" s="458"/>
      <c r="I268" s="458"/>
      <c r="J268" s="459"/>
      <c r="K268" s="458"/>
      <c r="L268" s="459"/>
      <c r="M268" s="458"/>
      <c r="N268" s="458"/>
      <c r="O268" s="458"/>
      <c r="P268" s="458"/>
      <c r="Q268" s="458"/>
      <c r="R268" s="459"/>
    </row>
    <row r="269" spans="1:18" ht="10.5" hidden="1" outlineLevel="1" x14ac:dyDescent="0.25">
      <c r="A269" s="152" t="str">
        <v/>
      </c>
      <c r="B269" s="458"/>
      <c r="C269" s="458"/>
      <c r="D269" s="458"/>
      <c r="E269" s="458"/>
      <c r="F269" s="458"/>
      <c r="G269" s="458"/>
      <c r="H269" s="458"/>
      <c r="I269" s="458"/>
      <c r="J269" s="459"/>
      <c r="K269" s="458"/>
      <c r="L269" s="459"/>
      <c r="M269" s="458"/>
      <c r="N269" s="458"/>
      <c r="O269" s="458"/>
      <c r="P269" s="458"/>
      <c r="Q269" s="458"/>
      <c r="R269" s="459"/>
    </row>
    <row r="270" spans="1:18" ht="10.5" hidden="1" outlineLevel="1" x14ac:dyDescent="0.25">
      <c r="A270" s="152" t="str">
        <v/>
      </c>
      <c r="B270" s="458"/>
      <c r="C270" s="458"/>
      <c r="D270" s="458"/>
      <c r="E270" s="458"/>
      <c r="F270" s="458"/>
      <c r="G270" s="458"/>
      <c r="H270" s="458"/>
      <c r="I270" s="458"/>
      <c r="J270" s="459"/>
      <c r="K270" s="458"/>
      <c r="L270" s="459"/>
      <c r="M270" s="458"/>
      <c r="N270" s="458"/>
      <c r="O270" s="458"/>
      <c r="P270" s="458"/>
      <c r="Q270" s="458"/>
      <c r="R270" s="459"/>
    </row>
    <row r="271" spans="1:18" ht="10.5" hidden="1" outlineLevel="1" x14ac:dyDescent="0.25">
      <c r="A271" s="152" t="str">
        <v/>
      </c>
      <c r="B271" s="458"/>
      <c r="C271" s="458"/>
      <c r="D271" s="458"/>
      <c r="E271" s="458"/>
      <c r="F271" s="458"/>
      <c r="G271" s="458"/>
      <c r="H271" s="458"/>
      <c r="I271" s="458"/>
      <c r="J271" s="459"/>
      <c r="K271" s="458"/>
      <c r="L271" s="459"/>
      <c r="M271" s="458"/>
      <c r="N271" s="458"/>
      <c r="O271" s="458"/>
      <c r="P271" s="458"/>
      <c r="Q271" s="458"/>
      <c r="R271" s="459"/>
    </row>
    <row r="272" spans="1:18" ht="10.5" hidden="1" outlineLevel="1" x14ac:dyDescent="0.25">
      <c r="A272" s="152" t="str">
        <v/>
      </c>
      <c r="B272" s="458"/>
      <c r="C272" s="458"/>
      <c r="D272" s="458"/>
      <c r="E272" s="458"/>
      <c r="F272" s="458"/>
      <c r="G272" s="458"/>
      <c r="H272" s="458"/>
      <c r="I272" s="458"/>
      <c r="J272" s="459"/>
      <c r="K272" s="458"/>
      <c r="L272" s="459"/>
      <c r="M272" s="458"/>
      <c r="N272" s="458"/>
      <c r="O272" s="458"/>
      <c r="P272" s="458"/>
      <c r="Q272" s="458"/>
      <c r="R272" s="459"/>
    </row>
    <row r="273" spans="1:18" ht="10.5" hidden="1" outlineLevel="1" x14ac:dyDescent="0.25">
      <c r="A273" s="152" t="str">
        <v/>
      </c>
      <c r="B273" s="458"/>
      <c r="C273" s="458"/>
      <c r="D273" s="458"/>
      <c r="E273" s="458"/>
      <c r="F273" s="458"/>
      <c r="G273" s="458"/>
      <c r="H273" s="458"/>
      <c r="I273" s="458"/>
      <c r="J273" s="459"/>
      <c r="K273" s="458"/>
      <c r="L273" s="459"/>
      <c r="M273" s="458"/>
      <c r="N273" s="458"/>
      <c r="O273" s="458"/>
      <c r="P273" s="458"/>
      <c r="Q273" s="458"/>
      <c r="R273" s="459"/>
    </row>
    <row r="274" spans="1:18" ht="10.5" hidden="1" outlineLevel="1" x14ac:dyDescent="0.25">
      <c r="A274" s="152" t="str">
        <v/>
      </c>
      <c r="B274" s="458"/>
      <c r="C274" s="458"/>
      <c r="D274" s="458"/>
      <c r="E274" s="458"/>
      <c r="F274" s="458"/>
      <c r="G274" s="458"/>
      <c r="H274" s="458"/>
      <c r="I274" s="458"/>
      <c r="J274" s="459"/>
      <c r="K274" s="458"/>
      <c r="L274" s="459"/>
      <c r="M274" s="458"/>
      <c r="N274" s="458"/>
      <c r="O274" s="458"/>
      <c r="P274" s="458"/>
      <c r="Q274" s="458"/>
      <c r="R274" s="459"/>
    </row>
    <row r="275" spans="1:18" ht="10.5" hidden="1" outlineLevel="1" x14ac:dyDescent="0.25">
      <c r="A275" s="152" t="str">
        <v/>
      </c>
      <c r="B275" s="458"/>
      <c r="C275" s="458"/>
      <c r="D275" s="458"/>
      <c r="E275" s="458"/>
      <c r="F275" s="458"/>
      <c r="G275" s="458"/>
      <c r="H275" s="458"/>
      <c r="I275" s="458"/>
      <c r="J275" s="459"/>
      <c r="K275" s="458"/>
      <c r="L275" s="459"/>
      <c r="M275" s="458"/>
      <c r="N275" s="458"/>
      <c r="O275" s="458"/>
      <c r="P275" s="458"/>
      <c r="Q275" s="458"/>
      <c r="R275" s="459"/>
    </row>
    <row r="276" spans="1:18" ht="10.5" hidden="1" outlineLevel="1" x14ac:dyDescent="0.25">
      <c r="A276" s="152" t="str">
        <v/>
      </c>
      <c r="B276" s="458"/>
      <c r="C276" s="458"/>
      <c r="D276" s="458"/>
      <c r="E276" s="458"/>
      <c r="F276" s="458"/>
      <c r="G276" s="458"/>
      <c r="H276" s="458"/>
      <c r="I276" s="458"/>
      <c r="J276" s="459"/>
      <c r="K276" s="458"/>
      <c r="L276" s="459"/>
      <c r="M276" s="458"/>
      <c r="N276" s="458"/>
      <c r="O276" s="458"/>
      <c r="P276" s="458"/>
      <c r="Q276" s="458"/>
      <c r="R276" s="459"/>
    </row>
    <row r="277" spans="1:18" ht="10.5" hidden="1" outlineLevel="1" x14ac:dyDescent="0.25">
      <c r="A277" s="152" t="str">
        <v/>
      </c>
      <c r="B277" s="458"/>
      <c r="C277" s="458"/>
      <c r="D277" s="458"/>
      <c r="E277" s="458"/>
      <c r="F277" s="458"/>
      <c r="G277" s="458"/>
      <c r="H277" s="458"/>
      <c r="I277" s="458"/>
      <c r="J277" s="459"/>
      <c r="K277" s="458"/>
      <c r="L277" s="459"/>
      <c r="M277" s="458"/>
      <c r="N277" s="458"/>
      <c r="O277" s="458"/>
      <c r="P277" s="458"/>
      <c r="Q277" s="458"/>
      <c r="R277" s="459"/>
    </row>
    <row r="278" spans="1:18" ht="10.5" hidden="1" outlineLevel="1" x14ac:dyDescent="0.25">
      <c r="A278" s="152" t="str">
        <v/>
      </c>
      <c r="B278" s="458"/>
      <c r="C278" s="458"/>
      <c r="D278" s="458"/>
      <c r="E278" s="458"/>
      <c r="F278" s="458"/>
      <c r="G278" s="458"/>
      <c r="H278" s="458"/>
      <c r="I278" s="458"/>
      <c r="J278" s="459"/>
      <c r="K278" s="458"/>
      <c r="L278" s="459"/>
      <c r="M278" s="458"/>
      <c r="N278" s="458"/>
      <c r="O278" s="458"/>
      <c r="P278" s="458"/>
      <c r="Q278" s="458"/>
      <c r="R278" s="459"/>
    </row>
    <row r="279" spans="1:18" ht="10.5" hidden="1" outlineLevel="1" x14ac:dyDescent="0.25">
      <c r="A279" s="152" t="str">
        <v/>
      </c>
      <c r="B279" s="458"/>
      <c r="C279" s="458"/>
      <c r="D279" s="458"/>
      <c r="E279" s="458"/>
      <c r="F279" s="458"/>
      <c r="G279" s="458"/>
      <c r="H279" s="458"/>
      <c r="I279" s="458"/>
      <c r="J279" s="459"/>
      <c r="K279" s="458"/>
      <c r="L279" s="459"/>
      <c r="M279" s="458"/>
      <c r="N279" s="458"/>
      <c r="O279" s="458"/>
      <c r="P279" s="458"/>
      <c r="Q279" s="458"/>
      <c r="R279" s="459"/>
    </row>
    <row r="280" spans="1:18" ht="10.5" hidden="1" outlineLevel="1" x14ac:dyDescent="0.25">
      <c r="A280" s="152" t="str">
        <v/>
      </c>
      <c r="B280" s="458"/>
      <c r="C280" s="458"/>
      <c r="D280" s="458"/>
      <c r="E280" s="458"/>
      <c r="F280" s="458"/>
      <c r="G280" s="458"/>
      <c r="H280" s="458"/>
      <c r="I280" s="458"/>
      <c r="J280" s="459"/>
      <c r="K280" s="458"/>
      <c r="L280" s="459"/>
      <c r="M280" s="458"/>
      <c r="N280" s="458"/>
      <c r="O280" s="458"/>
      <c r="P280" s="458"/>
      <c r="Q280" s="458"/>
      <c r="R280" s="459"/>
    </row>
    <row r="281" spans="1:18" ht="10.5" hidden="1" outlineLevel="1" x14ac:dyDescent="0.25">
      <c r="A281" s="152" t="str">
        <v/>
      </c>
      <c r="B281" s="458"/>
      <c r="C281" s="458"/>
      <c r="D281" s="458"/>
      <c r="E281" s="458"/>
      <c r="F281" s="458"/>
      <c r="G281" s="458"/>
      <c r="H281" s="458"/>
      <c r="I281" s="458"/>
      <c r="J281" s="459"/>
      <c r="K281" s="458"/>
      <c r="L281" s="459"/>
      <c r="M281" s="458"/>
      <c r="N281" s="458"/>
      <c r="O281" s="458"/>
      <c r="P281" s="458"/>
      <c r="Q281" s="458"/>
      <c r="R281" s="459"/>
    </row>
    <row r="282" spans="1:18" ht="10.5" hidden="1" outlineLevel="1" x14ac:dyDescent="0.25">
      <c r="A282" s="152" t="str">
        <v/>
      </c>
      <c r="B282" s="458"/>
      <c r="C282" s="458"/>
      <c r="D282" s="458"/>
      <c r="E282" s="458"/>
      <c r="F282" s="458"/>
      <c r="G282" s="458"/>
      <c r="H282" s="458"/>
      <c r="I282" s="458"/>
      <c r="J282" s="459"/>
      <c r="K282" s="458"/>
      <c r="L282" s="459"/>
      <c r="M282" s="458"/>
      <c r="N282" s="458"/>
      <c r="O282" s="458"/>
      <c r="P282" s="458"/>
      <c r="Q282" s="458"/>
      <c r="R282" s="459"/>
    </row>
    <row r="283" spans="1:18" ht="10.5" hidden="1" outlineLevel="1" x14ac:dyDescent="0.25">
      <c r="A283" s="152" t="str">
        <v/>
      </c>
      <c r="B283" s="458"/>
      <c r="C283" s="458"/>
      <c r="D283" s="458"/>
      <c r="E283" s="458"/>
      <c r="F283" s="458"/>
      <c r="G283" s="458"/>
      <c r="H283" s="458"/>
      <c r="I283" s="458"/>
      <c r="J283" s="459"/>
      <c r="K283" s="458"/>
      <c r="L283" s="459"/>
      <c r="M283" s="458"/>
      <c r="N283" s="458"/>
      <c r="O283" s="458"/>
      <c r="P283" s="458"/>
      <c r="Q283" s="458"/>
      <c r="R283" s="459"/>
    </row>
    <row r="284" spans="1:18" ht="10.5" hidden="1" outlineLevel="1" x14ac:dyDescent="0.25">
      <c r="A284" s="152" t="str">
        <v/>
      </c>
      <c r="B284" s="458"/>
      <c r="C284" s="458"/>
      <c r="D284" s="458"/>
      <c r="E284" s="458"/>
      <c r="F284" s="458"/>
      <c r="G284" s="458"/>
      <c r="H284" s="458"/>
      <c r="I284" s="458"/>
      <c r="J284" s="459"/>
      <c r="K284" s="458"/>
      <c r="L284" s="459"/>
      <c r="M284" s="458"/>
      <c r="N284" s="458"/>
      <c r="O284" s="458"/>
      <c r="P284" s="458"/>
      <c r="Q284" s="458"/>
      <c r="R284" s="459"/>
    </row>
    <row r="285" spans="1:18" ht="10.5" hidden="1" outlineLevel="1" x14ac:dyDescent="0.25">
      <c r="A285" s="152" t="str">
        <v/>
      </c>
      <c r="B285" s="458"/>
      <c r="C285" s="458"/>
      <c r="D285" s="458"/>
      <c r="E285" s="458"/>
      <c r="F285" s="458"/>
      <c r="G285" s="458"/>
      <c r="H285" s="458"/>
      <c r="I285" s="458"/>
      <c r="J285" s="459"/>
      <c r="K285" s="458"/>
      <c r="L285" s="459"/>
      <c r="M285" s="458"/>
      <c r="N285" s="458"/>
      <c r="O285" s="458"/>
      <c r="P285" s="458"/>
      <c r="Q285" s="458"/>
      <c r="R285" s="459"/>
    </row>
    <row r="286" spans="1:18" ht="10.5" hidden="1" outlineLevel="1" x14ac:dyDescent="0.25">
      <c r="A286" s="152" t="str">
        <v/>
      </c>
      <c r="B286" s="458"/>
      <c r="C286" s="458"/>
      <c r="D286" s="458"/>
      <c r="E286" s="458"/>
      <c r="F286" s="458"/>
      <c r="G286" s="458"/>
      <c r="H286" s="458"/>
      <c r="I286" s="458"/>
      <c r="J286" s="459"/>
      <c r="K286" s="458"/>
      <c r="L286" s="459"/>
      <c r="M286" s="458"/>
      <c r="N286" s="458"/>
      <c r="O286" s="458"/>
      <c r="P286" s="458"/>
      <c r="Q286" s="458"/>
      <c r="R286" s="459"/>
    </row>
    <row r="287" spans="1:18" ht="10.5" hidden="1" outlineLevel="1" x14ac:dyDescent="0.25">
      <c r="A287" s="152" t="str">
        <v/>
      </c>
      <c r="B287" s="458"/>
      <c r="C287" s="458"/>
      <c r="D287" s="458"/>
      <c r="E287" s="458"/>
      <c r="F287" s="458"/>
      <c r="G287" s="458"/>
      <c r="H287" s="458"/>
      <c r="I287" s="458"/>
      <c r="J287" s="459"/>
      <c r="K287" s="458"/>
      <c r="L287" s="459"/>
      <c r="M287" s="458"/>
      <c r="N287" s="458"/>
      <c r="O287" s="458"/>
      <c r="P287" s="458"/>
      <c r="Q287" s="458"/>
      <c r="R287" s="459"/>
    </row>
    <row r="288" spans="1:18" ht="10.5" hidden="1" outlineLevel="1" x14ac:dyDescent="0.25">
      <c r="A288" s="152" t="str">
        <v/>
      </c>
      <c r="B288" s="458"/>
      <c r="C288" s="458"/>
      <c r="D288" s="458"/>
      <c r="E288" s="458"/>
      <c r="F288" s="458"/>
      <c r="G288" s="458"/>
      <c r="H288" s="458"/>
      <c r="I288" s="458"/>
      <c r="J288" s="459"/>
      <c r="K288" s="458"/>
      <c r="L288" s="459"/>
      <c r="M288" s="458"/>
      <c r="N288" s="458"/>
      <c r="O288" s="458"/>
      <c r="P288" s="458"/>
      <c r="Q288" s="458"/>
      <c r="R288" s="459"/>
    </row>
    <row r="289" spans="1:18" ht="10.5" hidden="1" outlineLevel="1" x14ac:dyDescent="0.25">
      <c r="A289" s="152" t="str">
        <v/>
      </c>
      <c r="B289" s="458"/>
      <c r="C289" s="458"/>
      <c r="D289" s="458"/>
      <c r="E289" s="458"/>
      <c r="F289" s="458"/>
      <c r="G289" s="458"/>
      <c r="H289" s="458"/>
      <c r="I289" s="458"/>
      <c r="J289" s="459"/>
      <c r="K289" s="458"/>
      <c r="L289" s="459"/>
      <c r="M289" s="458"/>
      <c r="N289" s="458"/>
      <c r="O289" s="458"/>
      <c r="P289" s="458"/>
      <c r="Q289" s="458"/>
      <c r="R289" s="459"/>
    </row>
    <row r="290" spans="1:18" ht="10.5" hidden="1" outlineLevel="1" x14ac:dyDescent="0.25">
      <c r="A290" s="152" t="str">
        <v/>
      </c>
      <c r="B290" s="458"/>
      <c r="C290" s="458"/>
      <c r="D290" s="458"/>
      <c r="E290" s="458"/>
      <c r="F290" s="458"/>
      <c r="G290" s="458"/>
      <c r="H290" s="458"/>
      <c r="I290" s="458"/>
      <c r="J290" s="459"/>
      <c r="K290" s="458"/>
      <c r="L290" s="459"/>
      <c r="M290" s="458"/>
      <c r="N290" s="458"/>
      <c r="O290" s="458"/>
      <c r="P290" s="458"/>
      <c r="Q290" s="458"/>
      <c r="R290" s="459"/>
    </row>
    <row r="291" spans="1:18" ht="10.5" hidden="1" outlineLevel="1" x14ac:dyDescent="0.25">
      <c r="A291" s="152" t="str">
        <v/>
      </c>
      <c r="B291" s="458"/>
      <c r="C291" s="458"/>
      <c r="D291" s="458"/>
      <c r="E291" s="458"/>
      <c r="F291" s="458"/>
      <c r="G291" s="458"/>
      <c r="H291" s="458"/>
      <c r="I291" s="458"/>
      <c r="J291" s="459"/>
      <c r="K291" s="458"/>
      <c r="L291" s="459"/>
      <c r="M291" s="458"/>
      <c r="N291" s="458"/>
      <c r="O291" s="458"/>
      <c r="P291" s="458"/>
      <c r="Q291" s="458"/>
      <c r="R291" s="459"/>
    </row>
    <row r="292" spans="1:18" ht="10.5" hidden="1" outlineLevel="1" x14ac:dyDescent="0.25">
      <c r="A292" s="152" t="str">
        <v/>
      </c>
      <c r="B292" s="458"/>
      <c r="C292" s="458"/>
      <c r="D292" s="458"/>
      <c r="E292" s="458"/>
      <c r="F292" s="458"/>
      <c r="G292" s="458"/>
      <c r="H292" s="458"/>
      <c r="I292" s="458"/>
      <c r="J292" s="459"/>
      <c r="K292" s="458"/>
      <c r="L292" s="459"/>
      <c r="M292" s="458"/>
      <c r="N292" s="458"/>
      <c r="O292" s="458"/>
      <c r="P292" s="458"/>
      <c r="Q292" s="458"/>
      <c r="R292" s="459"/>
    </row>
    <row r="293" spans="1:18" ht="10.5" hidden="1" outlineLevel="1" x14ac:dyDescent="0.25">
      <c r="A293" s="152" t="str">
        <v/>
      </c>
      <c r="B293" s="458"/>
      <c r="C293" s="458"/>
      <c r="D293" s="458"/>
      <c r="E293" s="458"/>
      <c r="F293" s="458"/>
      <c r="G293" s="458"/>
      <c r="H293" s="458"/>
      <c r="I293" s="458"/>
      <c r="J293" s="459"/>
      <c r="K293" s="458"/>
      <c r="L293" s="459"/>
      <c r="M293" s="458"/>
      <c r="N293" s="458"/>
      <c r="O293" s="458"/>
      <c r="P293" s="458"/>
      <c r="Q293" s="458"/>
      <c r="R293" s="459"/>
    </row>
    <row r="294" spans="1:18" ht="10.5" hidden="1" outlineLevel="1" x14ac:dyDescent="0.25">
      <c r="A294" s="152" t="str">
        <v/>
      </c>
      <c r="B294" s="458"/>
      <c r="C294" s="458"/>
      <c r="D294" s="458"/>
      <c r="E294" s="458"/>
      <c r="F294" s="458"/>
      <c r="G294" s="458"/>
      <c r="H294" s="458"/>
      <c r="I294" s="458"/>
      <c r="J294" s="459"/>
      <c r="K294" s="458"/>
      <c r="L294" s="459"/>
      <c r="M294" s="458"/>
      <c r="N294" s="458"/>
      <c r="O294" s="458"/>
      <c r="P294" s="458"/>
      <c r="Q294" s="458"/>
      <c r="R294" s="459"/>
    </row>
    <row r="295" spans="1:18" ht="10.5" hidden="1" outlineLevel="1" x14ac:dyDescent="0.25">
      <c r="A295" s="152" t="str">
        <v/>
      </c>
      <c r="B295" s="458"/>
      <c r="C295" s="458"/>
      <c r="D295" s="458"/>
      <c r="E295" s="458"/>
      <c r="F295" s="458"/>
      <c r="G295" s="458"/>
      <c r="H295" s="458"/>
      <c r="I295" s="458"/>
      <c r="J295" s="459"/>
      <c r="K295" s="458"/>
      <c r="L295" s="459"/>
      <c r="M295" s="458"/>
      <c r="N295" s="458"/>
      <c r="O295" s="458"/>
      <c r="P295" s="458"/>
      <c r="Q295" s="458"/>
      <c r="R295" s="459"/>
    </row>
    <row r="296" spans="1:18" ht="10.5" hidden="1" outlineLevel="1" x14ac:dyDescent="0.25">
      <c r="A296" s="152" t="str">
        <v/>
      </c>
      <c r="B296" s="458"/>
      <c r="C296" s="458"/>
      <c r="D296" s="458"/>
      <c r="E296" s="458"/>
      <c r="F296" s="458"/>
      <c r="G296" s="458"/>
      <c r="H296" s="458"/>
      <c r="I296" s="458"/>
      <c r="J296" s="459"/>
      <c r="K296" s="458"/>
      <c r="L296" s="459"/>
      <c r="M296" s="458"/>
      <c r="N296" s="458"/>
      <c r="O296" s="458"/>
      <c r="P296" s="458"/>
      <c r="Q296" s="458"/>
      <c r="R296" s="459"/>
    </row>
    <row r="297" spans="1:18" ht="10.5" hidden="1" outlineLevel="1" x14ac:dyDescent="0.25">
      <c r="A297" s="152" t="str">
        <v/>
      </c>
      <c r="B297" s="458"/>
      <c r="C297" s="458"/>
      <c r="D297" s="458"/>
      <c r="E297" s="458"/>
      <c r="F297" s="458"/>
      <c r="G297" s="458"/>
      <c r="H297" s="458"/>
      <c r="I297" s="458"/>
      <c r="J297" s="459"/>
      <c r="K297" s="458"/>
      <c r="L297" s="459"/>
      <c r="M297" s="458"/>
      <c r="N297" s="458"/>
      <c r="O297" s="458"/>
      <c r="P297" s="458"/>
      <c r="Q297" s="458"/>
      <c r="R297" s="459"/>
    </row>
    <row r="298" spans="1:18" ht="10.5" hidden="1" outlineLevel="1" x14ac:dyDescent="0.25">
      <c r="A298" s="152" t="str">
        <v/>
      </c>
      <c r="B298" s="458"/>
      <c r="C298" s="458"/>
      <c r="D298" s="458"/>
      <c r="E298" s="458"/>
      <c r="F298" s="458"/>
      <c r="G298" s="458"/>
      <c r="H298" s="458"/>
      <c r="I298" s="458"/>
      <c r="J298" s="459"/>
      <c r="K298" s="458"/>
      <c r="L298" s="459"/>
      <c r="M298" s="458"/>
      <c r="N298" s="458"/>
      <c r="O298" s="458"/>
      <c r="P298" s="458"/>
      <c r="Q298" s="458"/>
      <c r="R298" s="459"/>
    </row>
    <row r="299" spans="1:18" ht="10.5" hidden="1" outlineLevel="1" x14ac:dyDescent="0.25">
      <c r="A299" s="152" t="str">
        <v/>
      </c>
      <c r="B299" s="458"/>
      <c r="C299" s="458"/>
      <c r="D299" s="458"/>
      <c r="E299" s="458"/>
      <c r="F299" s="458"/>
      <c r="G299" s="458"/>
      <c r="H299" s="458"/>
      <c r="I299" s="458"/>
      <c r="J299" s="459"/>
      <c r="K299" s="458"/>
      <c r="L299" s="459"/>
      <c r="M299" s="458"/>
      <c r="N299" s="458"/>
      <c r="O299" s="458"/>
      <c r="P299" s="458"/>
      <c r="Q299" s="458"/>
      <c r="R299" s="459"/>
    </row>
    <row r="300" spans="1:18" ht="10.5" hidden="1" outlineLevel="1" x14ac:dyDescent="0.25">
      <c r="A300" s="152" t="str">
        <v/>
      </c>
      <c r="B300" s="458"/>
      <c r="C300" s="458"/>
      <c r="D300" s="458"/>
      <c r="E300" s="458"/>
      <c r="F300" s="458"/>
      <c r="G300" s="458"/>
      <c r="H300" s="458"/>
      <c r="I300" s="458"/>
      <c r="J300" s="459"/>
      <c r="K300" s="458"/>
      <c r="L300" s="459"/>
      <c r="M300" s="458"/>
      <c r="N300" s="458"/>
      <c r="O300" s="458"/>
      <c r="P300" s="458"/>
      <c r="Q300" s="458"/>
      <c r="R300" s="459"/>
    </row>
    <row r="301" spans="1:18" ht="10.5" hidden="1" outlineLevel="1" x14ac:dyDescent="0.25">
      <c r="A301" s="152" t="str">
        <v/>
      </c>
      <c r="B301" s="458"/>
      <c r="C301" s="458"/>
      <c r="D301" s="458"/>
      <c r="E301" s="458"/>
      <c r="F301" s="458"/>
      <c r="G301" s="458"/>
      <c r="H301" s="458"/>
      <c r="I301" s="458"/>
      <c r="J301" s="459"/>
      <c r="K301" s="458"/>
      <c r="L301" s="459"/>
      <c r="M301" s="458"/>
      <c r="N301" s="458"/>
      <c r="O301" s="458"/>
      <c r="P301" s="458"/>
      <c r="Q301" s="458"/>
      <c r="R301" s="459"/>
    </row>
    <row r="302" spans="1:18" ht="10.5" hidden="1" outlineLevel="1" x14ac:dyDescent="0.25">
      <c r="A302" s="152" t="str">
        <v/>
      </c>
      <c r="B302" s="458"/>
      <c r="C302" s="458"/>
      <c r="D302" s="458"/>
      <c r="E302" s="458"/>
      <c r="F302" s="458"/>
      <c r="G302" s="458"/>
      <c r="H302" s="458"/>
      <c r="I302" s="458"/>
      <c r="J302" s="459"/>
      <c r="K302" s="458"/>
      <c r="L302" s="459"/>
      <c r="M302" s="458"/>
      <c r="N302" s="458"/>
      <c r="O302" s="458"/>
      <c r="P302" s="458"/>
      <c r="Q302" s="458"/>
      <c r="R302" s="459"/>
    </row>
    <row r="303" spans="1:18" ht="10.5" hidden="1" outlineLevel="1" x14ac:dyDescent="0.25">
      <c r="A303" s="152" t="str">
        <v/>
      </c>
      <c r="B303" s="458"/>
      <c r="C303" s="458"/>
      <c r="D303" s="458"/>
      <c r="E303" s="458"/>
      <c r="F303" s="458"/>
      <c r="G303" s="458"/>
      <c r="H303" s="458"/>
      <c r="I303" s="458"/>
      <c r="J303" s="459"/>
      <c r="K303" s="458"/>
      <c r="L303" s="459"/>
      <c r="M303" s="458"/>
      <c r="N303" s="458"/>
      <c r="O303" s="458"/>
      <c r="P303" s="458"/>
      <c r="Q303" s="458"/>
      <c r="R303" s="459"/>
    </row>
    <row r="304" spans="1:18" ht="10.5" hidden="1" outlineLevel="1" x14ac:dyDescent="0.25">
      <c r="A304" s="152" t="str">
        <v/>
      </c>
      <c r="B304" s="458"/>
      <c r="C304" s="458"/>
      <c r="D304" s="458"/>
      <c r="E304" s="458"/>
      <c r="F304" s="458"/>
      <c r="G304" s="458"/>
      <c r="H304" s="458"/>
      <c r="I304" s="458"/>
      <c r="J304" s="459"/>
      <c r="K304" s="458"/>
      <c r="L304" s="459"/>
      <c r="M304" s="458"/>
      <c r="N304" s="458"/>
      <c r="O304" s="458"/>
      <c r="P304" s="458"/>
      <c r="Q304" s="458"/>
      <c r="R304" s="459"/>
    </row>
    <row r="305" spans="1:18" ht="10.5" hidden="1" outlineLevel="1" x14ac:dyDescent="0.25">
      <c r="A305" s="152" t="str">
        <v/>
      </c>
      <c r="B305" s="458"/>
      <c r="C305" s="458"/>
      <c r="D305" s="458"/>
      <c r="E305" s="458"/>
      <c r="F305" s="458"/>
      <c r="G305" s="458"/>
      <c r="H305" s="458"/>
      <c r="I305" s="458"/>
      <c r="J305" s="459"/>
      <c r="K305" s="458"/>
      <c r="L305" s="459"/>
      <c r="M305" s="458"/>
      <c r="N305" s="458"/>
      <c r="O305" s="458"/>
      <c r="P305" s="458"/>
      <c r="Q305" s="458"/>
      <c r="R305" s="459"/>
    </row>
    <row r="306" spans="1:18" collapsed="1" x14ac:dyDescent="0.2">
      <c r="A306" s="498" t="s">
        <v>209</v>
      </c>
      <c r="B306" s="499" t="s">
        <v>209</v>
      </c>
      <c r="C306" s="499" t="s">
        <v>209</v>
      </c>
      <c r="D306" s="499" t="s">
        <v>209</v>
      </c>
      <c r="E306" s="499" t="s">
        <v>209</v>
      </c>
      <c r="F306" s="499" t="s">
        <v>209</v>
      </c>
      <c r="G306" s="499" t="s">
        <v>209</v>
      </c>
      <c r="H306" s="499" t="s">
        <v>209</v>
      </c>
      <c r="I306" s="499" t="s">
        <v>209</v>
      </c>
      <c r="J306" s="498" t="s">
        <v>209</v>
      </c>
      <c r="K306" s="499" t="s">
        <v>209</v>
      </c>
      <c r="L306" s="498" t="s">
        <v>209</v>
      </c>
      <c r="M306" s="499" t="s">
        <v>209</v>
      </c>
      <c r="N306" s="499" t="s">
        <v>209</v>
      </c>
      <c r="O306" s="499" t="s">
        <v>209</v>
      </c>
      <c r="P306" s="499" t="s">
        <v>209</v>
      </c>
      <c r="Q306" s="499" t="s">
        <v>209</v>
      </c>
      <c r="R306" s="499" t="s">
        <v>209</v>
      </c>
    </row>
  </sheetData>
  <sheetProtection sheet="1" objects="1" scenarios="1"/>
  <mergeCells count="2">
    <mergeCell ref="M4:R4"/>
    <mergeCell ref="B4:L4"/>
  </mergeCells>
  <phoneticPr fontId="6" type="noConversion"/>
  <conditionalFormatting sqref="A6:R305">
    <cfRule type="expression" dxfId="263" priority="1">
      <formula>IF($A6="",TRUE,FALSE)</formula>
    </cfRule>
  </conditionalFormatting>
  <dataValidations count="2">
    <dataValidation allowBlank="1" showInputMessage="1" showErrorMessage="1" promptTitle="Investment Role" prompt="For each row in which there is a company name listed, please enter the initials of the person responsible for the corresponding activity." sqref="J7:J16 B6:R6"/>
    <dataValidation allowBlank="1" showErrorMessage="1" promptTitle="Investment Role" prompt="For each row in which there is a company name listed, please enter the initials of the person responsible for each role or delete the asterisk symbol &quot;*&quot;." sqref="B7:I305 J17:J305 K7:R305"/>
  </dataValidations>
  <pageMargins left="0.25" right="0.25" top="0.75" bottom="0.75" header="0.3" footer="0.3"/>
  <pageSetup scale="61" orientation="landscape" r:id="rId1"/>
  <headerFooter>
    <oddHeader>&amp;L&amp;"Arial,Bold"&amp;8&amp;K0000FFE1-G. Active Involvement</oddHeader>
    <oddFooter>&amp;L&amp;F&amp;R&amp;P of &amp;N</oddFooter>
  </headerFooter>
  <cellWatches>
    <cellWatch r="A6"/>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B170"/>
  <sheetViews>
    <sheetView showGridLines="0" zoomScale="80" zoomScaleNormal="80" zoomScaleSheetLayoutView="40" workbookViewId="0">
      <pane ySplit="9" topLeftCell="A10" activePane="bottomLeft" state="frozen"/>
      <selection pane="bottomLeft" activeCell="A10" sqref="A10"/>
    </sheetView>
  </sheetViews>
  <sheetFormatPr defaultColWidth="9.1796875" defaultRowHeight="10" outlineLevelRow="1" outlineLevelCol="1" x14ac:dyDescent="0.25"/>
  <cols>
    <col min="1" max="1" width="15.453125" style="156" customWidth="1"/>
    <col min="2" max="2" width="31.81640625" style="247" customWidth="1"/>
    <col min="3" max="14" width="12.7265625" style="156" customWidth="1"/>
    <col min="15" max="21" width="12.7265625" style="156" hidden="1" customWidth="1"/>
    <col min="22" max="22" width="12.7265625" style="156" hidden="1" customWidth="1" collapsed="1"/>
    <col min="23" max="43" width="12.7265625" style="156" hidden="1" customWidth="1"/>
    <col min="44" max="44" width="12.7265625" style="156" hidden="1" customWidth="1" collapsed="1"/>
    <col min="45" max="52" width="12.7265625" style="156" hidden="1" customWidth="1"/>
    <col min="53" max="63" width="12.7265625" style="156" hidden="1" customWidth="1" outlineLevel="1"/>
    <col min="64" max="64" width="12.7265625" style="156" hidden="1" customWidth="1" outlineLevel="1" collapsed="1"/>
    <col min="65" max="93" width="12.7265625" style="156" hidden="1" customWidth="1" outlineLevel="1"/>
    <col min="94" max="94" width="12.7265625" style="156" hidden="1" customWidth="1" outlineLevel="1" collapsed="1"/>
    <col min="95" max="102" width="12.7265625" style="156" hidden="1" customWidth="1" outlineLevel="1"/>
    <col min="103" max="103" width="12.7265625" style="156" hidden="1" customWidth="1" collapsed="1"/>
    <col min="104" max="113" width="12.7265625" style="156" hidden="1" customWidth="1" outlineLevel="1"/>
    <col min="114" max="114" width="12.7265625" style="156" hidden="1" customWidth="1" outlineLevel="1" collapsed="1"/>
    <col min="115" max="143" width="12.7265625" style="156" hidden="1" customWidth="1" outlineLevel="1"/>
    <col min="144" max="144" width="12.7265625" style="156" hidden="1" customWidth="1" outlineLevel="1" collapsed="1"/>
    <col min="145" max="153" width="12.7265625" style="156" hidden="1" customWidth="1" outlineLevel="1"/>
    <col min="154" max="154" width="12.7265625" style="156" hidden="1" customWidth="1" collapsed="1"/>
    <col min="155" max="163" width="12.7265625" style="156" hidden="1" customWidth="1" outlineLevel="1"/>
    <col min="164" max="164" width="12.7265625" style="156" hidden="1" customWidth="1" outlineLevel="1" collapsed="1"/>
    <col min="165" max="193" width="12.7265625" style="156" hidden="1" customWidth="1" outlineLevel="1"/>
    <col min="194" max="194" width="12.7265625" style="156" hidden="1" customWidth="1" outlineLevel="1" collapsed="1"/>
    <col min="195" max="204" width="12.7265625" style="156" hidden="1" customWidth="1" outlineLevel="1"/>
    <col min="205" max="205" width="12.7265625" style="156" hidden="1" customWidth="1" collapsed="1"/>
    <col min="206" max="213" width="12.7265625" style="156" hidden="1" customWidth="1" outlineLevel="1"/>
    <col min="214" max="214" width="12.7265625" style="156" hidden="1" customWidth="1" outlineLevel="1" collapsed="1"/>
    <col min="215" max="238" width="12.7265625" style="156" hidden="1" customWidth="1" outlineLevel="1"/>
    <col min="239" max="239" width="12.7265625" style="156" hidden="1" customWidth="1" outlineLevel="1" collapsed="1"/>
    <col min="240" max="241" width="12.7265625" style="156" hidden="1" customWidth="1" outlineLevel="1"/>
    <col min="242" max="242" width="12.7265625" style="156" hidden="1" customWidth="1" outlineLevel="1" collapsed="1"/>
    <col min="243" max="250" width="12.7265625" style="156" hidden="1" customWidth="1" outlineLevel="1"/>
    <col min="251" max="251" width="12.7265625" style="156" hidden="1" customWidth="1" outlineLevel="1" collapsed="1"/>
    <col min="252" max="255" width="12.7265625" style="156" hidden="1" customWidth="1" outlineLevel="1"/>
    <col min="256" max="256" width="12.7265625" style="156" hidden="1" customWidth="1" collapsed="1"/>
    <col min="257" max="261" width="12.7265625" style="156" hidden="1" customWidth="1" outlineLevel="1"/>
    <col min="262" max="262" width="12.7265625" style="156" hidden="1" customWidth="1" outlineLevel="1" collapsed="1"/>
    <col min="263" max="276" width="12.7265625" style="156" hidden="1" customWidth="1" outlineLevel="1"/>
    <col min="277" max="277" width="12.7265625" style="156" hidden="1" customWidth="1" outlineLevel="1" collapsed="1"/>
    <col min="278" max="281" width="12.7265625" style="156" hidden="1" customWidth="1" outlineLevel="1"/>
    <col min="282" max="282" width="12.7265625" style="156" hidden="1" customWidth="1" outlineLevel="1" collapsed="1"/>
    <col min="283" max="302" width="12.7265625" style="156" hidden="1" customWidth="1" outlineLevel="1"/>
    <col min="303" max="303" width="4.7265625" style="156" customWidth="1" collapsed="1"/>
    <col min="304" max="304" width="19" style="156" customWidth="1"/>
    <col min="305" max="305" width="13" style="156" customWidth="1" collapsed="1"/>
    <col min="306" max="306" width="13" style="156" customWidth="1"/>
    <col min="307" max="307" width="13" style="156" customWidth="1" collapsed="1"/>
    <col min="308" max="308" width="13" style="156" customWidth="1"/>
    <col min="309" max="309" width="5.7265625" style="156" customWidth="1"/>
    <col min="310" max="310" width="34.26953125" style="156" hidden="1" customWidth="1" outlineLevel="1"/>
    <col min="311" max="311" width="12.81640625" style="156" hidden="1" customWidth="1" outlineLevel="1"/>
    <col min="312" max="312" width="9.1796875" style="156" collapsed="1"/>
    <col min="313" max="16384" width="9.1796875" style="156"/>
  </cols>
  <sheetData>
    <row r="1" spans="1:311" s="154" customFormat="1" ht="22.5" customHeight="1" x14ac:dyDescent="0.4">
      <c r="A1" s="100">
        <f>FundName</f>
        <v>0</v>
      </c>
      <c r="B1" s="101"/>
      <c r="C1" s="102"/>
      <c r="D1" s="102"/>
      <c r="E1" s="153"/>
      <c r="F1" s="153"/>
      <c r="KT1" s="52"/>
      <c r="KU1" s="52"/>
      <c r="KV1" s="52"/>
      <c r="KW1" s="52"/>
    </row>
    <row r="2" spans="1:311" ht="11.25" customHeight="1" x14ac:dyDescent="0.25">
      <c r="A2" s="104">
        <f>ApplicantName</f>
        <v>0</v>
      </c>
      <c r="B2" s="155"/>
      <c r="D2" s="157"/>
      <c r="E2" s="157"/>
      <c r="F2" s="157"/>
      <c r="KT2" s="52"/>
      <c r="KU2" s="52"/>
      <c r="KV2" s="52"/>
      <c r="KW2" s="52"/>
    </row>
    <row r="3" spans="1:311" ht="11.25" customHeight="1" thickBot="1" x14ac:dyDescent="0.3">
      <c r="B3" s="158"/>
      <c r="C3" s="625" t="str">
        <f>IFERROR(INDEX(Table1[],MATCH(C$5,CoNames,0),1),"")</f>
        <v/>
      </c>
      <c r="D3" s="625" t="str">
        <f>IFERROR(INDEX(Table1[],MATCH(D$5,CoNames,0),1),"")</f>
        <v/>
      </c>
      <c r="E3" s="625" t="str">
        <f>IFERROR(INDEX(Table1[],MATCH(E$5,CoNames,0),1),"")</f>
        <v/>
      </c>
      <c r="F3" s="625" t="str">
        <f>IFERROR(INDEX(Table1[],MATCH(F$5,CoNames,0),1),"")</f>
        <v/>
      </c>
      <c r="G3" s="625" t="str">
        <f>IFERROR(INDEX(Table1[],MATCH(G$5,CoNames,0),1),"")</f>
        <v/>
      </c>
      <c r="H3" s="625" t="str">
        <f>IFERROR(INDEX(Table1[],MATCH(H$5,CoNames,0),1),"")</f>
        <v/>
      </c>
      <c r="I3" s="625" t="str">
        <f>IFERROR(INDEX(Table1[],MATCH(I$5,CoNames,0),1),"")</f>
        <v/>
      </c>
      <c r="J3" s="625" t="str">
        <f>IFERROR(INDEX(Table1[],MATCH(J$5,CoNames,0),1),"")</f>
        <v/>
      </c>
      <c r="K3" s="625" t="str">
        <f>IFERROR(INDEX(Table1[],MATCH(K$5,CoNames,0),1),"")</f>
        <v/>
      </c>
      <c r="L3" s="625" t="str">
        <f>IFERROR(INDEX(Table1[],MATCH(L$5,CoNames,0),1),"")</f>
        <v/>
      </c>
      <c r="M3" s="625" t="str">
        <f>IFERROR(INDEX(Table1[],MATCH(M$5,CoNames,0),1),"")</f>
        <v/>
      </c>
      <c r="N3" s="625" t="str">
        <f>IFERROR(INDEX(Table1[],MATCH(N$5,CoNames,0),1),"")</f>
        <v/>
      </c>
      <c r="O3" s="625" t="str">
        <f>IFERROR(INDEX(Table1[],MATCH(O$5,CoNames,0),1),"")</f>
        <v/>
      </c>
      <c r="P3" s="625" t="str">
        <f>IFERROR(INDEX(Table1[],MATCH(P$5,CoNames,0),1),"")</f>
        <v/>
      </c>
      <c r="Q3" s="625" t="str">
        <f>IFERROR(INDEX(Table1[],MATCH(Q$5,CoNames,0),1),"")</f>
        <v/>
      </c>
      <c r="R3" s="625" t="str">
        <f>IFERROR(INDEX(Table1[],MATCH(R$5,CoNames,0),1),"")</f>
        <v/>
      </c>
      <c r="S3" s="625" t="str">
        <f>IFERROR(INDEX(Table1[],MATCH(S$5,CoNames,0),1),"")</f>
        <v/>
      </c>
      <c r="T3" s="625" t="str">
        <f>IFERROR(INDEX(Table1[],MATCH(T$5,CoNames,0),1),"")</f>
        <v/>
      </c>
      <c r="U3" s="625" t="str">
        <f>IFERROR(INDEX(Table1[],MATCH(U$5,CoNames,0),1),"")</f>
        <v/>
      </c>
      <c r="V3" s="625" t="str">
        <f>IFERROR(INDEX(Table1[],MATCH(V$5,CoNames,0),1),"")</f>
        <v/>
      </c>
      <c r="W3" s="625" t="str">
        <f>IFERROR(INDEX(Table1[],MATCH(W$5,CoNames,0),1),"")</f>
        <v/>
      </c>
      <c r="X3" s="625" t="str">
        <f>IFERROR(INDEX(Table1[],MATCH(X$5,CoNames,0),1),"")</f>
        <v/>
      </c>
      <c r="Y3" s="625" t="str">
        <f>IFERROR(INDEX(Table1[],MATCH(Y$5,CoNames,0),1),"")</f>
        <v/>
      </c>
      <c r="Z3" s="625" t="str">
        <f>IFERROR(INDEX(Table1[],MATCH(Z$5,CoNames,0),1),"")</f>
        <v/>
      </c>
      <c r="AA3" s="625" t="str">
        <f>IFERROR(INDEX(Table1[],MATCH(AA$5,CoNames,0),1),"")</f>
        <v/>
      </c>
      <c r="AB3" s="625" t="str">
        <f>IFERROR(INDEX(Table1[],MATCH(AB$5,CoNames,0),1),"")</f>
        <v/>
      </c>
      <c r="AC3" s="625" t="str">
        <f>IFERROR(INDEX(Table1[],MATCH(AC$5,CoNames,0),1),"")</f>
        <v/>
      </c>
      <c r="AD3" s="625" t="str">
        <f>IFERROR(INDEX(Table1[],MATCH(AD$5,CoNames,0),1),"")</f>
        <v/>
      </c>
      <c r="AE3" s="625" t="str">
        <f>IFERROR(INDEX(Table1[],MATCH(AE$5,CoNames,0),1),"")</f>
        <v/>
      </c>
      <c r="AF3" s="625" t="str">
        <f>IFERROR(INDEX(Table1[],MATCH(AF$5,CoNames,0),1),"")</f>
        <v/>
      </c>
      <c r="AG3" s="625" t="str">
        <f>IFERROR(INDEX(Table1[],MATCH(AG$5,CoNames,0),1),"")</f>
        <v/>
      </c>
      <c r="AH3" s="625" t="str">
        <f>IFERROR(INDEX(Table1[],MATCH(AH$5,CoNames,0),1),"")</f>
        <v/>
      </c>
      <c r="AI3" s="625" t="str">
        <f>IFERROR(INDEX(Table1[],MATCH(AI$5,CoNames,0),1),"")</f>
        <v/>
      </c>
      <c r="AJ3" s="625" t="str">
        <f>IFERROR(INDEX(Table1[],MATCH(AJ$5,CoNames,0),1),"")</f>
        <v/>
      </c>
      <c r="AK3" s="625" t="str">
        <f>IFERROR(INDEX(Table1[],MATCH(AK$5,CoNames,0),1),"")</f>
        <v/>
      </c>
      <c r="AL3" s="625" t="str">
        <f>IFERROR(INDEX(Table1[],MATCH(AL$5,CoNames,0),1),"")</f>
        <v/>
      </c>
      <c r="AM3" s="625" t="str">
        <f>IFERROR(INDEX(Table1[],MATCH(AM$5,CoNames,0),1),"")</f>
        <v/>
      </c>
      <c r="AN3" s="625" t="str">
        <f>IFERROR(INDEX(Table1[],MATCH(AN$5,CoNames,0),1),"")</f>
        <v/>
      </c>
      <c r="AO3" s="625" t="str">
        <f>IFERROR(INDEX(Table1[],MATCH(AO$5,CoNames,0),1),"")</f>
        <v/>
      </c>
      <c r="AP3" s="625" t="str">
        <f>IFERROR(INDEX(Table1[],MATCH(AP$5,CoNames,0),1),"")</f>
        <v/>
      </c>
      <c r="AQ3" s="625" t="str">
        <f>IFERROR(INDEX(Table1[],MATCH(AQ$5,CoNames,0),1),"")</f>
        <v/>
      </c>
      <c r="AR3" s="625" t="str">
        <f>IFERROR(INDEX(Table1[],MATCH(AR$5,CoNames,0),1),"")</f>
        <v/>
      </c>
      <c r="AS3" s="625" t="str">
        <f>IFERROR(INDEX(Table1[],MATCH(AS$5,CoNames,0),1),"")</f>
        <v/>
      </c>
      <c r="AT3" s="625" t="str">
        <f>IFERROR(INDEX(Table1[],MATCH(AT$5,CoNames,0),1),"")</f>
        <v/>
      </c>
      <c r="AU3" s="625" t="str">
        <f>IFERROR(INDEX(Table1[],MATCH(AU$5,CoNames,0),1),"")</f>
        <v/>
      </c>
      <c r="AV3" s="625" t="str">
        <f>IFERROR(INDEX(Table1[],MATCH(AV$5,CoNames,0),1),"")</f>
        <v/>
      </c>
      <c r="AW3" s="625" t="str">
        <f>IFERROR(INDEX(Table1[],MATCH(AW$5,CoNames,0),1),"")</f>
        <v/>
      </c>
      <c r="AX3" s="625" t="str">
        <f>IFERROR(INDEX(Table1[],MATCH(AX$5,CoNames,0),1),"")</f>
        <v/>
      </c>
      <c r="AY3" s="625" t="str">
        <f>IFERROR(INDEX(Table1[],MATCH(AY$5,CoNames,0),1),"")</f>
        <v/>
      </c>
      <c r="AZ3" s="625" t="str">
        <f>IFERROR(INDEX(Table1[],MATCH(AZ$5,CoNames,0),1),"")</f>
        <v/>
      </c>
      <c r="BA3" s="625" t="str">
        <f>IFERROR(INDEX(Table1[],MATCH(BA$5,CoNames,0),1),"")</f>
        <v/>
      </c>
      <c r="BB3" s="625" t="str">
        <f>IFERROR(INDEX(Table1[],MATCH(BB$5,CoNames,0),1),"")</f>
        <v/>
      </c>
      <c r="BC3" s="625" t="str">
        <f>IFERROR(INDEX(Table1[],MATCH(BC$5,CoNames,0),1),"")</f>
        <v/>
      </c>
      <c r="BD3" s="625" t="str">
        <f>IFERROR(INDEX(Table1[],MATCH(BD$5,CoNames,0),1),"")</f>
        <v/>
      </c>
      <c r="BE3" s="625" t="str">
        <f>IFERROR(INDEX(Table1[],MATCH(BE$5,CoNames,0),1),"")</f>
        <v/>
      </c>
      <c r="BF3" s="625" t="str">
        <f>IFERROR(INDEX(Table1[],MATCH(BF$5,CoNames,0),1),"")</f>
        <v/>
      </c>
      <c r="BG3" s="625" t="str">
        <f>IFERROR(INDEX(Table1[],MATCH(BG$5,CoNames,0),1),"")</f>
        <v/>
      </c>
      <c r="BH3" s="625" t="str">
        <f>IFERROR(INDEX(Table1[],MATCH(BH$5,CoNames,0),1),"")</f>
        <v/>
      </c>
      <c r="BI3" s="625" t="str">
        <f>IFERROR(INDEX(Table1[],MATCH(BI$5,CoNames,0),1),"")</f>
        <v/>
      </c>
      <c r="BJ3" s="625" t="str">
        <f>IFERROR(INDEX(Table1[],MATCH(BJ$5,CoNames,0),1),"")</f>
        <v/>
      </c>
      <c r="BK3" s="625" t="str">
        <f>IFERROR(INDEX(Table1[],MATCH(BK$5,CoNames,0),1),"")</f>
        <v/>
      </c>
      <c r="BL3" s="625" t="str">
        <f>IFERROR(INDEX(Table1[],MATCH(BL$5,CoNames,0),1),"")</f>
        <v/>
      </c>
      <c r="BM3" s="625" t="str">
        <f>IFERROR(INDEX(Table1[],MATCH(BM$5,CoNames,0),1),"")</f>
        <v/>
      </c>
      <c r="BN3" s="625" t="str">
        <f>IFERROR(INDEX(Table1[],MATCH(BN$5,CoNames,0),1),"")</f>
        <v/>
      </c>
      <c r="BO3" s="625" t="str">
        <f>IFERROR(INDEX(Table1[],MATCH(BO$5,CoNames,0),1),"")</f>
        <v/>
      </c>
      <c r="BP3" s="625" t="str">
        <f>IFERROR(INDEX(Table1[],MATCH(BP$5,CoNames,0),1),"")</f>
        <v/>
      </c>
      <c r="BQ3" s="625" t="str">
        <f>IFERROR(INDEX(Table1[],MATCH(BQ$5,CoNames,0),1),"")</f>
        <v/>
      </c>
      <c r="BR3" s="625" t="str">
        <f>IFERROR(INDEX(Table1[],MATCH(BR$5,CoNames,0),1),"")</f>
        <v/>
      </c>
      <c r="BS3" s="625" t="str">
        <f>IFERROR(INDEX(Table1[],MATCH(BS$5,CoNames,0),1),"")</f>
        <v/>
      </c>
      <c r="BT3" s="625" t="str">
        <f>IFERROR(INDEX(Table1[],MATCH(BT$5,CoNames,0),1),"")</f>
        <v/>
      </c>
      <c r="BU3" s="625" t="str">
        <f>IFERROR(INDEX(Table1[],MATCH(BU$5,CoNames,0),1),"")</f>
        <v/>
      </c>
      <c r="BV3" s="625" t="str">
        <f>IFERROR(INDEX(Table1[],MATCH(BV$5,CoNames,0),1),"")</f>
        <v/>
      </c>
      <c r="BW3" s="625" t="str">
        <f>IFERROR(INDEX(Table1[],MATCH(BW$5,CoNames,0),1),"")</f>
        <v/>
      </c>
      <c r="BX3" s="625" t="str">
        <f>IFERROR(INDEX(Table1[],MATCH(BX$5,CoNames,0),1),"")</f>
        <v/>
      </c>
      <c r="BY3" s="625" t="str">
        <f>IFERROR(INDEX(Table1[],MATCH(BY$5,CoNames,0),1),"")</f>
        <v/>
      </c>
      <c r="BZ3" s="625" t="str">
        <f>IFERROR(INDEX(Table1[],MATCH(BZ$5,CoNames,0),1),"")</f>
        <v/>
      </c>
      <c r="CA3" s="625" t="str">
        <f>IFERROR(INDEX(Table1[],MATCH(CA$5,CoNames,0),1),"")</f>
        <v/>
      </c>
      <c r="CB3" s="625" t="str">
        <f>IFERROR(INDEX(Table1[],MATCH(CB$5,CoNames,0),1),"")</f>
        <v/>
      </c>
      <c r="CC3" s="625" t="str">
        <f>IFERROR(INDEX(Table1[],MATCH(CC$5,CoNames,0),1),"")</f>
        <v/>
      </c>
      <c r="CD3" s="625" t="str">
        <f>IFERROR(INDEX(Table1[],MATCH(CD$5,CoNames,0),1),"")</f>
        <v/>
      </c>
      <c r="CE3" s="625" t="str">
        <f>IFERROR(INDEX(Table1[],MATCH(CE$5,CoNames,0),1),"")</f>
        <v/>
      </c>
      <c r="CF3" s="625" t="str">
        <f>IFERROR(INDEX(Table1[],MATCH(CF$5,CoNames,0),1),"")</f>
        <v/>
      </c>
      <c r="CG3" s="625" t="str">
        <f>IFERROR(INDEX(Table1[],MATCH(CG$5,CoNames,0),1),"")</f>
        <v/>
      </c>
      <c r="CH3" s="625" t="str">
        <f>IFERROR(INDEX(Table1[],MATCH(CH$5,CoNames,0),1),"")</f>
        <v/>
      </c>
      <c r="CI3" s="625" t="str">
        <f>IFERROR(INDEX(Table1[],MATCH(CI$5,CoNames,0),1),"")</f>
        <v/>
      </c>
      <c r="CJ3" s="625" t="str">
        <f>IFERROR(INDEX(Table1[],MATCH(CJ$5,CoNames,0),1),"")</f>
        <v/>
      </c>
      <c r="CK3" s="625" t="str">
        <f>IFERROR(INDEX(Table1[],MATCH(CK$5,CoNames,0),1),"")</f>
        <v/>
      </c>
      <c r="CL3" s="625" t="str">
        <f>IFERROR(INDEX(Table1[],MATCH(CL$5,CoNames,0),1),"")</f>
        <v/>
      </c>
      <c r="CM3" s="625" t="str">
        <f>IFERROR(INDEX(Table1[],MATCH(CM$5,CoNames,0),1),"")</f>
        <v/>
      </c>
      <c r="CN3" s="625" t="str">
        <f>IFERROR(INDEX(Table1[],MATCH(CN$5,CoNames,0),1),"")</f>
        <v/>
      </c>
      <c r="CO3" s="625" t="str">
        <f>IFERROR(INDEX(Table1[],MATCH(CO$5,CoNames,0),1),"")</f>
        <v/>
      </c>
      <c r="CP3" s="625" t="str">
        <f>IFERROR(INDEX(Table1[],MATCH(CP$5,CoNames,0),1),"")</f>
        <v/>
      </c>
      <c r="CQ3" s="625" t="str">
        <f>IFERROR(INDEX(Table1[],MATCH(CQ$5,CoNames,0),1),"")</f>
        <v/>
      </c>
      <c r="CR3" s="625" t="str">
        <f>IFERROR(INDEX(Table1[],MATCH(CR$5,CoNames,0),1),"")</f>
        <v/>
      </c>
      <c r="CS3" s="625" t="str">
        <f>IFERROR(INDEX(Table1[],MATCH(CS$5,CoNames,0),1),"")</f>
        <v/>
      </c>
      <c r="CT3" s="625" t="str">
        <f>IFERROR(INDEX(Table1[],MATCH(CT$5,CoNames,0),1),"")</f>
        <v/>
      </c>
      <c r="CU3" s="625" t="str">
        <f>IFERROR(INDEX(Table1[],MATCH(CU$5,CoNames,0),1),"")</f>
        <v/>
      </c>
      <c r="CV3" s="625" t="str">
        <f>IFERROR(INDEX(Table1[],MATCH(CV$5,CoNames,0),1),"")</f>
        <v/>
      </c>
      <c r="CW3" s="625" t="str">
        <f>IFERROR(INDEX(Table1[],MATCH(CW$5,CoNames,0),1),"")</f>
        <v/>
      </c>
      <c r="CX3" s="625" t="str">
        <f>IFERROR(INDEX(Table1[],MATCH(CX$5,CoNames,0),1),"")</f>
        <v/>
      </c>
      <c r="CY3" s="625" t="str">
        <f>IFERROR(INDEX(Table1[],MATCH(CY$5,CoNames,0),1),"")</f>
        <v/>
      </c>
      <c r="CZ3" s="625" t="str">
        <f>IFERROR(INDEX(Table1[],MATCH(CZ$5,CoNames,0),1),"")</f>
        <v/>
      </c>
      <c r="DA3" s="625" t="str">
        <f>IFERROR(INDEX(Table1[],MATCH(DA$5,CoNames,0),1),"")</f>
        <v/>
      </c>
      <c r="DB3" s="625" t="str">
        <f>IFERROR(INDEX(Table1[],MATCH(DB$5,CoNames,0),1),"")</f>
        <v/>
      </c>
      <c r="DC3" s="625" t="str">
        <f>IFERROR(INDEX(Table1[],MATCH(DC$5,CoNames,0),1),"")</f>
        <v/>
      </c>
      <c r="DD3" s="625" t="str">
        <f>IFERROR(INDEX(Table1[],MATCH(DD$5,CoNames,0),1),"")</f>
        <v/>
      </c>
      <c r="DE3" s="625" t="str">
        <f>IFERROR(INDEX(Table1[],MATCH(DE$5,CoNames,0),1),"")</f>
        <v/>
      </c>
      <c r="DF3" s="625" t="str">
        <f>IFERROR(INDEX(Table1[],MATCH(DF$5,CoNames,0),1),"")</f>
        <v/>
      </c>
      <c r="DG3" s="625" t="str">
        <f>IFERROR(INDEX(Table1[],MATCH(DG$5,CoNames,0),1),"")</f>
        <v/>
      </c>
      <c r="DH3" s="625" t="str">
        <f>IFERROR(INDEX(Table1[],MATCH(DH$5,CoNames,0),1),"")</f>
        <v/>
      </c>
      <c r="DI3" s="625" t="str">
        <f>IFERROR(INDEX(Table1[],MATCH(DI$5,CoNames,0),1),"")</f>
        <v/>
      </c>
      <c r="DJ3" s="625" t="str">
        <f>IFERROR(INDEX(Table1[],MATCH(DJ$5,CoNames,0),1),"")</f>
        <v/>
      </c>
      <c r="DK3" s="625" t="str">
        <f>IFERROR(INDEX(Table1[],MATCH(DK$5,CoNames,0),1),"")</f>
        <v/>
      </c>
      <c r="DL3" s="625" t="str">
        <f>IFERROR(INDEX(Table1[],MATCH(DL$5,CoNames,0),1),"")</f>
        <v/>
      </c>
      <c r="DM3" s="625" t="str">
        <f>IFERROR(INDEX(Table1[],MATCH(DM$5,CoNames,0),1),"")</f>
        <v/>
      </c>
      <c r="DN3" s="625" t="str">
        <f>IFERROR(INDEX(Table1[],MATCH(DN$5,CoNames,0),1),"")</f>
        <v/>
      </c>
      <c r="DO3" s="625" t="str">
        <f>IFERROR(INDEX(Table1[],MATCH(DO$5,CoNames,0),1),"")</f>
        <v/>
      </c>
      <c r="DP3" s="625" t="str">
        <f>IFERROR(INDEX(Table1[],MATCH(DP$5,CoNames,0),1),"")</f>
        <v/>
      </c>
      <c r="DQ3" s="625" t="str">
        <f>IFERROR(INDEX(Table1[],MATCH(DQ$5,CoNames,0),1),"")</f>
        <v/>
      </c>
      <c r="DR3" s="625" t="str">
        <f>IFERROR(INDEX(Table1[],MATCH(DR$5,CoNames,0),1),"")</f>
        <v/>
      </c>
      <c r="DS3" s="625" t="str">
        <f>IFERROR(INDEX(Table1[],MATCH(DS$5,CoNames,0),1),"")</f>
        <v/>
      </c>
      <c r="DT3" s="625" t="str">
        <f>IFERROR(INDEX(Table1[],MATCH(DT$5,CoNames,0),1),"")</f>
        <v/>
      </c>
      <c r="DU3" s="625" t="str">
        <f>IFERROR(INDEX(Table1[],MATCH(DU$5,CoNames,0),1),"")</f>
        <v/>
      </c>
      <c r="DV3" s="625" t="str">
        <f>IFERROR(INDEX(Table1[],MATCH(DV$5,CoNames,0),1),"")</f>
        <v/>
      </c>
      <c r="DW3" s="625" t="str">
        <f>IFERROR(INDEX(Table1[],MATCH(DW$5,CoNames,0),1),"")</f>
        <v/>
      </c>
      <c r="DX3" s="625" t="str">
        <f>IFERROR(INDEX(Table1[],MATCH(DX$5,CoNames,0),1),"")</f>
        <v/>
      </c>
      <c r="DY3" s="625" t="str">
        <f>IFERROR(INDEX(Table1[],MATCH(DY$5,CoNames,0),1),"")</f>
        <v/>
      </c>
      <c r="DZ3" s="625" t="str">
        <f>IFERROR(INDEX(Table1[],MATCH(DZ$5,CoNames,0),1),"")</f>
        <v/>
      </c>
      <c r="EA3" s="625" t="str">
        <f>IFERROR(INDEX(Table1[],MATCH(EA$5,CoNames,0),1),"")</f>
        <v/>
      </c>
      <c r="EB3" s="625" t="str">
        <f>IFERROR(INDEX(Table1[],MATCH(EB$5,CoNames,0),1),"")</f>
        <v/>
      </c>
      <c r="EC3" s="625" t="str">
        <f>IFERROR(INDEX(Table1[],MATCH(EC$5,CoNames,0),1),"")</f>
        <v/>
      </c>
      <c r="ED3" s="625" t="str">
        <f>IFERROR(INDEX(Table1[],MATCH(ED$5,CoNames,0),1),"")</f>
        <v/>
      </c>
      <c r="EE3" s="625" t="str">
        <f>IFERROR(INDEX(Table1[],MATCH(EE$5,CoNames,0),1),"")</f>
        <v/>
      </c>
      <c r="EF3" s="625" t="str">
        <f>IFERROR(INDEX(Table1[],MATCH(EF$5,CoNames,0),1),"")</f>
        <v/>
      </c>
      <c r="EG3" s="625" t="str">
        <f>IFERROR(INDEX(Table1[],MATCH(EG$5,CoNames,0),1),"")</f>
        <v/>
      </c>
      <c r="EH3" s="625" t="str">
        <f>IFERROR(INDEX(Table1[],MATCH(EH$5,CoNames,0),1),"")</f>
        <v/>
      </c>
      <c r="EI3" s="625" t="str">
        <f>IFERROR(INDEX(Table1[],MATCH(EI$5,CoNames,0),1),"")</f>
        <v/>
      </c>
      <c r="EJ3" s="625" t="str">
        <f>IFERROR(INDEX(Table1[],MATCH(EJ$5,CoNames,0),1),"")</f>
        <v/>
      </c>
      <c r="EK3" s="625" t="str">
        <f>IFERROR(INDEX(Table1[],MATCH(EK$5,CoNames,0),1),"")</f>
        <v/>
      </c>
      <c r="EL3" s="625" t="str">
        <f>IFERROR(INDEX(Table1[],MATCH(EL$5,CoNames,0),1),"")</f>
        <v/>
      </c>
      <c r="EM3" s="625" t="str">
        <f>IFERROR(INDEX(Table1[],MATCH(EM$5,CoNames,0),1),"")</f>
        <v/>
      </c>
      <c r="EN3" s="625" t="str">
        <f>IFERROR(INDEX(Table1[],MATCH(EN$5,CoNames,0),1),"")</f>
        <v/>
      </c>
      <c r="EO3" s="625" t="str">
        <f>IFERROR(INDEX(Table1[],MATCH(EO$5,CoNames,0),1),"")</f>
        <v/>
      </c>
      <c r="EP3" s="625" t="str">
        <f>IFERROR(INDEX(Table1[],MATCH(EP$5,CoNames,0),1),"")</f>
        <v/>
      </c>
      <c r="EQ3" s="625" t="str">
        <f>IFERROR(INDEX(Table1[],MATCH(EQ$5,CoNames,0),1),"")</f>
        <v/>
      </c>
      <c r="ER3" s="625" t="str">
        <f>IFERROR(INDEX(Table1[],MATCH(ER$5,CoNames,0),1),"")</f>
        <v/>
      </c>
      <c r="ES3" s="625" t="str">
        <f>IFERROR(INDEX(Table1[],MATCH(ES$5,CoNames,0),1),"")</f>
        <v/>
      </c>
      <c r="ET3" s="625" t="str">
        <f>IFERROR(INDEX(Table1[],MATCH(ET$5,CoNames,0),1),"")</f>
        <v/>
      </c>
      <c r="EU3" s="625" t="str">
        <f>IFERROR(INDEX(Table1[],MATCH(EU$5,CoNames,0),1),"")</f>
        <v/>
      </c>
      <c r="EV3" s="625" t="str">
        <f>IFERROR(INDEX(Table1[],MATCH(EV$5,CoNames,0),1),"")</f>
        <v/>
      </c>
      <c r="EW3" s="625" t="str">
        <f>IFERROR(INDEX(Table1[],MATCH(EW$5,CoNames,0),1),"")</f>
        <v/>
      </c>
      <c r="EX3" s="625" t="str">
        <f>IFERROR(INDEX(Table1[],MATCH(EX$5,CoNames,0),1),"")</f>
        <v/>
      </c>
      <c r="EY3" s="625" t="str">
        <f>IFERROR(INDEX(Table1[],MATCH(EY$5,CoNames,0),1),"")</f>
        <v/>
      </c>
      <c r="EZ3" s="625" t="str">
        <f>IFERROR(INDEX(Table1[],MATCH(EZ$5,CoNames,0),1),"")</f>
        <v/>
      </c>
      <c r="FA3" s="625" t="str">
        <f>IFERROR(INDEX(Table1[],MATCH(FA$5,CoNames,0),1),"")</f>
        <v/>
      </c>
      <c r="FB3" s="625" t="str">
        <f>IFERROR(INDEX(Table1[],MATCH(FB$5,CoNames,0),1),"")</f>
        <v/>
      </c>
      <c r="FC3" s="625" t="str">
        <f>IFERROR(INDEX(Table1[],MATCH(FC$5,CoNames,0),1),"")</f>
        <v/>
      </c>
      <c r="FD3" s="625" t="str">
        <f>IFERROR(INDEX(Table1[],MATCH(FD$5,CoNames,0),1),"")</f>
        <v/>
      </c>
      <c r="FE3" s="625" t="str">
        <f>IFERROR(INDEX(Table1[],MATCH(FE$5,CoNames,0),1),"")</f>
        <v/>
      </c>
      <c r="FF3" s="625" t="str">
        <f>IFERROR(INDEX(Table1[],MATCH(FF$5,CoNames,0),1),"")</f>
        <v/>
      </c>
      <c r="FG3" s="625" t="str">
        <f>IFERROR(INDEX(Table1[],MATCH(FG$5,CoNames,0),1),"")</f>
        <v/>
      </c>
      <c r="FH3" s="625" t="str">
        <f>IFERROR(INDEX(Table1[],MATCH(FH$5,CoNames,0),1),"")</f>
        <v/>
      </c>
      <c r="FI3" s="625" t="str">
        <f>IFERROR(INDEX(Table1[],MATCH(FI$5,CoNames,0),1),"")</f>
        <v/>
      </c>
      <c r="FJ3" s="625" t="str">
        <f>IFERROR(INDEX(Table1[],MATCH(FJ$5,CoNames,0),1),"")</f>
        <v/>
      </c>
      <c r="FK3" s="625" t="str">
        <f>IFERROR(INDEX(Table1[],MATCH(FK$5,CoNames,0),1),"")</f>
        <v/>
      </c>
      <c r="FL3" s="625" t="str">
        <f>IFERROR(INDEX(Table1[],MATCH(FL$5,CoNames,0),1),"")</f>
        <v/>
      </c>
      <c r="FM3" s="625" t="str">
        <f>IFERROR(INDEX(Table1[],MATCH(FM$5,CoNames,0),1),"")</f>
        <v/>
      </c>
      <c r="FN3" s="625" t="str">
        <f>IFERROR(INDEX(Table1[],MATCH(FN$5,CoNames,0),1),"")</f>
        <v/>
      </c>
      <c r="FO3" s="625" t="str">
        <f>IFERROR(INDEX(Table1[],MATCH(FO$5,CoNames,0),1),"")</f>
        <v/>
      </c>
      <c r="FP3" s="625" t="str">
        <f>IFERROR(INDEX(Table1[],MATCH(FP$5,CoNames,0),1),"")</f>
        <v/>
      </c>
      <c r="FQ3" s="625" t="str">
        <f>IFERROR(INDEX(Table1[],MATCH(FQ$5,CoNames,0),1),"")</f>
        <v/>
      </c>
      <c r="FR3" s="625" t="str">
        <f>IFERROR(INDEX(Table1[],MATCH(FR$5,CoNames,0),1),"")</f>
        <v/>
      </c>
      <c r="FS3" s="625" t="str">
        <f>IFERROR(INDEX(Table1[],MATCH(FS$5,CoNames,0),1),"")</f>
        <v/>
      </c>
      <c r="FT3" s="625" t="str">
        <f>IFERROR(INDEX(Table1[],MATCH(FT$5,CoNames,0),1),"")</f>
        <v/>
      </c>
      <c r="FU3" s="625" t="str">
        <f>IFERROR(INDEX(Table1[],MATCH(FU$5,CoNames,0),1),"")</f>
        <v/>
      </c>
      <c r="FV3" s="625" t="str">
        <f>IFERROR(INDEX(Table1[],MATCH(FV$5,CoNames,0),1),"")</f>
        <v/>
      </c>
      <c r="FW3" s="625" t="str">
        <f>IFERROR(INDEX(Table1[],MATCH(FW$5,CoNames,0),1),"")</f>
        <v/>
      </c>
      <c r="FX3" s="625" t="str">
        <f>IFERROR(INDEX(Table1[],MATCH(FX$5,CoNames,0),1),"")</f>
        <v/>
      </c>
      <c r="FY3" s="625" t="str">
        <f>IFERROR(INDEX(Table1[],MATCH(FY$5,CoNames,0),1),"")</f>
        <v/>
      </c>
      <c r="FZ3" s="625" t="str">
        <f>IFERROR(INDEX(Table1[],MATCH(FZ$5,CoNames,0),1),"")</f>
        <v/>
      </c>
      <c r="GA3" s="625" t="str">
        <f>IFERROR(INDEX(Table1[],MATCH(GA$5,CoNames,0),1),"")</f>
        <v/>
      </c>
      <c r="GB3" s="625" t="str">
        <f>IFERROR(INDEX(Table1[],MATCH(GB$5,CoNames,0),1),"")</f>
        <v/>
      </c>
      <c r="GC3" s="625" t="str">
        <f>IFERROR(INDEX(Table1[],MATCH(GC$5,CoNames,0),1),"")</f>
        <v/>
      </c>
      <c r="GD3" s="625" t="str">
        <f>IFERROR(INDEX(Table1[],MATCH(GD$5,CoNames,0),1),"")</f>
        <v/>
      </c>
      <c r="GE3" s="625" t="str">
        <f>IFERROR(INDEX(Table1[],MATCH(GE$5,CoNames,0),1),"")</f>
        <v/>
      </c>
      <c r="GF3" s="625" t="str">
        <f>IFERROR(INDEX(Table1[],MATCH(GF$5,CoNames,0),1),"")</f>
        <v/>
      </c>
      <c r="GG3" s="625" t="str">
        <f>IFERROR(INDEX(Table1[],MATCH(GG$5,CoNames,0),1),"")</f>
        <v/>
      </c>
      <c r="GH3" s="625" t="str">
        <f>IFERROR(INDEX(Table1[],MATCH(GH$5,CoNames,0),1),"")</f>
        <v/>
      </c>
      <c r="GI3" s="625" t="str">
        <f>IFERROR(INDEX(Table1[],MATCH(GI$5,CoNames,0),1),"")</f>
        <v/>
      </c>
      <c r="GJ3" s="625" t="str">
        <f>IFERROR(INDEX(Table1[],MATCH(GJ$5,CoNames,0),1),"")</f>
        <v/>
      </c>
      <c r="GK3" s="625" t="str">
        <f>IFERROR(INDEX(Table1[],MATCH(GK$5,CoNames,0),1),"")</f>
        <v/>
      </c>
      <c r="GL3" s="625" t="str">
        <f>IFERROR(INDEX(Table1[],MATCH(GL$5,CoNames,0),1),"")</f>
        <v/>
      </c>
      <c r="GM3" s="625" t="str">
        <f>IFERROR(INDEX(Table1[],MATCH(GM$5,CoNames,0),1),"")</f>
        <v/>
      </c>
      <c r="GN3" s="625" t="str">
        <f>IFERROR(INDEX(Table1[],MATCH(GN$5,CoNames,0),1),"")</f>
        <v/>
      </c>
      <c r="GO3" s="625" t="str">
        <f>IFERROR(INDEX(Table1[],MATCH(GO$5,CoNames,0),1),"")</f>
        <v/>
      </c>
      <c r="GP3" s="625" t="str">
        <f>IFERROR(INDEX(Table1[],MATCH(GP$5,CoNames,0),1),"")</f>
        <v/>
      </c>
      <c r="GQ3" s="625" t="str">
        <f>IFERROR(INDEX(Table1[],MATCH(GQ$5,CoNames,0),1),"")</f>
        <v/>
      </c>
      <c r="GR3" s="625" t="str">
        <f>IFERROR(INDEX(Table1[],MATCH(GR$5,CoNames,0),1),"")</f>
        <v/>
      </c>
      <c r="GS3" s="625" t="str">
        <f>IFERROR(INDEX(Table1[],MATCH(GS$5,CoNames,0),1),"")</f>
        <v/>
      </c>
      <c r="GT3" s="625" t="str">
        <f>IFERROR(INDEX(Table1[],MATCH(GT$5,CoNames,0),1),"")</f>
        <v/>
      </c>
      <c r="GU3" s="625" t="str">
        <f>IFERROR(INDEX(Table1[],MATCH(GU$5,CoNames,0),1),"")</f>
        <v/>
      </c>
      <c r="GV3" s="625" t="str">
        <f>IFERROR(INDEX(Table1[],MATCH(GV$5,CoNames,0),1),"")</f>
        <v/>
      </c>
      <c r="GW3" s="625" t="str">
        <f>IFERROR(INDEX(Table1[],MATCH(GW$5,CoNames,0),1),"")</f>
        <v/>
      </c>
      <c r="GX3" s="625" t="str">
        <f>IFERROR(INDEX(Table1[],MATCH(GX$5,CoNames,0),1),"")</f>
        <v/>
      </c>
      <c r="GY3" s="625" t="str">
        <f>IFERROR(INDEX(Table1[],MATCH(GY$5,CoNames,0),1),"")</f>
        <v/>
      </c>
      <c r="GZ3" s="625" t="str">
        <f>IFERROR(INDEX(Table1[],MATCH(GZ$5,CoNames,0),1),"")</f>
        <v/>
      </c>
      <c r="HA3" s="625" t="str">
        <f>IFERROR(INDEX(Table1[],MATCH(HA$5,CoNames,0),1),"")</f>
        <v/>
      </c>
      <c r="HB3" s="625" t="str">
        <f>IFERROR(INDEX(Table1[],MATCH(HB$5,CoNames,0),1),"")</f>
        <v/>
      </c>
      <c r="HC3" s="625" t="str">
        <f>IFERROR(INDEX(Table1[],MATCH(HC$5,CoNames,0),1),"")</f>
        <v/>
      </c>
      <c r="HD3" s="625" t="str">
        <f>IFERROR(INDEX(Table1[],MATCH(HD$5,CoNames,0),1),"")</f>
        <v/>
      </c>
      <c r="HE3" s="625" t="str">
        <f>IFERROR(INDEX(Table1[],MATCH(HE$5,CoNames,0),1),"")</f>
        <v/>
      </c>
      <c r="HF3" s="625" t="str">
        <f>IFERROR(INDEX(Table1[],MATCH(HF$5,CoNames,0),1),"")</f>
        <v/>
      </c>
      <c r="HG3" s="625" t="str">
        <f>IFERROR(INDEX(Table1[],MATCH(HG$5,CoNames,0),1),"")</f>
        <v/>
      </c>
      <c r="HH3" s="625" t="str">
        <f>IFERROR(INDEX(Table1[],MATCH(HH$5,CoNames,0),1),"")</f>
        <v/>
      </c>
      <c r="HI3" s="625" t="str">
        <f>IFERROR(INDEX(Table1[],MATCH(HI$5,CoNames,0),1),"")</f>
        <v/>
      </c>
      <c r="HJ3" s="625" t="str">
        <f>IFERROR(INDEX(Table1[],MATCH(HJ$5,CoNames,0),1),"")</f>
        <v/>
      </c>
      <c r="HK3" s="625" t="str">
        <f>IFERROR(INDEX(Table1[],MATCH(HK$5,CoNames,0),1),"")</f>
        <v/>
      </c>
      <c r="HL3" s="625" t="str">
        <f>IFERROR(INDEX(Table1[],MATCH(HL$5,CoNames,0),1),"")</f>
        <v/>
      </c>
      <c r="HM3" s="625" t="str">
        <f>IFERROR(INDEX(Table1[],MATCH(HM$5,CoNames,0),1),"")</f>
        <v/>
      </c>
      <c r="HN3" s="625" t="str">
        <f>IFERROR(INDEX(Table1[],MATCH(HN$5,CoNames,0),1),"")</f>
        <v/>
      </c>
      <c r="HO3" s="625" t="str">
        <f>IFERROR(INDEX(Table1[],MATCH(HO$5,CoNames,0),1),"")</f>
        <v/>
      </c>
      <c r="HP3" s="625" t="str">
        <f>IFERROR(INDEX(Table1[],MATCH(HP$5,CoNames,0),1),"")</f>
        <v/>
      </c>
      <c r="HQ3" s="625" t="str">
        <f>IFERROR(INDEX(Table1[],MATCH(HQ$5,CoNames,0),1),"")</f>
        <v/>
      </c>
      <c r="HR3" s="625" t="str">
        <f>IFERROR(INDEX(Table1[],MATCH(HR$5,CoNames,0),1),"")</f>
        <v/>
      </c>
      <c r="HS3" s="625" t="str">
        <f>IFERROR(INDEX(Table1[],MATCH(HS$5,CoNames,0),1),"")</f>
        <v/>
      </c>
      <c r="HT3" s="625" t="str">
        <f>IFERROR(INDEX(Table1[],MATCH(HT$5,CoNames,0),1),"")</f>
        <v/>
      </c>
      <c r="HU3" s="625" t="str">
        <f>IFERROR(INDEX(Table1[],MATCH(HU$5,CoNames,0),1),"")</f>
        <v/>
      </c>
      <c r="HV3" s="625" t="str">
        <f>IFERROR(INDEX(Table1[],MATCH(HV$5,CoNames,0),1),"")</f>
        <v/>
      </c>
      <c r="HW3" s="625" t="str">
        <f>IFERROR(INDEX(Table1[],MATCH(HW$5,CoNames,0),1),"")</f>
        <v/>
      </c>
      <c r="HX3" s="625" t="str">
        <f>IFERROR(INDEX(Table1[],MATCH(HX$5,CoNames,0),1),"")</f>
        <v/>
      </c>
      <c r="HY3" s="625" t="str">
        <f>IFERROR(INDEX(Table1[],MATCH(HY$5,CoNames,0),1),"")</f>
        <v/>
      </c>
      <c r="HZ3" s="625" t="str">
        <f>IFERROR(INDEX(Table1[],MATCH(HZ$5,CoNames,0),1),"")</f>
        <v/>
      </c>
      <c r="IA3" s="625" t="str">
        <f>IFERROR(INDEX(Table1[],MATCH(IA$5,CoNames,0),1),"")</f>
        <v/>
      </c>
      <c r="IB3" s="625" t="str">
        <f>IFERROR(INDEX(Table1[],MATCH(IB$5,CoNames,0),1),"")</f>
        <v/>
      </c>
      <c r="IC3" s="625" t="str">
        <f>IFERROR(INDEX(Table1[],MATCH(IC$5,CoNames,0),1),"")</f>
        <v/>
      </c>
      <c r="ID3" s="625" t="str">
        <f>IFERROR(INDEX(Table1[],MATCH(ID$5,CoNames,0),1),"")</f>
        <v/>
      </c>
      <c r="IE3" s="625" t="str">
        <f>IFERROR(INDEX(Table1[],MATCH(IE$5,CoNames,0),1),"")</f>
        <v/>
      </c>
      <c r="IF3" s="625" t="str">
        <f>IFERROR(INDEX(Table1[],MATCH(IF$5,CoNames,0),1),"")</f>
        <v/>
      </c>
      <c r="IG3" s="625" t="str">
        <f>IFERROR(INDEX(Table1[],MATCH(IG$5,CoNames,0),1),"")</f>
        <v/>
      </c>
      <c r="IH3" s="625" t="str">
        <f>IFERROR(INDEX(Table1[],MATCH(IH$5,CoNames,0),1),"")</f>
        <v/>
      </c>
      <c r="II3" s="625" t="str">
        <f>IFERROR(INDEX(Table1[],MATCH(II$5,CoNames,0),1),"")</f>
        <v/>
      </c>
      <c r="IJ3" s="625" t="str">
        <f>IFERROR(INDEX(Table1[],MATCH(IJ$5,CoNames,0),1),"")</f>
        <v/>
      </c>
      <c r="IK3" s="625" t="str">
        <f>IFERROR(INDEX(Table1[],MATCH(IK$5,CoNames,0),1),"")</f>
        <v/>
      </c>
      <c r="IL3" s="625" t="str">
        <f>IFERROR(INDEX(Table1[],MATCH(IL$5,CoNames,0),1),"")</f>
        <v/>
      </c>
      <c r="IM3" s="625" t="str">
        <f>IFERROR(INDEX(Table1[],MATCH(IM$5,CoNames,0),1),"")</f>
        <v/>
      </c>
      <c r="IN3" s="625" t="str">
        <f>IFERROR(INDEX(Table1[],MATCH(IN$5,CoNames,0),1),"")</f>
        <v/>
      </c>
      <c r="IO3" s="625" t="str">
        <f>IFERROR(INDEX(Table1[],MATCH(IO$5,CoNames,0),1),"")</f>
        <v/>
      </c>
      <c r="IP3" s="625" t="str">
        <f>IFERROR(INDEX(Table1[],MATCH(IP$5,CoNames,0),1),"")</f>
        <v/>
      </c>
      <c r="IQ3" s="625" t="str">
        <f>IFERROR(INDEX(Table1[],MATCH(IQ$5,CoNames,0),1),"")</f>
        <v/>
      </c>
      <c r="IR3" s="625" t="str">
        <f>IFERROR(INDEX(Table1[],MATCH(IR$5,CoNames,0),1),"")</f>
        <v/>
      </c>
      <c r="IS3" s="625" t="str">
        <f>IFERROR(INDEX(Table1[],MATCH(IS$5,CoNames,0),1),"")</f>
        <v/>
      </c>
      <c r="IT3" s="625" t="str">
        <f>IFERROR(INDEX(Table1[],MATCH(IT$5,CoNames,0),1),"")</f>
        <v/>
      </c>
      <c r="IU3" s="625" t="str">
        <f>IFERROR(INDEX(Table1[],MATCH(IU$5,CoNames,0),1),"")</f>
        <v/>
      </c>
      <c r="IV3" s="625" t="str">
        <f>IFERROR(INDEX(Table1[],MATCH(IV$5,CoNames,0),1),"")</f>
        <v/>
      </c>
      <c r="IW3" s="625" t="str">
        <f>IFERROR(INDEX(Table1[],MATCH(IW$5,CoNames,0),1),"")</f>
        <v/>
      </c>
      <c r="IX3" s="625" t="str">
        <f>IFERROR(INDEX(Table1[],MATCH(IX$5,CoNames,0),1),"")</f>
        <v/>
      </c>
      <c r="IY3" s="625" t="str">
        <f>IFERROR(INDEX(Table1[],MATCH(IY$5,CoNames,0),1),"")</f>
        <v/>
      </c>
      <c r="IZ3" s="625" t="str">
        <f>IFERROR(INDEX(Table1[],MATCH(IZ$5,CoNames,0),1),"")</f>
        <v/>
      </c>
      <c r="JA3" s="625" t="str">
        <f>IFERROR(INDEX(Table1[],MATCH(JA$5,CoNames,0),1),"")</f>
        <v/>
      </c>
      <c r="JB3" s="625" t="str">
        <f>IFERROR(INDEX(Table1[],MATCH(JB$5,CoNames,0),1),"")</f>
        <v/>
      </c>
      <c r="JC3" s="625" t="str">
        <f>IFERROR(INDEX(Table1[],MATCH(JC$5,CoNames,0),1),"")</f>
        <v/>
      </c>
      <c r="JD3" s="625" t="str">
        <f>IFERROR(INDEX(Table1[],MATCH(JD$5,CoNames,0),1),"")</f>
        <v/>
      </c>
      <c r="JE3" s="625" t="str">
        <f>IFERROR(INDEX(Table1[],MATCH(JE$5,CoNames,0),1),"")</f>
        <v/>
      </c>
      <c r="JF3" s="625" t="str">
        <f>IFERROR(INDEX(Table1[],MATCH(JF$5,CoNames,0),1),"")</f>
        <v/>
      </c>
      <c r="JG3" s="625" t="str">
        <f>IFERROR(INDEX(Table1[],MATCH(JG$5,CoNames,0),1),"")</f>
        <v/>
      </c>
      <c r="JH3" s="625" t="str">
        <f>IFERROR(INDEX(Table1[],MATCH(JH$5,CoNames,0),1),"")</f>
        <v/>
      </c>
      <c r="JI3" s="625" t="str">
        <f>IFERROR(INDEX(Table1[],MATCH(JI$5,CoNames,0),1),"")</f>
        <v/>
      </c>
      <c r="JJ3" s="625" t="str">
        <f>IFERROR(INDEX(Table1[],MATCH(JJ$5,CoNames,0),1),"")</f>
        <v/>
      </c>
      <c r="JK3" s="625" t="str">
        <f>IFERROR(INDEX(Table1[],MATCH(JK$5,CoNames,0),1),"")</f>
        <v/>
      </c>
      <c r="JL3" s="625" t="str">
        <f>IFERROR(INDEX(Table1[],MATCH(JL$5,CoNames,0),1),"")</f>
        <v/>
      </c>
      <c r="JM3" s="625" t="str">
        <f>IFERROR(INDEX(Table1[],MATCH(JM$5,CoNames,0),1),"")</f>
        <v/>
      </c>
      <c r="JN3" s="625" t="str">
        <f>IFERROR(INDEX(Table1[],MATCH(JN$5,CoNames,0),1),"")</f>
        <v/>
      </c>
      <c r="JO3" s="625" t="str">
        <f>IFERROR(INDEX(Table1[],MATCH(JO$5,CoNames,0),1),"")</f>
        <v/>
      </c>
      <c r="JP3" s="625" t="str">
        <f>IFERROR(INDEX(Table1[],MATCH(JP$5,CoNames,0),1),"")</f>
        <v/>
      </c>
      <c r="JQ3" s="625" t="str">
        <f>IFERROR(INDEX(Table1[],MATCH(JQ$5,CoNames,0),1),"")</f>
        <v/>
      </c>
      <c r="JR3" s="625" t="str">
        <f>IFERROR(INDEX(Table1[],MATCH(JR$5,CoNames,0),1),"")</f>
        <v/>
      </c>
      <c r="JS3" s="625" t="str">
        <f>IFERROR(INDEX(Table1[],MATCH(JS$5,CoNames,0),1),"")</f>
        <v/>
      </c>
      <c r="JT3" s="625" t="str">
        <f>IFERROR(INDEX(Table1[],MATCH(JT$5,CoNames,0),1),"")</f>
        <v/>
      </c>
      <c r="JU3" s="625" t="str">
        <f>IFERROR(INDEX(Table1[],MATCH(JU$5,CoNames,0),1),"")</f>
        <v/>
      </c>
      <c r="JV3" s="625" t="str">
        <f>IFERROR(INDEX(Table1[],MATCH(JV$5,CoNames,0),1),"")</f>
        <v/>
      </c>
      <c r="JW3" s="625" t="str">
        <f>IFERROR(INDEX(Table1[],MATCH(JW$5,CoNames,0),1),"")</f>
        <v/>
      </c>
      <c r="JX3" s="625" t="str">
        <f>IFERROR(INDEX(Table1[],MATCH(JX$5,CoNames,0),1),"")</f>
        <v/>
      </c>
      <c r="JY3" s="625" t="str">
        <f>IFERROR(INDEX(Table1[],MATCH(JY$5,CoNames,0),1),"")</f>
        <v/>
      </c>
      <c r="JZ3" s="625" t="str">
        <f>IFERROR(INDEX(Table1[],MATCH(JZ$5,CoNames,0),1),"")</f>
        <v/>
      </c>
      <c r="KA3" s="625" t="str">
        <f>IFERROR(INDEX(Table1[],MATCH(KA$5,CoNames,0),1),"")</f>
        <v/>
      </c>
      <c r="KB3" s="625" t="str">
        <f>IFERROR(INDEX(Table1[],MATCH(KB$5,CoNames,0),1),"")</f>
        <v/>
      </c>
      <c r="KC3" s="625" t="str">
        <f>IFERROR(INDEX(Table1[],MATCH(KC$5,CoNames,0),1),"")</f>
        <v/>
      </c>
      <c r="KD3" s="625" t="str">
        <f>IFERROR(INDEX(Table1[],MATCH(KD$5,CoNames,0),1),"")</f>
        <v/>
      </c>
      <c r="KE3" s="625" t="str">
        <f>IFERROR(INDEX(Table1[],MATCH(KE$5,CoNames,0),1),"")</f>
        <v/>
      </c>
      <c r="KF3" s="625" t="str">
        <f>IFERROR(INDEX(Table1[],MATCH(KF$5,CoNames,0),1),"")</f>
        <v/>
      </c>
      <c r="KG3" s="625" t="str">
        <f>IFERROR(INDEX(Table1[],MATCH(KG$5,CoNames,0),1),"")</f>
        <v/>
      </c>
      <c r="KH3" s="625" t="str">
        <f>IFERROR(INDEX(Table1[],MATCH(KH$5,CoNames,0),1),"")</f>
        <v/>
      </c>
      <c r="KI3" s="625" t="str">
        <f>IFERROR(INDEX(Table1[],MATCH(KI$5,CoNames,0),1),"")</f>
        <v/>
      </c>
      <c r="KJ3" s="625" t="str">
        <f>IFERROR(INDEX(Table1[],MATCH(KJ$5,CoNames,0),1),"")</f>
        <v/>
      </c>
      <c r="KK3" s="625" t="str">
        <f>IFERROR(INDEX(Table1[],MATCH(KK$5,CoNames,0),1),"")</f>
        <v/>
      </c>
      <c r="KL3" s="625" t="str">
        <f>IFERROR(INDEX(Table1[],MATCH(KL$5,CoNames,0),1),"")</f>
        <v/>
      </c>
      <c r="KM3" s="625" t="str">
        <f>IFERROR(INDEX(Table1[],MATCH(KM$5,CoNames,0),1),"")</f>
        <v/>
      </c>
      <c r="KN3" s="625" t="str">
        <f>IFERROR(INDEX(Table1[],MATCH(KN$5,CoNames,0),1),"")</f>
        <v/>
      </c>
      <c r="KO3" s="625" t="str">
        <f>IFERROR(INDEX(Table1[],MATCH(KO$5,CoNames,0),1),"")</f>
        <v/>
      </c>
      <c r="KP3" s="625" t="str">
        <f>IFERROR(INDEX(Table1[],MATCH(KP$5,CoNames,0),1),"")</f>
        <v/>
      </c>
      <c r="KT3" s="52"/>
      <c r="KU3" s="52"/>
      <c r="KV3" s="52"/>
      <c r="KW3" s="52"/>
    </row>
    <row r="4" spans="1:311" ht="10.5" x14ac:dyDescent="0.25">
      <c r="B4" s="159" t="s">
        <v>45</v>
      </c>
      <c r="C4" s="5" t="str">
        <f t="array" ref="C4:KP4">IF(TRANSPOSE(RealUnreal)=0,"",TRANSPOSE(RealUnreal))</f>
        <v/>
      </c>
      <c r="D4" s="6" t="str">
        <v/>
      </c>
      <c r="E4" s="6" t="str">
        <v/>
      </c>
      <c r="F4" s="6" t="str">
        <v/>
      </c>
      <c r="G4" s="6" t="str">
        <v/>
      </c>
      <c r="H4" s="6" t="str">
        <v/>
      </c>
      <c r="I4" s="6" t="str">
        <v/>
      </c>
      <c r="J4" s="6" t="str">
        <v/>
      </c>
      <c r="K4" s="6" t="str">
        <v/>
      </c>
      <c r="L4" s="6" t="str">
        <v/>
      </c>
      <c r="M4" s="6" t="str">
        <v/>
      </c>
      <c r="N4" s="6" t="str">
        <v/>
      </c>
      <c r="O4" s="6" t="str">
        <v/>
      </c>
      <c r="P4" s="6" t="str">
        <v/>
      </c>
      <c r="Q4" s="6" t="str">
        <v/>
      </c>
      <c r="R4" s="6" t="str">
        <v/>
      </c>
      <c r="S4" s="6" t="str">
        <v/>
      </c>
      <c r="T4" s="6" t="str">
        <v/>
      </c>
      <c r="U4" s="6" t="str">
        <v/>
      </c>
      <c r="V4" s="6" t="str">
        <v/>
      </c>
      <c r="W4" s="6" t="str">
        <v/>
      </c>
      <c r="X4" s="6" t="str">
        <v/>
      </c>
      <c r="Y4" s="6" t="str">
        <v/>
      </c>
      <c r="Z4" s="6" t="str">
        <v/>
      </c>
      <c r="AA4" s="6" t="str">
        <v/>
      </c>
      <c r="AB4" s="6" t="str">
        <v/>
      </c>
      <c r="AC4" s="6" t="str">
        <v/>
      </c>
      <c r="AD4" s="6" t="str">
        <v/>
      </c>
      <c r="AE4" s="6" t="str">
        <v/>
      </c>
      <c r="AF4" s="6" t="str">
        <v/>
      </c>
      <c r="AG4" s="6" t="str">
        <v/>
      </c>
      <c r="AH4" s="6" t="str">
        <v/>
      </c>
      <c r="AI4" s="6" t="str">
        <v/>
      </c>
      <c r="AJ4" s="6" t="str">
        <v/>
      </c>
      <c r="AK4" s="6" t="str">
        <v/>
      </c>
      <c r="AL4" s="6" t="str">
        <v/>
      </c>
      <c r="AM4" s="6" t="str">
        <v/>
      </c>
      <c r="AN4" s="6" t="str">
        <v/>
      </c>
      <c r="AO4" s="6" t="str">
        <v/>
      </c>
      <c r="AP4" s="6" t="str">
        <v/>
      </c>
      <c r="AQ4" s="6" t="str">
        <v/>
      </c>
      <c r="AR4" s="6" t="str">
        <v/>
      </c>
      <c r="AS4" s="6" t="str">
        <v/>
      </c>
      <c r="AT4" s="6" t="str">
        <v/>
      </c>
      <c r="AU4" s="6" t="str">
        <v/>
      </c>
      <c r="AV4" s="6" t="str">
        <v/>
      </c>
      <c r="AW4" s="6" t="str">
        <v/>
      </c>
      <c r="AX4" s="6" t="str">
        <v/>
      </c>
      <c r="AY4" s="6" t="str">
        <v/>
      </c>
      <c r="AZ4" s="6" t="str">
        <v/>
      </c>
      <c r="BA4" s="6" t="str">
        <v/>
      </c>
      <c r="BB4" s="6" t="str">
        <v/>
      </c>
      <c r="BC4" s="6" t="str">
        <v/>
      </c>
      <c r="BD4" s="6" t="str">
        <v/>
      </c>
      <c r="BE4" s="6" t="str">
        <v/>
      </c>
      <c r="BF4" s="6" t="str">
        <v/>
      </c>
      <c r="BG4" s="6" t="str">
        <v/>
      </c>
      <c r="BH4" s="6" t="str">
        <v/>
      </c>
      <c r="BI4" s="6" t="str">
        <v/>
      </c>
      <c r="BJ4" s="6" t="str">
        <v/>
      </c>
      <c r="BK4" s="6" t="str">
        <v/>
      </c>
      <c r="BL4" s="6" t="str">
        <v/>
      </c>
      <c r="BM4" s="6" t="str">
        <v/>
      </c>
      <c r="BN4" s="6" t="str">
        <v/>
      </c>
      <c r="BO4" s="6" t="str">
        <v/>
      </c>
      <c r="BP4" s="6" t="str">
        <v/>
      </c>
      <c r="BQ4" s="6" t="str">
        <v/>
      </c>
      <c r="BR4" s="6" t="str">
        <v/>
      </c>
      <c r="BS4" s="6" t="str">
        <v/>
      </c>
      <c r="BT4" s="6" t="str">
        <v/>
      </c>
      <c r="BU4" s="6" t="str">
        <v/>
      </c>
      <c r="BV4" s="6" t="str">
        <v/>
      </c>
      <c r="BW4" s="6" t="str">
        <v/>
      </c>
      <c r="BX4" s="6" t="str">
        <v/>
      </c>
      <c r="BY4" s="6" t="str">
        <v/>
      </c>
      <c r="BZ4" s="6" t="str">
        <v/>
      </c>
      <c r="CA4" s="6" t="str">
        <v/>
      </c>
      <c r="CB4" s="6" t="str">
        <v/>
      </c>
      <c r="CC4" s="6" t="str">
        <v/>
      </c>
      <c r="CD4" s="6" t="str">
        <v/>
      </c>
      <c r="CE4" s="6" t="str">
        <v/>
      </c>
      <c r="CF4" s="6" t="str">
        <v/>
      </c>
      <c r="CG4" s="6" t="str">
        <v/>
      </c>
      <c r="CH4" s="6" t="str">
        <v/>
      </c>
      <c r="CI4" s="6" t="str">
        <v/>
      </c>
      <c r="CJ4" s="6" t="str">
        <v/>
      </c>
      <c r="CK4" s="6" t="str">
        <v/>
      </c>
      <c r="CL4" s="6" t="str">
        <v/>
      </c>
      <c r="CM4" s="6" t="str">
        <v/>
      </c>
      <c r="CN4" s="6" t="str">
        <v/>
      </c>
      <c r="CO4" s="6" t="str">
        <v/>
      </c>
      <c r="CP4" s="6" t="str">
        <v/>
      </c>
      <c r="CQ4" s="6" t="str">
        <v/>
      </c>
      <c r="CR4" s="6" t="str">
        <v/>
      </c>
      <c r="CS4" s="6" t="str">
        <v/>
      </c>
      <c r="CT4" s="6" t="str">
        <v/>
      </c>
      <c r="CU4" s="6" t="str">
        <v/>
      </c>
      <c r="CV4" s="6" t="str">
        <v/>
      </c>
      <c r="CW4" s="6" t="str">
        <v/>
      </c>
      <c r="CX4" s="6" t="str">
        <v/>
      </c>
      <c r="CY4" s="6" t="str">
        <v/>
      </c>
      <c r="CZ4" s="6" t="str">
        <v/>
      </c>
      <c r="DA4" s="6" t="str">
        <v/>
      </c>
      <c r="DB4" s="6" t="str">
        <v/>
      </c>
      <c r="DC4" s="6" t="str">
        <v/>
      </c>
      <c r="DD4" s="6" t="str">
        <v/>
      </c>
      <c r="DE4" s="6" t="str">
        <v/>
      </c>
      <c r="DF4" s="6" t="str">
        <v/>
      </c>
      <c r="DG4" s="6" t="str">
        <v/>
      </c>
      <c r="DH4" s="6" t="str">
        <v/>
      </c>
      <c r="DI4" s="6" t="str">
        <v/>
      </c>
      <c r="DJ4" s="6" t="str">
        <v/>
      </c>
      <c r="DK4" s="6" t="str">
        <v/>
      </c>
      <c r="DL4" s="6" t="str">
        <v/>
      </c>
      <c r="DM4" s="6" t="str">
        <v/>
      </c>
      <c r="DN4" s="6" t="str">
        <v/>
      </c>
      <c r="DO4" s="6" t="str">
        <v/>
      </c>
      <c r="DP4" s="6" t="str">
        <v/>
      </c>
      <c r="DQ4" s="6" t="str">
        <v/>
      </c>
      <c r="DR4" s="6" t="str">
        <v/>
      </c>
      <c r="DS4" s="6" t="str">
        <v/>
      </c>
      <c r="DT4" s="6" t="str">
        <v/>
      </c>
      <c r="DU4" s="6" t="str">
        <v/>
      </c>
      <c r="DV4" s="6" t="str">
        <v/>
      </c>
      <c r="DW4" s="6" t="str">
        <v/>
      </c>
      <c r="DX4" s="6" t="str">
        <v/>
      </c>
      <c r="DY4" s="6" t="str">
        <v/>
      </c>
      <c r="DZ4" s="6" t="str">
        <v/>
      </c>
      <c r="EA4" s="6" t="str">
        <v/>
      </c>
      <c r="EB4" s="6" t="str">
        <v/>
      </c>
      <c r="EC4" s="6" t="str">
        <v/>
      </c>
      <c r="ED4" s="6" t="str">
        <v/>
      </c>
      <c r="EE4" s="6" t="str">
        <v/>
      </c>
      <c r="EF4" s="6" t="str">
        <v/>
      </c>
      <c r="EG4" s="6" t="str">
        <v/>
      </c>
      <c r="EH4" s="6" t="str">
        <v/>
      </c>
      <c r="EI4" s="6" t="str">
        <v/>
      </c>
      <c r="EJ4" s="6" t="str">
        <v/>
      </c>
      <c r="EK4" s="6" t="str">
        <v/>
      </c>
      <c r="EL4" s="6" t="str">
        <v/>
      </c>
      <c r="EM4" s="6" t="str">
        <v/>
      </c>
      <c r="EN4" s="6" t="str">
        <v/>
      </c>
      <c r="EO4" s="6" t="str">
        <v/>
      </c>
      <c r="EP4" s="6" t="str">
        <v/>
      </c>
      <c r="EQ4" s="6" t="str">
        <v/>
      </c>
      <c r="ER4" s="6" t="str">
        <v/>
      </c>
      <c r="ES4" s="6" t="str">
        <v/>
      </c>
      <c r="ET4" s="6" t="str">
        <v/>
      </c>
      <c r="EU4" s="6" t="str">
        <v/>
      </c>
      <c r="EV4" s="6" t="str">
        <v/>
      </c>
      <c r="EW4" s="6" t="str">
        <v/>
      </c>
      <c r="EX4" s="6" t="str">
        <v/>
      </c>
      <c r="EY4" s="6" t="str">
        <v/>
      </c>
      <c r="EZ4" s="6" t="str">
        <v/>
      </c>
      <c r="FA4" s="6" t="str">
        <v/>
      </c>
      <c r="FB4" s="6" t="str">
        <v/>
      </c>
      <c r="FC4" s="6" t="str">
        <v/>
      </c>
      <c r="FD4" s="6" t="str">
        <v/>
      </c>
      <c r="FE4" s="6" t="str">
        <v/>
      </c>
      <c r="FF4" s="6" t="str">
        <v/>
      </c>
      <c r="FG4" s="6" t="str">
        <v/>
      </c>
      <c r="FH4" s="6" t="str">
        <v/>
      </c>
      <c r="FI4" s="6" t="str">
        <v/>
      </c>
      <c r="FJ4" s="6" t="str">
        <v/>
      </c>
      <c r="FK4" s="6" t="str">
        <v/>
      </c>
      <c r="FL4" s="6" t="str">
        <v/>
      </c>
      <c r="FM4" s="6" t="str">
        <v/>
      </c>
      <c r="FN4" s="6" t="str">
        <v/>
      </c>
      <c r="FO4" s="6" t="str">
        <v/>
      </c>
      <c r="FP4" s="6" t="str">
        <v/>
      </c>
      <c r="FQ4" s="6" t="str">
        <v/>
      </c>
      <c r="FR4" s="6" t="str">
        <v/>
      </c>
      <c r="FS4" s="6" t="str">
        <v/>
      </c>
      <c r="FT4" s="6" t="str">
        <v/>
      </c>
      <c r="FU4" s="6" t="str">
        <v/>
      </c>
      <c r="FV4" s="6" t="str">
        <v/>
      </c>
      <c r="FW4" s="6" t="str">
        <v/>
      </c>
      <c r="FX4" s="6" t="str">
        <v/>
      </c>
      <c r="FY4" s="6" t="str">
        <v/>
      </c>
      <c r="FZ4" s="6" t="str">
        <v/>
      </c>
      <c r="GA4" s="6" t="str">
        <v/>
      </c>
      <c r="GB4" s="6" t="str">
        <v/>
      </c>
      <c r="GC4" s="6" t="str">
        <v/>
      </c>
      <c r="GD4" s="6" t="str">
        <v/>
      </c>
      <c r="GE4" s="6" t="str">
        <v/>
      </c>
      <c r="GF4" s="6" t="str">
        <v/>
      </c>
      <c r="GG4" s="6" t="str">
        <v/>
      </c>
      <c r="GH4" s="6" t="str">
        <v/>
      </c>
      <c r="GI4" s="6" t="str">
        <v/>
      </c>
      <c r="GJ4" s="6" t="str">
        <v/>
      </c>
      <c r="GK4" s="6" t="str">
        <v/>
      </c>
      <c r="GL4" s="6" t="str">
        <v/>
      </c>
      <c r="GM4" s="6" t="str">
        <v/>
      </c>
      <c r="GN4" s="6" t="str">
        <v/>
      </c>
      <c r="GO4" s="6" t="str">
        <v/>
      </c>
      <c r="GP4" s="6" t="str">
        <v/>
      </c>
      <c r="GQ4" s="6" t="str">
        <v/>
      </c>
      <c r="GR4" s="6" t="str">
        <v/>
      </c>
      <c r="GS4" s="6" t="str">
        <v/>
      </c>
      <c r="GT4" s="6" t="str">
        <v/>
      </c>
      <c r="GU4" s="6" t="str">
        <v/>
      </c>
      <c r="GV4" s="6" t="str">
        <v/>
      </c>
      <c r="GW4" s="6" t="str">
        <v/>
      </c>
      <c r="GX4" s="6" t="str">
        <v/>
      </c>
      <c r="GY4" s="6" t="str">
        <v/>
      </c>
      <c r="GZ4" s="6" t="str">
        <v/>
      </c>
      <c r="HA4" s="6" t="str">
        <v/>
      </c>
      <c r="HB4" s="6" t="str">
        <v/>
      </c>
      <c r="HC4" s="6" t="str">
        <v/>
      </c>
      <c r="HD4" s="6" t="str">
        <v/>
      </c>
      <c r="HE4" s="6" t="str">
        <v/>
      </c>
      <c r="HF4" s="6" t="str">
        <v/>
      </c>
      <c r="HG4" s="6" t="str">
        <v/>
      </c>
      <c r="HH4" s="6" t="str">
        <v/>
      </c>
      <c r="HI4" s="6" t="str">
        <v/>
      </c>
      <c r="HJ4" s="6" t="str">
        <v/>
      </c>
      <c r="HK4" s="6" t="str">
        <v/>
      </c>
      <c r="HL4" s="6" t="str">
        <v/>
      </c>
      <c r="HM4" s="6" t="str">
        <v/>
      </c>
      <c r="HN4" s="6" t="str">
        <v/>
      </c>
      <c r="HO4" s="6" t="str">
        <v/>
      </c>
      <c r="HP4" s="6" t="str">
        <v/>
      </c>
      <c r="HQ4" s="6" t="str">
        <v/>
      </c>
      <c r="HR4" s="6" t="str">
        <v/>
      </c>
      <c r="HS4" s="6" t="str">
        <v/>
      </c>
      <c r="HT4" s="6" t="str">
        <v/>
      </c>
      <c r="HU4" s="6" t="str">
        <v/>
      </c>
      <c r="HV4" s="6" t="str">
        <v/>
      </c>
      <c r="HW4" s="6" t="str">
        <v/>
      </c>
      <c r="HX4" s="6" t="str">
        <v/>
      </c>
      <c r="HY4" s="6" t="str">
        <v/>
      </c>
      <c r="HZ4" s="6" t="str">
        <v/>
      </c>
      <c r="IA4" s="6" t="str">
        <v/>
      </c>
      <c r="IB4" s="6" t="str">
        <v/>
      </c>
      <c r="IC4" s="6" t="str">
        <v/>
      </c>
      <c r="ID4" s="6" t="str">
        <v/>
      </c>
      <c r="IE4" s="6" t="str">
        <v/>
      </c>
      <c r="IF4" s="6" t="str">
        <v/>
      </c>
      <c r="IG4" s="6" t="str">
        <v/>
      </c>
      <c r="IH4" s="6" t="str">
        <v/>
      </c>
      <c r="II4" s="6" t="str">
        <v/>
      </c>
      <c r="IJ4" s="6" t="str">
        <v/>
      </c>
      <c r="IK4" s="6" t="str">
        <v/>
      </c>
      <c r="IL4" s="6" t="str">
        <v/>
      </c>
      <c r="IM4" s="6" t="str">
        <v/>
      </c>
      <c r="IN4" s="6" t="str">
        <v/>
      </c>
      <c r="IO4" s="6" t="str">
        <v/>
      </c>
      <c r="IP4" s="6" t="str">
        <v/>
      </c>
      <c r="IQ4" s="6" t="str">
        <v/>
      </c>
      <c r="IR4" s="6" t="str">
        <v/>
      </c>
      <c r="IS4" s="6" t="str">
        <v/>
      </c>
      <c r="IT4" s="6" t="str">
        <v/>
      </c>
      <c r="IU4" s="6" t="str">
        <v/>
      </c>
      <c r="IV4" s="6" t="str">
        <v/>
      </c>
      <c r="IW4" s="6" t="str">
        <v/>
      </c>
      <c r="IX4" s="6" t="str">
        <v/>
      </c>
      <c r="IY4" s="6" t="str">
        <v/>
      </c>
      <c r="IZ4" s="6" t="str">
        <v/>
      </c>
      <c r="JA4" s="6" t="str">
        <v/>
      </c>
      <c r="JB4" s="6" t="str">
        <v/>
      </c>
      <c r="JC4" s="6" t="str">
        <v/>
      </c>
      <c r="JD4" s="6" t="str">
        <v/>
      </c>
      <c r="JE4" s="6" t="str">
        <v/>
      </c>
      <c r="JF4" s="6" t="str">
        <v/>
      </c>
      <c r="JG4" s="6" t="str">
        <v/>
      </c>
      <c r="JH4" s="6" t="str">
        <v/>
      </c>
      <c r="JI4" s="6" t="str">
        <v/>
      </c>
      <c r="JJ4" s="6" t="str">
        <v/>
      </c>
      <c r="JK4" s="6" t="str">
        <v/>
      </c>
      <c r="JL4" s="6" t="str">
        <v/>
      </c>
      <c r="JM4" s="6" t="str">
        <v/>
      </c>
      <c r="JN4" s="6" t="str">
        <v/>
      </c>
      <c r="JO4" s="6" t="str">
        <v/>
      </c>
      <c r="JP4" s="6" t="str">
        <v/>
      </c>
      <c r="JQ4" s="6" t="str">
        <v/>
      </c>
      <c r="JR4" s="6" t="str">
        <v/>
      </c>
      <c r="JS4" s="6" t="str">
        <v/>
      </c>
      <c r="JT4" s="6" t="str">
        <v/>
      </c>
      <c r="JU4" s="6" t="str">
        <v/>
      </c>
      <c r="JV4" s="6" t="str">
        <v/>
      </c>
      <c r="JW4" s="6" t="str">
        <v/>
      </c>
      <c r="JX4" s="6" t="str">
        <v/>
      </c>
      <c r="JY4" s="6" t="str">
        <v/>
      </c>
      <c r="JZ4" s="6" t="str">
        <v/>
      </c>
      <c r="KA4" s="6" t="str">
        <v/>
      </c>
      <c r="KB4" s="6" t="str">
        <v/>
      </c>
      <c r="KC4" s="6" t="str">
        <v/>
      </c>
      <c r="KD4" s="6" t="str">
        <v/>
      </c>
      <c r="KE4" s="6" t="str">
        <v/>
      </c>
      <c r="KF4" s="6" t="str">
        <v/>
      </c>
      <c r="KG4" s="6" t="str">
        <v/>
      </c>
      <c r="KH4" s="6" t="str">
        <v/>
      </c>
      <c r="KI4" s="6" t="str">
        <v/>
      </c>
      <c r="KJ4" s="6" t="str">
        <v/>
      </c>
      <c r="KK4" s="6" t="str">
        <v/>
      </c>
      <c r="KL4" s="6" t="str">
        <v/>
      </c>
      <c r="KM4" s="6" t="str">
        <v/>
      </c>
      <c r="KN4" s="6" t="str">
        <v/>
      </c>
      <c r="KO4" s="6" t="str">
        <v/>
      </c>
      <c r="KP4" s="7" t="str">
        <v/>
      </c>
      <c r="KQ4" s="9"/>
      <c r="KS4" s="662" t="s">
        <v>478</v>
      </c>
      <c r="KT4" s="665" t="s">
        <v>479</v>
      </c>
      <c r="KU4" s="659" t="s">
        <v>135</v>
      </c>
      <c r="KV4" s="347"/>
      <c r="KW4" s="347"/>
      <c r="KY4" s="659" t="s">
        <v>135</v>
      </c>
    </row>
    <row r="5" spans="1:311" ht="10.5" x14ac:dyDescent="0.25">
      <c r="B5" s="160" t="s">
        <v>46</v>
      </c>
      <c r="C5" s="42">
        <f t="array" ref="C5:KP5">TRANSPOSE(InvNames)</f>
        <v>0</v>
      </c>
      <c r="D5" s="19">
        <v>0</v>
      </c>
      <c r="E5" s="19">
        <v>0</v>
      </c>
      <c r="F5" s="19">
        <v>0</v>
      </c>
      <c r="G5" s="19">
        <v>0</v>
      </c>
      <c r="H5" s="19">
        <v>0</v>
      </c>
      <c r="I5" s="19">
        <v>0</v>
      </c>
      <c r="J5" s="19">
        <v>0</v>
      </c>
      <c r="K5" s="19">
        <v>0</v>
      </c>
      <c r="L5" s="19">
        <v>0</v>
      </c>
      <c r="M5" s="19">
        <v>0</v>
      </c>
      <c r="N5" s="19">
        <v>0</v>
      </c>
      <c r="O5" s="19">
        <v>0</v>
      </c>
      <c r="P5" s="19">
        <v>0</v>
      </c>
      <c r="Q5" s="19">
        <v>0</v>
      </c>
      <c r="R5" s="19">
        <v>0</v>
      </c>
      <c r="S5" s="19">
        <v>0</v>
      </c>
      <c r="T5" s="19">
        <v>0</v>
      </c>
      <c r="U5" s="19">
        <v>0</v>
      </c>
      <c r="V5" s="19">
        <v>0</v>
      </c>
      <c r="W5" s="19">
        <v>0</v>
      </c>
      <c r="X5" s="19">
        <v>0</v>
      </c>
      <c r="Y5" s="19">
        <v>0</v>
      </c>
      <c r="Z5" s="19">
        <v>0</v>
      </c>
      <c r="AA5" s="19">
        <v>0</v>
      </c>
      <c r="AB5" s="19">
        <v>0</v>
      </c>
      <c r="AC5" s="19">
        <v>0</v>
      </c>
      <c r="AD5" s="19">
        <v>0</v>
      </c>
      <c r="AE5" s="19">
        <v>0</v>
      </c>
      <c r="AF5" s="19">
        <v>0</v>
      </c>
      <c r="AG5" s="19">
        <v>0</v>
      </c>
      <c r="AH5" s="19">
        <v>0</v>
      </c>
      <c r="AI5" s="19">
        <v>0</v>
      </c>
      <c r="AJ5" s="19">
        <v>0</v>
      </c>
      <c r="AK5" s="19">
        <v>0</v>
      </c>
      <c r="AL5" s="19">
        <v>0</v>
      </c>
      <c r="AM5" s="19">
        <v>0</v>
      </c>
      <c r="AN5" s="19">
        <v>0</v>
      </c>
      <c r="AO5" s="19">
        <v>0</v>
      </c>
      <c r="AP5" s="19">
        <v>0</v>
      </c>
      <c r="AQ5" s="19">
        <v>0</v>
      </c>
      <c r="AR5" s="19">
        <v>0</v>
      </c>
      <c r="AS5" s="19">
        <v>0</v>
      </c>
      <c r="AT5" s="19">
        <v>0</v>
      </c>
      <c r="AU5" s="19">
        <v>0</v>
      </c>
      <c r="AV5" s="19">
        <v>0</v>
      </c>
      <c r="AW5" s="19">
        <v>0</v>
      </c>
      <c r="AX5" s="19">
        <v>0</v>
      </c>
      <c r="AY5" s="19">
        <v>0</v>
      </c>
      <c r="AZ5" s="19">
        <v>0</v>
      </c>
      <c r="BA5" s="19">
        <v>0</v>
      </c>
      <c r="BB5" s="19">
        <v>0</v>
      </c>
      <c r="BC5" s="19">
        <v>0</v>
      </c>
      <c r="BD5" s="19">
        <v>0</v>
      </c>
      <c r="BE5" s="19">
        <v>0</v>
      </c>
      <c r="BF5" s="19">
        <v>0</v>
      </c>
      <c r="BG5" s="19">
        <v>0</v>
      </c>
      <c r="BH5" s="19">
        <v>0</v>
      </c>
      <c r="BI5" s="19">
        <v>0</v>
      </c>
      <c r="BJ5" s="19">
        <v>0</v>
      </c>
      <c r="BK5" s="19">
        <v>0</v>
      </c>
      <c r="BL5" s="19">
        <v>0</v>
      </c>
      <c r="BM5" s="19">
        <v>0</v>
      </c>
      <c r="BN5" s="19">
        <v>0</v>
      </c>
      <c r="BO5" s="19">
        <v>0</v>
      </c>
      <c r="BP5" s="19">
        <v>0</v>
      </c>
      <c r="BQ5" s="19">
        <v>0</v>
      </c>
      <c r="BR5" s="19">
        <v>0</v>
      </c>
      <c r="BS5" s="19">
        <v>0</v>
      </c>
      <c r="BT5" s="19">
        <v>0</v>
      </c>
      <c r="BU5" s="19">
        <v>0</v>
      </c>
      <c r="BV5" s="19">
        <v>0</v>
      </c>
      <c r="BW5" s="19">
        <v>0</v>
      </c>
      <c r="BX5" s="19">
        <v>0</v>
      </c>
      <c r="BY5" s="19">
        <v>0</v>
      </c>
      <c r="BZ5" s="19">
        <v>0</v>
      </c>
      <c r="CA5" s="19">
        <v>0</v>
      </c>
      <c r="CB5" s="19">
        <v>0</v>
      </c>
      <c r="CC5" s="19">
        <v>0</v>
      </c>
      <c r="CD5" s="19">
        <v>0</v>
      </c>
      <c r="CE5" s="19">
        <v>0</v>
      </c>
      <c r="CF5" s="19">
        <v>0</v>
      </c>
      <c r="CG5" s="19">
        <v>0</v>
      </c>
      <c r="CH5" s="19">
        <v>0</v>
      </c>
      <c r="CI5" s="19">
        <v>0</v>
      </c>
      <c r="CJ5" s="19">
        <v>0</v>
      </c>
      <c r="CK5" s="19">
        <v>0</v>
      </c>
      <c r="CL5" s="19">
        <v>0</v>
      </c>
      <c r="CM5" s="19">
        <v>0</v>
      </c>
      <c r="CN5" s="19">
        <v>0</v>
      </c>
      <c r="CO5" s="19">
        <v>0</v>
      </c>
      <c r="CP5" s="19">
        <v>0</v>
      </c>
      <c r="CQ5" s="19">
        <v>0</v>
      </c>
      <c r="CR5" s="19">
        <v>0</v>
      </c>
      <c r="CS5" s="19">
        <v>0</v>
      </c>
      <c r="CT5" s="19">
        <v>0</v>
      </c>
      <c r="CU5" s="19">
        <v>0</v>
      </c>
      <c r="CV5" s="19">
        <v>0</v>
      </c>
      <c r="CW5" s="19">
        <v>0</v>
      </c>
      <c r="CX5" s="19">
        <v>0</v>
      </c>
      <c r="CY5" s="19">
        <v>0</v>
      </c>
      <c r="CZ5" s="19">
        <v>0</v>
      </c>
      <c r="DA5" s="19">
        <v>0</v>
      </c>
      <c r="DB5" s="19">
        <v>0</v>
      </c>
      <c r="DC5" s="19">
        <v>0</v>
      </c>
      <c r="DD5" s="19">
        <v>0</v>
      </c>
      <c r="DE5" s="19">
        <v>0</v>
      </c>
      <c r="DF5" s="19">
        <v>0</v>
      </c>
      <c r="DG5" s="19">
        <v>0</v>
      </c>
      <c r="DH5" s="19">
        <v>0</v>
      </c>
      <c r="DI5" s="19">
        <v>0</v>
      </c>
      <c r="DJ5" s="19">
        <v>0</v>
      </c>
      <c r="DK5" s="19">
        <v>0</v>
      </c>
      <c r="DL5" s="19">
        <v>0</v>
      </c>
      <c r="DM5" s="19">
        <v>0</v>
      </c>
      <c r="DN5" s="19">
        <v>0</v>
      </c>
      <c r="DO5" s="19">
        <v>0</v>
      </c>
      <c r="DP5" s="19">
        <v>0</v>
      </c>
      <c r="DQ5" s="19">
        <v>0</v>
      </c>
      <c r="DR5" s="19">
        <v>0</v>
      </c>
      <c r="DS5" s="19">
        <v>0</v>
      </c>
      <c r="DT5" s="19">
        <v>0</v>
      </c>
      <c r="DU5" s="19">
        <v>0</v>
      </c>
      <c r="DV5" s="19">
        <v>0</v>
      </c>
      <c r="DW5" s="19">
        <v>0</v>
      </c>
      <c r="DX5" s="19">
        <v>0</v>
      </c>
      <c r="DY5" s="19">
        <v>0</v>
      </c>
      <c r="DZ5" s="19">
        <v>0</v>
      </c>
      <c r="EA5" s="19">
        <v>0</v>
      </c>
      <c r="EB5" s="19">
        <v>0</v>
      </c>
      <c r="EC5" s="19">
        <v>0</v>
      </c>
      <c r="ED5" s="19">
        <v>0</v>
      </c>
      <c r="EE5" s="19">
        <v>0</v>
      </c>
      <c r="EF5" s="19">
        <v>0</v>
      </c>
      <c r="EG5" s="19">
        <v>0</v>
      </c>
      <c r="EH5" s="19">
        <v>0</v>
      </c>
      <c r="EI5" s="19">
        <v>0</v>
      </c>
      <c r="EJ5" s="19">
        <v>0</v>
      </c>
      <c r="EK5" s="19">
        <v>0</v>
      </c>
      <c r="EL5" s="19">
        <v>0</v>
      </c>
      <c r="EM5" s="19">
        <v>0</v>
      </c>
      <c r="EN5" s="19">
        <v>0</v>
      </c>
      <c r="EO5" s="19">
        <v>0</v>
      </c>
      <c r="EP5" s="19">
        <v>0</v>
      </c>
      <c r="EQ5" s="19">
        <v>0</v>
      </c>
      <c r="ER5" s="19">
        <v>0</v>
      </c>
      <c r="ES5" s="19">
        <v>0</v>
      </c>
      <c r="ET5" s="19">
        <v>0</v>
      </c>
      <c r="EU5" s="19">
        <v>0</v>
      </c>
      <c r="EV5" s="19">
        <v>0</v>
      </c>
      <c r="EW5" s="19">
        <v>0</v>
      </c>
      <c r="EX5" s="19">
        <v>0</v>
      </c>
      <c r="EY5" s="19">
        <v>0</v>
      </c>
      <c r="EZ5" s="19">
        <v>0</v>
      </c>
      <c r="FA5" s="19">
        <v>0</v>
      </c>
      <c r="FB5" s="19">
        <v>0</v>
      </c>
      <c r="FC5" s="19">
        <v>0</v>
      </c>
      <c r="FD5" s="19">
        <v>0</v>
      </c>
      <c r="FE5" s="19">
        <v>0</v>
      </c>
      <c r="FF5" s="19">
        <v>0</v>
      </c>
      <c r="FG5" s="19">
        <v>0</v>
      </c>
      <c r="FH5" s="19">
        <v>0</v>
      </c>
      <c r="FI5" s="19">
        <v>0</v>
      </c>
      <c r="FJ5" s="19">
        <v>0</v>
      </c>
      <c r="FK5" s="19">
        <v>0</v>
      </c>
      <c r="FL5" s="19">
        <v>0</v>
      </c>
      <c r="FM5" s="19">
        <v>0</v>
      </c>
      <c r="FN5" s="19">
        <v>0</v>
      </c>
      <c r="FO5" s="19">
        <v>0</v>
      </c>
      <c r="FP5" s="19">
        <v>0</v>
      </c>
      <c r="FQ5" s="19">
        <v>0</v>
      </c>
      <c r="FR5" s="19">
        <v>0</v>
      </c>
      <c r="FS5" s="19">
        <v>0</v>
      </c>
      <c r="FT5" s="19">
        <v>0</v>
      </c>
      <c r="FU5" s="19">
        <v>0</v>
      </c>
      <c r="FV5" s="19">
        <v>0</v>
      </c>
      <c r="FW5" s="19">
        <v>0</v>
      </c>
      <c r="FX5" s="19">
        <v>0</v>
      </c>
      <c r="FY5" s="19">
        <v>0</v>
      </c>
      <c r="FZ5" s="19">
        <v>0</v>
      </c>
      <c r="GA5" s="19">
        <v>0</v>
      </c>
      <c r="GB5" s="19">
        <v>0</v>
      </c>
      <c r="GC5" s="19">
        <v>0</v>
      </c>
      <c r="GD5" s="19">
        <v>0</v>
      </c>
      <c r="GE5" s="19">
        <v>0</v>
      </c>
      <c r="GF5" s="19">
        <v>0</v>
      </c>
      <c r="GG5" s="19">
        <v>0</v>
      </c>
      <c r="GH5" s="19">
        <v>0</v>
      </c>
      <c r="GI5" s="19">
        <v>0</v>
      </c>
      <c r="GJ5" s="19">
        <v>0</v>
      </c>
      <c r="GK5" s="19">
        <v>0</v>
      </c>
      <c r="GL5" s="19">
        <v>0</v>
      </c>
      <c r="GM5" s="19">
        <v>0</v>
      </c>
      <c r="GN5" s="19">
        <v>0</v>
      </c>
      <c r="GO5" s="19">
        <v>0</v>
      </c>
      <c r="GP5" s="19">
        <v>0</v>
      </c>
      <c r="GQ5" s="19">
        <v>0</v>
      </c>
      <c r="GR5" s="19">
        <v>0</v>
      </c>
      <c r="GS5" s="19">
        <v>0</v>
      </c>
      <c r="GT5" s="19">
        <v>0</v>
      </c>
      <c r="GU5" s="19">
        <v>0</v>
      </c>
      <c r="GV5" s="19">
        <v>0</v>
      </c>
      <c r="GW5" s="19">
        <v>0</v>
      </c>
      <c r="GX5" s="19">
        <v>0</v>
      </c>
      <c r="GY5" s="19">
        <v>0</v>
      </c>
      <c r="GZ5" s="19">
        <v>0</v>
      </c>
      <c r="HA5" s="19">
        <v>0</v>
      </c>
      <c r="HB5" s="19">
        <v>0</v>
      </c>
      <c r="HC5" s="19">
        <v>0</v>
      </c>
      <c r="HD5" s="19">
        <v>0</v>
      </c>
      <c r="HE5" s="19">
        <v>0</v>
      </c>
      <c r="HF5" s="19">
        <v>0</v>
      </c>
      <c r="HG5" s="19">
        <v>0</v>
      </c>
      <c r="HH5" s="19">
        <v>0</v>
      </c>
      <c r="HI5" s="19">
        <v>0</v>
      </c>
      <c r="HJ5" s="19">
        <v>0</v>
      </c>
      <c r="HK5" s="19">
        <v>0</v>
      </c>
      <c r="HL5" s="19">
        <v>0</v>
      </c>
      <c r="HM5" s="19">
        <v>0</v>
      </c>
      <c r="HN5" s="19">
        <v>0</v>
      </c>
      <c r="HO5" s="19">
        <v>0</v>
      </c>
      <c r="HP5" s="19">
        <v>0</v>
      </c>
      <c r="HQ5" s="19">
        <v>0</v>
      </c>
      <c r="HR5" s="19">
        <v>0</v>
      </c>
      <c r="HS5" s="19">
        <v>0</v>
      </c>
      <c r="HT5" s="19">
        <v>0</v>
      </c>
      <c r="HU5" s="19">
        <v>0</v>
      </c>
      <c r="HV5" s="19">
        <v>0</v>
      </c>
      <c r="HW5" s="19">
        <v>0</v>
      </c>
      <c r="HX5" s="19">
        <v>0</v>
      </c>
      <c r="HY5" s="19">
        <v>0</v>
      </c>
      <c r="HZ5" s="19">
        <v>0</v>
      </c>
      <c r="IA5" s="19">
        <v>0</v>
      </c>
      <c r="IB5" s="19">
        <v>0</v>
      </c>
      <c r="IC5" s="19">
        <v>0</v>
      </c>
      <c r="ID5" s="19">
        <v>0</v>
      </c>
      <c r="IE5" s="19">
        <v>0</v>
      </c>
      <c r="IF5" s="19">
        <v>0</v>
      </c>
      <c r="IG5" s="19">
        <v>0</v>
      </c>
      <c r="IH5" s="19">
        <v>0</v>
      </c>
      <c r="II5" s="19">
        <v>0</v>
      </c>
      <c r="IJ5" s="19">
        <v>0</v>
      </c>
      <c r="IK5" s="19">
        <v>0</v>
      </c>
      <c r="IL5" s="19">
        <v>0</v>
      </c>
      <c r="IM5" s="19">
        <v>0</v>
      </c>
      <c r="IN5" s="19">
        <v>0</v>
      </c>
      <c r="IO5" s="19">
        <v>0</v>
      </c>
      <c r="IP5" s="19">
        <v>0</v>
      </c>
      <c r="IQ5" s="19">
        <v>0</v>
      </c>
      <c r="IR5" s="19">
        <v>0</v>
      </c>
      <c r="IS5" s="19">
        <v>0</v>
      </c>
      <c r="IT5" s="19">
        <v>0</v>
      </c>
      <c r="IU5" s="19">
        <v>0</v>
      </c>
      <c r="IV5" s="19">
        <v>0</v>
      </c>
      <c r="IW5" s="19">
        <v>0</v>
      </c>
      <c r="IX5" s="19">
        <v>0</v>
      </c>
      <c r="IY5" s="19">
        <v>0</v>
      </c>
      <c r="IZ5" s="19">
        <v>0</v>
      </c>
      <c r="JA5" s="19">
        <v>0</v>
      </c>
      <c r="JB5" s="19">
        <v>0</v>
      </c>
      <c r="JC5" s="19">
        <v>0</v>
      </c>
      <c r="JD5" s="19">
        <v>0</v>
      </c>
      <c r="JE5" s="19">
        <v>0</v>
      </c>
      <c r="JF5" s="19">
        <v>0</v>
      </c>
      <c r="JG5" s="19">
        <v>0</v>
      </c>
      <c r="JH5" s="19">
        <v>0</v>
      </c>
      <c r="JI5" s="19">
        <v>0</v>
      </c>
      <c r="JJ5" s="19">
        <v>0</v>
      </c>
      <c r="JK5" s="19">
        <v>0</v>
      </c>
      <c r="JL5" s="19">
        <v>0</v>
      </c>
      <c r="JM5" s="19">
        <v>0</v>
      </c>
      <c r="JN5" s="19">
        <v>0</v>
      </c>
      <c r="JO5" s="19">
        <v>0</v>
      </c>
      <c r="JP5" s="19">
        <v>0</v>
      </c>
      <c r="JQ5" s="19">
        <v>0</v>
      </c>
      <c r="JR5" s="19">
        <v>0</v>
      </c>
      <c r="JS5" s="19">
        <v>0</v>
      </c>
      <c r="JT5" s="19">
        <v>0</v>
      </c>
      <c r="JU5" s="19">
        <v>0</v>
      </c>
      <c r="JV5" s="19">
        <v>0</v>
      </c>
      <c r="JW5" s="19">
        <v>0</v>
      </c>
      <c r="JX5" s="19">
        <v>0</v>
      </c>
      <c r="JY5" s="19">
        <v>0</v>
      </c>
      <c r="JZ5" s="19">
        <v>0</v>
      </c>
      <c r="KA5" s="19">
        <v>0</v>
      </c>
      <c r="KB5" s="19">
        <v>0</v>
      </c>
      <c r="KC5" s="19">
        <v>0</v>
      </c>
      <c r="KD5" s="19">
        <v>0</v>
      </c>
      <c r="KE5" s="19">
        <v>0</v>
      </c>
      <c r="KF5" s="19">
        <v>0</v>
      </c>
      <c r="KG5" s="19">
        <v>0</v>
      </c>
      <c r="KH5" s="19">
        <v>0</v>
      </c>
      <c r="KI5" s="19">
        <v>0</v>
      </c>
      <c r="KJ5" s="19">
        <v>0</v>
      </c>
      <c r="KK5" s="19">
        <v>0</v>
      </c>
      <c r="KL5" s="19">
        <v>0</v>
      </c>
      <c r="KM5" s="19">
        <v>0</v>
      </c>
      <c r="KN5" s="19">
        <v>0</v>
      </c>
      <c r="KO5" s="19">
        <v>0</v>
      </c>
      <c r="KP5" s="45">
        <v>0</v>
      </c>
      <c r="KQ5" s="9"/>
      <c r="KS5" s="663"/>
      <c r="KT5" s="666"/>
      <c r="KU5" s="660"/>
      <c r="KV5" s="347"/>
      <c r="KW5" s="347"/>
      <c r="KY5" s="660"/>
    </row>
    <row r="6" spans="1:311" ht="10.5" x14ac:dyDescent="0.25">
      <c r="B6" s="160" t="s">
        <v>214</v>
      </c>
      <c r="C6" s="43" t="str">
        <f t="array" ref="C6:KP6">IF(TRANSPOSE(InvDate)=0,"",TRANSPOSE(InvDate))</f>
        <v/>
      </c>
      <c r="D6" s="44" t="str">
        <v/>
      </c>
      <c r="E6" s="44" t="str">
        <v/>
      </c>
      <c r="F6" s="44" t="str">
        <v/>
      </c>
      <c r="G6" s="44" t="str">
        <v/>
      </c>
      <c r="H6" s="44" t="str">
        <v/>
      </c>
      <c r="I6" s="44" t="str">
        <v/>
      </c>
      <c r="J6" s="44" t="str">
        <v/>
      </c>
      <c r="K6" s="44" t="str">
        <v/>
      </c>
      <c r="L6" s="44" t="str">
        <v/>
      </c>
      <c r="M6" s="44" t="str">
        <v/>
      </c>
      <c r="N6" s="44" t="str">
        <v/>
      </c>
      <c r="O6" s="44" t="str">
        <v/>
      </c>
      <c r="P6" s="44" t="str">
        <v/>
      </c>
      <c r="Q6" s="44" t="str">
        <v/>
      </c>
      <c r="R6" s="44" t="str">
        <v/>
      </c>
      <c r="S6" s="44" t="str">
        <v/>
      </c>
      <c r="T6" s="44" t="str">
        <v/>
      </c>
      <c r="U6" s="44" t="str">
        <v/>
      </c>
      <c r="V6" s="44" t="str">
        <v/>
      </c>
      <c r="W6" s="44" t="str">
        <v/>
      </c>
      <c r="X6" s="44" t="str">
        <v/>
      </c>
      <c r="Y6" s="44" t="str">
        <v/>
      </c>
      <c r="Z6" s="44" t="str">
        <v/>
      </c>
      <c r="AA6" s="44" t="str">
        <v/>
      </c>
      <c r="AB6" s="44" t="str">
        <v/>
      </c>
      <c r="AC6" s="44" t="str">
        <v/>
      </c>
      <c r="AD6" s="44" t="str">
        <v/>
      </c>
      <c r="AE6" s="44" t="str">
        <v/>
      </c>
      <c r="AF6" s="44" t="str">
        <v/>
      </c>
      <c r="AG6" s="44" t="str">
        <v/>
      </c>
      <c r="AH6" s="44" t="str">
        <v/>
      </c>
      <c r="AI6" s="44" t="str">
        <v/>
      </c>
      <c r="AJ6" s="44" t="str">
        <v/>
      </c>
      <c r="AK6" s="44" t="str">
        <v/>
      </c>
      <c r="AL6" s="44" t="str">
        <v/>
      </c>
      <c r="AM6" s="44" t="str">
        <v/>
      </c>
      <c r="AN6" s="44" t="str">
        <v/>
      </c>
      <c r="AO6" s="44" t="str">
        <v/>
      </c>
      <c r="AP6" s="44" t="str">
        <v/>
      </c>
      <c r="AQ6" s="44" t="str">
        <v/>
      </c>
      <c r="AR6" s="44" t="str">
        <v/>
      </c>
      <c r="AS6" s="44" t="str">
        <v/>
      </c>
      <c r="AT6" s="44" t="str">
        <v/>
      </c>
      <c r="AU6" s="44" t="str">
        <v/>
      </c>
      <c r="AV6" s="44" t="str">
        <v/>
      </c>
      <c r="AW6" s="44" t="str">
        <v/>
      </c>
      <c r="AX6" s="44" t="str">
        <v/>
      </c>
      <c r="AY6" s="44" t="str">
        <v/>
      </c>
      <c r="AZ6" s="44" t="str">
        <v/>
      </c>
      <c r="BA6" s="44" t="str">
        <v/>
      </c>
      <c r="BB6" s="44" t="str">
        <v/>
      </c>
      <c r="BC6" s="44" t="str">
        <v/>
      </c>
      <c r="BD6" s="44" t="str">
        <v/>
      </c>
      <c r="BE6" s="44" t="str">
        <v/>
      </c>
      <c r="BF6" s="44" t="str">
        <v/>
      </c>
      <c r="BG6" s="44" t="str">
        <v/>
      </c>
      <c r="BH6" s="44" t="str">
        <v/>
      </c>
      <c r="BI6" s="44" t="str">
        <v/>
      </c>
      <c r="BJ6" s="44" t="str">
        <v/>
      </c>
      <c r="BK6" s="44" t="str">
        <v/>
      </c>
      <c r="BL6" s="44" t="str">
        <v/>
      </c>
      <c r="BM6" s="44" t="str">
        <v/>
      </c>
      <c r="BN6" s="44" t="str">
        <v/>
      </c>
      <c r="BO6" s="44" t="str">
        <v/>
      </c>
      <c r="BP6" s="44" t="str">
        <v/>
      </c>
      <c r="BQ6" s="44" t="str">
        <v/>
      </c>
      <c r="BR6" s="44" t="str">
        <v/>
      </c>
      <c r="BS6" s="44" t="str">
        <v/>
      </c>
      <c r="BT6" s="44" t="str">
        <v/>
      </c>
      <c r="BU6" s="44" t="str">
        <v/>
      </c>
      <c r="BV6" s="44" t="str">
        <v/>
      </c>
      <c r="BW6" s="44" t="str">
        <v/>
      </c>
      <c r="BX6" s="44" t="str">
        <v/>
      </c>
      <c r="BY6" s="44" t="str">
        <v/>
      </c>
      <c r="BZ6" s="44" t="str">
        <v/>
      </c>
      <c r="CA6" s="44" t="str">
        <v/>
      </c>
      <c r="CB6" s="44" t="str">
        <v/>
      </c>
      <c r="CC6" s="44" t="str">
        <v/>
      </c>
      <c r="CD6" s="44" t="str">
        <v/>
      </c>
      <c r="CE6" s="44" t="str">
        <v/>
      </c>
      <c r="CF6" s="44" t="str">
        <v/>
      </c>
      <c r="CG6" s="44" t="str">
        <v/>
      </c>
      <c r="CH6" s="44" t="str">
        <v/>
      </c>
      <c r="CI6" s="44" t="str">
        <v/>
      </c>
      <c r="CJ6" s="44" t="str">
        <v/>
      </c>
      <c r="CK6" s="44" t="str">
        <v/>
      </c>
      <c r="CL6" s="44" t="str">
        <v/>
      </c>
      <c r="CM6" s="44" t="str">
        <v/>
      </c>
      <c r="CN6" s="44" t="str">
        <v/>
      </c>
      <c r="CO6" s="44" t="str">
        <v/>
      </c>
      <c r="CP6" s="44" t="str">
        <v/>
      </c>
      <c r="CQ6" s="44" t="str">
        <v/>
      </c>
      <c r="CR6" s="44" t="str">
        <v/>
      </c>
      <c r="CS6" s="44" t="str">
        <v/>
      </c>
      <c r="CT6" s="44" t="str">
        <v/>
      </c>
      <c r="CU6" s="44" t="str">
        <v/>
      </c>
      <c r="CV6" s="44" t="str">
        <v/>
      </c>
      <c r="CW6" s="44" t="str">
        <v/>
      </c>
      <c r="CX6" s="44" t="str">
        <v/>
      </c>
      <c r="CY6" s="44" t="str">
        <v/>
      </c>
      <c r="CZ6" s="44" t="str">
        <v/>
      </c>
      <c r="DA6" s="44" t="str">
        <v/>
      </c>
      <c r="DB6" s="44" t="str">
        <v/>
      </c>
      <c r="DC6" s="44" t="str">
        <v/>
      </c>
      <c r="DD6" s="44" t="str">
        <v/>
      </c>
      <c r="DE6" s="44" t="str">
        <v/>
      </c>
      <c r="DF6" s="44" t="str">
        <v/>
      </c>
      <c r="DG6" s="44" t="str">
        <v/>
      </c>
      <c r="DH6" s="44" t="str">
        <v/>
      </c>
      <c r="DI6" s="44" t="str">
        <v/>
      </c>
      <c r="DJ6" s="44" t="str">
        <v/>
      </c>
      <c r="DK6" s="44" t="str">
        <v/>
      </c>
      <c r="DL6" s="44" t="str">
        <v/>
      </c>
      <c r="DM6" s="44" t="str">
        <v/>
      </c>
      <c r="DN6" s="44" t="str">
        <v/>
      </c>
      <c r="DO6" s="44" t="str">
        <v/>
      </c>
      <c r="DP6" s="44" t="str">
        <v/>
      </c>
      <c r="DQ6" s="44" t="str">
        <v/>
      </c>
      <c r="DR6" s="44" t="str">
        <v/>
      </c>
      <c r="DS6" s="44" t="str">
        <v/>
      </c>
      <c r="DT6" s="44" t="str">
        <v/>
      </c>
      <c r="DU6" s="44" t="str">
        <v/>
      </c>
      <c r="DV6" s="44" t="str">
        <v/>
      </c>
      <c r="DW6" s="44" t="str">
        <v/>
      </c>
      <c r="DX6" s="44" t="str">
        <v/>
      </c>
      <c r="DY6" s="44" t="str">
        <v/>
      </c>
      <c r="DZ6" s="44" t="str">
        <v/>
      </c>
      <c r="EA6" s="44" t="str">
        <v/>
      </c>
      <c r="EB6" s="44" t="str">
        <v/>
      </c>
      <c r="EC6" s="44" t="str">
        <v/>
      </c>
      <c r="ED6" s="44" t="str">
        <v/>
      </c>
      <c r="EE6" s="44" t="str">
        <v/>
      </c>
      <c r="EF6" s="44" t="str">
        <v/>
      </c>
      <c r="EG6" s="44" t="str">
        <v/>
      </c>
      <c r="EH6" s="44" t="str">
        <v/>
      </c>
      <c r="EI6" s="44" t="str">
        <v/>
      </c>
      <c r="EJ6" s="44" t="str">
        <v/>
      </c>
      <c r="EK6" s="44" t="str">
        <v/>
      </c>
      <c r="EL6" s="44" t="str">
        <v/>
      </c>
      <c r="EM6" s="44" t="str">
        <v/>
      </c>
      <c r="EN6" s="44" t="str">
        <v/>
      </c>
      <c r="EO6" s="44" t="str">
        <v/>
      </c>
      <c r="EP6" s="44" t="str">
        <v/>
      </c>
      <c r="EQ6" s="44" t="str">
        <v/>
      </c>
      <c r="ER6" s="44" t="str">
        <v/>
      </c>
      <c r="ES6" s="44" t="str">
        <v/>
      </c>
      <c r="ET6" s="44" t="str">
        <v/>
      </c>
      <c r="EU6" s="44" t="str">
        <v/>
      </c>
      <c r="EV6" s="44" t="str">
        <v/>
      </c>
      <c r="EW6" s="44" t="str">
        <v/>
      </c>
      <c r="EX6" s="44" t="str">
        <v/>
      </c>
      <c r="EY6" s="44" t="str">
        <v/>
      </c>
      <c r="EZ6" s="44" t="str">
        <v/>
      </c>
      <c r="FA6" s="44" t="str">
        <v/>
      </c>
      <c r="FB6" s="44" t="str">
        <v/>
      </c>
      <c r="FC6" s="44" t="str">
        <v/>
      </c>
      <c r="FD6" s="44" t="str">
        <v/>
      </c>
      <c r="FE6" s="44" t="str">
        <v/>
      </c>
      <c r="FF6" s="44" t="str">
        <v/>
      </c>
      <c r="FG6" s="44" t="str">
        <v/>
      </c>
      <c r="FH6" s="44" t="str">
        <v/>
      </c>
      <c r="FI6" s="44" t="str">
        <v/>
      </c>
      <c r="FJ6" s="44" t="str">
        <v/>
      </c>
      <c r="FK6" s="44" t="str">
        <v/>
      </c>
      <c r="FL6" s="44" t="str">
        <v/>
      </c>
      <c r="FM6" s="44" t="str">
        <v/>
      </c>
      <c r="FN6" s="44" t="str">
        <v/>
      </c>
      <c r="FO6" s="44" t="str">
        <v/>
      </c>
      <c r="FP6" s="44" t="str">
        <v/>
      </c>
      <c r="FQ6" s="44" t="str">
        <v/>
      </c>
      <c r="FR6" s="44" t="str">
        <v/>
      </c>
      <c r="FS6" s="44" t="str">
        <v/>
      </c>
      <c r="FT6" s="44" t="str">
        <v/>
      </c>
      <c r="FU6" s="44" t="str">
        <v/>
      </c>
      <c r="FV6" s="44" t="str">
        <v/>
      </c>
      <c r="FW6" s="44" t="str">
        <v/>
      </c>
      <c r="FX6" s="44" t="str">
        <v/>
      </c>
      <c r="FY6" s="44" t="str">
        <v/>
      </c>
      <c r="FZ6" s="44" t="str">
        <v/>
      </c>
      <c r="GA6" s="44" t="str">
        <v/>
      </c>
      <c r="GB6" s="44" t="str">
        <v/>
      </c>
      <c r="GC6" s="44" t="str">
        <v/>
      </c>
      <c r="GD6" s="44" t="str">
        <v/>
      </c>
      <c r="GE6" s="44" t="str">
        <v/>
      </c>
      <c r="GF6" s="44" t="str">
        <v/>
      </c>
      <c r="GG6" s="44" t="str">
        <v/>
      </c>
      <c r="GH6" s="44" t="str">
        <v/>
      </c>
      <c r="GI6" s="44" t="str">
        <v/>
      </c>
      <c r="GJ6" s="44" t="str">
        <v/>
      </c>
      <c r="GK6" s="44" t="str">
        <v/>
      </c>
      <c r="GL6" s="44" t="str">
        <v/>
      </c>
      <c r="GM6" s="44" t="str">
        <v/>
      </c>
      <c r="GN6" s="44" t="str">
        <v/>
      </c>
      <c r="GO6" s="44" t="str">
        <v/>
      </c>
      <c r="GP6" s="44" t="str">
        <v/>
      </c>
      <c r="GQ6" s="44" t="str">
        <v/>
      </c>
      <c r="GR6" s="44" t="str">
        <v/>
      </c>
      <c r="GS6" s="44" t="str">
        <v/>
      </c>
      <c r="GT6" s="44" t="str">
        <v/>
      </c>
      <c r="GU6" s="44" t="str">
        <v/>
      </c>
      <c r="GV6" s="44" t="str">
        <v/>
      </c>
      <c r="GW6" s="44" t="str">
        <v/>
      </c>
      <c r="GX6" s="44" t="str">
        <v/>
      </c>
      <c r="GY6" s="44" t="str">
        <v/>
      </c>
      <c r="GZ6" s="44" t="str">
        <v/>
      </c>
      <c r="HA6" s="44" t="str">
        <v/>
      </c>
      <c r="HB6" s="44" t="str">
        <v/>
      </c>
      <c r="HC6" s="44" t="str">
        <v/>
      </c>
      <c r="HD6" s="44" t="str">
        <v/>
      </c>
      <c r="HE6" s="44" t="str">
        <v/>
      </c>
      <c r="HF6" s="44" t="str">
        <v/>
      </c>
      <c r="HG6" s="44" t="str">
        <v/>
      </c>
      <c r="HH6" s="44" t="str">
        <v/>
      </c>
      <c r="HI6" s="44" t="str">
        <v/>
      </c>
      <c r="HJ6" s="44" t="str">
        <v/>
      </c>
      <c r="HK6" s="44" t="str">
        <v/>
      </c>
      <c r="HL6" s="44" t="str">
        <v/>
      </c>
      <c r="HM6" s="44" t="str">
        <v/>
      </c>
      <c r="HN6" s="44" t="str">
        <v/>
      </c>
      <c r="HO6" s="44" t="str">
        <v/>
      </c>
      <c r="HP6" s="44" t="str">
        <v/>
      </c>
      <c r="HQ6" s="44" t="str">
        <v/>
      </c>
      <c r="HR6" s="44" t="str">
        <v/>
      </c>
      <c r="HS6" s="44" t="str">
        <v/>
      </c>
      <c r="HT6" s="44" t="str">
        <v/>
      </c>
      <c r="HU6" s="44" t="str">
        <v/>
      </c>
      <c r="HV6" s="44" t="str">
        <v/>
      </c>
      <c r="HW6" s="44" t="str">
        <v/>
      </c>
      <c r="HX6" s="44" t="str">
        <v/>
      </c>
      <c r="HY6" s="44" t="str">
        <v/>
      </c>
      <c r="HZ6" s="44" t="str">
        <v/>
      </c>
      <c r="IA6" s="44" t="str">
        <v/>
      </c>
      <c r="IB6" s="44" t="str">
        <v/>
      </c>
      <c r="IC6" s="44" t="str">
        <v/>
      </c>
      <c r="ID6" s="44" t="str">
        <v/>
      </c>
      <c r="IE6" s="44" t="str">
        <v/>
      </c>
      <c r="IF6" s="44" t="str">
        <v/>
      </c>
      <c r="IG6" s="44" t="str">
        <v/>
      </c>
      <c r="IH6" s="44" t="str">
        <v/>
      </c>
      <c r="II6" s="44" t="str">
        <v/>
      </c>
      <c r="IJ6" s="44" t="str">
        <v/>
      </c>
      <c r="IK6" s="44" t="str">
        <v/>
      </c>
      <c r="IL6" s="44" t="str">
        <v/>
      </c>
      <c r="IM6" s="44" t="str">
        <v/>
      </c>
      <c r="IN6" s="44" t="str">
        <v/>
      </c>
      <c r="IO6" s="44" t="str">
        <v/>
      </c>
      <c r="IP6" s="44" t="str">
        <v/>
      </c>
      <c r="IQ6" s="44" t="str">
        <v/>
      </c>
      <c r="IR6" s="44" t="str">
        <v/>
      </c>
      <c r="IS6" s="44" t="str">
        <v/>
      </c>
      <c r="IT6" s="44" t="str">
        <v/>
      </c>
      <c r="IU6" s="44" t="str">
        <v/>
      </c>
      <c r="IV6" s="44" t="str">
        <v/>
      </c>
      <c r="IW6" s="44" t="str">
        <v/>
      </c>
      <c r="IX6" s="44" t="str">
        <v/>
      </c>
      <c r="IY6" s="44" t="str">
        <v/>
      </c>
      <c r="IZ6" s="44" t="str">
        <v/>
      </c>
      <c r="JA6" s="44" t="str">
        <v/>
      </c>
      <c r="JB6" s="44" t="str">
        <v/>
      </c>
      <c r="JC6" s="44" t="str">
        <v/>
      </c>
      <c r="JD6" s="44" t="str">
        <v/>
      </c>
      <c r="JE6" s="44" t="str">
        <v/>
      </c>
      <c r="JF6" s="44" t="str">
        <v/>
      </c>
      <c r="JG6" s="44" t="str">
        <v/>
      </c>
      <c r="JH6" s="44" t="str">
        <v/>
      </c>
      <c r="JI6" s="44" t="str">
        <v/>
      </c>
      <c r="JJ6" s="44" t="str">
        <v/>
      </c>
      <c r="JK6" s="44" t="str">
        <v/>
      </c>
      <c r="JL6" s="44" t="str">
        <v/>
      </c>
      <c r="JM6" s="44" t="str">
        <v/>
      </c>
      <c r="JN6" s="44" t="str">
        <v/>
      </c>
      <c r="JO6" s="44" t="str">
        <v/>
      </c>
      <c r="JP6" s="44" t="str">
        <v/>
      </c>
      <c r="JQ6" s="44" t="str">
        <v/>
      </c>
      <c r="JR6" s="44" t="str">
        <v/>
      </c>
      <c r="JS6" s="44" t="str">
        <v/>
      </c>
      <c r="JT6" s="44" t="str">
        <v/>
      </c>
      <c r="JU6" s="44" t="str">
        <v/>
      </c>
      <c r="JV6" s="44" t="str">
        <v/>
      </c>
      <c r="JW6" s="44" t="str">
        <v/>
      </c>
      <c r="JX6" s="44" t="str">
        <v/>
      </c>
      <c r="JY6" s="44" t="str">
        <v/>
      </c>
      <c r="JZ6" s="44" t="str">
        <v/>
      </c>
      <c r="KA6" s="44" t="str">
        <v/>
      </c>
      <c r="KB6" s="44" t="str">
        <v/>
      </c>
      <c r="KC6" s="44" t="str">
        <v/>
      </c>
      <c r="KD6" s="44" t="str">
        <v/>
      </c>
      <c r="KE6" s="44" t="str">
        <v/>
      </c>
      <c r="KF6" s="44" t="str">
        <v/>
      </c>
      <c r="KG6" s="44" t="str">
        <v/>
      </c>
      <c r="KH6" s="44" t="str">
        <v/>
      </c>
      <c r="KI6" s="44" t="str">
        <v/>
      </c>
      <c r="KJ6" s="44" t="str">
        <v/>
      </c>
      <c r="KK6" s="44" t="str">
        <v/>
      </c>
      <c r="KL6" s="44" t="str">
        <v/>
      </c>
      <c r="KM6" s="44" t="str">
        <v/>
      </c>
      <c r="KN6" s="44" t="str">
        <v/>
      </c>
      <c r="KO6" s="44" t="str">
        <v/>
      </c>
      <c r="KP6" s="46" t="str">
        <v/>
      </c>
      <c r="KQ6" s="9"/>
      <c r="KS6" s="663"/>
      <c r="KT6" s="666"/>
      <c r="KU6" s="660"/>
      <c r="KV6" s="347"/>
      <c r="KW6" s="347"/>
      <c r="KY6" s="660"/>
    </row>
    <row r="7" spans="1:311" ht="10.5" x14ac:dyDescent="0.25">
      <c r="B7" s="160" t="s">
        <v>287</v>
      </c>
      <c r="C7" s="43" t="str">
        <f t="array" ref="C7:KP7">IF(TRANSPOSE(ExitDate)=0,"",TRANSPOSE(ExitDate))</f>
        <v/>
      </c>
      <c r="D7" s="44" t="str">
        <v/>
      </c>
      <c r="E7" s="44" t="str">
        <v/>
      </c>
      <c r="F7" s="44" t="str">
        <v/>
      </c>
      <c r="G7" s="44" t="str">
        <v/>
      </c>
      <c r="H7" s="44" t="str">
        <v/>
      </c>
      <c r="I7" s="44" t="str">
        <v/>
      </c>
      <c r="J7" s="44" t="str">
        <v/>
      </c>
      <c r="K7" s="44" t="str">
        <v/>
      </c>
      <c r="L7" s="44" t="str">
        <v/>
      </c>
      <c r="M7" s="44" t="str">
        <v/>
      </c>
      <c r="N7" s="44" t="str">
        <v/>
      </c>
      <c r="O7" s="44" t="str">
        <v/>
      </c>
      <c r="P7" s="44" t="str">
        <v/>
      </c>
      <c r="Q7" s="44" t="str">
        <v/>
      </c>
      <c r="R7" s="44" t="str">
        <v/>
      </c>
      <c r="S7" s="44" t="str">
        <v/>
      </c>
      <c r="T7" s="44" t="str">
        <v/>
      </c>
      <c r="U7" s="44" t="str">
        <v/>
      </c>
      <c r="V7" s="44" t="str">
        <v/>
      </c>
      <c r="W7" s="44" t="str">
        <v/>
      </c>
      <c r="X7" s="44" t="str">
        <v/>
      </c>
      <c r="Y7" s="44" t="str">
        <v/>
      </c>
      <c r="Z7" s="44" t="str">
        <v/>
      </c>
      <c r="AA7" s="44" t="str">
        <v/>
      </c>
      <c r="AB7" s="44" t="str">
        <v/>
      </c>
      <c r="AC7" s="44" t="str">
        <v/>
      </c>
      <c r="AD7" s="44" t="str">
        <v/>
      </c>
      <c r="AE7" s="44" t="str">
        <v/>
      </c>
      <c r="AF7" s="44" t="str">
        <v/>
      </c>
      <c r="AG7" s="44" t="str">
        <v/>
      </c>
      <c r="AH7" s="44" t="str">
        <v/>
      </c>
      <c r="AI7" s="44" t="str">
        <v/>
      </c>
      <c r="AJ7" s="44" t="str">
        <v/>
      </c>
      <c r="AK7" s="44" t="str">
        <v/>
      </c>
      <c r="AL7" s="44" t="str">
        <v/>
      </c>
      <c r="AM7" s="44" t="str">
        <v/>
      </c>
      <c r="AN7" s="44" t="str">
        <v/>
      </c>
      <c r="AO7" s="44" t="str">
        <v/>
      </c>
      <c r="AP7" s="44" t="str">
        <v/>
      </c>
      <c r="AQ7" s="44" t="str">
        <v/>
      </c>
      <c r="AR7" s="44" t="str">
        <v/>
      </c>
      <c r="AS7" s="44" t="str">
        <v/>
      </c>
      <c r="AT7" s="44" t="str">
        <v/>
      </c>
      <c r="AU7" s="44" t="str">
        <v/>
      </c>
      <c r="AV7" s="44" t="str">
        <v/>
      </c>
      <c r="AW7" s="44" t="str">
        <v/>
      </c>
      <c r="AX7" s="44" t="str">
        <v/>
      </c>
      <c r="AY7" s="44" t="str">
        <v/>
      </c>
      <c r="AZ7" s="44" t="str">
        <v/>
      </c>
      <c r="BA7" s="44" t="str">
        <v/>
      </c>
      <c r="BB7" s="44" t="str">
        <v/>
      </c>
      <c r="BC7" s="44" t="str">
        <v/>
      </c>
      <c r="BD7" s="44" t="str">
        <v/>
      </c>
      <c r="BE7" s="44" t="str">
        <v/>
      </c>
      <c r="BF7" s="44" t="str">
        <v/>
      </c>
      <c r="BG7" s="44" t="str">
        <v/>
      </c>
      <c r="BH7" s="44" t="str">
        <v/>
      </c>
      <c r="BI7" s="44" t="str">
        <v/>
      </c>
      <c r="BJ7" s="44" t="str">
        <v/>
      </c>
      <c r="BK7" s="44" t="str">
        <v/>
      </c>
      <c r="BL7" s="44" t="str">
        <v/>
      </c>
      <c r="BM7" s="44" t="str">
        <v/>
      </c>
      <c r="BN7" s="44" t="str">
        <v/>
      </c>
      <c r="BO7" s="44" t="str">
        <v/>
      </c>
      <c r="BP7" s="44" t="str">
        <v/>
      </c>
      <c r="BQ7" s="44" t="str">
        <v/>
      </c>
      <c r="BR7" s="44" t="str">
        <v/>
      </c>
      <c r="BS7" s="44" t="str">
        <v/>
      </c>
      <c r="BT7" s="44" t="str">
        <v/>
      </c>
      <c r="BU7" s="44" t="str">
        <v/>
      </c>
      <c r="BV7" s="44" t="str">
        <v/>
      </c>
      <c r="BW7" s="44" t="str">
        <v/>
      </c>
      <c r="BX7" s="44" t="str">
        <v/>
      </c>
      <c r="BY7" s="44" t="str">
        <v/>
      </c>
      <c r="BZ7" s="44" t="str">
        <v/>
      </c>
      <c r="CA7" s="44" t="str">
        <v/>
      </c>
      <c r="CB7" s="44" t="str">
        <v/>
      </c>
      <c r="CC7" s="44" t="str">
        <v/>
      </c>
      <c r="CD7" s="44" t="str">
        <v/>
      </c>
      <c r="CE7" s="44" t="str">
        <v/>
      </c>
      <c r="CF7" s="44" t="str">
        <v/>
      </c>
      <c r="CG7" s="44" t="str">
        <v/>
      </c>
      <c r="CH7" s="44" t="str">
        <v/>
      </c>
      <c r="CI7" s="44" t="str">
        <v/>
      </c>
      <c r="CJ7" s="44" t="str">
        <v/>
      </c>
      <c r="CK7" s="44" t="str">
        <v/>
      </c>
      <c r="CL7" s="44" t="str">
        <v/>
      </c>
      <c r="CM7" s="44" t="str">
        <v/>
      </c>
      <c r="CN7" s="44" t="str">
        <v/>
      </c>
      <c r="CO7" s="44" t="str">
        <v/>
      </c>
      <c r="CP7" s="44" t="str">
        <v/>
      </c>
      <c r="CQ7" s="44" t="str">
        <v/>
      </c>
      <c r="CR7" s="44" t="str">
        <v/>
      </c>
      <c r="CS7" s="44" t="str">
        <v/>
      </c>
      <c r="CT7" s="44" t="str">
        <v/>
      </c>
      <c r="CU7" s="44" t="str">
        <v/>
      </c>
      <c r="CV7" s="44" t="str">
        <v/>
      </c>
      <c r="CW7" s="44" t="str">
        <v/>
      </c>
      <c r="CX7" s="44" t="str">
        <v/>
      </c>
      <c r="CY7" s="44" t="str">
        <v/>
      </c>
      <c r="CZ7" s="44" t="str">
        <v/>
      </c>
      <c r="DA7" s="44" t="str">
        <v/>
      </c>
      <c r="DB7" s="44" t="str">
        <v/>
      </c>
      <c r="DC7" s="44" t="str">
        <v/>
      </c>
      <c r="DD7" s="44" t="str">
        <v/>
      </c>
      <c r="DE7" s="44" t="str">
        <v/>
      </c>
      <c r="DF7" s="44" t="str">
        <v/>
      </c>
      <c r="DG7" s="44" t="str">
        <v/>
      </c>
      <c r="DH7" s="44" t="str">
        <v/>
      </c>
      <c r="DI7" s="44" t="str">
        <v/>
      </c>
      <c r="DJ7" s="44" t="str">
        <v/>
      </c>
      <c r="DK7" s="44" t="str">
        <v/>
      </c>
      <c r="DL7" s="44" t="str">
        <v/>
      </c>
      <c r="DM7" s="44" t="str">
        <v/>
      </c>
      <c r="DN7" s="44" t="str">
        <v/>
      </c>
      <c r="DO7" s="44" t="str">
        <v/>
      </c>
      <c r="DP7" s="44" t="str">
        <v/>
      </c>
      <c r="DQ7" s="44" t="str">
        <v/>
      </c>
      <c r="DR7" s="44" t="str">
        <v/>
      </c>
      <c r="DS7" s="44" t="str">
        <v/>
      </c>
      <c r="DT7" s="44" t="str">
        <v/>
      </c>
      <c r="DU7" s="44" t="str">
        <v/>
      </c>
      <c r="DV7" s="44" t="str">
        <v/>
      </c>
      <c r="DW7" s="44" t="str">
        <v/>
      </c>
      <c r="DX7" s="44" t="str">
        <v/>
      </c>
      <c r="DY7" s="44" t="str">
        <v/>
      </c>
      <c r="DZ7" s="44" t="str">
        <v/>
      </c>
      <c r="EA7" s="44" t="str">
        <v/>
      </c>
      <c r="EB7" s="44" t="str">
        <v/>
      </c>
      <c r="EC7" s="44" t="str">
        <v/>
      </c>
      <c r="ED7" s="44" t="str">
        <v/>
      </c>
      <c r="EE7" s="44" t="str">
        <v/>
      </c>
      <c r="EF7" s="44" t="str">
        <v/>
      </c>
      <c r="EG7" s="44" t="str">
        <v/>
      </c>
      <c r="EH7" s="44" t="str">
        <v/>
      </c>
      <c r="EI7" s="44" t="str">
        <v/>
      </c>
      <c r="EJ7" s="44" t="str">
        <v/>
      </c>
      <c r="EK7" s="44" t="str">
        <v/>
      </c>
      <c r="EL7" s="44" t="str">
        <v/>
      </c>
      <c r="EM7" s="44" t="str">
        <v/>
      </c>
      <c r="EN7" s="44" t="str">
        <v/>
      </c>
      <c r="EO7" s="44" t="str">
        <v/>
      </c>
      <c r="EP7" s="44" t="str">
        <v/>
      </c>
      <c r="EQ7" s="44" t="str">
        <v/>
      </c>
      <c r="ER7" s="44" t="str">
        <v/>
      </c>
      <c r="ES7" s="44" t="str">
        <v/>
      </c>
      <c r="ET7" s="44" t="str">
        <v/>
      </c>
      <c r="EU7" s="44" t="str">
        <v/>
      </c>
      <c r="EV7" s="44" t="str">
        <v/>
      </c>
      <c r="EW7" s="44" t="str">
        <v/>
      </c>
      <c r="EX7" s="44" t="str">
        <v/>
      </c>
      <c r="EY7" s="44" t="str">
        <v/>
      </c>
      <c r="EZ7" s="44" t="str">
        <v/>
      </c>
      <c r="FA7" s="44" t="str">
        <v/>
      </c>
      <c r="FB7" s="44" t="str">
        <v/>
      </c>
      <c r="FC7" s="44" t="str">
        <v/>
      </c>
      <c r="FD7" s="44" t="str">
        <v/>
      </c>
      <c r="FE7" s="44" t="str">
        <v/>
      </c>
      <c r="FF7" s="44" t="str">
        <v/>
      </c>
      <c r="FG7" s="44" t="str">
        <v/>
      </c>
      <c r="FH7" s="44" t="str">
        <v/>
      </c>
      <c r="FI7" s="44" t="str">
        <v/>
      </c>
      <c r="FJ7" s="44" t="str">
        <v/>
      </c>
      <c r="FK7" s="44" t="str">
        <v/>
      </c>
      <c r="FL7" s="44" t="str">
        <v/>
      </c>
      <c r="FM7" s="44" t="str">
        <v/>
      </c>
      <c r="FN7" s="44" t="str">
        <v/>
      </c>
      <c r="FO7" s="44" t="str">
        <v/>
      </c>
      <c r="FP7" s="44" t="str">
        <v/>
      </c>
      <c r="FQ7" s="44" t="str">
        <v/>
      </c>
      <c r="FR7" s="44" t="str">
        <v/>
      </c>
      <c r="FS7" s="44" t="str">
        <v/>
      </c>
      <c r="FT7" s="44" t="str">
        <v/>
      </c>
      <c r="FU7" s="44" t="str">
        <v/>
      </c>
      <c r="FV7" s="44" t="str">
        <v/>
      </c>
      <c r="FW7" s="44" t="str">
        <v/>
      </c>
      <c r="FX7" s="44" t="str">
        <v/>
      </c>
      <c r="FY7" s="44" t="str">
        <v/>
      </c>
      <c r="FZ7" s="44" t="str">
        <v/>
      </c>
      <c r="GA7" s="44" t="str">
        <v/>
      </c>
      <c r="GB7" s="44" t="str">
        <v/>
      </c>
      <c r="GC7" s="44" t="str">
        <v/>
      </c>
      <c r="GD7" s="44" t="str">
        <v/>
      </c>
      <c r="GE7" s="44" t="str">
        <v/>
      </c>
      <c r="GF7" s="44" t="str">
        <v/>
      </c>
      <c r="GG7" s="44" t="str">
        <v/>
      </c>
      <c r="GH7" s="44" t="str">
        <v/>
      </c>
      <c r="GI7" s="44" t="str">
        <v/>
      </c>
      <c r="GJ7" s="44" t="str">
        <v/>
      </c>
      <c r="GK7" s="44" t="str">
        <v/>
      </c>
      <c r="GL7" s="44" t="str">
        <v/>
      </c>
      <c r="GM7" s="44" t="str">
        <v/>
      </c>
      <c r="GN7" s="44" t="str">
        <v/>
      </c>
      <c r="GO7" s="44" t="str">
        <v/>
      </c>
      <c r="GP7" s="44" t="str">
        <v/>
      </c>
      <c r="GQ7" s="44" t="str">
        <v/>
      </c>
      <c r="GR7" s="44" t="str">
        <v/>
      </c>
      <c r="GS7" s="44" t="str">
        <v/>
      </c>
      <c r="GT7" s="44" t="str">
        <v/>
      </c>
      <c r="GU7" s="44" t="str">
        <v/>
      </c>
      <c r="GV7" s="44" t="str">
        <v/>
      </c>
      <c r="GW7" s="44" t="str">
        <v/>
      </c>
      <c r="GX7" s="44" t="str">
        <v/>
      </c>
      <c r="GY7" s="44" t="str">
        <v/>
      </c>
      <c r="GZ7" s="44" t="str">
        <v/>
      </c>
      <c r="HA7" s="44" t="str">
        <v/>
      </c>
      <c r="HB7" s="44" t="str">
        <v/>
      </c>
      <c r="HC7" s="44" t="str">
        <v/>
      </c>
      <c r="HD7" s="44" t="str">
        <v/>
      </c>
      <c r="HE7" s="44" t="str">
        <v/>
      </c>
      <c r="HF7" s="44" t="str">
        <v/>
      </c>
      <c r="HG7" s="44" t="str">
        <v/>
      </c>
      <c r="HH7" s="44" t="str">
        <v/>
      </c>
      <c r="HI7" s="44" t="str">
        <v/>
      </c>
      <c r="HJ7" s="44" t="str">
        <v/>
      </c>
      <c r="HK7" s="44" t="str">
        <v/>
      </c>
      <c r="HL7" s="44" t="str">
        <v/>
      </c>
      <c r="HM7" s="44" t="str">
        <v/>
      </c>
      <c r="HN7" s="44" t="str">
        <v/>
      </c>
      <c r="HO7" s="44" t="str">
        <v/>
      </c>
      <c r="HP7" s="44" t="str">
        <v/>
      </c>
      <c r="HQ7" s="44" t="str">
        <v/>
      </c>
      <c r="HR7" s="44" t="str">
        <v/>
      </c>
      <c r="HS7" s="44" t="str">
        <v/>
      </c>
      <c r="HT7" s="44" t="str">
        <v/>
      </c>
      <c r="HU7" s="44" t="str">
        <v/>
      </c>
      <c r="HV7" s="44" t="str">
        <v/>
      </c>
      <c r="HW7" s="44" t="str">
        <v/>
      </c>
      <c r="HX7" s="44" t="str">
        <v/>
      </c>
      <c r="HY7" s="44" t="str">
        <v/>
      </c>
      <c r="HZ7" s="44" t="str">
        <v/>
      </c>
      <c r="IA7" s="44" t="str">
        <v/>
      </c>
      <c r="IB7" s="44" t="str">
        <v/>
      </c>
      <c r="IC7" s="44" t="str">
        <v/>
      </c>
      <c r="ID7" s="44" t="str">
        <v/>
      </c>
      <c r="IE7" s="44" t="str">
        <v/>
      </c>
      <c r="IF7" s="44" t="str">
        <v/>
      </c>
      <c r="IG7" s="44" t="str">
        <v/>
      </c>
      <c r="IH7" s="44" t="str">
        <v/>
      </c>
      <c r="II7" s="44" t="str">
        <v/>
      </c>
      <c r="IJ7" s="44" t="str">
        <v/>
      </c>
      <c r="IK7" s="44" t="str">
        <v/>
      </c>
      <c r="IL7" s="44" t="str">
        <v/>
      </c>
      <c r="IM7" s="44" t="str">
        <v/>
      </c>
      <c r="IN7" s="44" t="str">
        <v/>
      </c>
      <c r="IO7" s="44" t="str">
        <v/>
      </c>
      <c r="IP7" s="44" t="str">
        <v/>
      </c>
      <c r="IQ7" s="44" t="str">
        <v/>
      </c>
      <c r="IR7" s="44" t="str">
        <v/>
      </c>
      <c r="IS7" s="44" t="str">
        <v/>
      </c>
      <c r="IT7" s="44" t="str">
        <v/>
      </c>
      <c r="IU7" s="44" t="str">
        <v/>
      </c>
      <c r="IV7" s="44" t="str">
        <v/>
      </c>
      <c r="IW7" s="44" t="str">
        <v/>
      </c>
      <c r="IX7" s="44" t="str">
        <v/>
      </c>
      <c r="IY7" s="44" t="str">
        <v/>
      </c>
      <c r="IZ7" s="44" t="str">
        <v/>
      </c>
      <c r="JA7" s="44" t="str">
        <v/>
      </c>
      <c r="JB7" s="44" t="str">
        <v/>
      </c>
      <c r="JC7" s="44" t="str">
        <v/>
      </c>
      <c r="JD7" s="44" t="str">
        <v/>
      </c>
      <c r="JE7" s="44" t="str">
        <v/>
      </c>
      <c r="JF7" s="44" t="str">
        <v/>
      </c>
      <c r="JG7" s="44" t="str">
        <v/>
      </c>
      <c r="JH7" s="44" t="str">
        <v/>
      </c>
      <c r="JI7" s="44" t="str">
        <v/>
      </c>
      <c r="JJ7" s="44" t="str">
        <v/>
      </c>
      <c r="JK7" s="44" t="str">
        <v/>
      </c>
      <c r="JL7" s="44" t="str">
        <v/>
      </c>
      <c r="JM7" s="44" t="str">
        <v/>
      </c>
      <c r="JN7" s="44" t="str">
        <v/>
      </c>
      <c r="JO7" s="44" t="str">
        <v/>
      </c>
      <c r="JP7" s="44" t="str">
        <v/>
      </c>
      <c r="JQ7" s="44" t="str">
        <v/>
      </c>
      <c r="JR7" s="44" t="str">
        <v/>
      </c>
      <c r="JS7" s="44" t="str">
        <v/>
      </c>
      <c r="JT7" s="44" t="str">
        <v/>
      </c>
      <c r="JU7" s="44" t="str">
        <v/>
      </c>
      <c r="JV7" s="44" t="str">
        <v/>
      </c>
      <c r="JW7" s="44" t="str">
        <v/>
      </c>
      <c r="JX7" s="44" t="str">
        <v/>
      </c>
      <c r="JY7" s="44" t="str">
        <v/>
      </c>
      <c r="JZ7" s="44" t="str">
        <v/>
      </c>
      <c r="KA7" s="44" t="str">
        <v/>
      </c>
      <c r="KB7" s="44" t="str">
        <v/>
      </c>
      <c r="KC7" s="44" t="str">
        <v/>
      </c>
      <c r="KD7" s="44" t="str">
        <v/>
      </c>
      <c r="KE7" s="44" t="str">
        <v/>
      </c>
      <c r="KF7" s="44" t="str">
        <v/>
      </c>
      <c r="KG7" s="44" t="str">
        <v/>
      </c>
      <c r="KH7" s="44" t="str">
        <v/>
      </c>
      <c r="KI7" s="44" t="str">
        <v/>
      </c>
      <c r="KJ7" s="44" t="str">
        <v/>
      </c>
      <c r="KK7" s="44" t="str">
        <v/>
      </c>
      <c r="KL7" s="44" t="str">
        <v/>
      </c>
      <c r="KM7" s="44" t="str">
        <v/>
      </c>
      <c r="KN7" s="44" t="str">
        <v/>
      </c>
      <c r="KO7" s="44" t="str">
        <v/>
      </c>
      <c r="KP7" s="46" t="str">
        <v/>
      </c>
      <c r="KQ7" s="9"/>
      <c r="KS7" s="663"/>
      <c r="KT7" s="666"/>
      <c r="KU7" s="660"/>
      <c r="KV7" s="347"/>
      <c r="KW7" s="347"/>
      <c r="KY7" s="660"/>
    </row>
    <row r="8" spans="1:311" ht="10.5" x14ac:dyDescent="0.25">
      <c r="B8" s="160" t="s">
        <v>290</v>
      </c>
      <c r="C8" s="327" t="str">
        <f t="array" ref="C8:KP8">IF(TRANSPOSE(DEO)=0,"",TRANSPOSE(DEO))</f>
        <v/>
      </c>
      <c r="D8" s="328" t="str">
        <v/>
      </c>
      <c r="E8" s="328" t="str">
        <v/>
      </c>
      <c r="F8" s="328" t="str">
        <v/>
      </c>
      <c r="G8" s="328" t="str">
        <v/>
      </c>
      <c r="H8" s="328" t="str">
        <v/>
      </c>
      <c r="I8" s="328" t="str">
        <v/>
      </c>
      <c r="J8" s="328" t="str">
        <v/>
      </c>
      <c r="K8" s="328" t="str">
        <v/>
      </c>
      <c r="L8" s="328" t="str">
        <v/>
      </c>
      <c r="M8" s="328" t="str">
        <v/>
      </c>
      <c r="N8" s="328" t="str">
        <v/>
      </c>
      <c r="O8" s="328" t="str">
        <v/>
      </c>
      <c r="P8" s="328" t="str">
        <v/>
      </c>
      <c r="Q8" s="328" t="str">
        <v/>
      </c>
      <c r="R8" s="328" t="str">
        <v/>
      </c>
      <c r="S8" s="328" t="str">
        <v/>
      </c>
      <c r="T8" s="328" t="str">
        <v/>
      </c>
      <c r="U8" s="328" t="str">
        <v/>
      </c>
      <c r="V8" s="328" t="str">
        <v/>
      </c>
      <c r="W8" s="328" t="str">
        <v/>
      </c>
      <c r="X8" s="328" t="str">
        <v/>
      </c>
      <c r="Y8" s="328" t="str">
        <v/>
      </c>
      <c r="Z8" s="328" t="str">
        <v/>
      </c>
      <c r="AA8" s="328" t="str">
        <v/>
      </c>
      <c r="AB8" s="328" t="str">
        <v/>
      </c>
      <c r="AC8" s="328" t="str">
        <v/>
      </c>
      <c r="AD8" s="328" t="str">
        <v/>
      </c>
      <c r="AE8" s="328" t="str">
        <v/>
      </c>
      <c r="AF8" s="328" t="str">
        <v/>
      </c>
      <c r="AG8" s="328" t="str">
        <v/>
      </c>
      <c r="AH8" s="328" t="str">
        <v/>
      </c>
      <c r="AI8" s="328" t="str">
        <v/>
      </c>
      <c r="AJ8" s="328" t="str">
        <v/>
      </c>
      <c r="AK8" s="328" t="str">
        <v/>
      </c>
      <c r="AL8" s="328" t="str">
        <v/>
      </c>
      <c r="AM8" s="328" t="str">
        <v/>
      </c>
      <c r="AN8" s="328" t="str">
        <v/>
      </c>
      <c r="AO8" s="328" t="str">
        <v/>
      </c>
      <c r="AP8" s="328" t="str">
        <v/>
      </c>
      <c r="AQ8" s="328" t="str">
        <v/>
      </c>
      <c r="AR8" s="328" t="str">
        <v/>
      </c>
      <c r="AS8" s="328" t="str">
        <v/>
      </c>
      <c r="AT8" s="328" t="str">
        <v/>
      </c>
      <c r="AU8" s="328" t="str">
        <v/>
      </c>
      <c r="AV8" s="328" t="str">
        <v/>
      </c>
      <c r="AW8" s="328" t="str">
        <v/>
      </c>
      <c r="AX8" s="328" t="str">
        <v/>
      </c>
      <c r="AY8" s="328" t="str">
        <v/>
      </c>
      <c r="AZ8" s="328" t="str">
        <v/>
      </c>
      <c r="BA8" s="328" t="str">
        <v/>
      </c>
      <c r="BB8" s="328" t="str">
        <v/>
      </c>
      <c r="BC8" s="328" t="str">
        <v/>
      </c>
      <c r="BD8" s="328" t="str">
        <v/>
      </c>
      <c r="BE8" s="328" t="str">
        <v/>
      </c>
      <c r="BF8" s="328" t="str">
        <v/>
      </c>
      <c r="BG8" s="328" t="str">
        <v/>
      </c>
      <c r="BH8" s="328" t="str">
        <v/>
      </c>
      <c r="BI8" s="328" t="str">
        <v/>
      </c>
      <c r="BJ8" s="328" t="str">
        <v/>
      </c>
      <c r="BK8" s="328" t="str">
        <v/>
      </c>
      <c r="BL8" s="328" t="str">
        <v/>
      </c>
      <c r="BM8" s="328" t="str">
        <v/>
      </c>
      <c r="BN8" s="328" t="str">
        <v/>
      </c>
      <c r="BO8" s="328" t="str">
        <v/>
      </c>
      <c r="BP8" s="328" t="str">
        <v/>
      </c>
      <c r="BQ8" s="328" t="str">
        <v/>
      </c>
      <c r="BR8" s="328" t="str">
        <v/>
      </c>
      <c r="BS8" s="328" t="str">
        <v/>
      </c>
      <c r="BT8" s="328" t="str">
        <v/>
      </c>
      <c r="BU8" s="328" t="str">
        <v/>
      </c>
      <c r="BV8" s="328" t="str">
        <v/>
      </c>
      <c r="BW8" s="328" t="str">
        <v/>
      </c>
      <c r="BX8" s="328" t="str">
        <v/>
      </c>
      <c r="BY8" s="328" t="str">
        <v/>
      </c>
      <c r="BZ8" s="328" t="str">
        <v/>
      </c>
      <c r="CA8" s="328" t="str">
        <v/>
      </c>
      <c r="CB8" s="328" t="str">
        <v/>
      </c>
      <c r="CC8" s="328" t="str">
        <v/>
      </c>
      <c r="CD8" s="328" t="str">
        <v/>
      </c>
      <c r="CE8" s="328" t="str">
        <v/>
      </c>
      <c r="CF8" s="328" t="str">
        <v/>
      </c>
      <c r="CG8" s="328" t="str">
        <v/>
      </c>
      <c r="CH8" s="328" t="str">
        <v/>
      </c>
      <c r="CI8" s="328" t="str">
        <v/>
      </c>
      <c r="CJ8" s="328" t="str">
        <v/>
      </c>
      <c r="CK8" s="328" t="str">
        <v/>
      </c>
      <c r="CL8" s="328" t="str">
        <v/>
      </c>
      <c r="CM8" s="328" t="str">
        <v/>
      </c>
      <c r="CN8" s="328" t="str">
        <v/>
      </c>
      <c r="CO8" s="328" t="str">
        <v/>
      </c>
      <c r="CP8" s="328" t="str">
        <v/>
      </c>
      <c r="CQ8" s="328" t="str">
        <v/>
      </c>
      <c r="CR8" s="328" t="str">
        <v/>
      </c>
      <c r="CS8" s="328" t="str">
        <v/>
      </c>
      <c r="CT8" s="328" t="str">
        <v/>
      </c>
      <c r="CU8" s="328" t="str">
        <v/>
      </c>
      <c r="CV8" s="328" t="str">
        <v/>
      </c>
      <c r="CW8" s="328" t="str">
        <v/>
      </c>
      <c r="CX8" s="328" t="str">
        <v/>
      </c>
      <c r="CY8" s="328" t="str">
        <v/>
      </c>
      <c r="CZ8" s="328" t="str">
        <v/>
      </c>
      <c r="DA8" s="328" t="str">
        <v/>
      </c>
      <c r="DB8" s="328" t="str">
        <v/>
      </c>
      <c r="DC8" s="328" t="str">
        <v/>
      </c>
      <c r="DD8" s="328" t="str">
        <v/>
      </c>
      <c r="DE8" s="328" t="str">
        <v/>
      </c>
      <c r="DF8" s="328" t="str">
        <v/>
      </c>
      <c r="DG8" s="328" t="str">
        <v/>
      </c>
      <c r="DH8" s="328" t="str">
        <v/>
      </c>
      <c r="DI8" s="328" t="str">
        <v/>
      </c>
      <c r="DJ8" s="328" t="str">
        <v/>
      </c>
      <c r="DK8" s="328" t="str">
        <v/>
      </c>
      <c r="DL8" s="328" t="str">
        <v/>
      </c>
      <c r="DM8" s="328" t="str">
        <v/>
      </c>
      <c r="DN8" s="328" t="str">
        <v/>
      </c>
      <c r="DO8" s="328" t="str">
        <v/>
      </c>
      <c r="DP8" s="328" t="str">
        <v/>
      </c>
      <c r="DQ8" s="328" t="str">
        <v/>
      </c>
      <c r="DR8" s="328" t="str">
        <v/>
      </c>
      <c r="DS8" s="328" t="str">
        <v/>
      </c>
      <c r="DT8" s="328" t="str">
        <v/>
      </c>
      <c r="DU8" s="328" t="str">
        <v/>
      </c>
      <c r="DV8" s="328" t="str">
        <v/>
      </c>
      <c r="DW8" s="328" t="str">
        <v/>
      </c>
      <c r="DX8" s="328" t="str">
        <v/>
      </c>
      <c r="DY8" s="328" t="str">
        <v/>
      </c>
      <c r="DZ8" s="328" t="str">
        <v/>
      </c>
      <c r="EA8" s="328" t="str">
        <v/>
      </c>
      <c r="EB8" s="328" t="str">
        <v/>
      </c>
      <c r="EC8" s="328" t="str">
        <v/>
      </c>
      <c r="ED8" s="328" t="str">
        <v/>
      </c>
      <c r="EE8" s="328" t="str">
        <v/>
      </c>
      <c r="EF8" s="328" t="str">
        <v/>
      </c>
      <c r="EG8" s="328" t="str">
        <v/>
      </c>
      <c r="EH8" s="328" t="str">
        <v/>
      </c>
      <c r="EI8" s="328" t="str">
        <v/>
      </c>
      <c r="EJ8" s="328" t="str">
        <v/>
      </c>
      <c r="EK8" s="328" t="str">
        <v/>
      </c>
      <c r="EL8" s="328" t="str">
        <v/>
      </c>
      <c r="EM8" s="328" t="str">
        <v/>
      </c>
      <c r="EN8" s="328" t="str">
        <v/>
      </c>
      <c r="EO8" s="328" t="str">
        <v/>
      </c>
      <c r="EP8" s="328" t="str">
        <v/>
      </c>
      <c r="EQ8" s="328" t="str">
        <v/>
      </c>
      <c r="ER8" s="328" t="str">
        <v/>
      </c>
      <c r="ES8" s="328" t="str">
        <v/>
      </c>
      <c r="ET8" s="328" t="str">
        <v/>
      </c>
      <c r="EU8" s="328" t="str">
        <v/>
      </c>
      <c r="EV8" s="328" t="str">
        <v/>
      </c>
      <c r="EW8" s="328" t="str">
        <v/>
      </c>
      <c r="EX8" s="328" t="str">
        <v/>
      </c>
      <c r="EY8" s="328" t="str">
        <v/>
      </c>
      <c r="EZ8" s="328" t="str">
        <v/>
      </c>
      <c r="FA8" s="328" t="str">
        <v/>
      </c>
      <c r="FB8" s="328" t="str">
        <v/>
      </c>
      <c r="FC8" s="328" t="str">
        <v/>
      </c>
      <c r="FD8" s="328" t="str">
        <v/>
      </c>
      <c r="FE8" s="328" t="str">
        <v/>
      </c>
      <c r="FF8" s="328" t="str">
        <v/>
      </c>
      <c r="FG8" s="328" t="str">
        <v/>
      </c>
      <c r="FH8" s="328" t="str">
        <v/>
      </c>
      <c r="FI8" s="328" t="str">
        <v/>
      </c>
      <c r="FJ8" s="328" t="str">
        <v/>
      </c>
      <c r="FK8" s="328" t="str">
        <v/>
      </c>
      <c r="FL8" s="328" t="str">
        <v/>
      </c>
      <c r="FM8" s="328" t="str">
        <v/>
      </c>
      <c r="FN8" s="328" t="str">
        <v/>
      </c>
      <c r="FO8" s="328" t="str">
        <v/>
      </c>
      <c r="FP8" s="328" t="str">
        <v/>
      </c>
      <c r="FQ8" s="328" t="str">
        <v/>
      </c>
      <c r="FR8" s="328" t="str">
        <v/>
      </c>
      <c r="FS8" s="328" t="str">
        <v/>
      </c>
      <c r="FT8" s="328" t="str">
        <v/>
      </c>
      <c r="FU8" s="328" t="str">
        <v/>
      </c>
      <c r="FV8" s="328" t="str">
        <v/>
      </c>
      <c r="FW8" s="328" t="str">
        <v/>
      </c>
      <c r="FX8" s="328" t="str">
        <v/>
      </c>
      <c r="FY8" s="328" t="str">
        <v/>
      </c>
      <c r="FZ8" s="328" t="str">
        <v/>
      </c>
      <c r="GA8" s="328" t="str">
        <v/>
      </c>
      <c r="GB8" s="328" t="str">
        <v/>
      </c>
      <c r="GC8" s="328" t="str">
        <v/>
      </c>
      <c r="GD8" s="328" t="str">
        <v/>
      </c>
      <c r="GE8" s="328" t="str">
        <v/>
      </c>
      <c r="GF8" s="328" t="str">
        <v/>
      </c>
      <c r="GG8" s="328" t="str">
        <v/>
      </c>
      <c r="GH8" s="328" t="str">
        <v/>
      </c>
      <c r="GI8" s="328" t="str">
        <v/>
      </c>
      <c r="GJ8" s="328" t="str">
        <v/>
      </c>
      <c r="GK8" s="328" t="str">
        <v/>
      </c>
      <c r="GL8" s="328" t="str">
        <v/>
      </c>
      <c r="GM8" s="328" t="str">
        <v/>
      </c>
      <c r="GN8" s="328" t="str">
        <v/>
      </c>
      <c r="GO8" s="328" t="str">
        <v/>
      </c>
      <c r="GP8" s="328" t="str">
        <v/>
      </c>
      <c r="GQ8" s="328" t="str">
        <v/>
      </c>
      <c r="GR8" s="328" t="str">
        <v/>
      </c>
      <c r="GS8" s="328" t="str">
        <v/>
      </c>
      <c r="GT8" s="328" t="str">
        <v/>
      </c>
      <c r="GU8" s="328" t="str">
        <v/>
      </c>
      <c r="GV8" s="328" t="str">
        <v/>
      </c>
      <c r="GW8" s="328" t="str">
        <v/>
      </c>
      <c r="GX8" s="328" t="str">
        <v/>
      </c>
      <c r="GY8" s="328" t="str">
        <v/>
      </c>
      <c r="GZ8" s="328" t="str">
        <v/>
      </c>
      <c r="HA8" s="328" t="str">
        <v/>
      </c>
      <c r="HB8" s="328" t="str">
        <v/>
      </c>
      <c r="HC8" s="328" t="str">
        <v/>
      </c>
      <c r="HD8" s="328" t="str">
        <v/>
      </c>
      <c r="HE8" s="328" t="str">
        <v/>
      </c>
      <c r="HF8" s="328" t="str">
        <v/>
      </c>
      <c r="HG8" s="328" t="str">
        <v/>
      </c>
      <c r="HH8" s="328" t="str">
        <v/>
      </c>
      <c r="HI8" s="328" t="str">
        <v/>
      </c>
      <c r="HJ8" s="328" t="str">
        <v/>
      </c>
      <c r="HK8" s="328" t="str">
        <v/>
      </c>
      <c r="HL8" s="328" t="str">
        <v/>
      </c>
      <c r="HM8" s="328" t="str">
        <v/>
      </c>
      <c r="HN8" s="328" t="str">
        <v/>
      </c>
      <c r="HO8" s="328" t="str">
        <v/>
      </c>
      <c r="HP8" s="328" t="str">
        <v/>
      </c>
      <c r="HQ8" s="328" t="str">
        <v/>
      </c>
      <c r="HR8" s="328" t="str">
        <v/>
      </c>
      <c r="HS8" s="328" t="str">
        <v/>
      </c>
      <c r="HT8" s="328" t="str">
        <v/>
      </c>
      <c r="HU8" s="328" t="str">
        <v/>
      </c>
      <c r="HV8" s="328" t="str">
        <v/>
      </c>
      <c r="HW8" s="328" t="str">
        <v/>
      </c>
      <c r="HX8" s="328" t="str">
        <v/>
      </c>
      <c r="HY8" s="328" t="str">
        <v/>
      </c>
      <c r="HZ8" s="328" t="str">
        <v/>
      </c>
      <c r="IA8" s="328" t="str">
        <v/>
      </c>
      <c r="IB8" s="328" t="str">
        <v/>
      </c>
      <c r="IC8" s="328" t="str">
        <v/>
      </c>
      <c r="ID8" s="328" t="str">
        <v/>
      </c>
      <c r="IE8" s="328" t="str">
        <v/>
      </c>
      <c r="IF8" s="328" t="str">
        <v/>
      </c>
      <c r="IG8" s="328" t="str">
        <v/>
      </c>
      <c r="IH8" s="328" t="str">
        <v/>
      </c>
      <c r="II8" s="328" t="str">
        <v/>
      </c>
      <c r="IJ8" s="328" t="str">
        <v/>
      </c>
      <c r="IK8" s="328" t="str">
        <v/>
      </c>
      <c r="IL8" s="328" t="str">
        <v/>
      </c>
      <c r="IM8" s="328" t="str">
        <v/>
      </c>
      <c r="IN8" s="328" t="str">
        <v/>
      </c>
      <c r="IO8" s="328" t="str">
        <v/>
      </c>
      <c r="IP8" s="328" t="str">
        <v/>
      </c>
      <c r="IQ8" s="328" t="str">
        <v/>
      </c>
      <c r="IR8" s="328" t="str">
        <v/>
      </c>
      <c r="IS8" s="328" t="str">
        <v/>
      </c>
      <c r="IT8" s="328" t="str">
        <v/>
      </c>
      <c r="IU8" s="328" t="str">
        <v/>
      </c>
      <c r="IV8" s="328" t="str">
        <v/>
      </c>
      <c r="IW8" s="328" t="str">
        <v/>
      </c>
      <c r="IX8" s="328" t="str">
        <v/>
      </c>
      <c r="IY8" s="328" t="str">
        <v/>
      </c>
      <c r="IZ8" s="328" t="str">
        <v/>
      </c>
      <c r="JA8" s="328" t="str">
        <v/>
      </c>
      <c r="JB8" s="328" t="str">
        <v/>
      </c>
      <c r="JC8" s="328" t="str">
        <v/>
      </c>
      <c r="JD8" s="328" t="str">
        <v/>
      </c>
      <c r="JE8" s="328" t="str">
        <v/>
      </c>
      <c r="JF8" s="328" t="str">
        <v/>
      </c>
      <c r="JG8" s="328" t="str">
        <v/>
      </c>
      <c r="JH8" s="328" t="str">
        <v/>
      </c>
      <c r="JI8" s="328" t="str">
        <v/>
      </c>
      <c r="JJ8" s="328" t="str">
        <v/>
      </c>
      <c r="JK8" s="328" t="str">
        <v/>
      </c>
      <c r="JL8" s="328" t="str">
        <v/>
      </c>
      <c r="JM8" s="328" t="str">
        <v/>
      </c>
      <c r="JN8" s="328" t="str">
        <v/>
      </c>
      <c r="JO8" s="328" t="str">
        <v/>
      </c>
      <c r="JP8" s="328" t="str">
        <v/>
      </c>
      <c r="JQ8" s="328" t="str">
        <v/>
      </c>
      <c r="JR8" s="328" t="str">
        <v/>
      </c>
      <c r="JS8" s="328" t="str">
        <v/>
      </c>
      <c r="JT8" s="328" t="str">
        <v/>
      </c>
      <c r="JU8" s="328" t="str">
        <v/>
      </c>
      <c r="JV8" s="328" t="str">
        <v/>
      </c>
      <c r="JW8" s="328" t="str">
        <v/>
      </c>
      <c r="JX8" s="328" t="str">
        <v/>
      </c>
      <c r="JY8" s="328" t="str">
        <v/>
      </c>
      <c r="JZ8" s="328" t="str">
        <v/>
      </c>
      <c r="KA8" s="328" t="str">
        <v/>
      </c>
      <c r="KB8" s="328" t="str">
        <v/>
      </c>
      <c r="KC8" s="328" t="str">
        <v/>
      </c>
      <c r="KD8" s="328" t="str">
        <v/>
      </c>
      <c r="KE8" s="328" t="str">
        <v/>
      </c>
      <c r="KF8" s="328" t="str">
        <v/>
      </c>
      <c r="KG8" s="328" t="str">
        <v/>
      </c>
      <c r="KH8" s="328" t="str">
        <v/>
      </c>
      <c r="KI8" s="328" t="str">
        <v/>
      </c>
      <c r="KJ8" s="328" t="str">
        <v/>
      </c>
      <c r="KK8" s="328" t="str">
        <v/>
      </c>
      <c r="KL8" s="328" t="str">
        <v/>
      </c>
      <c r="KM8" s="328" t="str">
        <v/>
      </c>
      <c r="KN8" s="328" t="str">
        <v/>
      </c>
      <c r="KO8" s="328" t="str">
        <v/>
      </c>
      <c r="KP8" s="329" t="str">
        <v/>
      </c>
      <c r="KQ8" s="9"/>
      <c r="KS8" s="663"/>
      <c r="KT8" s="666"/>
      <c r="KU8" s="660"/>
      <c r="KV8" s="347"/>
      <c r="KW8" s="347"/>
      <c r="KY8" s="660"/>
    </row>
    <row r="9" spans="1:311" ht="11" thickBot="1" x14ac:dyDescent="0.3">
      <c r="B9" s="160" t="s">
        <v>213</v>
      </c>
      <c r="C9" s="2" t="str">
        <f t="array" ref="C9:KP9">IF(TRANSPOSE(InvSecurity)=0,"",TRANSPOSE(InvSecurity))</f>
        <v/>
      </c>
      <c r="D9" s="3" t="str">
        <v/>
      </c>
      <c r="E9" s="3" t="str">
        <v/>
      </c>
      <c r="F9" s="3" t="str">
        <v/>
      </c>
      <c r="G9" s="3" t="str">
        <v/>
      </c>
      <c r="H9" s="3" t="str">
        <v/>
      </c>
      <c r="I9" s="3" t="str">
        <v/>
      </c>
      <c r="J9" s="3" t="str">
        <v/>
      </c>
      <c r="K9" s="3" t="str">
        <v/>
      </c>
      <c r="L9" s="3" t="str">
        <v/>
      </c>
      <c r="M9" s="3" t="str">
        <v/>
      </c>
      <c r="N9" s="3" t="str">
        <v/>
      </c>
      <c r="O9" s="3" t="str">
        <v/>
      </c>
      <c r="P9" s="3" t="str">
        <v/>
      </c>
      <c r="Q9" s="3" t="str">
        <v/>
      </c>
      <c r="R9" s="3" t="str">
        <v/>
      </c>
      <c r="S9" s="3" t="str">
        <v/>
      </c>
      <c r="T9" s="3" t="str">
        <v/>
      </c>
      <c r="U9" s="3" t="str">
        <v/>
      </c>
      <c r="V9" s="3" t="str">
        <v/>
      </c>
      <c r="W9" s="3" t="str">
        <v/>
      </c>
      <c r="X9" s="3" t="str">
        <v/>
      </c>
      <c r="Y9" s="3" t="str">
        <v/>
      </c>
      <c r="Z9" s="3" t="str">
        <v/>
      </c>
      <c r="AA9" s="3" t="str">
        <v/>
      </c>
      <c r="AB9" s="3" t="str">
        <v/>
      </c>
      <c r="AC9" s="3" t="str">
        <v/>
      </c>
      <c r="AD9" s="3" t="str">
        <v/>
      </c>
      <c r="AE9" s="3" t="str">
        <v/>
      </c>
      <c r="AF9" s="3" t="str">
        <v/>
      </c>
      <c r="AG9" s="3" t="str">
        <v/>
      </c>
      <c r="AH9" s="3" t="str">
        <v/>
      </c>
      <c r="AI9" s="3" t="str">
        <v/>
      </c>
      <c r="AJ9" s="3" t="str">
        <v/>
      </c>
      <c r="AK9" s="3" t="str">
        <v/>
      </c>
      <c r="AL9" s="3" t="str">
        <v/>
      </c>
      <c r="AM9" s="3" t="str">
        <v/>
      </c>
      <c r="AN9" s="3" t="str">
        <v/>
      </c>
      <c r="AO9" s="3" t="str">
        <v/>
      </c>
      <c r="AP9" s="3" t="str">
        <v/>
      </c>
      <c r="AQ9" s="3" t="str">
        <v/>
      </c>
      <c r="AR9" s="3" t="str">
        <v/>
      </c>
      <c r="AS9" s="3" t="str">
        <v/>
      </c>
      <c r="AT9" s="3" t="str">
        <v/>
      </c>
      <c r="AU9" s="3" t="str">
        <v/>
      </c>
      <c r="AV9" s="3" t="str">
        <v/>
      </c>
      <c r="AW9" s="3" t="str">
        <v/>
      </c>
      <c r="AX9" s="3" t="str">
        <v/>
      </c>
      <c r="AY9" s="3" t="str">
        <v/>
      </c>
      <c r="AZ9" s="3" t="str">
        <v/>
      </c>
      <c r="BA9" s="3" t="str">
        <v/>
      </c>
      <c r="BB9" s="3" t="str">
        <v/>
      </c>
      <c r="BC9" s="3" t="str">
        <v/>
      </c>
      <c r="BD9" s="3" t="str">
        <v/>
      </c>
      <c r="BE9" s="3" t="str">
        <v/>
      </c>
      <c r="BF9" s="3" t="str">
        <v/>
      </c>
      <c r="BG9" s="3" t="str">
        <v/>
      </c>
      <c r="BH9" s="3" t="str">
        <v/>
      </c>
      <c r="BI9" s="3" t="str">
        <v/>
      </c>
      <c r="BJ9" s="3" t="str">
        <v/>
      </c>
      <c r="BK9" s="3" t="str">
        <v/>
      </c>
      <c r="BL9" s="3" t="str">
        <v/>
      </c>
      <c r="BM9" s="3" t="str">
        <v/>
      </c>
      <c r="BN9" s="3" t="str">
        <v/>
      </c>
      <c r="BO9" s="3" t="str">
        <v/>
      </c>
      <c r="BP9" s="3" t="str">
        <v/>
      </c>
      <c r="BQ9" s="3" t="str">
        <v/>
      </c>
      <c r="BR9" s="3" t="str">
        <v/>
      </c>
      <c r="BS9" s="3" t="str">
        <v/>
      </c>
      <c r="BT9" s="3" t="str">
        <v/>
      </c>
      <c r="BU9" s="3" t="str">
        <v/>
      </c>
      <c r="BV9" s="3" t="str">
        <v/>
      </c>
      <c r="BW9" s="3" t="str">
        <v/>
      </c>
      <c r="BX9" s="3" t="str">
        <v/>
      </c>
      <c r="BY9" s="3" t="str">
        <v/>
      </c>
      <c r="BZ9" s="3" t="str">
        <v/>
      </c>
      <c r="CA9" s="3" t="str">
        <v/>
      </c>
      <c r="CB9" s="3" t="str">
        <v/>
      </c>
      <c r="CC9" s="3" t="str">
        <v/>
      </c>
      <c r="CD9" s="3" t="str">
        <v/>
      </c>
      <c r="CE9" s="3" t="str">
        <v/>
      </c>
      <c r="CF9" s="3" t="str">
        <v/>
      </c>
      <c r="CG9" s="3" t="str">
        <v/>
      </c>
      <c r="CH9" s="3" t="str">
        <v/>
      </c>
      <c r="CI9" s="3" t="str">
        <v/>
      </c>
      <c r="CJ9" s="3" t="str">
        <v/>
      </c>
      <c r="CK9" s="3" t="str">
        <v/>
      </c>
      <c r="CL9" s="3" t="str">
        <v/>
      </c>
      <c r="CM9" s="3" t="str">
        <v/>
      </c>
      <c r="CN9" s="3" t="str">
        <v/>
      </c>
      <c r="CO9" s="3" t="str">
        <v/>
      </c>
      <c r="CP9" s="3" t="str">
        <v/>
      </c>
      <c r="CQ9" s="3" t="str">
        <v/>
      </c>
      <c r="CR9" s="3" t="str">
        <v/>
      </c>
      <c r="CS9" s="3" t="str">
        <v/>
      </c>
      <c r="CT9" s="3" t="str">
        <v/>
      </c>
      <c r="CU9" s="3" t="str">
        <v/>
      </c>
      <c r="CV9" s="3" t="str">
        <v/>
      </c>
      <c r="CW9" s="3" t="str">
        <v/>
      </c>
      <c r="CX9" s="3" t="str">
        <v/>
      </c>
      <c r="CY9" s="3" t="str">
        <v/>
      </c>
      <c r="CZ9" s="3" t="str">
        <v/>
      </c>
      <c r="DA9" s="3" t="str">
        <v/>
      </c>
      <c r="DB9" s="3" t="str">
        <v/>
      </c>
      <c r="DC9" s="3" t="str">
        <v/>
      </c>
      <c r="DD9" s="3" t="str">
        <v/>
      </c>
      <c r="DE9" s="3" t="str">
        <v/>
      </c>
      <c r="DF9" s="3" t="str">
        <v/>
      </c>
      <c r="DG9" s="3" t="str">
        <v/>
      </c>
      <c r="DH9" s="3" t="str">
        <v/>
      </c>
      <c r="DI9" s="3" t="str">
        <v/>
      </c>
      <c r="DJ9" s="3" t="str">
        <v/>
      </c>
      <c r="DK9" s="3" t="str">
        <v/>
      </c>
      <c r="DL9" s="3" t="str">
        <v/>
      </c>
      <c r="DM9" s="3" t="str">
        <v/>
      </c>
      <c r="DN9" s="3" t="str">
        <v/>
      </c>
      <c r="DO9" s="3" t="str">
        <v/>
      </c>
      <c r="DP9" s="3" t="str">
        <v/>
      </c>
      <c r="DQ9" s="3" t="str">
        <v/>
      </c>
      <c r="DR9" s="3" t="str">
        <v/>
      </c>
      <c r="DS9" s="3" t="str">
        <v/>
      </c>
      <c r="DT9" s="3" t="str">
        <v/>
      </c>
      <c r="DU9" s="3" t="str">
        <v/>
      </c>
      <c r="DV9" s="3" t="str">
        <v/>
      </c>
      <c r="DW9" s="3" t="str">
        <v/>
      </c>
      <c r="DX9" s="3" t="str">
        <v/>
      </c>
      <c r="DY9" s="3" t="str">
        <v/>
      </c>
      <c r="DZ9" s="3" t="str">
        <v/>
      </c>
      <c r="EA9" s="3" t="str">
        <v/>
      </c>
      <c r="EB9" s="3" t="str">
        <v/>
      </c>
      <c r="EC9" s="3" t="str">
        <v/>
      </c>
      <c r="ED9" s="3" t="str">
        <v/>
      </c>
      <c r="EE9" s="3" t="str">
        <v/>
      </c>
      <c r="EF9" s="3" t="str">
        <v/>
      </c>
      <c r="EG9" s="3" t="str">
        <v/>
      </c>
      <c r="EH9" s="3" t="str">
        <v/>
      </c>
      <c r="EI9" s="3" t="str">
        <v/>
      </c>
      <c r="EJ9" s="3" t="str">
        <v/>
      </c>
      <c r="EK9" s="3" t="str">
        <v/>
      </c>
      <c r="EL9" s="3" t="str">
        <v/>
      </c>
      <c r="EM9" s="3" t="str">
        <v/>
      </c>
      <c r="EN9" s="3" t="str">
        <v/>
      </c>
      <c r="EO9" s="3" t="str">
        <v/>
      </c>
      <c r="EP9" s="3" t="str">
        <v/>
      </c>
      <c r="EQ9" s="3" t="str">
        <v/>
      </c>
      <c r="ER9" s="3" t="str">
        <v/>
      </c>
      <c r="ES9" s="3" t="str">
        <v/>
      </c>
      <c r="ET9" s="3" t="str">
        <v/>
      </c>
      <c r="EU9" s="3" t="str">
        <v/>
      </c>
      <c r="EV9" s="3" t="str">
        <v/>
      </c>
      <c r="EW9" s="3" t="str">
        <v/>
      </c>
      <c r="EX9" s="3" t="str">
        <v/>
      </c>
      <c r="EY9" s="3" t="str">
        <v/>
      </c>
      <c r="EZ9" s="3" t="str">
        <v/>
      </c>
      <c r="FA9" s="3" t="str">
        <v/>
      </c>
      <c r="FB9" s="3" t="str">
        <v/>
      </c>
      <c r="FC9" s="3" t="str">
        <v/>
      </c>
      <c r="FD9" s="3" t="str">
        <v/>
      </c>
      <c r="FE9" s="3" t="str">
        <v/>
      </c>
      <c r="FF9" s="3" t="str">
        <v/>
      </c>
      <c r="FG9" s="3" t="str">
        <v/>
      </c>
      <c r="FH9" s="3" t="str">
        <v/>
      </c>
      <c r="FI9" s="3" t="str">
        <v/>
      </c>
      <c r="FJ9" s="3" t="str">
        <v/>
      </c>
      <c r="FK9" s="3" t="str">
        <v/>
      </c>
      <c r="FL9" s="3" t="str">
        <v/>
      </c>
      <c r="FM9" s="3" t="str">
        <v/>
      </c>
      <c r="FN9" s="3" t="str">
        <v/>
      </c>
      <c r="FO9" s="3" t="str">
        <v/>
      </c>
      <c r="FP9" s="3" t="str">
        <v/>
      </c>
      <c r="FQ9" s="3" t="str">
        <v/>
      </c>
      <c r="FR9" s="3" t="str">
        <v/>
      </c>
      <c r="FS9" s="3" t="str">
        <v/>
      </c>
      <c r="FT9" s="3" t="str">
        <v/>
      </c>
      <c r="FU9" s="3" t="str">
        <v/>
      </c>
      <c r="FV9" s="3" t="str">
        <v/>
      </c>
      <c r="FW9" s="3" t="str">
        <v/>
      </c>
      <c r="FX9" s="3" t="str">
        <v/>
      </c>
      <c r="FY9" s="3" t="str">
        <v/>
      </c>
      <c r="FZ9" s="3" t="str">
        <v/>
      </c>
      <c r="GA9" s="3" t="str">
        <v/>
      </c>
      <c r="GB9" s="3" t="str">
        <v/>
      </c>
      <c r="GC9" s="3" t="str">
        <v/>
      </c>
      <c r="GD9" s="3" t="str">
        <v/>
      </c>
      <c r="GE9" s="3" t="str">
        <v/>
      </c>
      <c r="GF9" s="3" t="str">
        <v/>
      </c>
      <c r="GG9" s="3" t="str">
        <v/>
      </c>
      <c r="GH9" s="3" t="str">
        <v/>
      </c>
      <c r="GI9" s="3" t="str">
        <v/>
      </c>
      <c r="GJ9" s="3" t="str">
        <v/>
      </c>
      <c r="GK9" s="3" t="str">
        <v/>
      </c>
      <c r="GL9" s="3" t="str">
        <v/>
      </c>
      <c r="GM9" s="3" t="str">
        <v/>
      </c>
      <c r="GN9" s="3" t="str">
        <v/>
      </c>
      <c r="GO9" s="3" t="str">
        <v/>
      </c>
      <c r="GP9" s="3" t="str">
        <v/>
      </c>
      <c r="GQ9" s="3" t="str">
        <v/>
      </c>
      <c r="GR9" s="3" t="str">
        <v/>
      </c>
      <c r="GS9" s="3" t="str">
        <v/>
      </c>
      <c r="GT9" s="3" t="str">
        <v/>
      </c>
      <c r="GU9" s="3" t="str">
        <v/>
      </c>
      <c r="GV9" s="3" t="str">
        <v/>
      </c>
      <c r="GW9" s="3" t="str">
        <v/>
      </c>
      <c r="GX9" s="3" t="str">
        <v/>
      </c>
      <c r="GY9" s="3" t="str">
        <v/>
      </c>
      <c r="GZ9" s="3" t="str">
        <v/>
      </c>
      <c r="HA9" s="3" t="str">
        <v/>
      </c>
      <c r="HB9" s="3" t="str">
        <v/>
      </c>
      <c r="HC9" s="3" t="str">
        <v/>
      </c>
      <c r="HD9" s="3" t="str">
        <v/>
      </c>
      <c r="HE9" s="3" t="str">
        <v/>
      </c>
      <c r="HF9" s="3" t="str">
        <v/>
      </c>
      <c r="HG9" s="3" t="str">
        <v/>
      </c>
      <c r="HH9" s="3" t="str">
        <v/>
      </c>
      <c r="HI9" s="3" t="str">
        <v/>
      </c>
      <c r="HJ9" s="3" t="str">
        <v/>
      </c>
      <c r="HK9" s="3" t="str">
        <v/>
      </c>
      <c r="HL9" s="3" t="str">
        <v/>
      </c>
      <c r="HM9" s="3" t="str">
        <v/>
      </c>
      <c r="HN9" s="3" t="str">
        <v/>
      </c>
      <c r="HO9" s="3" t="str">
        <v/>
      </c>
      <c r="HP9" s="3" t="str">
        <v/>
      </c>
      <c r="HQ9" s="3" t="str">
        <v/>
      </c>
      <c r="HR9" s="3" t="str">
        <v/>
      </c>
      <c r="HS9" s="3" t="str">
        <v/>
      </c>
      <c r="HT9" s="3" t="str">
        <v/>
      </c>
      <c r="HU9" s="3" t="str">
        <v/>
      </c>
      <c r="HV9" s="3" t="str">
        <v/>
      </c>
      <c r="HW9" s="3" t="str">
        <v/>
      </c>
      <c r="HX9" s="3" t="str">
        <v/>
      </c>
      <c r="HY9" s="3" t="str">
        <v/>
      </c>
      <c r="HZ9" s="3" t="str">
        <v/>
      </c>
      <c r="IA9" s="3" t="str">
        <v/>
      </c>
      <c r="IB9" s="3" t="str">
        <v/>
      </c>
      <c r="IC9" s="3" t="str">
        <v/>
      </c>
      <c r="ID9" s="3" t="str">
        <v/>
      </c>
      <c r="IE9" s="3" t="str">
        <v/>
      </c>
      <c r="IF9" s="3" t="str">
        <v/>
      </c>
      <c r="IG9" s="3" t="str">
        <v/>
      </c>
      <c r="IH9" s="3" t="str">
        <v/>
      </c>
      <c r="II9" s="3" t="str">
        <v/>
      </c>
      <c r="IJ9" s="3" t="str">
        <v/>
      </c>
      <c r="IK9" s="3" t="str">
        <v/>
      </c>
      <c r="IL9" s="3" t="str">
        <v/>
      </c>
      <c r="IM9" s="3" t="str">
        <v/>
      </c>
      <c r="IN9" s="3" t="str">
        <v/>
      </c>
      <c r="IO9" s="3" t="str">
        <v/>
      </c>
      <c r="IP9" s="3" t="str">
        <v/>
      </c>
      <c r="IQ9" s="3" t="str">
        <v/>
      </c>
      <c r="IR9" s="3" t="str">
        <v/>
      </c>
      <c r="IS9" s="3" t="str">
        <v/>
      </c>
      <c r="IT9" s="3" t="str">
        <v/>
      </c>
      <c r="IU9" s="3" t="str">
        <v/>
      </c>
      <c r="IV9" s="3" t="str">
        <v/>
      </c>
      <c r="IW9" s="3" t="str">
        <v/>
      </c>
      <c r="IX9" s="3" t="str">
        <v/>
      </c>
      <c r="IY9" s="3" t="str">
        <v/>
      </c>
      <c r="IZ9" s="3" t="str">
        <v/>
      </c>
      <c r="JA9" s="3" t="str">
        <v/>
      </c>
      <c r="JB9" s="3" t="str">
        <v/>
      </c>
      <c r="JC9" s="3" t="str">
        <v/>
      </c>
      <c r="JD9" s="3" t="str">
        <v/>
      </c>
      <c r="JE9" s="3" t="str">
        <v/>
      </c>
      <c r="JF9" s="3" t="str">
        <v/>
      </c>
      <c r="JG9" s="3" t="str">
        <v/>
      </c>
      <c r="JH9" s="3" t="str">
        <v/>
      </c>
      <c r="JI9" s="3" t="str">
        <v/>
      </c>
      <c r="JJ9" s="3" t="str">
        <v/>
      </c>
      <c r="JK9" s="3" t="str">
        <v/>
      </c>
      <c r="JL9" s="3" t="str">
        <v/>
      </c>
      <c r="JM9" s="3" t="str">
        <v/>
      </c>
      <c r="JN9" s="3" t="str">
        <v/>
      </c>
      <c r="JO9" s="3" t="str">
        <v/>
      </c>
      <c r="JP9" s="3" t="str">
        <v/>
      </c>
      <c r="JQ9" s="3" t="str">
        <v/>
      </c>
      <c r="JR9" s="3" t="str">
        <v/>
      </c>
      <c r="JS9" s="3" t="str">
        <v/>
      </c>
      <c r="JT9" s="3" t="str">
        <v/>
      </c>
      <c r="JU9" s="3" t="str">
        <v/>
      </c>
      <c r="JV9" s="3" t="str">
        <v/>
      </c>
      <c r="JW9" s="3" t="str">
        <v/>
      </c>
      <c r="JX9" s="3" t="str">
        <v/>
      </c>
      <c r="JY9" s="3" t="str">
        <v/>
      </c>
      <c r="JZ9" s="3" t="str">
        <v/>
      </c>
      <c r="KA9" s="3" t="str">
        <v/>
      </c>
      <c r="KB9" s="3" t="str">
        <v/>
      </c>
      <c r="KC9" s="3" t="str">
        <v/>
      </c>
      <c r="KD9" s="3" t="str">
        <v/>
      </c>
      <c r="KE9" s="3" t="str">
        <v/>
      </c>
      <c r="KF9" s="3" t="str">
        <v/>
      </c>
      <c r="KG9" s="3" t="str">
        <v/>
      </c>
      <c r="KH9" s="3" t="str">
        <v/>
      </c>
      <c r="KI9" s="3" t="str">
        <v/>
      </c>
      <c r="KJ9" s="3" t="str">
        <v/>
      </c>
      <c r="KK9" s="3" t="str">
        <v/>
      </c>
      <c r="KL9" s="3" t="str">
        <v/>
      </c>
      <c r="KM9" s="3" t="str">
        <v/>
      </c>
      <c r="KN9" s="3" t="str">
        <v/>
      </c>
      <c r="KO9" s="3" t="str">
        <v/>
      </c>
      <c r="KP9" s="4" t="str">
        <v/>
      </c>
      <c r="KQ9" s="9"/>
      <c r="KS9" s="664"/>
      <c r="KT9" s="667"/>
      <c r="KU9" s="661"/>
      <c r="KV9" s="347"/>
      <c r="KW9" s="347"/>
      <c r="KY9" s="661"/>
    </row>
    <row r="10" spans="1:311" ht="12" customHeight="1" thickBot="1" x14ac:dyDescent="0.3">
      <c r="A10" s="333" t="s">
        <v>288</v>
      </c>
      <c r="B10" s="332" t="s">
        <v>289</v>
      </c>
      <c r="C10" s="161"/>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2"/>
      <c r="CK10" s="162"/>
      <c r="CL10" s="162"/>
      <c r="CM10" s="162"/>
      <c r="CN10" s="162"/>
      <c r="CO10" s="162"/>
      <c r="CP10" s="162"/>
      <c r="CQ10" s="162"/>
      <c r="CR10" s="162"/>
      <c r="CS10" s="162"/>
      <c r="CT10" s="162"/>
      <c r="CU10" s="162"/>
      <c r="CV10" s="162"/>
      <c r="CW10" s="162"/>
      <c r="CX10" s="162"/>
      <c r="CY10" s="162"/>
      <c r="CZ10" s="162"/>
      <c r="DA10" s="162"/>
      <c r="DB10" s="162"/>
      <c r="DC10" s="162"/>
      <c r="DD10" s="162"/>
      <c r="DE10" s="162"/>
      <c r="DF10" s="162"/>
      <c r="DG10" s="162"/>
      <c r="DH10" s="162"/>
      <c r="DI10" s="162"/>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c r="IU10" s="162"/>
      <c r="IV10" s="162"/>
      <c r="IW10" s="162"/>
      <c r="IX10" s="162"/>
      <c r="IY10" s="162"/>
      <c r="IZ10" s="162"/>
      <c r="JA10" s="162"/>
      <c r="JB10" s="162"/>
      <c r="JC10" s="162"/>
      <c r="JD10" s="162"/>
      <c r="JE10" s="162"/>
      <c r="JF10" s="162"/>
      <c r="JG10" s="162"/>
      <c r="JH10" s="162"/>
      <c r="JI10" s="162"/>
      <c r="JJ10" s="162"/>
      <c r="JK10" s="162"/>
      <c r="JL10" s="162"/>
      <c r="JM10" s="162"/>
      <c r="JN10" s="162"/>
      <c r="JO10" s="162"/>
      <c r="JP10" s="162"/>
      <c r="JQ10" s="162"/>
      <c r="JR10" s="162"/>
      <c r="JS10" s="162"/>
      <c r="JT10" s="162"/>
      <c r="JU10" s="162"/>
      <c r="JV10" s="162"/>
      <c r="JW10" s="162"/>
      <c r="JX10" s="162"/>
      <c r="JY10" s="162"/>
      <c r="JZ10" s="162"/>
      <c r="KA10" s="162"/>
      <c r="KB10" s="162"/>
      <c r="KC10" s="162"/>
      <c r="KD10" s="162"/>
      <c r="KE10" s="162"/>
      <c r="KF10" s="162"/>
      <c r="KG10" s="162"/>
      <c r="KH10" s="162"/>
      <c r="KI10" s="162"/>
      <c r="KJ10" s="162"/>
      <c r="KK10" s="162"/>
      <c r="KL10" s="162"/>
      <c r="KM10" s="162"/>
      <c r="KN10" s="162"/>
      <c r="KO10" s="162"/>
      <c r="KP10" s="163"/>
      <c r="KQ10" s="164"/>
      <c r="KS10" s="161"/>
      <c r="KT10" s="162"/>
      <c r="KU10" s="163"/>
      <c r="KV10" s="264"/>
      <c r="KW10" s="264"/>
      <c r="KY10" s="165"/>
    </row>
    <row r="11" spans="1:311" ht="12.75" hidden="1" customHeight="1" x14ac:dyDescent="0.25">
      <c r="A11" s="166">
        <f t="shared" ref="A11:A59" si="0">YEAR(B11)</f>
        <v>1988</v>
      </c>
      <c r="B11" s="273">
        <f t="shared" ref="B11:B74" si="1">DATE(YEAR(B12),MONTH(B12)-2,0)</f>
        <v>32233</v>
      </c>
      <c r="C11" s="330">
        <v>0</v>
      </c>
      <c r="D11" s="330">
        <v>0</v>
      </c>
      <c r="E11" s="330">
        <v>0</v>
      </c>
      <c r="F11" s="330">
        <v>0</v>
      </c>
      <c r="G11" s="330">
        <v>0</v>
      </c>
      <c r="H11" s="330">
        <v>0</v>
      </c>
      <c r="I11" s="330">
        <v>0</v>
      </c>
      <c r="J11" s="330">
        <v>0</v>
      </c>
      <c r="K11" s="330">
        <v>0</v>
      </c>
      <c r="L11" s="330">
        <v>0</v>
      </c>
      <c r="M11" s="330">
        <v>0</v>
      </c>
      <c r="N11" s="330">
        <v>0</v>
      </c>
      <c r="O11" s="330">
        <v>0</v>
      </c>
      <c r="P11" s="330">
        <v>0</v>
      </c>
      <c r="Q11" s="330">
        <v>0</v>
      </c>
      <c r="R11" s="330">
        <v>0</v>
      </c>
      <c r="S11" s="330">
        <v>0</v>
      </c>
      <c r="T11" s="330">
        <v>0</v>
      </c>
      <c r="U11" s="330">
        <v>0</v>
      </c>
      <c r="V11" s="330">
        <v>0</v>
      </c>
      <c r="W11" s="330">
        <v>0</v>
      </c>
      <c r="X11" s="330">
        <v>0</v>
      </c>
      <c r="Y11" s="330">
        <v>0</v>
      </c>
      <c r="Z11" s="330">
        <v>0</v>
      </c>
      <c r="AA11" s="330">
        <v>0</v>
      </c>
      <c r="AB11" s="330">
        <v>0</v>
      </c>
      <c r="AC11" s="330">
        <v>0</v>
      </c>
      <c r="AD11" s="330">
        <v>0</v>
      </c>
      <c r="AE11" s="330">
        <v>0</v>
      </c>
      <c r="AF11" s="330">
        <v>0</v>
      </c>
      <c r="AG11" s="330">
        <v>0</v>
      </c>
      <c r="AH11" s="330">
        <v>0</v>
      </c>
      <c r="AI11" s="330">
        <v>0</v>
      </c>
      <c r="AJ11" s="330">
        <v>0</v>
      </c>
      <c r="AK11" s="330">
        <v>0</v>
      </c>
      <c r="AL11" s="330">
        <v>0</v>
      </c>
      <c r="AM11" s="330">
        <v>0</v>
      </c>
      <c r="AN11" s="330">
        <v>0</v>
      </c>
      <c r="AO11" s="330">
        <v>0</v>
      </c>
      <c r="AP11" s="330">
        <v>0</v>
      </c>
      <c r="AQ11" s="330">
        <v>0</v>
      </c>
      <c r="AR11" s="330">
        <v>0</v>
      </c>
      <c r="AS11" s="330">
        <v>0</v>
      </c>
      <c r="AT11" s="330">
        <v>0</v>
      </c>
      <c r="AU11" s="330">
        <v>0</v>
      </c>
      <c r="AV11" s="330">
        <v>0</v>
      </c>
      <c r="AW11" s="330">
        <v>0</v>
      </c>
      <c r="AX11" s="330">
        <v>0</v>
      </c>
      <c r="AY11" s="330">
        <v>0</v>
      </c>
      <c r="AZ11" s="330">
        <v>0</v>
      </c>
      <c r="BA11" s="330">
        <v>0</v>
      </c>
      <c r="BB11" s="330">
        <v>0</v>
      </c>
      <c r="BC11" s="330">
        <v>0</v>
      </c>
      <c r="BD11" s="330">
        <v>0</v>
      </c>
      <c r="BE11" s="330">
        <v>0</v>
      </c>
      <c r="BF11" s="330">
        <v>0</v>
      </c>
      <c r="BG11" s="330">
        <v>0</v>
      </c>
      <c r="BH11" s="330">
        <v>0</v>
      </c>
      <c r="BI11" s="330">
        <v>0</v>
      </c>
      <c r="BJ11" s="330">
        <v>0</v>
      </c>
      <c r="BK11" s="330">
        <v>0</v>
      </c>
      <c r="BL11" s="330">
        <v>0</v>
      </c>
      <c r="BM11" s="330">
        <v>0</v>
      </c>
      <c r="BN11" s="330">
        <v>0</v>
      </c>
      <c r="BO11" s="330">
        <v>0</v>
      </c>
      <c r="BP11" s="330">
        <v>0</v>
      </c>
      <c r="BQ11" s="330">
        <v>0</v>
      </c>
      <c r="BR11" s="330">
        <v>0</v>
      </c>
      <c r="BS11" s="330">
        <v>0</v>
      </c>
      <c r="BT11" s="330">
        <v>0</v>
      </c>
      <c r="BU11" s="330">
        <v>0</v>
      </c>
      <c r="BV11" s="330">
        <v>0</v>
      </c>
      <c r="BW11" s="330">
        <v>0</v>
      </c>
      <c r="BX11" s="330">
        <v>0</v>
      </c>
      <c r="BY11" s="330">
        <v>0</v>
      </c>
      <c r="BZ11" s="330">
        <v>0</v>
      </c>
      <c r="CA11" s="330">
        <v>0</v>
      </c>
      <c r="CB11" s="330">
        <v>0</v>
      </c>
      <c r="CC11" s="330">
        <v>0</v>
      </c>
      <c r="CD11" s="330">
        <v>0</v>
      </c>
      <c r="CE11" s="330">
        <v>0</v>
      </c>
      <c r="CF11" s="330">
        <v>0</v>
      </c>
      <c r="CG11" s="330">
        <v>0</v>
      </c>
      <c r="CH11" s="330">
        <v>0</v>
      </c>
      <c r="CI11" s="330">
        <v>0</v>
      </c>
      <c r="CJ11" s="330">
        <v>0</v>
      </c>
      <c r="CK11" s="330">
        <v>0</v>
      </c>
      <c r="CL11" s="330">
        <v>0</v>
      </c>
      <c r="CM11" s="330">
        <v>0</v>
      </c>
      <c r="CN11" s="330">
        <v>0</v>
      </c>
      <c r="CO11" s="330">
        <v>0</v>
      </c>
      <c r="CP11" s="330">
        <v>0</v>
      </c>
      <c r="CQ11" s="330">
        <v>0</v>
      </c>
      <c r="CR11" s="330">
        <v>0</v>
      </c>
      <c r="CS11" s="330">
        <v>0</v>
      </c>
      <c r="CT11" s="330">
        <v>0</v>
      </c>
      <c r="CU11" s="330">
        <v>0</v>
      </c>
      <c r="CV11" s="330">
        <v>0</v>
      </c>
      <c r="CW11" s="330">
        <v>0</v>
      </c>
      <c r="CX11" s="330">
        <v>0</v>
      </c>
      <c r="CY11" s="330">
        <v>0</v>
      </c>
      <c r="CZ11" s="330">
        <v>0</v>
      </c>
      <c r="DA11" s="330">
        <v>0</v>
      </c>
      <c r="DB11" s="330">
        <v>0</v>
      </c>
      <c r="DC11" s="330">
        <v>0</v>
      </c>
      <c r="DD11" s="330">
        <v>0</v>
      </c>
      <c r="DE11" s="330">
        <v>0</v>
      </c>
      <c r="DF11" s="330">
        <v>0</v>
      </c>
      <c r="DG11" s="330">
        <v>0</v>
      </c>
      <c r="DH11" s="330">
        <v>0</v>
      </c>
      <c r="DI11" s="330">
        <v>0</v>
      </c>
      <c r="DJ11" s="330">
        <v>0</v>
      </c>
      <c r="DK11" s="330">
        <v>0</v>
      </c>
      <c r="DL11" s="330">
        <v>0</v>
      </c>
      <c r="DM11" s="330">
        <v>0</v>
      </c>
      <c r="DN11" s="330">
        <v>0</v>
      </c>
      <c r="DO11" s="330">
        <v>0</v>
      </c>
      <c r="DP11" s="330">
        <v>0</v>
      </c>
      <c r="DQ11" s="330">
        <v>0</v>
      </c>
      <c r="DR11" s="330">
        <v>0</v>
      </c>
      <c r="DS11" s="330">
        <v>0</v>
      </c>
      <c r="DT11" s="330">
        <v>0</v>
      </c>
      <c r="DU11" s="330">
        <v>0</v>
      </c>
      <c r="DV11" s="330">
        <v>0</v>
      </c>
      <c r="DW11" s="330">
        <v>0</v>
      </c>
      <c r="DX11" s="330">
        <v>0</v>
      </c>
      <c r="DY11" s="330">
        <v>0</v>
      </c>
      <c r="DZ11" s="330">
        <v>0</v>
      </c>
      <c r="EA11" s="330">
        <v>0</v>
      </c>
      <c r="EB11" s="330">
        <v>0</v>
      </c>
      <c r="EC11" s="330">
        <v>0</v>
      </c>
      <c r="ED11" s="330">
        <v>0</v>
      </c>
      <c r="EE11" s="330">
        <v>0</v>
      </c>
      <c r="EF11" s="330">
        <v>0</v>
      </c>
      <c r="EG11" s="330">
        <v>0</v>
      </c>
      <c r="EH11" s="330">
        <v>0</v>
      </c>
      <c r="EI11" s="330">
        <v>0</v>
      </c>
      <c r="EJ11" s="330">
        <v>0</v>
      </c>
      <c r="EK11" s="330">
        <v>0</v>
      </c>
      <c r="EL11" s="330">
        <v>0</v>
      </c>
      <c r="EM11" s="330">
        <v>0</v>
      </c>
      <c r="EN11" s="330">
        <v>0</v>
      </c>
      <c r="EO11" s="330">
        <v>0</v>
      </c>
      <c r="EP11" s="330">
        <v>0</v>
      </c>
      <c r="EQ11" s="330">
        <v>0</v>
      </c>
      <c r="ER11" s="330">
        <v>0</v>
      </c>
      <c r="ES11" s="330">
        <v>0</v>
      </c>
      <c r="ET11" s="330">
        <v>0</v>
      </c>
      <c r="EU11" s="330">
        <v>0</v>
      </c>
      <c r="EV11" s="330">
        <v>0</v>
      </c>
      <c r="EW11" s="330">
        <v>0</v>
      </c>
      <c r="EX11" s="330">
        <v>0</v>
      </c>
      <c r="EY11" s="330">
        <v>0</v>
      </c>
      <c r="EZ11" s="330">
        <v>0</v>
      </c>
      <c r="FA11" s="330">
        <v>0</v>
      </c>
      <c r="FB11" s="330">
        <v>0</v>
      </c>
      <c r="FC11" s="330">
        <v>0</v>
      </c>
      <c r="FD11" s="330">
        <v>0</v>
      </c>
      <c r="FE11" s="330">
        <v>0</v>
      </c>
      <c r="FF11" s="330">
        <v>0</v>
      </c>
      <c r="FG11" s="330">
        <v>0</v>
      </c>
      <c r="FH11" s="330">
        <v>0</v>
      </c>
      <c r="FI11" s="330">
        <v>0</v>
      </c>
      <c r="FJ11" s="330">
        <v>0</v>
      </c>
      <c r="FK11" s="330">
        <v>0</v>
      </c>
      <c r="FL11" s="330">
        <v>0</v>
      </c>
      <c r="FM11" s="330">
        <v>0</v>
      </c>
      <c r="FN11" s="330">
        <v>0</v>
      </c>
      <c r="FO11" s="330">
        <v>0</v>
      </c>
      <c r="FP11" s="330">
        <v>0</v>
      </c>
      <c r="FQ11" s="330">
        <v>0</v>
      </c>
      <c r="FR11" s="330">
        <v>0</v>
      </c>
      <c r="FS11" s="330">
        <v>0</v>
      </c>
      <c r="FT11" s="330">
        <v>0</v>
      </c>
      <c r="FU11" s="330">
        <v>0</v>
      </c>
      <c r="FV11" s="330">
        <v>0</v>
      </c>
      <c r="FW11" s="330">
        <v>0</v>
      </c>
      <c r="FX11" s="330">
        <v>0</v>
      </c>
      <c r="FY11" s="330">
        <v>0</v>
      </c>
      <c r="FZ11" s="330">
        <v>0</v>
      </c>
      <c r="GA11" s="330">
        <v>0</v>
      </c>
      <c r="GB11" s="330">
        <v>0</v>
      </c>
      <c r="GC11" s="330">
        <v>0</v>
      </c>
      <c r="GD11" s="330">
        <v>0</v>
      </c>
      <c r="GE11" s="330">
        <v>0</v>
      </c>
      <c r="GF11" s="330">
        <v>0</v>
      </c>
      <c r="GG11" s="330">
        <v>0</v>
      </c>
      <c r="GH11" s="330">
        <v>0</v>
      </c>
      <c r="GI11" s="330">
        <v>0</v>
      </c>
      <c r="GJ11" s="330">
        <v>0</v>
      </c>
      <c r="GK11" s="330">
        <v>0</v>
      </c>
      <c r="GL11" s="330">
        <v>0</v>
      </c>
      <c r="GM11" s="330">
        <v>0</v>
      </c>
      <c r="GN11" s="330">
        <v>0</v>
      </c>
      <c r="GO11" s="330">
        <v>0</v>
      </c>
      <c r="GP11" s="330">
        <v>0</v>
      </c>
      <c r="GQ11" s="330">
        <v>0</v>
      </c>
      <c r="GR11" s="330">
        <v>0</v>
      </c>
      <c r="GS11" s="330">
        <v>0</v>
      </c>
      <c r="GT11" s="330">
        <v>0</v>
      </c>
      <c r="GU11" s="330">
        <v>0</v>
      </c>
      <c r="GV11" s="330">
        <v>0</v>
      </c>
      <c r="GW11" s="330">
        <v>0</v>
      </c>
      <c r="GX11" s="330">
        <v>0</v>
      </c>
      <c r="GY11" s="330">
        <v>0</v>
      </c>
      <c r="GZ11" s="330">
        <v>0</v>
      </c>
      <c r="HA11" s="330">
        <v>0</v>
      </c>
      <c r="HB11" s="330">
        <v>0</v>
      </c>
      <c r="HC11" s="330">
        <v>0</v>
      </c>
      <c r="HD11" s="330">
        <v>0</v>
      </c>
      <c r="HE11" s="330">
        <v>0</v>
      </c>
      <c r="HF11" s="330">
        <v>0</v>
      </c>
      <c r="HG11" s="330">
        <v>0</v>
      </c>
      <c r="HH11" s="330">
        <v>0</v>
      </c>
      <c r="HI11" s="330">
        <v>0</v>
      </c>
      <c r="HJ11" s="330">
        <v>0</v>
      </c>
      <c r="HK11" s="330">
        <v>0</v>
      </c>
      <c r="HL11" s="330">
        <v>0</v>
      </c>
      <c r="HM11" s="330">
        <v>0</v>
      </c>
      <c r="HN11" s="330">
        <v>0</v>
      </c>
      <c r="HO11" s="330">
        <v>0</v>
      </c>
      <c r="HP11" s="330">
        <v>0</v>
      </c>
      <c r="HQ11" s="330">
        <v>0</v>
      </c>
      <c r="HR11" s="330">
        <v>0</v>
      </c>
      <c r="HS11" s="330">
        <v>0</v>
      </c>
      <c r="HT11" s="330">
        <v>0</v>
      </c>
      <c r="HU11" s="330">
        <v>0</v>
      </c>
      <c r="HV11" s="330">
        <v>0</v>
      </c>
      <c r="HW11" s="330">
        <v>0</v>
      </c>
      <c r="HX11" s="330">
        <v>0</v>
      </c>
      <c r="HY11" s="330">
        <v>0</v>
      </c>
      <c r="HZ11" s="330">
        <v>0</v>
      </c>
      <c r="IA11" s="330">
        <v>0</v>
      </c>
      <c r="IB11" s="330">
        <v>0</v>
      </c>
      <c r="IC11" s="330">
        <v>0</v>
      </c>
      <c r="ID11" s="330">
        <v>0</v>
      </c>
      <c r="IE11" s="330">
        <v>0</v>
      </c>
      <c r="IF11" s="330">
        <v>0</v>
      </c>
      <c r="IG11" s="330">
        <v>0</v>
      </c>
      <c r="IH11" s="330">
        <v>0</v>
      </c>
      <c r="II11" s="330">
        <v>0</v>
      </c>
      <c r="IJ11" s="330">
        <v>0</v>
      </c>
      <c r="IK11" s="330">
        <v>0</v>
      </c>
      <c r="IL11" s="330">
        <v>0</v>
      </c>
      <c r="IM11" s="330">
        <v>0</v>
      </c>
      <c r="IN11" s="330">
        <v>0</v>
      </c>
      <c r="IO11" s="330">
        <v>0</v>
      </c>
      <c r="IP11" s="330">
        <v>0</v>
      </c>
      <c r="IQ11" s="330">
        <v>0</v>
      </c>
      <c r="IR11" s="330">
        <v>0</v>
      </c>
      <c r="IS11" s="330">
        <v>0</v>
      </c>
      <c r="IT11" s="330">
        <v>0</v>
      </c>
      <c r="IU11" s="330">
        <v>0</v>
      </c>
      <c r="IV11" s="330">
        <v>0</v>
      </c>
      <c r="IW11" s="330">
        <v>0</v>
      </c>
      <c r="IX11" s="330">
        <v>0</v>
      </c>
      <c r="IY11" s="330">
        <v>0</v>
      </c>
      <c r="IZ11" s="330">
        <v>0</v>
      </c>
      <c r="JA11" s="330">
        <v>0</v>
      </c>
      <c r="JB11" s="330">
        <v>0</v>
      </c>
      <c r="JC11" s="330">
        <v>0</v>
      </c>
      <c r="JD11" s="330">
        <v>0</v>
      </c>
      <c r="JE11" s="330">
        <v>0</v>
      </c>
      <c r="JF11" s="330">
        <v>0</v>
      </c>
      <c r="JG11" s="330">
        <v>0</v>
      </c>
      <c r="JH11" s="330">
        <v>0</v>
      </c>
      <c r="JI11" s="330">
        <v>0</v>
      </c>
      <c r="JJ11" s="330">
        <v>0</v>
      </c>
      <c r="JK11" s="330">
        <v>0</v>
      </c>
      <c r="JL11" s="330">
        <v>0</v>
      </c>
      <c r="JM11" s="330">
        <v>0</v>
      </c>
      <c r="JN11" s="330">
        <v>0</v>
      </c>
      <c r="JO11" s="330">
        <v>0</v>
      </c>
      <c r="JP11" s="330">
        <v>0</v>
      </c>
      <c r="JQ11" s="330">
        <v>0</v>
      </c>
      <c r="JR11" s="330">
        <v>0</v>
      </c>
      <c r="JS11" s="330">
        <v>0</v>
      </c>
      <c r="JT11" s="330">
        <v>0</v>
      </c>
      <c r="JU11" s="330">
        <v>0</v>
      </c>
      <c r="JV11" s="330">
        <v>0</v>
      </c>
      <c r="JW11" s="330">
        <v>0</v>
      </c>
      <c r="JX11" s="330">
        <v>0</v>
      </c>
      <c r="JY11" s="330">
        <v>0</v>
      </c>
      <c r="JZ11" s="330">
        <v>0</v>
      </c>
      <c r="KA11" s="330">
        <v>0</v>
      </c>
      <c r="KB11" s="330">
        <v>0</v>
      </c>
      <c r="KC11" s="330">
        <v>0</v>
      </c>
      <c r="KD11" s="330">
        <v>0</v>
      </c>
      <c r="KE11" s="330">
        <v>0</v>
      </c>
      <c r="KF11" s="330">
        <v>0</v>
      </c>
      <c r="KG11" s="330">
        <v>0</v>
      </c>
      <c r="KH11" s="330">
        <v>0</v>
      </c>
      <c r="KI11" s="330">
        <v>0</v>
      </c>
      <c r="KJ11" s="330">
        <v>0</v>
      </c>
      <c r="KK11" s="330">
        <v>0</v>
      </c>
      <c r="KL11" s="330">
        <v>0</v>
      </c>
      <c r="KM11" s="330">
        <v>0</v>
      </c>
      <c r="KN11" s="330">
        <v>0</v>
      </c>
      <c r="KO11" s="330">
        <v>0</v>
      </c>
      <c r="KP11" s="330">
        <v>0</v>
      </c>
      <c r="KQ11" s="167"/>
      <c r="KS11" s="351">
        <f t="shared" ref="KS11:KS42" si="2">SUMIF(CoRU,"R",$C11:$KP11)</f>
        <v>0</v>
      </c>
      <c r="KT11" s="351">
        <f t="shared" ref="KT11:KT42" si="3">SUMIF(CoRU,"U",$C11:$KP11)</f>
        <v>0</v>
      </c>
      <c r="KU11" s="351">
        <f>SUM(KS11:KT11)</f>
        <v>0</v>
      </c>
      <c r="KV11" s="178"/>
      <c r="KW11" s="178"/>
      <c r="KY11" s="168">
        <f t="shared" ref="KY11:KY42" si="4">SUMIFS($C11:$KP11,$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row>
    <row r="12" spans="1:311" ht="12.75" hidden="1" customHeight="1" x14ac:dyDescent="0.25">
      <c r="A12" s="166">
        <f t="shared" si="0"/>
        <v>1988</v>
      </c>
      <c r="B12" s="273">
        <f t="shared" si="1"/>
        <v>32324</v>
      </c>
      <c r="C12" s="330">
        <v>0</v>
      </c>
      <c r="D12" s="330">
        <v>0</v>
      </c>
      <c r="E12" s="330">
        <v>0</v>
      </c>
      <c r="F12" s="330">
        <v>0</v>
      </c>
      <c r="G12" s="330">
        <v>0</v>
      </c>
      <c r="H12" s="330">
        <v>0</v>
      </c>
      <c r="I12" s="330">
        <v>0</v>
      </c>
      <c r="J12" s="330">
        <v>0</v>
      </c>
      <c r="K12" s="330">
        <v>0</v>
      </c>
      <c r="L12" s="330">
        <v>0</v>
      </c>
      <c r="M12" s="330">
        <v>0</v>
      </c>
      <c r="N12" s="330">
        <v>0</v>
      </c>
      <c r="O12" s="330">
        <v>0</v>
      </c>
      <c r="P12" s="330">
        <v>0</v>
      </c>
      <c r="Q12" s="330">
        <v>0</v>
      </c>
      <c r="R12" s="330">
        <v>0</v>
      </c>
      <c r="S12" s="330">
        <v>0</v>
      </c>
      <c r="T12" s="330">
        <v>0</v>
      </c>
      <c r="U12" s="330">
        <v>0</v>
      </c>
      <c r="V12" s="330">
        <v>0</v>
      </c>
      <c r="W12" s="330">
        <v>0</v>
      </c>
      <c r="X12" s="330">
        <v>0</v>
      </c>
      <c r="Y12" s="330">
        <v>0</v>
      </c>
      <c r="Z12" s="330">
        <v>0</v>
      </c>
      <c r="AA12" s="330">
        <v>0</v>
      </c>
      <c r="AB12" s="330">
        <v>0</v>
      </c>
      <c r="AC12" s="330">
        <v>0</v>
      </c>
      <c r="AD12" s="330">
        <v>0</v>
      </c>
      <c r="AE12" s="330">
        <v>0</v>
      </c>
      <c r="AF12" s="330">
        <v>0</v>
      </c>
      <c r="AG12" s="330">
        <v>0</v>
      </c>
      <c r="AH12" s="330">
        <v>0</v>
      </c>
      <c r="AI12" s="330">
        <v>0</v>
      </c>
      <c r="AJ12" s="330">
        <v>0</v>
      </c>
      <c r="AK12" s="330">
        <v>0</v>
      </c>
      <c r="AL12" s="330">
        <v>0</v>
      </c>
      <c r="AM12" s="330">
        <v>0</v>
      </c>
      <c r="AN12" s="330">
        <v>0</v>
      </c>
      <c r="AO12" s="330">
        <v>0</v>
      </c>
      <c r="AP12" s="330">
        <v>0</v>
      </c>
      <c r="AQ12" s="330">
        <v>0</v>
      </c>
      <c r="AR12" s="330">
        <v>0</v>
      </c>
      <c r="AS12" s="330">
        <v>0</v>
      </c>
      <c r="AT12" s="330">
        <v>0</v>
      </c>
      <c r="AU12" s="330">
        <v>0</v>
      </c>
      <c r="AV12" s="330">
        <v>0</v>
      </c>
      <c r="AW12" s="330">
        <v>0</v>
      </c>
      <c r="AX12" s="330">
        <v>0</v>
      </c>
      <c r="AY12" s="330">
        <v>0</v>
      </c>
      <c r="AZ12" s="330">
        <v>0</v>
      </c>
      <c r="BA12" s="330">
        <v>0</v>
      </c>
      <c r="BB12" s="330">
        <v>0</v>
      </c>
      <c r="BC12" s="330">
        <v>0</v>
      </c>
      <c r="BD12" s="330">
        <v>0</v>
      </c>
      <c r="BE12" s="330">
        <v>0</v>
      </c>
      <c r="BF12" s="330">
        <v>0</v>
      </c>
      <c r="BG12" s="330">
        <v>0</v>
      </c>
      <c r="BH12" s="330">
        <v>0</v>
      </c>
      <c r="BI12" s="330">
        <v>0</v>
      </c>
      <c r="BJ12" s="330">
        <v>0</v>
      </c>
      <c r="BK12" s="330">
        <v>0</v>
      </c>
      <c r="BL12" s="330">
        <v>0</v>
      </c>
      <c r="BM12" s="330">
        <v>0</v>
      </c>
      <c r="BN12" s="330">
        <v>0</v>
      </c>
      <c r="BO12" s="330">
        <v>0</v>
      </c>
      <c r="BP12" s="330">
        <v>0</v>
      </c>
      <c r="BQ12" s="330">
        <v>0</v>
      </c>
      <c r="BR12" s="330">
        <v>0</v>
      </c>
      <c r="BS12" s="330">
        <v>0</v>
      </c>
      <c r="BT12" s="330">
        <v>0</v>
      </c>
      <c r="BU12" s="330">
        <v>0</v>
      </c>
      <c r="BV12" s="330">
        <v>0</v>
      </c>
      <c r="BW12" s="330">
        <v>0</v>
      </c>
      <c r="BX12" s="330">
        <v>0</v>
      </c>
      <c r="BY12" s="330">
        <v>0</v>
      </c>
      <c r="BZ12" s="330">
        <v>0</v>
      </c>
      <c r="CA12" s="330">
        <v>0</v>
      </c>
      <c r="CB12" s="330">
        <v>0</v>
      </c>
      <c r="CC12" s="330">
        <v>0</v>
      </c>
      <c r="CD12" s="330">
        <v>0</v>
      </c>
      <c r="CE12" s="330">
        <v>0</v>
      </c>
      <c r="CF12" s="330">
        <v>0</v>
      </c>
      <c r="CG12" s="330">
        <v>0</v>
      </c>
      <c r="CH12" s="330">
        <v>0</v>
      </c>
      <c r="CI12" s="330">
        <v>0</v>
      </c>
      <c r="CJ12" s="330">
        <v>0</v>
      </c>
      <c r="CK12" s="330">
        <v>0</v>
      </c>
      <c r="CL12" s="330">
        <v>0</v>
      </c>
      <c r="CM12" s="330">
        <v>0</v>
      </c>
      <c r="CN12" s="330">
        <v>0</v>
      </c>
      <c r="CO12" s="330">
        <v>0</v>
      </c>
      <c r="CP12" s="330">
        <v>0</v>
      </c>
      <c r="CQ12" s="330">
        <v>0</v>
      </c>
      <c r="CR12" s="330">
        <v>0</v>
      </c>
      <c r="CS12" s="330">
        <v>0</v>
      </c>
      <c r="CT12" s="330">
        <v>0</v>
      </c>
      <c r="CU12" s="330">
        <v>0</v>
      </c>
      <c r="CV12" s="330">
        <v>0</v>
      </c>
      <c r="CW12" s="330">
        <v>0</v>
      </c>
      <c r="CX12" s="330">
        <v>0</v>
      </c>
      <c r="CY12" s="330">
        <v>0</v>
      </c>
      <c r="CZ12" s="330">
        <v>0</v>
      </c>
      <c r="DA12" s="330">
        <v>0</v>
      </c>
      <c r="DB12" s="330">
        <v>0</v>
      </c>
      <c r="DC12" s="330">
        <v>0</v>
      </c>
      <c r="DD12" s="330">
        <v>0</v>
      </c>
      <c r="DE12" s="330">
        <v>0</v>
      </c>
      <c r="DF12" s="330">
        <v>0</v>
      </c>
      <c r="DG12" s="330">
        <v>0</v>
      </c>
      <c r="DH12" s="330">
        <v>0</v>
      </c>
      <c r="DI12" s="330">
        <v>0</v>
      </c>
      <c r="DJ12" s="330">
        <v>0</v>
      </c>
      <c r="DK12" s="330">
        <v>0</v>
      </c>
      <c r="DL12" s="330">
        <v>0</v>
      </c>
      <c r="DM12" s="330">
        <v>0</v>
      </c>
      <c r="DN12" s="330">
        <v>0</v>
      </c>
      <c r="DO12" s="330">
        <v>0</v>
      </c>
      <c r="DP12" s="330">
        <v>0</v>
      </c>
      <c r="DQ12" s="330">
        <v>0</v>
      </c>
      <c r="DR12" s="330">
        <v>0</v>
      </c>
      <c r="DS12" s="330">
        <v>0</v>
      </c>
      <c r="DT12" s="330">
        <v>0</v>
      </c>
      <c r="DU12" s="330">
        <v>0</v>
      </c>
      <c r="DV12" s="330">
        <v>0</v>
      </c>
      <c r="DW12" s="330">
        <v>0</v>
      </c>
      <c r="DX12" s="330">
        <v>0</v>
      </c>
      <c r="DY12" s="330">
        <v>0</v>
      </c>
      <c r="DZ12" s="330">
        <v>0</v>
      </c>
      <c r="EA12" s="330">
        <v>0</v>
      </c>
      <c r="EB12" s="330">
        <v>0</v>
      </c>
      <c r="EC12" s="330">
        <v>0</v>
      </c>
      <c r="ED12" s="330">
        <v>0</v>
      </c>
      <c r="EE12" s="330">
        <v>0</v>
      </c>
      <c r="EF12" s="330">
        <v>0</v>
      </c>
      <c r="EG12" s="330">
        <v>0</v>
      </c>
      <c r="EH12" s="330">
        <v>0</v>
      </c>
      <c r="EI12" s="330">
        <v>0</v>
      </c>
      <c r="EJ12" s="330">
        <v>0</v>
      </c>
      <c r="EK12" s="330">
        <v>0</v>
      </c>
      <c r="EL12" s="330">
        <v>0</v>
      </c>
      <c r="EM12" s="330">
        <v>0</v>
      </c>
      <c r="EN12" s="330">
        <v>0</v>
      </c>
      <c r="EO12" s="330">
        <v>0</v>
      </c>
      <c r="EP12" s="330">
        <v>0</v>
      </c>
      <c r="EQ12" s="330">
        <v>0</v>
      </c>
      <c r="ER12" s="330">
        <v>0</v>
      </c>
      <c r="ES12" s="330">
        <v>0</v>
      </c>
      <c r="ET12" s="330">
        <v>0</v>
      </c>
      <c r="EU12" s="330">
        <v>0</v>
      </c>
      <c r="EV12" s="330">
        <v>0</v>
      </c>
      <c r="EW12" s="330">
        <v>0</v>
      </c>
      <c r="EX12" s="330">
        <v>0</v>
      </c>
      <c r="EY12" s="330">
        <v>0</v>
      </c>
      <c r="EZ12" s="330">
        <v>0</v>
      </c>
      <c r="FA12" s="330">
        <v>0</v>
      </c>
      <c r="FB12" s="330">
        <v>0</v>
      </c>
      <c r="FC12" s="330">
        <v>0</v>
      </c>
      <c r="FD12" s="330">
        <v>0</v>
      </c>
      <c r="FE12" s="330">
        <v>0</v>
      </c>
      <c r="FF12" s="330">
        <v>0</v>
      </c>
      <c r="FG12" s="330">
        <v>0</v>
      </c>
      <c r="FH12" s="330">
        <v>0</v>
      </c>
      <c r="FI12" s="330">
        <v>0</v>
      </c>
      <c r="FJ12" s="330">
        <v>0</v>
      </c>
      <c r="FK12" s="330">
        <v>0</v>
      </c>
      <c r="FL12" s="330">
        <v>0</v>
      </c>
      <c r="FM12" s="330">
        <v>0</v>
      </c>
      <c r="FN12" s="330">
        <v>0</v>
      </c>
      <c r="FO12" s="330">
        <v>0</v>
      </c>
      <c r="FP12" s="330">
        <v>0</v>
      </c>
      <c r="FQ12" s="330">
        <v>0</v>
      </c>
      <c r="FR12" s="330">
        <v>0</v>
      </c>
      <c r="FS12" s="330">
        <v>0</v>
      </c>
      <c r="FT12" s="330">
        <v>0</v>
      </c>
      <c r="FU12" s="330">
        <v>0</v>
      </c>
      <c r="FV12" s="330">
        <v>0</v>
      </c>
      <c r="FW12" s="330">
        <v>0</v>
      </c>
      <c r="FX12" s="330">
        <v>0</v>
      </c>
      <c r="FY12" s="330">
        <v>0</v>
      </c>
      <c r="FZ12" s="330">
        <v>0</v>
      </c>
      <c r="GA12" s="330">
        <v>0</v>
      </c>
      <c r="GB12" s="330">
        <v>0</v>
      </c>
      <c r="GC12" s="330">
        <v>0</v>
      </c>
      <c r="GD12" s="330">
        <v>0</v>
      </c>
      <c r="GE12" s="330">
        <v>0</v>
      </c>
      <c r="GF12" s="330">
        <v>0</v>
      </c>
      <c r="GG12" s="330">
        <v>0</v>
      </c>
      <c r="GH12" s="330">
        <v>0</v>
      </c>
      <c r="GI12" s="330">
        <v>0</v>
      </c>
      <c r="GJ12" s="330">
        <v>0</v>
      </c>
      <c r="GK12" s="330">
        <v>0</v>
      </c>
      <c r="GL12" s="330">
        <v>0</v>
      </c>
      <c r="GM12" s="330">
        <v>0</v>
      </c>
      <c r="GN12" s="330">
        <v>0</v>
      </c>
      <c r="GO12" s="330">
        <v>0</v>
      </c>
      <c r="GP12" s="330">
        <v>0</v>
      </c>
      <c r="GQ12" s="330">
        <v>0</v>
      </c>
      <c r="GR12" s="330">
        <v>0</v>
      </c>
      <c r="GS12" s="330">
        <v>0</v>
      </c>
      <c r="GT12" s="330">
        <v>0</v>
      </c>
      <c r="GU12" s="330">
        <v>0</v>
      </c>
      <c r="GV12" s="330">
        <v>0</v>
      </c>
      <c r="GW12" s="330">
        <v>0</v>
      </c>
      <c r="GX12" s="330">
        <v>0</v>
      </c>
      <c r="GY12" s="330">
        <v>0</v>
      </c>
      <c r="GZ12" s="330">
        <v>0</v>
      </c>
      <c r="HA12" s="330">
        <v>0</v>
      </c>
      <c r="HB12" s="330">
        <v>0</v>
      </c>
      <c r="HC12" s="330">
        <v>0</v>
      </c>
      <c r="HD12" s="330">
        <v>0</v>
      </c>
      <c r="HE12" s="330">
        <v>0</v>
      </c>
      <c r="HF12" s="330">
        <v>0</v>
      </c>
      <c r="HG12" s="330">
        <v>0</v>
      </c>
      <c r="HH12" s="330">
        <v>0</v>
      </c>
      <c r="HI12" s="330">
        <v>0</v>
      </c>
      <c r="HJ12" s="330">
        <v>0</v>
      </c>
      <c r="HK12" s="330">
        <v>0</v>
      </c>
      <c r="HL12" s="330">
        <v>0</v>
      </c>
      <c r="HM12" s="330">
        <v>0</v>
      </c>
      <c r="HN12" s="330">
        <v>0</v>
      </c>
      <c r="HO12" s="330">
        <v>0</v>
      </c>
      <c r="HP12" s="330">
        <v>0</v>
      </c>
      <c r="HQ12" s="330">
        <v>0</v>
      </c>
      <c r="HR12" s="330">
        <v>0</v>
      </c>
      <c r="HS12" s="330">
        <v>0</v>
      </c>
      <c r="HT12" s="330">
        <v>0</v>
      </c>
      <c r="HU12" s="330">
        <v>0</v>
      </c>
      <c r="HV12" s="330">
        <v>0</v>
      </c>
      <c r="HW12" s="330">
        <v>0</v>
      </c>
      <c r="HX12" s="330">
        <v>0</v>
      </c>
      <c r="HY12" s="330">
        <v>0</v>
      </c>
      <c r="HZ12" s="330">
        <v>0</v>
      </c>
      <c r="IA12" s="330">
        <v>0</v>
      </c>
      <c r="IB12" s="330">
        <v>0</v>
      </c>
      <c r="IC12" s="330">
        <v>0</v>
      </c>
      <c r="ID12" s="330">
        <v>0</v>
      </c>
      <c r="IE12" s="330">
        <v>0</v>
      </c>
      <c r="IF12" s="330">
        <v>0</v>
      </c>
      <c r="IG12" s="330">
        <v>0</v>
      </c>
      <c r="IH12" s="330">
        <v>0</v>
      </c>
      <c r="II12" s="330">
        <v>0</v>
      </c>
      <c r="IJ12" s="330">
        <v>0</v>
      </c>
      <c r="IK12" s="330">
        <v>0</v>
      </c>
      <c r="IL12" s="330">
        <v>0</v>
      </c>
      <c r="IM12" s="330">
        <v>0</v>
      </c>
      <c r="IN12" s="330">
        <v>0</v>
      </c>
      <c r="IO12" s="330">
        <v>0</v>
      </c>
      <c r="IP12" s="330">
        <v>0</v>
      </c>
      <c r="IQ12" s="330">
        <v>0</v>
      </c>
      <c r="IR12" s="330">
        <v>0</v>
      </c>
      <c r="IS12" s="330">
        <v>0</v>
      </c>
      <c r="IT12" s="330">
        <v>0</v>
      </c>
      <c r="IU12" s="330">
        <v>0</v>
      </c>
      <c r="IV12" s="330">
        <v>0</v>
      </c>
      <c r="IW12" s="330">
        <v>0</v>
      </c>
      <c r="IX12" s="330">
        <v>0</v>
      </c>
      <c r="IY12" s="330">
        <v>0</v>
      </c>
      <c r="IZ12" s="330">
        <v>0</v>
      </c>
      <c r="JA12" s="330">
        <v>0</v>
      </c>
      <c r="JB12" s="330">
        <v>0</v>
      </c>
      <c r="JC12" s="330">
        <v>0</v>
      </c>
      <c r="JD12" s="330">
        <v>0</v>
      </c>
      <c r="JE12" s="330">
        <v>0</v>
      </c>
      <c r="JF12" s="330">
        <v>0</v>
      </c>
      <c r="JG12" s="330">
        <v>0</v>
      </c>
      <c r="JH12" s="330">
        <v>0</v>
      </c>
      <c r="JI12" s="330">
        <v>0</v>
      </c>
      <c r="JJ12" s="330">
        <v>0</v>
      </c>
      <c r="JK12" s="330">
        <v>0</v>
      </c>
      <c r="JL12" s="330">
        <v>0</v>
      </c>
      <c r="JM12" s="330">
        <v>0</v>
      </c>
      <c r="JN12" s="330">
        <v>0</v>
      </c>
      <c r="JO12" s="330">
        <v>0</v>
      </c>
      <c r="JP12" s="330">
        <v>0</v>
      </c>
      <c r="JQ12" s="330">
        <v>0</v>
      </c>
      <c r="JR12" s="330">
        <v>0</v>
      </c>
      <c r="JS12" s="330">
        <v>0</v>
      </c>
      <c r="JT12" s="330">
        <v>0</v>
      </c>
      <c r="JU12" s="330">
        <v>0</v>
      </c>
      <c r="JV12" s="330">
        <v>0</v>
      </c>
      <c r="JW12" s="330">
        <v>0</v>
      </c>
      <c r="JX12" s="330">
        <v>0</v>
      </c>
      <c r="JY12" s="330">
        <v>0</v>
      </c>
      <c r="JZ12" s="330">
        <v>0</v>
      </c>
      <c r="KA12" s="330">
        <v>0</v>
      </c>
      <c r="KB12" s="330">
        <v>0</v>
      </c>
      <c r="KC12" s="330">
        <v>0</v>
      </c>
      <c r="KD12" s="330">
        <v>0</v>
      </c>
      <c r="KE12" s="330">
        <v>0</v>
      </c>
      <c r="KF12" s="330">
        <v>0</v>
      </c>
      <c r="KG12" s="330">
        <v>0</v>
      </c>
      <c r="KH12" s="330">
        <v>0</v>
      </c>
      <c r="KI12" s="330">
        <v>0</v>
      </c>
      <c r="KJ12" s="330">
        <v>0</v>
      </c>
      <c r="KK12" s="330">
        <v>0</v>
      </c>
      <c r="KL12" s="330">
        <v>0</v>
      </c>
      <c r="KM12" s="330">
        <v>0</v>
      </c>
      <c r="KN12" s="330">
        <v>0</v>
      </c>
      <c r="KO12" s="330">
        <v>0</v>
      </c>
      <c r="KP12" s="330">
        <v>0</v>
      </c>
      <c r="KQ12" s="167"/>
      <c r="KS12" s="169">
        <f t="shared" si="2"/>
        <v>0</v>
      </c>
      <c r="KT12" s="169">
        <f t="shared" si="3"/>
        <v>0</v>
      </c>
      <c r="KU12" s="169">
        <f t="shared" ref="KU12:KU75" si="5">SUM(KS12:KT12)</f>
        <v>0</v>
      </c>
      <c r="KV12" s="178"/>
      <c r="KW12" s="178"/>
      <c r="KY12" s="168">
        <f t="shared" si="4"/>
        <v>0</v>
      </c>
    </row>
    <row r="13" spans="1:311" ht="12.75" hidden="1" customHeight="1" x14ac:dyDescent="0.25">
      <c r="A13" s="166">
        <f t="shared" si="0"/>
        <v>1988</v>
      </c>
      <c r="B13" s="273">
        <f t="shared" si="1"/>
        <v>32416</v>
      </c>
      <c r="C13" s="330">
        <v>0</v>
      </c>
      <c r="D13" s="330">
        <v>0</v>
      </c>
      <c r="E13" s="330">
        <v>0</v>
      </c>
      <c r="F13" s="330">
        <v>0</v>
      </c>
      <c r="G13" s="330">
        <v>0</v>
      </c>
      <c r="H13" s="330">
        <v>0</v>
      </c>
      <c r="I13" s="330">
        <v>0</v>
      </c>
      <c r="J13" s="330">
        <v>0</v>
      </c>
      <c r="K13" s="330">
        <v>0</v>
      </c>
      <c r="L13" s="330">
        <v>0</v>
      </c>
      <c r="M13" s="330">
        <v>0</v>
      </c>
      <c r="N13" s="330">
        <v>0</v>
      </c>
      <c r="O13" s="330">
        <v>0</v>
      </c>
      <c r="P13" s="330">
        <v>0</v>
      </c>
      <c r="Q13" s="330">
        <v>0</v>
      </c>
      <c r="R13" s="330">
        <v>0</v>
      </c>
      <c r="S13" s="330">
        <v>0</v>
      </c>
      <c r="T13" s="330">
        <v>0</v>
      </c>
      <c r="U13" s="330">
        <v>0</v>
      </c>
      <c r="V13" s="330">
        <v>0</v>
      </c>
      <c r="W13" s="330">
        <v>0</v>
      </c>
      <c r="X13" s="330">
        <v>0</v>
      </c>
      <c r="Y13" s="330">
        <v>0</v>
      </c>
      <c r="Z13" s="330">
        <v>0</v>
      </c>
      <c r="AA13" s="330">
        <v>0</v>
      </c>
      <c r="AB13" s="330">
        <v>0</v>
      </c>
      <c r="AC13" s="330">
        <v>0</v>
      </c>
      <c r="AD13" s="330">
        <v>0</v>
      </c>
      <c r="AE13" s="330">
        <v>0</v>
      </c>
      <c r="AF13" s="330">
        <v>0</v>
      </c>
      <c r="AG13" s="330">
        <v>0</v>
      </c>
      <c r="AH13" s="330">
        <v>0</v>
      </c>
      <c r="AI13" s="330">
        <v>0</v>
      </c>
      <c r="AJ13" s="330">
        <v>0</v>
      </c>
      <c r="AK13" s="330">
        <v>0</v>
      </c>
      <c r="AL13" s="330">
        <v>0</v>
      </c>
      <c r="AM13" s="330">
        <v>0</v>
      </c>
      <c r="AN13" s="330">
        <v>0</v>
      </c>
      <c r="AO13" s="330">
        <v>0</v>
      </c>
      <c r="AP13" s="330">
        <v>0</v>
      </c>
      <c r="AQ13" s="330">
        <v>0</v>
      </c>
      <c r="AR13" s="330">
        <v>0</v>
      </c>
      <c r="AS13" s="330">
        <v>0</v>
      </c>
      <c r="AT13" s="330">
        <v>0</v>
      </c>
      <c r="AU13" s="330">
        <v>0</v>
      </c>
      <c r="AV13" s="330">
        <v>0</v>
      </c>
      <c r="AW13" s="330">
        <v>0</v>
      </c>
      <c r="AX13" s="330">
        <v>0</v>
      </c>
      <c r="AY13" s="330">
        <v>0</v>
      </c>
      <c r="AZ13" s="330">
        <v>0</v>
      </c>
      <c r="BA13" s="330">
        <v>0</v>
      </c>
      <c r="BB13" s="330">
        <v>0</v>
      </c>
      <c r="BC13" s="330">
        <v>0</v>
      </c>
      <c r="BD13" s="330">
        <v>0</v>
      </c>
      <c r="BE13" s="330">
        <v>0</v>
      </c>
      <c r="BF13" s="330">
        <v>0</v>
      </c>
      <c r="BG13" s="330">
        <v>0</v>
      </c>
      <c r="BH13" s="330">
        <v>0</v>
      </c>
      <c r="BI13" s="330">
        <v>0</v>
      </c>
      <c r="BJ13" s="330">
        <v>0</v>
      </c>
      <c r="BK13" s="330">
        <v>0</v>
      </c>
      <c r="BL13" s="330">
        <v>0</v>
      </c>
      <c r="BM13" s="330">
        <v>0</v>
      </c>
      <c r="BN13" s="330">
        <v>0</v>
      </c>
      <c r="BO13" s="330">
        <v>0</v>
      </c>
      <c r="BP13" s="330">
        <v>0</v>
      </c>
      <c r="BQ13" s="330">
        <v>0</v>
      </c>
      <c r="BR13" s="330">
        <v>0</v>
      </c>
      <c r="BS13" s="330">
        <v>0</v>
      </c>
      <c r="BT13" s="330">
        <v>0</v>
      </c>
      <c r="BU13" s="330">
        <v>0</v>
      </c>
      <c r="BV13" s="330">
        <v>0</v>
      </c>
      <c r="BW13" s="330">
        <v>0</v>
      </c>
      <c r="BX13" s="330">
        <v>0</v>
      </c>
      <c r="BY13" s="330">
        <v>0</v>
      </c>
      <c r="BZ13" s="330">
        <v>0</v>
      </c>
      <c r="CA13" s="330">
        <v>0</v>
      </c>
      <c r="CB13" s="330">
        <v>0</v>
      </c>
      <c r="CC13" s="330">
        <v>0</v>
      </c>
      <c r="CD13" s="330">
        <v>0</v>
      </c>
      <c r="CE13" s="330">
        <v>0</v>
      </c>
      <c r="CF13" s="330">
        <v>0</v>
      </c>
      <c r="CG13" s="330">
        <v>0</v>
      </c>
      <c r="CH13" s="330">
        <v>0</v>
      </c>
      <c r="CI13" s="330">
        <v>0</v>
      </c>
      <c r="CJ13" s="330">
        <v>0</v>
      </c>
      <c r="CK13" s="330">
        <v>0</v>
      </c>
      <c r="CL13" s="330">
        <v>0</v>
      </c>
      <c r="CM13" s="330">
        <v>0</v>
      </c>
      <c r="CN13" s="330">
        <v>0</v>
      </c>
      <c r="CO13" s="330">
        <v>0</v>
      </c>
      <c r="CP13" s="330">
        <v>0</v>
      </c>
      <c r="CQ13" s="330">
        <v>0</v>
      </c>
      <c r="CR13" s="330">
        <v>0</v>
      </c>
      <c r="CS13" s="330">
        <v>0</v>
      </c>
      <c r="CT13" s="330">
        <v>0</v>
      </c>
      <c r="CU13" s="330">
        <v>0</v>
      </c>
      <c r="CV13" s="330">
        <v>0</v>
      </c>
      <c r="CW13" s="330">
        <v>0</v>
      </c>
      <c r="CX13" s="330">
        <v>0</v>
      </c>
      <c r="CY13" s="330">
        <v>0</v>
      </c>
      <c r="CZ13" s="330">
        <v>0</v>
      </c>
      <c r="DA13" s="330">
        <v>0</v>
      </c>
      <c r="DB13" s="330">
        <v>0</v>
      </c>
      <c r="DC13" s="330">
        <v>0</v>
      </c>
      <c r="DD13" s="330">
        <v>0</v>
      </c>
      <c r="DE13" s="330">
        <v>0</v>
      </c>
      <c r="DF13" s="330">
        <v>0</v>
      </c>
      <c r="DG13" s="330">
        <v>0</v>
      </c>
      <c r="DH13" s="330">
        <v>0</v>
      </c>
      <c r="DI13" s="330">
        <v>0</v>
      </c>
      <c r="DJ13" s="330">
        <v>0</v>
      </c>
      <c r="DK13" s="330">
        <v>0</v>
      </c>
      <c r="DL13" s="330">
        <v>0</v>
      </c>
      <c r="DM13" s="330">
        <v>0</v>
      </c>
      <c r="DN13" s="330">
        <v>0</v>
      </c>
      <c r="DO13" s="330">
        <v>0</v>
      </c>
      <c r="DP13" s="330">
        <v>0</v>
      </c>
      <c r="DQ13" s="330">
        <v>0</v>
      </c>
      <c r="DR13" s="330">
        <v>0</v>
      </c>
      <c r="DS13" s="330">
        <v>0</v>
      </c>
      <c r="DT13" s="330">
        <v>0</v>
      </c>
      <c r="DU13" s="330">
        <v>0</v>
      </c>
      <c r="DV13" s="330">
        <v>0</v>
      </c>
      <c r="DW13" s="330">
        <v>0</v>
      </c>
      <c r="DX13" s="330">
        <v>0</v>
      </c>
      <c r="DY13" s="330">
        <v>0</v>
      </c>
      <c r="DZ13" s="330">
        <v>0</v>
      </c>
      <c r="EA13" s="330">
        <v>0</v>
      </c>
      <c r="EB13" s="330">
        <v>0</v>
      </c>
      <c r="EC13" s="330">
        <v>0</v>
      </c>
      <c r="ED13" s="330">
        <v>0</v>
      </c>
      <c r="EE13" s="330">
        <v>0</v>
      </c>
      <c r="EF13" s="330">
        <v>0</v>
      </c>
      <c r="EG13" s="330">
        <v>0</v>
      </c>
      <c r="EH13" s="330">
        <v>0</v>
      </c>
      <c r="EI13" s="330">
        <v>0</v>
      </c>
      <c r="EJ13" s="330">
        <v>0</v>
      </c>
      <c r="EK13" s="330">
        <v>0</v>
      </c>
      <c r="EL13" s="330">
        <v>0</v>
      </c>
      <c r="EM13" s="330">
        <v>0</v>
      </c>
      <c r="EN13" s="330">
        <v>0</v>
      </c>
      <c r="EO13" s="330">
        <v>0</v>
      </c>
      <c r="EP13" s="330">
        <v>0</v>
      </c>
      <c r="EQ13" s="330">
        <v>0</v>
      </c>
      <c r="ER13" s="330">
        <v>0</v>
      </c>
      <c r="ES13" s="330">
        <v>0</v>
      </c>
      <c r="ET13" s="330">
        <v>0</v>
      </c>
      <c r="EU13" s="330">
        <v>0</v>
      </c>
      <c r="EV13" s="330">
        <v>0</v>
      </c>
      <c r="EW13" s="330">
        <v>0</v>
      </c>
      <c r="EX13" s="330">
        <v>0</v>
      </c>
      <c r="EY13" s="330">
        <v>0</v>
      </c>
      <c r="EZ13" s="330">
        <v>0</v>
      </c>
      <c r="FA13" s="330">
        <v>0</v>
      </c>
      <c r="FB13" s="330">
        <v>0</v>
      </c>
      <c r="FC13" s="330">
        <v>0</v>
      </c>
      <c r="FD13" s="330">
        <v>0</v>
      </c>
      <c r="FE13" s="330">
        <v>0</v>
      </c>
      <c r="FF13" s="330">
        <v>0</v>
      </c>
      <c r="FG13" s="330">
        <v>0</v>
      </c>
      <c r="FH13" s="330">
        <v>0</v>
      </c>
      <c r="FI13" s="330">
        <v>0</v>
      </c>
      <c r="FJ13" s="330">
        <v>0</v>
      </c>
      <c r="FK13" s="330">
        <v>0</v>
      </c>
      <c r="FL13" s="330">
        <v>0</v>
      </c>
      <c r="FM13" s="330">
        <v>0</v>
      </c>
      <c r="FN13" s="330">
        <v>0</v>
      </c>
      <c r="FO13" s="330">
        <v>0</v>
      </c>
      <c r="FP13" s="330">
        <v>0</v>
      </c>
      <c r="FQ13" s="330">
        <v>0</v>
      </c>
      <c r="FR13" s="330">
        <v>0</v>
      </c>
      <c r="FS13" s="330">
        <v>0</v>
      </c>
      <c r="FT13" s="330">
        <v>0</v>
      </c>
      <c r="FU13" s="330">
        <v>0</v>
      </c>
      <c r="FV13" s="330">
        <v>0</v>
      </c>
      <c r="FW13" s="330">
        <v>0</v>
      </c>
      <c r="FX13" s="330">
        <v>0</v>
      </c>
      <c r="FY13" s="330">
        <v>0</v>
      </c>
      <c r="FZ13" s="330">
        <v>0</v>
      </c>
      <c r="GA13" s="330">
        <v>0</v>
      </c>
      <c r="GB13" s="330">
        <v>0</v>
      </c>
      <c r="GC13" s="330">
        <v>0</v>
      </c>
      <c r="GD13" s="330">
        <v>0</v>
      </c>
      <c r="GE13" s="330">
        <v>0</v>
      </c>
      <c r="GF13" s="330">
        <v>0</v>
      </c>
      <c r="GG13" s="330">
        <v>0</v>
      </c>
      <c r="GH13" s="330">
        <v>0</v>
      </c>
      <c r="GI13" s="330">
        <v>0</v>
      </c>
      <c r="GJ13" s="330">
        <v>0</v>
      </c>
      <c r="GK13" s="330">
        <v>0</v>
      </c>
      <c r="GL13" s="330">
        <v>0</v>
      </c>
      <c r="GM13" s="330">
        <v>0</v>
      </c>
      <c r="GN13" s="330">
        <v>0</v>
      </c>
      <c r="GO13" s="330">
        <v>0</v>
      </c>
      <c r="GP13" s="330">
        <v>0</v>
      </c>
      <c r="GQ13" s="330">
        <v>0</v>
      </c>
      <c r="GR13" s="330">
        <v>0</v>
      </c>
      <c r="GS13" s="330">
        <v>0</v>
      </c>
      <c r="GT13" s="330">
        <v>0</v>
      </c>
      <c r="GU13" s="330">
        <v>0</v>
      </c>
      <c r="GV13" s="330">
        <v>0</v>
      </c>
      <c r="GW13" s="330">
        <v>0</v>
      </c>
      <c r="GX13" s="330">
        <v>0</v>
      </c>
      <c r="GY13" s="330">
        <v>0</v>
      </c>
      <c r="GZ13" s="330">
        <v>0</v>
      </c>
      <c r="HA13" s="330">
        <v>0</v>
      </c>
      <c r="HB13" s="330">
        <v>0</v>
      </c>
      <c r="HC13" s="330">
        <v>0</v>
      </c>
      <c r="HD13" s="330">
        <v>0</v>
      </c>
      <c r="HE13" s="330">
        <v>0</v>
      </c>
      <c r="HF13" s="330">
        <v>0</v>
      </c>
      <c r="HG13" s="330">
        <v>0</v>
      </c>
      <c r="HH13" s="330">
        <v>0</v>
      </c>
      <c r="HI13" s="330">
        <v>0</v>
      </c>
      <c r="HJ13" s="330">
        <v>0</v>
      </c>
      <c r="HK13" s="330">
        <v>0</v>
      </c>
      <c r="HL13" s="330">
        <v>0</v>
      </c>
      <c r="HM13" s="330">
        <v>0</v>
      </c>
      <c r="HN13" s="330">
        <v>0</v>
      </c>
      <c r="HO13" s="330">
        <v>0</v>
      </c>
      <c r="HP13" s="330">
        <v>0</v>
      </c>
      <c r="HQ13" s="330">
        <v>0</v>
      </c>
      <c r="HR13" s="330">
        <v>0</v>
      </c>
      <c r="HS13" s="330">
        <v>0</v>
      </c>
      <c r="HT13" s="330">
        <v>0</v>
      </c>
      <c r="HU13" s="330">
        <v>0</v>
      </c>
      <c r="HV13" s="330">
        <v>0</v>
      </c>
      <c r="HW13" s="330">
        <v>0</v>
      </c>
      <c r="HX13" s="330">
        <v>0</v>
      </c>
      <c r="HY13" s="330">
        <v>0</v>
      </c>
      <c r="HZ13" s="330">
        <v>0</v>
      </c>
      <c r="IA13" s="330">
        <v>0</v>
      </c>
      <c r="IB13" s="330">
        <v>0</v>
      </c>
      <c r="IC13" s="330">
        <v>0</v>
      </c>
      <c r="ID13" s="330">
        <v>0</v>
      </c>
      <c r="IE13" s="330">
        <v>0</v>
      </c>
      <c r="IF13" s="330">
        <v>0</v>
      </c>
      <c r="IG13" s="330">
        <v>0</v>
      </c>
      <c r="IH13" s="330">
        <v>0</v>
      </c>
      <c r="II13" s="330">
        <v>0</v>
      </c>
      <c r="IJ13" s="330">
        <v>0</v>
      </c>
      <c r="IK13" s="330">
        <v>0</v>
      </c>
      <c r="IL13" s="330">
        <v>0</v>
      </c>
      <c r="IM13" s="330">
        <v>0</v>
      </c>
      <c r="IN13" s="330">
        <v>0</v>
      </c>
      <c r="IO13" s="330">
        <v>0</v>
      </c>
      <c r="IP13" s="330">
        <v>0</v>
      </c>
      <c r="IQ13" s="330">
        <v>0</v>
      </c>
      <c r="IR13" s="330">
        <v>0</v>
      </c>
      <c r="IS13" s="330">
        <v>0</v>
      </c>
      <c r="IT13" s="330">
        <v>0</v>
      </c>
      <c r="IU13" s="330">
        <v>0</v>
      </c>
      <c r="IV13" s="330">
        <v>0</v>
      </c>
      <c r="IW13" s="330">
        <v>0</v>
      </c>
      <c r="IX13" s="330">
        <v>0</v>
      </c>
      <c r="IY13" s="330">
        <v>0</v>
      </c>
      <c r="IZ13" s="330">
        <v>0</v>
      </c>
      <c r="JA13" s="330">
        <v>0</v>
      </c>
      <c r="JB13" s="330">
        <v>0</v>
      </c>
      <c r="JC13" s="330">
        <v>0</v>
      </c>
      <c r="JD13" s="330">
        <v>0</v>
      </c>
      <c r="JE13" s="330">
        <v>0</v>
      </c>
      <c r="JF13" s="330">
        <v>0</v>
      </c>
      <c r="JG13" s="330">
        <v>0</v>
      </c>
      <c r="JH13" s="330">
        <v>0</v>
      </c>
      <c r="JI13" s="330">
        <v>0</v>
      </c>
      <c r="JJ13" s="330">
        <v>0</v>
      </c>
      <c r="JK13" s="330">
        <v>0</v>
      </c>
      <c r="JL13" s="330">
        <v>0</v>
      </c>
      <c r="JM13" s="330">
        <v>0</v>
      </c>
      <c r="JN13" s="330">
        <v>0</v>
      </c>
      <c r="JO13" s="330">
        <v>0</v>
      </c>
      <c r="JP13" s="330">
        <v>0</v>
      </c>
      <c r="JQ13" s="330">
        <v>0</v>
      </c>
      <c r="JR13" s="330">
        <v>0</v>
      </c>
      <c r="JS13" s="330">
        <v>0</v>
      </c>
      <c r="JT13" s="330">
        <v>0</v>
      </c>
      <c r="JU13" s="330">
        <v>0</v>
      </c>
      <c r="JV13" s="330">
        <v>0</v>
      </c>
      <c r="JW13" s="330">
        <v>0</v>
      </c>
      <c r="JX13" s="330">
        <v>0</v>
      </c>
      <c r="JY13" s="330">
        <v>0</v>
      </c>
      <c r="JZ13" s="330">
        <v>0</v>
      </c>
      <c r="KA13" s="330">
        <v>0</v>
      </c>
      <c r="KB13" s="330">
        <v>0</v>
      </c>
      <c r="KC13" s="330">
        <v>0</v>
      </c>
      <c r="KD13" s="330">
        <v>0</v>
      </c>
      <c r="KE13" s="330">
        <v>0</v>
      </c>
      <c r="KF13" s="330">
        <v>0</v>
      </c>
      <c r="KG13" s="330">
        <v>0</v>
      </c>
      <c r="KH13" s="330">
        <v>0</v>
      </c>
      <c r="KI13" s="330">
        <v>0</v>
      </c>
      <c r="KJ13" s="330">
        <v>0</v>
      </c>
      <c r="KK13" s="330">
        <v>0</v>
      </c>
      <c r="KL13" s="330">
        <v>0</v>
      </c>
      <c r="KM13" s="330">
        <v>0</v>
      </c>
      <c r="KN13" s="330">
        <v>0</v>
      </c>
      <c r="KO13" s="330">
        <v>0</v>
      </c>
      <c r="KP13" s="330">
        <v>0</v>
      </c>
      <c r="KQ13" s="167"/>
      <c r="KS13" s="169">
        <f t="shared" si="2"/>
        <v>0</v>
      </c>
      <c r="KT13" s="169">
        <f t="shared" si="3"/>
        <v>0</v>
      </c>
      <c r="KU13" s="169">
        <f t="shared" si="5"/>
        <v>0</v>
      </c>
      <c r="KV13" s="178"/>
      <c r="KW13" s="178"/>
      <c r="KY13" s="168">
        <f t="shared" si="4"/>
        <v>0</v>
      </c>
    </row>
    <row r="14" spans="1:311" ht="12.75" hidden="1" customHeight="1" x14ac:dyDescent="0.25">
      <c r="A14" s="166">
        <f t="shared" si="0"/>
        <v>1988</v>
      </c>
      <c r="B14" s="273">
        <f t="shared" si="1"/>
        <v>32508</v>
      </c>
      <c r="C14" s="330">
        <v>0</v>
      </c>
      <c r="D14" s="330">
        <v>0</v>
      </c>
      <c r="E14" s="330">
        <v>0</v>
      </c>
      <c r="F14" s="330">
        <v>0</v>
      </c>
      <c r="G14" s="330">
        <v>0</v>
      </c>
      <c r="H14" s="330">
        <v>0</v>
      </c>
      <c r="I14" s="330">
        <v>0</v>
      </c>
      <c r="J14" s="330">
        <v>0</v>
      </c>
      <c r="K14" s="330">
        <v>0</v>
      </c>
      <c r="L14" s="330">
        <v>0</v>
      </c>
      <c r="M14" s="330">
        <v>0</v>
      </c>
      <c r="N14" s="330">
        <v>0</v>
      </c>
      <c r="O14" s="330">
        <v>0</v>
      </c>
      <c r="P14" s="330">
        <v>0</v>
      </c>
      <c r="Q14" s="330">
        <v>0</v>
      </c>
      <c r="R14" s="330">
        <v>0</v>
      </c>
      <c r="S14" s="330">
        <v>0</v>
      </c>
      <c r="T14" s="330">
        <v>0</v>
      </c>
      <c r="U14" s="330">
        <v>0</v>
      </c>
      <c r="V14" s="330">
        <v>0</v>
      </c>
      <c r="W14" s="330">
        <v>0</v>
      </c>
      <c r="X14" s="330">
        <v>0</v>
      </c>
      <c r="Y14" s="330">
        <v>0</v>
      </c>
      <c r="Z14" s="330">
        <v>0</v>
      </c>
      <c r="AA14" s="330">
        <v>0</v>
      </c>
      <c r="AB14" s="330">
        <v>0</v>
      </c>
      <c r="AC14" s="330">
        <v>0</v>
      </c>
      <c r="AD14" s="330">
        <v>0</v>
      </c>
      <c r="AE14" s="330">
        <v>0</v>
      </c>
      <c r="AF14" s="330">
        <v>0</v>
      </c>
      <c r="AG14" s="330">
        <v>0</v>
      </c>
      <c r="AH14" s="330">
        <v>0</v>
      </c>
      <c r="AI14" s="330">
        <v>0</v>
      </c>
      <c r="AJ14" s="330">
        <v>0</v>
      </c>
      <c r="AK14" s="330">
        <v>0</v>
      </c>
      <c r="AL14" s="330">
        <v>0</v>
      </c>
      <c r="AM14" s="330">
        <v>0</v>
      </c>
      <c r="AN14" s="330">
        <v>0</v>
      </c>
      <c r="AO14" s="330">
        <v>0</v>
      </c>
      <c r="AP14" s="330">
        <v>0</v>
      </c>
      <c r="AQ14" s="330">
        <v>0</v>
      </c>
      <c r="AR14" s="330">
        <v>0</v>
      </c>
      <c r="AS14" s="330">
        <v>0</v>
      </c>
      <c r="AT14" s="330">
        <v>0</v>
      </c>
      <c r="AU14" s="330">
        <v>0</v>
      </c>
      <c r="AV14" s="330">
        <v>0</v>
      </c>
      <c r="AW14" s="330">
        <v>0</v>
      </c>
      <c r="AX14" s="330">
        <v>0</v>
      </c>
      <c r="AY14" s="330">
        <v>0</v>
      </c>
      <c r="AZ14" s="330">
        <v>0</v>
      </c>
      <c r="BA14" s="330">
        <v>0</v>
      </c>
      <c r="BB14" s="330">
        <v>0</v>
      </c>
      <c r="BC14" s="330">
        <v>0</v>
      </c>
      <c r="BD14" s="330">
        <v>0</v>
      </c>
      <c r="BE14" s="330">
        <v>0</v>
      </c>
      <c r="BF14" s="330">
        <v>0</v>
      </c>
      <c r="BG14" s="330">
        <v>0</v>
      </c>
      <c r="BH14" s="330">
        <v>0</v>
      </c>
      <c r="BI14" s="330">
        <v>0</v>
      </c>
      <c r="BJ14" s="330">
        <v>0</v>
      </c>
      <c r="BK14" s="330">
        <v>0</v>
      </c>
      <c r="BL14" s="330">
        <v>0</v>
      </c>
      <c r="BM14" s="330">
        <v>0</v>
      </c>
      <c r="BN14" s="330">
        <v>0</v>
      </c>
      <c r="BO14" s="330">
        <v>0</v>
      </c>
      <c r="BP14" s="330">
        <v>0</v>
      </c>
      <c r="BQ14" s="330">
        <v>0</v>
      </c>
      <c r="BR14" s="330">
        <v>0</v>
      </c>
      <c r="BS14" s="330">
        <v>0</v>
      </c>
      <c r="BT14" s="330">
        <v>0</v>
      </c>
      <c r="BU14" s="330">
        <v>0</v>
      </c>
      <c r="BV14" s="330">
        <v>0</v>
      </c>
      <c r="BW14" s="330">
        <v>0</v>
      </c>
      <c r="BX14" s="330">
        <v>0</v>
      </c>
      <c r="BY14" s="330">
        <v>0</v>
      </c>
      <c r="BZ14" s="330">
        <v>0</v>
      </c>
      <c r="CA14" s="330">
        <v>0</v>
      </c>
      <c r="CB14" s="330">
        <v>0</v>
      </c>
      <c r="CC14" s="330">
        <v>0</v>
      </c>
      <c r="CD14" s="330">
        <v>0</v>
      </c>
      <c r="CE14" s="330">
        <v>0</v>
      </c>
      <c r="CF14" s="330">
        <v>0</v>
      </c>
      <c r="CG14" s="330">
        <v>0</v>
      </c>
      <c r="CH14" s="330">
        <v>0</v>
      </c>
      <c r="CI14" s="330">
        <v>0</v>
      </c>
      <c r="CJ14" s="330">
        <v>0</v>
      </c>
      <c r="CK14" s="330">
        <v>0</v>
      </c>
      <c r="CL14" s="330">
        <v>0</v>
      </c>
      <c r="CM14" s="330">
        <v>0</v>
      </c>
      <c r="CN14" s="330">
        <v>0</v>
      </c>
      <c r="CO14" s="330">
        <v>0</v>
      </c>
      <c r="CP14" s="330">
        <v>0</v>
      </c>
      <c r="CQ14" s="330">
        <v>0</v>
      </c>
      <c r="CR14" s="330">
        <v>0</v>
      </c>
      <c r="CS14" s="330">
        <v>0</v>
      </c>
      <c r="CT14" s="330">
        <v>0</v>
      </c>
      <c r="CU14" s="330">
        <v>0</v>
      </c>
      <c r="CV14" s="330">
        <v>0</v>
      </c>
      <c r="CW14" s="330">
        <v>0</v>
      </c>
      <c r="CX14" s="330">
        <v>0</v>
      </c>
      <c r="CY14" s="330">
        <v>0</v>
      </c>
      <c r="CZ14" s="330">
        <v>0</v>
      </c>
      <c r="DA14" s="330">
        <v>0</v>
      </c>
      <c r="DB14" s="330">
        <v>0</v>
      </c>
      <c r="DC14" s="330">
        <v>0</v>
      </c>
      <c r="DD14" s="330">
        <v>0</v>
      </c>
      <c r="DE14" s="330">
        <v>0</v>
      </c>
      <c r="DF14" s="330">
        <v>0</v>
      </c>
      <c r="DG14" s="330">
        <v>0</v>
      </c>
      <c r="DH14" s="330">
        <v>0</v>
      </c>
      <c r="DI14" s="330">
        <v>0</v>
      </c>
      <c r="DJ14" s="330">
        <v>0</v>
      </c>
      <c r="DK14" s="330">
        <v>0</v>
      </c>
      <c r="DL14" s="330">
        <v>0</v>
      </c>
      <c r="DM14" s="330">
        <v>0</v>
      </c>
      <c r="DN14" s="330">
        <v>0</v>
      </c>
      <c r="DO14" s="330">
        <v>0</v>
      </c>
      <c r="DP14" s="330">
        <v>0</v>
      </c>
      <c r="DQ14" s="330">
        <v>0</v>
      </c>
      <c r="DR14" s="330">
        <v>0</v>
      </c>
      <c r="DS14" s="330">
        <v>0</v>
      </c>
      <c r="DT14" s="330">
        <v>0</v>
      </c>
      <c r="DU14" s="330">
        <v>0</v>
      </c>
      <c r="DV14" s="330">
        <v>0</v>
      </c>
      <c r="DW14" s="330">
        <v>0</v>
      </c>
      <c r="DX14" s="330">
        <v>0</v>
      </c>
      <c r="DY14" s="330">
        <v>0</v>
      </c>
      <c r="DZ14" s="330">
        <v>0</v>
      </c>
      <c r="EA14" s="330">
        <v>0</v>
      </c>
      <c r="EB14" s="330">
        <v>0</v>
      </c>
      <c r="EC14" s="330">
        <v>0</v>
      </c>
      <c r="ED14" s="330">
        <v>0</v>
      </c>
      <c r="EE14" s="330">
        <v>0</v>
      </c>
      <c r="EF14" s="330">
        <v>0</v>
      </c>
      <c r="EG14" s="330">
        <v>0</v>
      </c>
      <c r="EH14" s="330">
        <v>0</v>
      </c>
      <c r="EI14" s="330">
        <v>0</v>
      </c>
      <c r="EJ14" s="330">
        <v>0</v>
      </c>
      <c r="EK14" s="330">
        <v>0</v>
      </c>
      <c r="EL14" s="330">
        <v>0</v>
      </c>
      <c r="EM14" s="330">
        <v>0</v>
      </c>
      <c r="EN14" s="330">
        <v>0</v>
      </c>
      <c r="EO14" s="330">
        <v>0</v>
      </c>
      <c r="EP14" s="330">
        <v>0</v>
      </c>
      <c r="EQ14" s="330">
        <v>0</v>
      </c>
      <c r="ER14" s="330">
        <v>0</v>
      </c>
      <c r="ES14" s="330">
        <v>0</v>
      </c>
      <c r="ET14" s="330">
        <v>0</v>
      </c>
      <c r="EU14" s="330">
        <v>0</v>
      </c>
      <c r="EV14" s="330">
        <v>0</v>
      </c>
      <c r="EW14" s="330">
        <v>0</v>
      </c>
      <c r="EX14" s="330">
        <v>0</v>
      </c>
      <c r="EY14" s="330">
        <v>0</v>
      </c>
      <c r="EZ14" s="330">
        <v>0</v>
      </c>
      <c r="FA14" s="330">
        <v>0</v>
      </c>
      <c r="FB14" s="330">
        <v>0</v>
      </c>
      <c r="FC14" s="330">
        <v>0</v>
      </c>
      <c r="FD14" s="330">
        <v>0</v>
      </c>
      <c r="FE14" s="330">
        <v>0</v>
      </c>
      <c r="FF14" s="330">
        <v>0</v>
      </c>
      <c r="FG14" s="330">
        <v>0</v>
      </c>
      <c r="FH14" s="330">
        <v>0</v>
      </c>
      <c r="FI14" s="330">
        <v>0</v>
      </c>
      <c r="FJ14" s="330">
        <v>0</v>
      </c>
      <c r="FK14" s="330">
        <v>0</v>
      </c>
      <c r="FL14" s="330">
        <v>0</v>
      </c>
      <c r="FM14" s="330">
        <v>0</v>
      </c>
      <c r="FN14" s="330">
        <v>0</v>
      </c>
      <c r="FO14" s="330">
        <v>0</v>
      </c>
      <c r="FP14" s="330">
        <v>0</v>
      </c>
      <c r="FQ14" s="330">
        <v>0</v>
      </c>
      <c r="FR14" s="330">
        <v>0</v>
      </c>
      <c r="FS14" s="330">
        <v>0</v>
      </c>
      <c r="FT14" s="330">
        <v>0</v>
      </c>
      <c r="FU14" s="330">
        <v>0</v>
      </c>
      <c r="FV14" s="330">
        <v>0</v>
      </c>
      <c r="FW14" s="330">
        <v>0</v>
      </c>
      <c r="FX14" s="330">
        <v>0</v>
      </c>
      <c r="FY14" s="330">
        <v>0</v>
      </c>
      <c r="FZ14" s="330">
        <v>0</v>
      </c>
      <c r="GA14" s="330">
        <v>0</v>
      </c>
      <c r="GB14" s="330">
        <v>0</v>
      </c>
      <c r="GC14" s="330">
        <v>0</v>
      </c>
      <c r="GD14" s="330">
        <v>0</v>
      </c>
      <c r="GE14" s="330">
        <v>0</v>
      </c>
      <c r="GF14" s="330">
        <v>0</v>
      </c>
      <c r="GG14" s="330">
        <v>0</v>
      </c>
      <c r="GH14" s="330">
        <v>0</v>
      </c>
      <c r="GI14" s="330">
        <v>0</v>
      </c>
      <c r="GJ14" s="330">
        <v>0</v>
      </c>
      <c r="GK14" s="330">
        <v>0</v>
      </c>
      <c r="GL14" s="330">
        <v>0</v>
      </c>
      <c r="GM14" s="330">
        <v>0</v>
      </c>
      <c r="GN14" s="330">
        <v>0</v>
      </c>
      <c r="GO14" s="330">
        <v>0</v>
      </c>
      <c r="GP14" s="330">
        <v>0</v>
      </c>
      <c r="GQ14" s="330">
        <v>0</v>
      </c>
      <c r="GR14" s="330">
        <v>0</v>
      </c>
      <c r="GS14" s="330">
        <v>0</v>
      </c>
      <c r="GT14" s="330">
        <v>0</v>
      </c>
      <c r="GU14" s="330">
        <v>0</v>
      </c>
      <c r="GV14" s="330">
        <v>0</v>
      </c>
      <c r="GW14" s="330">
        <v>0</v>
      </c>
      <c r="GX14" s="330">
        <v>0</v>
      </c>
      <c r="GY14" s="330">
        <v>0</v>
      </c>
      <c r="GZ14" s="330">
        <v>0</v>
      </c>
      <c r="HA14" s="330">
        <v>0</v>
      </c>
      <c r="HB14" s="330">
        <v>0</v>
      </c>
      <c r="HC14" s="330">
        <v>0</v>
      </c>
      <c r="HD14" s="330">
        <v>0</v>
      </c>
      <c r="HE14" s="330">
        <v>0</v>
      </c>
      <c r="HF14" s="330">
        <v>0</v>
      </c>
      <c r="HG14" s="330">
        <v>0</v>
      </c>
      <c r="HH14" s="330">
        <v>0</v>
      </c>
      <c r="HI14" s="330">
        <v>0</v>
      </c>
      <c r="HJ14" s="330">
        <v>0</v>
      </c>
      <c r="HK14" s="330">
        <v>0</v>
      </c>
      <c r="HL14" s="330">
        <v>0</v>
      </c>
      <c r="HM14" s="330">
        <v>0</v>
      </c>
      <c r="HN14" s="330">
        <v>0</v>
      </c>
      <c r="HO14" s="330">
        <v>0</v>
      </c>
      <c r="HP14" s="330">
        <v>0</v>
      </c>
      <c r="HQ14" s="330">
        <v>0</v>
      </c>
      <c r="HR14" s="330">
        <v>0</v>
      </c>
      <c r="HS14" s="330">
        <v>0</v>
      </c>
      <c r="HT14" s="330">
        <v>0</v>
      </c>
      <c r="HU14" s="330">
        <v>0</v>
      </c>
      <c r="HV14" s="330">
        <v>0</v>
      </c>
      <c r="HW14" s="330">
        <v>0</v>
      </c>
      <c r="HX14" s="330">
        <v>0</v>
      </c>
      <c r="HY14" s="330">
        <v>0</v>
      </c>
      <c r="HZ14" s="330">
        <v>0</v>
      </c>
      <c r="IA14" s="330">
        <v>0</v>
      </c>
      <c r="IB14" s="330">
        <v>0</v>
      </c>
      <c r="IC14" s="330">
        <v>0</v>
      </c>
      <c r="ID14" s="330">
        <v>0</v>
      </c>
      <c r="IE14" s="330">
        <v>0</v>
      </c>
      <c r="IF14" s="330">
        <v>0</v>
      </c>
      <c r="IG14" s="330">
        <v>0</v>
      </c>
      <c r="IH14" s="330">
        <v>0</v>
      </c>
      <c r="II14" s="330">
        <v>0</v>
      </c>
      <c r="IJ14" s="330">
        <v>0</v>
      </c>
      <c r="IK14" s="330">
        <v>0</v>
      </c>
      <c r="IL14" s="330">
        <v>0</v>
      </c>
      <c r="IM14" s="330">
        <v>0</v>
      </c>
      <c r="IN14" s="330">
        <v>0</v>
      </c>
      <c r="IO14" s="330">
        <v>0</v>
      </c>
      <c r="IP14" s="330">
        <v>0</v>
      </c>
      <c r="IQ14" s="330">
        <v>0</v>
      </c>
      <c r="IR14" s="330">
        <v>0</v>
      </c>
      <c r="IS14" s="330">
        <v>0</v>
      </c>
      <c r="IT14" s="330">
        <v>0</v>
      </c>
      <c r="IU14" s="330">
        <v>0</v>
      </c>
      <c r="IV14" s="330">
        <v>0</v>
      </c>
      <c r="IW14" s="330">
        <v>0</v>
      </c>
      <c r="IX14" s="330">
        <v>0</v>
      </c>
      <c r="IY14" s="330">
        <v>0</v>
      </c>
      <c r="IZ14" s="330">
        <v>0</v>
      </c>
      <c r="JA14" s="330">
        <v>0</v>
      </c>
      <c r="JB14" s="330">
        <v>0</v>
      </c>
      <c r="JC14" s="330">
        <v>0</v>
      </c>
      <c r="JD14" s="330">
        <v>0</v>
      </c>
      <c r="JE14" s="330">
        <v>0</v>
      </c>
      <c r="JF14" s="330">
        <v>0</v>
      </c>
      <c r="JG14" s="330">
        <v>0</v>
      </c>
      <c r="JH14" s="330">
        <v>0</v>
      </c>
      <c r="JI14" s="330">
        <v>0</v>
      </c>
      <c r="JJ14" s="330">
        <v>0</v>
      </c>
      <c r="JK14" s="330">
        <v>0</v>
      </c>
      <c r="JL14" s="330">
        <v>0</v>
      </c>
      <c r="JM14" s="330">
        <v>0</v>
      </c>
      <c r="JN14" s="330">
        <v>0</v>
      </c>
      <c r="JO14" s="330">
        <v>0</v>
      </c>
      <c r="JP14" s="330">
        <v>0</v>
      </c>
      <c r="JQ14" s="330">
        <v>0</v>
      </c>
      <c r="JR14" s="330">
        <v>0</v>
      </c>
      <c r="JS14" s="330">
        <v>0</v>
      </c>
      <c r="JT14" s="330">
        <v>0</v>
      </c>
      <c r="JU14" s="330">
        <v>0</v>
      </c>
      <c r="JV14" s="330">
        <v>0</v>
      </c>
      <c r="JW14" s="330">
        <v>0</v>
      </c>
      <c r="JX14" s="330">
        <v>0</v>
      </c>
      <c r="JY14" s="330">
        <v>0</v>
      </c>
      <c r="JZ14" s="330">
        <v>0</v>
      </c>
      <c r="KA14" s="330">
        <v>0</v>
      </c>
      <c r="KB14" s="330">
        <v>0</v>
      </c>
      <c r="KC14" s="330">
        <v>0</v>
      </c>
      <c r="KD14" s="330">
        <v>0</v>
      </c>
      <c r="KE14" s="330">
        <v>0</v>
      </c>
      <c r="KF14" s="330">
        <v>0</v>
      </c>
      <c r="KG14" s="330">
        <v>0</v>
      </c>
      <c r="KH14" s="330">
        <v>0</v>
      </c>
      <c r="KI14" s="330">
        <v>0</v>
      </c>
      <c r="KJ14" s="330">
        <v>0</v>
      </c>
      <c r="KK14" s="330">
        <v>0</v>
      </c>
      <c r="KL14" s="330">
        <v>0</v>
      </c>
      <c r="KM14" s="330">
        <v>0</v>
      </c>
      <c r="KN14" s="330">
        <v>0</v>
      </c>
      <c r="KO14" s="330">
        <v>0</v>
      </c>
      <c r="KP14" s="330">
        <v>0</v>
      </c>
      <c r="KQ14" s="167"/>
      <c r="KS14" s="169">
        <f t="shared" si="2"/>
        <v>0</v>
      </c>
      <c r="KT14" s="169">
        <f t="shared" si="3"/>
        <v>0</v>
      </c>
      <c r="KU14" s="169">
        <f t="shared" si="5"/>
        <v>0</v>
      </c>
      <c r="KV14" s="178"/>
      <c r="KW14" s="178"/>
      <c r="KY14" s="168">
        <f t="shared" si="4"/>
        <v>0</v>
      </c>
    </row>
    <row r="15" spans="1:311" ht="12.75" hidden="1" customHeight="1" x14ac:dyDescent="0.25">
      <c r="A15" s="166">
        <f t="shared" si="0"/>
        <v>1989</v>
      </c>
      <c r="B15" s="273">
        <f t="shared" si="1"/>
        <v>32598</v>
      </c>
      <c r="C15" s="330">
        <v>0</v>
      </c>
      <c r="D15" s="330">
        <v>0</v>
      </c>
      <c r="E15" s="330">
        <v>0</v>
      </c>
      <c r="F15" s="330">
        <v>0</v>
      </c>
      <c r="G15" s="330">
        <v>0</v>
      </c>
      <c r="H15" s="330">
        <v>0</v>
      </c>
      <c r="I15" s="330">
        <v>0</v>
      </c>
      <c r="J15" s="330">
        <v>0</v>
      </c>
      <c r="K15" s="330">
        <v>0</v>
      </c>
      <c r="L15" s="330">
        <v>0</v>
      </c>
      <c r="M15" s="330">
        <v>0</v>
      </c>
      <c r="N15" s="330">
        <v>0</v>
      </c>
      <c r="O15" s="330">
        <v>0</v>
      </c>
      <c r="P15" s="330">
        <v>0</v>
      </c>
      <c r="Q15" s="330">
        <v>0</v>
      </c>
      <c r="R15" s="330">
        <v>0</v>
      </c>
      <c r="S15" s="330">
        <v>0</v>
      </c>
      <c r="T15" s="330">
        <v>0</v>
      </c>
      <c r="U15" s="330">
        <v>0</v>
      </c>
      <c r="V15" s="330">
        <v>0</v>
      </c>
      <c r="W15" s="330">
        <v>0</v>
      </c>
      <c r="X15" s="330">
        <v>0</v>
      </c>
      <c r="Y15" s="330">
        <v>0</v>
      </c>
      <c r="Z15" s="330">
        <v>0</v>
      </c>
      <c r="AA15" s="330">
        <v>0</v>
      </c>
      <c r="AB15" s="330">
        <v>0</v>
      </c>
      <c r="AC15" s="330">
        <v>0</v>
      </c>
      <c r="AD15" s="330">
        <v>0</v>
      </c>
      <c r="AE15" s="330">
        <v>0</v>
      </c>
      <c r="AF15" s="330">
        <v>0</v>
      </c>
      <c r="AG15" s="330">
        <v>0</v>
      </c>
      <c r="AH15" s="330">
        <v>0</v>
      </c>
      <c r="AI15" s="330">
        <v>0</v>
      </c>
      <c r="AJ15" s="330">
        <v>0</v>
      </c>
      <c r="AK15" s="330">
        <v>0</v>
      </c>
      <c r="AL15" s="330">
        <v>0</v>
      </c>
      <c r="AM15" s="330">
        <v>0</v>
      </c>
      <c r="AN15" s="330">
        <v>0</v>
      </c>
      <c r="AO15" s="330">
        <v>0</v>
      </c>
      <c r="AP15" s="330">
        <v>0</v>
      </c>
      <c r="AQ15" s="330">
        <v>0</v>
      </c>
      <c r="AR15" s="330">
        <v>0</v>
      </c>
      <c r="AS15" s="330">
        <v>0</v>
      </c>
      <c r="AT15" s="330">
        <v>0</v>
      </c>
      <c r="AU15" s="330">
        <v>0</v>
      </c>
      <c r="AV15" s="330">
        <v>0</v>
      </c>
      <c r="AW15" s="330">
        <v>0</v>
      </c>
      <c r="AX15" s="330">
        <v>0</v>
      </c>
      <c r="AY15" s="330">
        <v>0</v>
      </c>
      <c r="AZ15" s="330">
        <v>0</v>
      </c>
      <c r="BA15" s="330">
        <v>0</v>
      </c>
      <c r="BB15" s="330">
        <v>0</v>
      </c>
      <c r="BC15" s="330">
        <v>0</v>
      </c>
      <c r="BD15" s="330">
        <v>0</v>
      </c>
      <c r="BE15" s="330">
        <v>0</v>
      </c>
      <c r="BF15" s="330">
        <v>0</v>
      </c>
      <c r="BG15" s="330">
        <v>0</v>
      </c>
      <c r="BH15" s="330">
        <v>0</v>
      </c>
      <c r="BI15" s="330">
        <v>0</v>
      </c>
      <c r="BJ15" s="330">
        <v>0</v>
      </c>
      <c r="BK15" s="330">
        <v>0</v>
      </c>
      <c r="BL15" s="330">
        <v>0</v>
      </c>
      <c r="BM15" s="330">
        <v>0</v>
      </c>
      <c r="BN15" s="330">
        <v>0</v>
      </c>
      <c r="BO15" s="330">
        <v>0</v>
      </c>
      <c r="BP15" s="330">
        <v>0</v>
      </c>
      <c r="BQ15" s="330">
        <v>0</v>
      </c>
      <c r="BR15" s="330">
        <v>0</v>
      </c>
      <c r="BS15" s="330">
        <v>0</v>
      </c>
      <c r="BT15" s="330">
        <v>0</v>
      </c>
      <c r="BU15" s="330">
        <v>0</v>
      </c>
      <c r="BV15" s="330">
        <v>0</v>
      </c>
      <c r="BW15" s="330">
        <v>0</v>
      </c>
      <c r="BX15" s="330">
        <v>0</v>
      </c>
      <c r="BY15" s="330">
        <v>0</v>
      </c>
      <c r="BZ15" s="330">
        <v>0</v>
      </c>
      <c r="CA15" s="330">
        <v>0</v>
      </c>
      <c r="CB15" s="330">
        <v>0</v>
      </c>
      <c r="CC15" s="330">
        <v>0</v>
      </c>
      <c r="CD15" s="330">
        <v>0</v>
      </c>
      <c r="CE15" s="330">
        <v>0</v>
      </c>
      <c r="CF15" s="330">
        <v>0</v>
      </c>
      <c r="CG15" s="330">
        <v>0</v>
      </c>
      <c r="CH15" s="330">
        <v>0</v>
      </c>
      <c r="CI15" s="330">
        <v>0</v>
      </c>
      <c r="CJ15" s="330">
        <v>0</v>
      </c>
      <c r="CK15" s="330">
        <v>0</v>
      </c>
      <c r="CL15" s="330">
        <v>0</v>
      </c>
      <c r="CM15" s="330">
        <v>0</v>
      </c>
      <c r="CN15" s="330">
        <v>0</v>
      </c>
      <c r="CO15" s="330">
        <v>0</v>
      </c>
      <c r="CP15" s="330">
        <v>0</v>
      </c>
      <c r="CQ15" s="330">
        <v>0</v>
      </c>
      <c r="CR15" s="330">
        <v>0</v>
      </c>
      <c r="CS15" s="330">
        <v>0</v>
      </c>
      <c r="CT15" s="330">
        <v>0</v>
      </c>
      <c r="CU15" s="330">
        <v>0</v>
      </c>
      <c r="CV15" s="330">
        <v>0</v>
      </c>
      <c r="CW15" s="330">
        <v>0</v>
      </c>
      <c r="CX15" s="330">
        <v>0</v>
      </c>
      <c r="CY15" s="330">
        <v>0</v>
      </c>
      <c r="CZ15" s="330">
        <v>0</v>
      </c>
      <c r="DA15" s="330">
        <v>0</v>
      </c>
      <c r="DB15" s="330">
        <v>0</v>
      </c>
      <c r="DC15" s="330">
        <v>0</v>
      </c>
      <c r="DD15" s="330">
        <v>0</v>
      </c>
      <c r="DE15" s="330">
        <v>0</v>
      </c>
      <c r="DF15" s="330">
        <v>0</v>
      </c>
      <c r="DG15" s="330">
        <v>0</v>
      </c>
      <c r="DH15" s="330">
        <v>0</v>
      </c>
      <c r="DI15" s="330">
        <v>0</v>
      </c>
      <c r="DJ15" s="330">
        <v>0</v>
      </c>
      <c r="DK15" s="330">
        <v>0</v>
      </c>
      <c r="DL15" s="330">
        <v>0</v>
      </c>
      <c r="DM15" s="330">
        <v>0</v>
      </c>
      <c r="DN15" s="330">
        <v>0</v>
      </c>
      <c r="DO15" s="330">
        <v>0</v>
      </c>
      <c r="DP15" s="330">
        <v>0</v>
      </c>
      <c r="DQ15" s="330">
        <v>0</v>
      </c>
      <c r="DR15" s="330">
        <v>0</v>
      </c>
      <c r="DS15" s="330">
        <v>0</v>
      </c>
      <c r="DT15" s="330">
        <v>0</v>
      </c>
      <c r="DU15" s="330">
        <v>0</v>
      </c>
      <c r="DV15" s="330">
        <v>0</v>
      </c>
      <c r="DW15" s="330">
        <v>0</v>
      </c>
      <c r="DX15" s="330">
        <v>0</v>
      </c>
      <c r="DY15" s="330">
        <v>0</v>
      </c>
      <c r="DZ15" s="330">
        <v>0</v>
      </c>
      <c r="EA15" s="330">
        <v>0</v>
      </c>
      <c r="EB15" s="330">
        <v>0</v>
      </c>
      <c r="EC15" s="330">
        <v>0</v>
      </c>
      <c r="ED15" s="330">
        <v>0</v>
      </c>
      <c r="EE15" s="330">
        <v>0</v>
      </c>
      <c r="EF15" s="330">
        <v>0</v>
      </c>
      <c r="EG15" s="330">
        <v>0</v>
      </c>
      <c r="EH15" s="330">
        <v>0</v>
      </c>
      <c r="EI15" s="330">
        <v>0</v>
      </c>
      <c r="EJ15" s="330">
        <v>0</v>
      </c>
      <c r="EK15" s="330">
        <v>0</v>
      </c>
      <c r="EL15" s="330">
        <v>0</v>
      </c>
      <c r="EM15" s="330">
        <v>0</v>
      </c>
      <c r="EN15" s="330">
        <v>0</v>
      </c>
      <c r="EO15" s="330">
        <v>0</v>
      </c>
      <c r="EP15" s="330">
        <v>0</v>
      </c>
      <c r="EQ15" s="330">
        <v>0</v>
      </c>
      <c r="ER15" s="330">
        <v>0</v>
      </c>
      <c r="ES15" s="330">
        <v>0</v>
      </c>
      <c r="ET15" s="330">
        <v>0</v>
      </c>
      <c r="EU15" s="330">
        <v>0</v>
      </c>
      <c r="EV15" s="330">
        <v>0</v>
      </c>
      <c r="EW15" s="330">
        <v>0</v>
      </c>
      <c r="EX15" s="330">
        <v>0</v>
      </c>
      <c r="EY15" s="330">
        <v>0</v>
      </c>
      <c r="EZ15" s="330">
        <v>0</v>
      </c>
      <c r="FA15" s="330">
        <v>0</v>
      </c>
      <c r="FB15" s="330">
        <v>0</v>
      </c>
      <c r="FC15" s="330">
        <v>0</v>
      </c>
      <c r="FD15" s="330">
        <v>0</v>
      </c>
      <c r="FE15" s="330">
        <v>0</v>
      </c>
      <c r="FF15" s="330">
        <v>0</v>
      </c>
      <c r="FG15" s="330">
        <v>0</v>
      </c>
      <c r="FH15" s="330">
        <v>0</v>
      </c>
      <c r="FI15" s="330">
        <v>0</v>
      </c>
      <c r="FJ15" s="330">
        <v>0</v>
      </c>
      <c r="FK15" s="330">
        <v>0</v>
      </c>
      <c r="FL15" s="330">
        <v>0</v>
      </c>
      <c r="FM15" s="330">
        <v>0</v>
      </c>
      <c r="FN15" s="330">
        <v>0</v>
      </c>
      <c r="FO15" s="330">
        <v>0</v>
      </c>
      <c r="FP15" s="330">
        <v>0</v>
      </c>
      <c r="FQ15" s="330">
        <v>0</v>
      </c>
      <c r="FR15" s="330">
        <v>0</v>
      </c>
      <c r="FS15" s="330">
        <v>0</v>
      </c>
      <c r="FT15" s="330">
        <v>0</v>
      </c>
      <c r="FU15" s="330">
        <v>0</v>
      </c>
      <c r="FV15" s="330">
        <v>0</v>
      </c>
      <c r="FW15" s="330">
        <v>0</v>
      </c>
      <c r="FX15" s="330">
        <v>0</v>
      </c>
      <c r="FY15" s="330">
        <v>0</v>
      </c>
      <c r="FZ15" s="330">
        <v>0</v>
      </c>
      <c r="GA15" s="330">
        <v>0</v>
      </c>
      <c r="GB15" s="330">
        <v>0</v>
      </c>
      <c r="GC15" s="330">
        <v>0</v>
      </c>
      <c r="GD15" s="330">
        <v>0</v>
      </c>
      <c r="GE15" s="330">
        <v>0</v>
      </c>
      <c r="GF15" s="330">
        <v>0</v>
      </c>
      <c r="GG15" s="330">
        <v>0</v>
      </c>
      <c r="GH15" s="330">
        <v>0</v>
      </c>
      <c r="GI15" s="330">
        <v>0</v>
      </c>
      <c r="GJ15" s="330">
        <v>0</v>
      </c>
      <c r="GK15" s="330">
        <v>0</v>
      </c>
      <c r="GL15" s="330">
        <v>0</v>
      </c>
      <c r="GM15" s="330">
        <v>0</v>
      </c>
      <c r="GN15" s="330">
        <v>0</v>
      </c>
      <c r="GO15" s="330">
        <v>0</v>
      </c>
      <c r="GP15" s="330">
        <v>0</v>
      </c>
      <c r="GQ15" s="330">
        <v>0</v>
      </c>
      <c r="GR15" s="330">
        <v>0</v>
      </c>
      <c r="GS15" s="330">
        <v>0</v>
      </c>
      <c r="GT15" s="330">
        <v>0</v>
      </c>
      <c r="GU15" s="330">
        <v>0</v>
      </c>
      <c r="GV15" s="330">
        <v>0</v>
      </c>
      <c r="GW15" s="330">
        <v>0</v>
      </c>
      <c r="GX15" s="330">
        <v>0</v>
      </c>
      <c r="GY15" s="330">
        <v>0</v>
      </c>
      <c r="GZ15" s="330">
        <v>0</v>
      </c>
      <c r="HA15" s="330">
        <v>0</v>
      </c>
      <c r="HB15" s="330">
        <v>0</v>
      </c>
      <c r="HC15" s="330">
        <v>0</v>
      </c>
      <c r="HD15" s="330">
        <v>0</v>
      </c>
      <c r="HE15" s="330">
        <v>0</v>
      </c>
      <c r="HF15" s="330">
        <v>0</v>
      </c>
      <c r="HG15" s="330">
        <v>0</v>
      </c>
      <c r="HH15" s="330">
        <v>0</v>
      </c>
      <c r="HI15" s="330">
        <v>0</v>
      </c>
      <c r="HJ15" s="330">
        <v>0</v>
      </c>
      <c r="HK15" s="330">
        <v>0</v>
      </c>
      <c r="HL15" s="330">
        <v>0</v>
      </c>
      <c r="HM15" s="330">
        <v>0</v>
      </c>
      <c r="HN15" s="330">
        <v>0</v>
      </c>
      <c r="HO15" s="330">
        <v>0</v>
      </c>
      <c r="HP15" s="330">
        <v>0</v>
      </c>
      <c r="HQ15" s="330">
        <v>0</v>
      </c>
      <c r="HR15" s="330">
        <v>0</v>
      </c>
      <c r="HS15" s="330">
        <v>0</v>
      </c>
      <c r="HT15" s="330">
        <v>0</v>
      </c>
      <c r="HU15" s="330">
        <v>0</v>
      </c>
      <c r="HV15" s="330">
        <v>0</v>
      </c>
      <c r="HW15" s="330">
        <v>0</v>
      </c>
      <c r="HX15" s="330">
        <v>0</v>
      </c>
      <c r="HY15" s="330">
        <v>0</v>
      </c>
      <c r="HZ15" s="330">
        <v>0</v>
      </c>
      <c r="IA15" s="330">
        <v>0</v>
      </c>
      <c r="IB15" s="330">
        <v>0</v>
      </c>
      <c r="IC15" s="330">
        <v>0</v>
      </c>
      <c r="ID15" s="330">
        <v>0</v>
      </c>
      <c r="IE15" s="330">
        <v>0</v>
      </c>
      <c r="IF15" s="330">
        <v>0</v>
      </c>
      <c r="IG15" s="330">
        <v>0</v>
      </c>
      <c r="IH15" s="330">
        <v>0</v>
      </c>
      <c r="II15" s="330">
        <v>0</v>
      </c>
      <c r="IJ15" s="330">
        <v>0</v>
      </c>
      <c r="IK15" s="330">
        <v>0</v>
      </c>
      <c r="IL15" s="330">
        <v>0</v>
      </c>
      <c r="IM15" s="330">
        <v>0</v>
      </c>
      <c r="IN15" s="330">
        <v>0</v>
      </c>
      <c r="IO15" s="330">
        <v>0</v>
      </c>
      <c r="IP15" s="330">
        <v>0</v>
      </c>
      <c r="IQ15" s="330">
        <v>0</v>
      </c>
      <c r="IR15" s="330">
        <v>0</v>
      </c>
      <c r="IS15" s="330">
        <v>0</v>
      </c>
      <c r="IT15" s="330">
        <v>0</v>
      </c>
      <c r="IU15" s="330">
        <v>0</v>
      </c>
      <c r="IV15" s="330">
        <v>0</v>
      </c>
      <c r="IW15" s="330">
        <v>0</v>
      </c>
      <c r="IX15" s="330">
        <v>0</v>
      </c>
      <c r="IY15" s="330">
        <v>0</v>
      </c>
      <c r="IZ15" s="330">
        <v>0</v>
      </c>
      <c r="JA15" s="330">
        <v>0</v>
      </c>
      <c r="JB15" s="330">
        <v>0</v>
      </c>
      <c r="JC15" s="330">
        <v>0</v>
      </c>
      <c r="JD15" s="330">
        <v>0</v>
      </c>
      <c r="JE15" s="330">
        <v>0</v>
      </c>
      <c r="JF15" s="330">
        <v>0</v>
      </c>
      <c r="JG15" s="330">
        <v>0</v>
      </c>
      <c r="JH15" s="330">
        <v>0</v>
      </c>
      <c r="JI15" s="330">
        <v>0</v>
      </c>
      <c r="JJ15" s="330">
        <v>0</v>
      </c>
      <c r="JK15" s="330">
        <v>0</v>
      </c>
      <c r="JL15" s="330">
        <v>0</v>
      </c>
      <c r="JM15" s="330">
        <v>0</v>
      </c>
      <c r="JN15" s="330">
        <v>0</v>
      </c>
      <c r="JO15" s="330">
        <v>0</v>
      </c>
      <c r="JP15" s="330">
        <v>0</v>
      </c>
      <c r="JQ15" s="330">
        <v>0</v>
      </c>
      <c r="JR15" s="330">
        <v>0</v>
      </c>
      <c r="JS15" s="330">
        <v>0</v>
      </c>
      <c r="JT15" s="330">
        <v>0</v>
      </c>
      <c r="JU15" s="330">
        <v>0</v>
      </c>
      <c r="JV15" s="330">
        <v>0</v>
      </c>
      <c r="JW15" s="330">
        <v>0</v>
      </c>
      <c r="JX15" s="330">
        <v>0</v>
      </c>
      <c r="JY15" s="330">
        <v>0</v>
      </c>
      <c r="JZ15" s="330">
        <v>0</v>
      </c>
      <c r="KA15" s="330">
        <v>0</v>
      </c>
      <c r="KB15" s="330">
        <v>0</v>
      </c>
      <c r="KC15" s="330">
        <v>0</v>
      </c>
      <c r="KD15" s="330">
        <v>0</v>
      </c>
      <c r="KE15" s="330">
        <v>0</v>
      </c>
      <c r="KF15" s="330">
        <v>0</v>
      </c>
      <c r="KG15" s="330">
        <v>0</v>
      </c>
      <c r="KH15" s="330">
        <v>0</v>
      </c>
      <c r="KI15" s="330">
        <v>0</v>
      </c>
      <c r="KJ15" s="330">
        <v>0</v>
      </c>
      <c r="KK15" s="330">
        <v>0</v>
      </c>
      <c r="KL15" s="330">
        <v>0</v>
      </c>
      <c r="KM15" s="330">
        <v>0</v>
      </c>
      <c r="KN15" s="330">
        <v>0</v>
      </c>
      <c r="KO15" s="330">
        <v>0</v>
      </c>
      <c r="KP15" s="330">
        <v>0</v>
      </c>
      <c r="KQ15" s="167"/>
      <c r="KS15" s="169">
        <f t="shared" si="2"/>
        <v>0</v>
      </c>
      <c r="KT15" s="169">
        <f t="shared" si="3"/>
        <v>0</v>
      </c>
      <c r="KU15" s="169">
        <f t="shared" si="5"/>
        <v>0</v>
      </c>
      <c r="KV15" s="178"/>
      <c r="KW15" s="178"/>
      <c r="KY15" s="168">
        <f t="shared" si="4"/>
        <v>0</v>
      </c>
    </row>
    <row r="16" spans="1:311" ht="12.75" hidden="1" customHeight="1" x14ac:dyDescent="0.25">
      <c r="A16" s="166">
        <f t="shared" si="0"/>
        <v>1989</v>
      </c>
      <c r="B16" s="273">
        <f t="shared" si="1"/>
        <v>32689</v>
      </c>
      <c r="C16" s="330">
        <v>0</v>
      </c>
      <c r="D16" s="330">
        <v>0</v>
      </c>
      <c r="E16" s="330">
        <v>0</v>
      </c>
      <c r="F16" s="330">
        <v>0</v>
      </c>
      <c r="G16" s="330">
        <v>0</v>
      </c>
      <c r="H16" s="330">
        <v>0</v>
      </c>
      <c r="I16" s="330">
        <v>0</v>
      </c>
      <c r="J16" s="330">
        <v>0</v>
      </c>
      <c r="K16" s="330">
        <v>0</v>
      </c>
      <c r="L16" s="330">
        <v>0</v>
      </c>
      <c r="M16" s="330">
        <v>0</v>
      </c>
      <c r="N16" s="330">
        <v>0</v>
      </c>
      <c r="O16" s="330">
        <v>0</v>
      </c>
      <c r="P16" s="330">
        <v>0</v>
      </c>
      <c r="Q16" s="330">
        <v>0</v>
      </c>
      <c r="R16" s="330">
        <v>0</v>
      </c>
      <c r="S16" s="330">
        <v>0</v>
      </c>
      <c r="T16" s="330">
        <v>0</v>
      </c>
      <c r="U16" s="330">
        <v>0</v>
      </c>
      <c r="V16" s="330">
        <v>0</v>
      </c>
      <c r="W16" s="330">
        <v>0</v>
      </c>
      <c r="X16" s="330">
        <v>0</v>
      </c>
      <c r="Y16" s="330">
        <v>0</v>
      </c>
      <c r="Z16" s="330">
        <v>0</v>
      </c>
      <c r="AA16" s="330">
        <v>0</v>
      </c>
      <c r="AB16" s="330">
        <v>0</v>
      </c>
      <c r="AC16" s="330">
        <v>0</v>
      </c>
      <c r="AD16" s="330">
        <v>0</v>
      </c>
      <c r="AE16" s="330">
        <v>0</v>
      </c>
      <c r="AF16" s="330">
        <v>0</v>
      </c>
      <c r="AG16" s="330">
        <v>0</v>
      </c>
      <c r="AH16" s="330">
        <v>0</v>
      </c>
      <c r="AI16" s="330">
        <v>0</v>
      </c>
      <c r="AJ16" s="330">
        <v>0</v>
      </c>
      <c r="AK16" s="330">
        <v>0</v>
      </c>
      <c r="AL16" s="330">
        <v>0</v>
      </c>
      <c r="AM16" s="330">
        <v>0</v>
      </c>
      <c r="AN16" s="330">
        <v>0</v>
      </c>
      <c r="AO16" s="330">
        <v>0</v>
      </c>
      <c r="AP16" s="330">
        <v>0</v>
      </c>
      <c r="AQ16" s="330">
        <v>0</v>
      </c>
      <c r="AR16" s="330">
        <v>0</v>
      </c>
      <c r="AS16" s="330">
        <v>0</v>
      </c>
      <c r="AT16" s="330">
        <v>0</v>
      </c>
      <c r="AU16" s="330">
        <v>0</v>
      </c>
      <c r="AV16" s="330">
        <v>0</v>
      </c>
      <c r="AW16" s="330">
        <v>0</v>
      </c>
      <c r="AX16" s="330">
        <v>0</v>
      </c>
      <c r="AY16" s="330">
        <v>0</v>
      </c>
      <c r="AZ16" s="330">
        <v>0</v>
      </c>
      <c r="BA16" s="330">
        <v>0</v>
      </c>
      <c r="BB16" s="330">
        <v>0</v>
      </c>
      <c r="BC16" s="330">
        <v>0</v>
      </c>
      <c r="BD16" s="330">
        <v>0</v>
      </c>
      <c r="BE16" s="330">
        <v>0</v>
      </c>
      <c r="BF16" s="330">
        <v>0</v>
      </c>
      <c r="BG16" s="330">
        <v>0</v>
      </c>
      <c r="BH16" s="330">
        <v>0</v>
      </c>
      <c r="BI16" s="330">
        <v>0</v>
      </c>
      <c r="BJ16" s="330">
        <v>0</v>
      </c>
      <c r="BK16" s="330">
        <v>0</v>
      </c>
      <c r="BL16" s="330">
        <v>0</v>
      </c>
      <c r="BM16" s="330">
        <v>0</v>
      </c>
      <c r="BN16" s="330">
        <v>0</v>
      </c>
      <c r="BO16" s="330">
        <v>0</v>
      </c>
      <c r="BP16" s="330">
        <v>0</v>
      </c>
      <c r="BQ16" s="330">
        <v>0</v>
      </c>
      <c r="BR16" s="330">
        <v>0</v>
      </c>
      <c r="BS16" s="330">
        <v>0</v>
      </c>
      <c r="BT16" s="330">
        <v>0</v>
      </c>
      <c r="BU16" s="330">
        <v>0</v>
      </c>
      <c r="BV16" s="330">
        <v>0</v>
      </c>
      <c r="BW16" s="330">
        <v>0</v>
      </c>
      <c r="BX16" s="330">
        <v>0</v>
      </c>
      <c r="BY16" s="330">
        <v>0</v>
      </c>
      <c r="BZ16" s="330">
        <v>0</v>
      </c>
      <c r="CA16" s="330">
        <v>0</v>
      </c>
      <c r="CB16" s="330">
        <v>0</v>
      </c>
      <c r="CC16" s="330">
        <v>0</v>
      </c>
      <c r="CD16" s="330">
        <v>0</v>
      </c>
      <c r="CE16" s="330">
        <v>0</v>
      </c>
      <c r="CF16" s="330">
        <v>0</v>
      </c>
      <c r="CG16" s="330">
        <v>0</v>
      </c>
      <c r="CH16" s="330">
        <v>0</v>
      </c>
      <c r="CI16" s="330">
        <v>0</v>
      </c>
      <c r="CJ16" s="330">
        <v>0</v>
      </c>
      <c r="CK16" s="330">
        <v>0</v>
      </c>
      <c r="CL16" s="330">
        <v>0</v>
      </c>
      <c r="CM16" s="330">
        <v>0</v>
      </c>
      <c r="CN16" s="330">
        <v>0</v>
      </c>
      <c r="CO16" s="330">
        <v>0</v>
      </c>
      <c r="CP16" s="330">
        <v>0</v>
      </c>
      <c r="CQ16" s="330">
        <v>0</v>
      </c>
      <c r="CR16" s="330">
        <v>0</v>
      </c>
      <c r="CS16" s="330">
        <v>0</v>
      </c>
      <c r="CT16" s="330">
        <v>0</v>
      </c>
      <c r="CU16" s="330">
        <v>0</v>
      </c>
      <c r="CV16" s="330">
        <v>0</v>
      </c>
      <c r="CW16" s="330">
        <v>0</v>
      </c>
      <c r="CX16" s="330">
        <v>0</v>
      </c>
      <c r="CY16" s="330">
        <v>0</v>
      </c>
      <c r="CZ16" s="330">
        <v>0</v>
      </c>
      <c r="DA16" s="330">
        <v>0</v>
      </c>
      <c r="DB16" s="330">
        <v>0</v>
      </c>
      <c r="DC16" s="330">
        <v>0</v>
      </c>
      <c r="DD16" s="330">
        <v>0</v>
      </c>
      <c r="DE16" s="330">
        <v>0</v>
      </c>
      <c r="DF16" s="330">
        <v>0</v>
      </c>
      <c r="DG16" s="330">
        <v>0</v>
      </c>
      <c r="DH16" s="330">
        <v>0</v>
      </c>
      <c r="DI16" s="330">
        <v>0</v>
      </c>
      <c r="DJ16" s="330">
        <v>0</v>
      </c>
      <c r="DK16" s="330">
        <v>0</v>
      </c>
      <c r="DL16" s="330">
        <v>0</v>
      </c>
      <c r="DM16" s="330">
        <v>0</v>
      </c>
      <c r="DN16" s="330">
        <v>0</v>
      </c>
      <c r="DO16" s="330">
        <v>0</v>
      </c>
      <c r="DP16" s="330">
        <v>0</v>
      </c>
      <c r="DQ16" s="330">
        <v>0</v>
      </c>
      <c r="DR16" s="330">
        <v>0</v>
      </c>
      <c r="DS16" s="330">
        <v>0</v>
      </c>
      <c r="DT16" s="330">
        <v>0</v>
      </c>
      <c r="DU16" s="330">
        <v>0</v>
      </c>
      <c r="DV16" s="330">
        <v>0</v>
      </c>
      <c r="DW16" s="330">
        <v>0</v>
      </c>
      <c r="DX16" s="330">
        <v>0</v>
      </c>
      <c r="DY16" s="330">
        <v>0</v>
      </c>
      <c r="DZ16" s="330">
        <v>0</v>
      </c>
      <c r="EA16" s="330">
        <v>0</v>
      </c>
      <c r="EB16" s="330">
        <v>0</v>
      </c>
      <c r="EC16" s="330">
        <v>0</v>
      </c>
      <c r="ED16" s="330">
        <v>0</v>
      </c>
      <c r="EE16" s="330">
        <v>0</v>
      </c>
      <c r="EF16" s="330">
        <v>0</v>
      </c>
      <c r="EG16" s="330">
        <v>0</v>
      </c>
      <c r="EH16" s="330">
        <v>0</v>
      </c>
      <c r="EI16" s="330">
        <v>0</v>
      </c>
      <c r="EJ16" s="330">
        <v>0</v>
      </c>
      <c r="EK16" s="330">
        <v>0</v>
      </c>
      <c r="EL16" s="330">
        <v>0</v>
      </c>
      <c r="EM16" s="330">
        <v>0</v>
      </c>
      <c r="EN16" s="330">
        <v>0</v>
      </c>
      <c r="EO16" s="330">
        <v>0</v>
      </c>
      <c r="EP16" s="330">
        <v>0</v>
      </c>
      <c r="EQ16" s="330">
        <v>0</v>
      </c>
      <c r="ER16" s="330">
        <v>0</v>
      </c>
      <c r="ES16" s="330">
        <v>0</v>
      </c>
      <c r="ET16" s="330">
        <v>0</v>
      </c>
      <c r="EU16" s="330">
        <v>0</v>
      </c>
      <c r="EV16" s="330">
        <v>0</v>
      </c>
      <c r="EW16" s="330">
        <v>0</v>
      </c>
      <c r="EX16" s="330">
        <v>0</v>
      </c>
      <c r="EY16" s="330">
        <v>0</v>
      </c>
      <c r="EZ16" s="330">
        <v>0</v>
      </c>
      <c r="FA16" s="330">
        <v>0</v>
      </c>
      <c r="FB16" s="330">
        <v>0</v>
      </c>
      <c r="FC16" s="330">
        <v>0</v>
      </c>
      <c r="FD16" s="330">
        <v>0</v>
      </c>
      <c r="FE16" s="330">
        <v>0</v>
      </c>
      <c r="FF16" s="330">
        <v>0</v>
      </c>
      <c r="FG16" s="330">
        <v>0</v>
      </c>
      <c r="FH16" s="330">
        <v>0</v>
      </c>
      <c r="FI16" s="330">
        <v>0</v>
      </c>
      <c r="FJ16" s="330">
        <v>0</v>
      </c>
      <c r="FK16" s="330">
        <v>0</v>
      </c>
      <c r="FL16" s="330">
        <v>0</v>
      </c>
      <c r="FM16" s="330">
        <v>0</v>
      </c>
      <c r="FN16" s="330">
        <v>0</v>
      </c>
      <c r="FO16" s="330">
        <v>0</v>
      </c>
      <c r="FP16" s="330">
        <v>0</v>
      </c>
      <c r="FQ16" s="330">
        <v>0</v>
      </c>
      <c r="FR16" s="330">
        <v>0</v>
      </c>
      <c r="FS16" s="330">
        <v>0</v>
      </c>
      <c r="FT16" s="330">
        <v>0</v>
      </c>
      <c r="FU16" s="330">
        <v>0</v>
      </c>
      <c r="FV16" s="330">
        <v>0</v>
      </c>
      <c r="FW16" s="330">
        <v>0</v>
      </c>
      <c r="FX16" s="330">
        <v>0</v>
      </c>
      <c r="FY16" s="330">
        <v>0</v>
      </c>
      <c r="FZ16" s="330">
        <v>0</v>
      </c>
      <c r="GA16" s="330">
        <v>0</v>
      </c>
      <c r="GB16" s="330">
        <v>0</v>
      </c>
      <c r="GC16" s="330">
        <v>0</v>
      </c>
      <c r="GD16" s="330">
        <v>0</v>
      </c>
      <c r="GE16" s="330">
        <v>0</v>
      </c>
      <c r="GF16" s="330">
        <v>0</v>
      </c>
      <c r="GG16" s="330">
        <v>0</v>
      </c>
      <c r="GH16" s="330">
        <v>0</v>
      </c>
      <c r="GI16" s="330">
        <v>0</v>
      </c>
      <c r="GJ16" s="330">
        <v>0</v>
      </c>
      <c r="GK16" s="330">
        <v>0</v>
      </c>
      <c r="GL16" s="330">
        <v>0</v>
      </c>
      <c r="GM16" s="330">
        <v>0</v>
      </c>
      <c r="GN16" s="330">
        <v>0</v>
      </c>
      <c r="GO16" s="330">
        <v>0</v>
      </c>
      <c r="GP16" s="330">
        <v>0</v>
      </c>
      <c r="GQ16" s="330">
        <v>0</v>
      </c>
      <c r="GR16" s="330">
        <v>0</v>
      </c>
      <c r="GS16" s="330">
        <v>0</v>
      </c>
      <c r="GT16" s="330">
        <v>0</v>
      </c>
      <c r="GU16" s="330">
        <v>0</v>
      </c>
      <c r="GV16" s="330">
        <v>0</v>
      </c>
      <c r="GW16" s="330">
        <v>0</v>
      </c>
      <c r="GX16" s="330">
        <v>0</v>
      </c>
      <c r="GY16" s="330">
        <v>0</v>
      </c>
      <c r="GZ16" s="330">
        <v>0</v>
      </c>
      <c r="HA16" s="330">
        <v>0</v>
      </c>
      <c r="HB16" s="330">
        <v>0</v>
      </c>
      <c r="HC16" s="330">
        <v>0</v>
      </c>
      <c r="HD16" s="330">
        <v>0</v>
      </c>
      <c r="HE16" s="330">
        <v>0</v>
      </c>
      <c r="HF16" s="330">
        <v>0</v>
      </c>
      <c r="HG16" s="330">
        <v>0</v>
      </c>
      <c r="HH16" s="330">
        <v>0</v>
      </c>
      <c r="HI16" s="330">
        <v>0</v>
      </c>
      <c r="HJ16" s="330">
        <v>0</v>
      </c>
      <c r="HK16" s="330">
        <v>0</v>
      </c>
      <c r="HL16" s="330">
        <v>0</v>
      </c>
      <c r="HM16" s="330">
        <v>0</v>
      </c>
      <c r="HN16" s="330">
        <v>0</v>
      </c>
      <c r="HO16" s="330">
        <v>0</v>
      </c>
      <c r="HP16" s="330">
        <v>0</v>
      </c>
      <c r="HQ16" s="330">
        <v>0</v>
      </c>
      <c r="HR16" s="330">
        <v>0</v>
      </c>
      <c r="HS16" s="330">
        <v>0</v>
      </c>
      <c r="HT16" s="330">
        <v>0</v>
      </c>
      <c r="HU16" s="330">
        <v>0</v>
      </c>
      <c r="HV16" s="330">
        <v>0</v>
      </c>
      <c r="HW16" s="330">
        <v>0</v>
      </c>
      <c r="HX16" s="330">
        <v>0</v>
      </c>
      <c r="HY16" s="330">
        <v>0</v>
      </c>
      <c r="HZ16" s="330">
        <v>0</v>
      </c>
      <c r="IA16" s="330">
        <v>0</v>
      </c>
      <c r="IB16" s="330">
        <v>0</v>
      </c>
      <c r="IC16" s="330">
        <v>0</v>
      </c>
      <c r="ID16" s="330">
        <v>0</v>
      </c>
      <c r="IE16" s="330">
        <v>0</v>
      </c>
      <c r="IF16" s="330">
        <v>0</v>
      </c>
      <c r="IG16" s="330">
        <v>0</v>
      </c>
      <c r="IH16" s="330">
        <v>0</v>
      </c>
      <c r="II16" s="330">
        <v>0</v>
      </c>
      <c r="IJ16" s="330">
        <v>0</v>
      </c>
      <c r="IK16" s="330">
        <v>0</v>
      </c>
      <c r="IL16" s="330">
        <v>0</v>
      </c>
      <c r="IM16" s="330">
        <v>0</v>
      </c>
      <c r="IN16" s="330">
        <v>0</v>
      </c>
      <c r="IO16" s="330">
        <v>0</v>
      </c>
      <c r="IP16" s="330">
        <v>0</v>
      </c>
      <c r="IQ16" s="330">
        <v>0</v>
      </c>
      <c r="IR16" s="330">
        <v>0</v>
      </c>
      <c r="IS16" s="330">
        <v>0</v>
      </c>
      <c r="IT16" s="330">
        <v>0</v>
      </c>
      <c r="IU16" s="330">
        <v>0</v>
      </c>
      <c r="IV16" s="330">
        <v>0</v>
      </c>
      <c r="IW16" s="330">
        <v>0</v>
      </c>
      <c r="IX16" s="330">
        <v>0</v>
      </c>
      <c r="IY16" s="330">
        <v>0</v>
      </c>
      <c r="IZ16" s="330">
        <v>0</v>
      </c>
      <c r="JA16" s="330">
        <v>0</v>
      </c>
      <c r="JB16" s="330">
        <v>0</v>
      </c>
      <c r="JC16" s="330">
        <v>0</v>
      </c>
      <c r="JD16" s="330">
        <v>0</v>
      </c>
      <c r="JE16" s="330">
        <v>0</v>
      </c>
      <c r="JF16" s="330">
        <v>0</v>
      </c>
      <c r="JG16" s="330">
        <v>0</v>
      </c>
      <c r="JH16" s="330">
        <v>0</v>
      </c>
      <c r="JI16" s="330">
        <v>0</v>
      </c>
      <c r="JJ16" s="330">
        <v>0</v>
      </c>
      <c r="JK16" s="330">
        <v>0</v>
      </c>
      <c r="JL16" s="330">
        <v>0</v>
      </c>
      <c r="JM16" s="330">
        <v>0</v>
      </c>
      <c r="JN16" s="330">
        <v>0</v>
      </c>
      <c r="JO16" s="330">
        <v>0</v>
      </c>
      <c r="JP16" s="330">
        <v>0</v>
      </c>
      <c r="JQ16" s="330">
        <v>0</v>
      </c>
      <c r="JR16" s="330">
        <v>0</v>
      </c>
      <c r="JS16" s="330">
        <v>0</v>
      </c>
      <c r="JT16" s="330">
        <v>0</v>
      </c>
      <c r="JU16" s="330">
        <v>0</v>
      </c>
      <c r="JV16" s="330">
        <v>0</v>
      </c>
      <c r="JW16" s="330">
        <v>0</v>
      </c>
      <c r="JX16" s="330">
        <v>0</v>
      </c>
      <c r="JY16" s="330">
        <v>0</v>
      </c>
      <c r="JZ16" s="330">
        <v>0</v>
      </c>
      <c r="KA16" s="330">
        <v>0</v>
      </c>
      <c r="KB16" s="330">
        <v>0</v>
      </c>
      <c r="KC16" s="330">
        <v>0</v>
      </c>
      <c r="KD16" s="330">
        <v>0</v>
      </c>
      <c r="KE16" s="330">
        <v>0</v>
      </c>
      <c r="KF16" s="330">
        <v>0</v>
      </c>
      <c r="KG16" s="330">
        <v>0</v>
      </c>
      <c r="KH16" s="330">
        <v>0</v>
      </c>
      <c r="KI16" s="330">
        <v>0</v>
      </c>
      <c r="KJ16" s="330">
        <v>0</v>
      </c>
      <c r="KK16" s="330">
        <v>0</v>
      </c>
      <c r="KL16" s="330">
        <v>0</v>
      </c>
      <c r="KM16" s="330">
        <v>0</v>
      </c>
      <c r="KN16" s="330">
        <v>0</v>
      </c>
      <c r="KO16" s="330">
        <v>0</v>
      </c>
      <c r="KP16" s="330">
        <v>0</v>
      </c>
      <c r="KQ16" s="167"/>
      <c r="KS16" s="169">
        <f t="shared" si="2"/>
        <v>0</v>
      </c>
      <c r="KT16" s="169">
        <f t="shared" si="3"/>
        <v>0</v>
      </c>
      <c r="KU16" s="169">
        <f t="shared" si="5"/>
        <v>0</v>
      </c>
      <c r="KV16" s="178"/>
      <c r="KW16" s="178"/>
      <c r="KY16" s="168">
        <f t="shared" si="4"/>
        <v>0</v>
      </c>
    </row>
    <row r="17" spans="1:311" ht="12.75" hidden="1" customHeight="1" x14ac:dyDescent="0.25">
      <c r="A17" s="166">
        <f t="shared" si="0"/>
        <v>1989</v>
      </c>
      <c r="B17" s="273">
        <f t="shared" si="1"/>
        <v>32781</v>
      </c>
      <c r="C17" s="330">
        <v>0</v>
      </c>
      <c r="D17" s="330">
        <v>0</v>
      </c>
      <c r="E17" s="330">
        <v>0</v>
      </c>
      <c r="F17" s="330">
        <v>0</v>
      </c>
      <c r="G17" s="330">
        <v>0</v>
      </c>
      <c r="H17" s="330">
        <v>0</v>
      </c>
      <c r="I17" s="330">
        <v>0</v>
      </c>
      <c r="J17" s="330">
        <v>0</v>
      </c>
      <c r="K17" s="330">
        <v>0</v>
      </c>
      <c r="L17" s="330">
        <v>0</v>
      </c>
      <c r="M17" s="330">
        <v>0</v>
      </c>
      <c r="N17" s="330">
        <v>0</v>
      </c>
      <c r="O17" s="330">
        <v>0</v>
      </c>
      <c r="P17" s="330">
        <v>0</v>
      </c>
      <c r="Q17" s="330">
        <v>0</v>
      </c>
      <c r="R17" s="330">
        <v>0</v>
      </c>
      <c r="S17" s="330">
        <v>0</v>
      </c>
      <c r="T17" s="330">
        <v>0</v>
      </c>
      <c r="U17" s="330">
        <v>0</v>
      </c>
      <c r="V17" s="330">
        <v>0</v>
      </c>
      <c r="W17" s="330">
        <v>0</v>
      </c>
      <c r="X17" s="330">
        <v>0</v>
      </c>
      <c r="Y17" s="330">
        <v>0</v>
      </c>
      <c r="Z17" s="330">
        <v>0</v>
      </c>
      <c r="AA17" s="330">
        <v>0</v>
      </c>
      <c r="AB17" s="330">
        <v>0</v>
      </c>
      <c r="AC17" s="330">
        <v>0</v>
      </c>
      <c r="AD17" s="330">
        <v>0</v>
      </c>
      <c r="AE17" s="330">
        <v>0</v>
      </c>
      <c r="AF17" s="330">
        <v>0</v>
      </c>
      <c r="AG17" s="330">
        <v>0</v>
      </c>
      <c r="AH17" s="330">
        <v>0</v>
      </c>
      <c r="AI17" s="330">
        <v>0</v>
      </c>
      <c r="AJ17" s="330">
        <v>0</v>
      </c>
      <c r="AK17" s="330">
        <v>0</v>
      </c>
      <c r="AL17" s="330">
        <v>0</v>
      </c>
      <c r="AM17" s="330">
        <v>0</v>
      </c>
      <c r="AN17" s="330">
        <v>0</v>
      </c>
      <c r="AO17" s="330">
        <v>0</v>
      </c>
      <c r="AP17" s="330">
        <v>0</v>
      </c>
      <c r="AQ17" s="330">
        <v>0</v>
      </c>
      <c r="AR17" s="330">
        <v>0</v>
      </c>
      <c r="AS17" s="330">
        <v>0</v>
      </c>
      <c r="AT17" s="330">
        <v>0</v>
      </c>
      <c r="AU17" s="330">
        <v>0</v>
      </c>
      <c r="AV17" s="330">
        <v>0</v>
      </c>
      <c r="AW17" s="330">
        <v>0</v>
      </c>
      <c r="AX17" s="330">
        <v>0</v>
      </c>
      <c r="AY17" s="330">
        <v>0</v>
      </c>
      <c r="AZ17" s="330">
        <v>0</v>
      </c>
      <c r="BA17" s="330">
        <v>0</v>
      </c>
      <c r="BB17" s="330">
        <v>0</v>
      </c>
      <c r="BC17" s="330">
        <v>0</v>
      </c>
      <c r="BD17" s="330">
        <v>0</v>
      </c>
      <c r="BE17" s="330">
        <v>0</v>
      </c>
      <c r="BF17" s="330">
        <v>0</v>
      </c>
      <c r="BG17" s="330">
        <v>0</v>
      </c>
      <c r="BH17" s="330">
        <v>0</v>
      </c>
      <c r="BI17" s="330">
        <v>0</v>
      </c>
      <c r="BJ17" s="330">
        <v>0</v>
      </c>
      <c r="BK17" s="330">
        <v>0</v>
      </c>
      <c r="BL17" s="330">
        <v>0</v>
      </c>
      <c r="BM17" s="330">
        <v>0</v>
      </c>
      <c r="BN17" s="330">
        <v>0</v>
      </c>
      <c r="BO17" s="330">
        <v>0</v>
      </c>
      <c r="BP17" s="330">
        <v>0</v>
      </c>
      <c r="BQ17" s="330">
        <v>0</v>
      </c>
      <c r="BR17" s="330">
        <v>0</v>
      </c>
      <c r="BS17" s="330">
        <v>0</v>
      </c>
      <c r="BT17" s="330">
        <v>0</v>
      </c>
      <c r="BU17" s="330">
        <v>0</v>
      </c>
      <c r="BV17" s="330">
        <v>0</v>
      </c>
      <c r="BW17" s="330">
        <v>0</v>
      </c>
      <c r="BX17" s="330">
        <v>0</v>
      </c>
      <c r="BY17" s="330">
        <v>0</v>
      </c>
      <c r="BZ17" s="330">
        <v>0</v>
      </c>
      <c r="CA17" s="330">
        <v>0</v>
      </c>
      <c r="CB17" s="330">
        <v>0</v>
      </c>
      <c r="CC17" s="330">
        <v>0</v>
      </c>
      <c r="CD17" s="330">
        <v>0</v>
      </c>
      <c r="CE17" s="330">
        <v>0</v>
      </c>
      <c r="CF17" s="330">
        <v>0</v>
      </c>
      <c r="CG17" s="330">
        <v>0</v>
      </c>
      <c r="CH17" s="330">
        <v>0</v>
      </c>
      <c r="CI17" s="330">
        <v>0</v>
      </c>
      <c r="CJ17" s="330">
        <v>0</v>
      </c>
      <c r="CK17" s="330">
        <v>0</v>
      </c>
      <c r="CL17" s="330">
        <v>0</v>
      </c>
      <c r="CM17" s="330">
        <v>0</v>
      </c>
      <c r="CN17" s="330">
        <v>0</v>
      </c>
      <c r="CO17" s="330">
        <v>0</v>
      </c>
      <c r="CP17" s="330">
        <v>0</v>
      </c>
      <c r="CQ17" s="330">
        <v>0</v>
      </c>
      <c r="CR17" s="330">
        <v>0</v>
      </c>
      <c r="CS17" s="330">
        <v>0</v>
      </c>
      <c r="CT17" s="330">
        <v>0</v>
      </c>
      <c r="CU17" s="330">
        <v>0</v>
      </c>
      <c r="CV17" s="330">
        <v>0</v>
      </c>
      <c r="CW17" s="330">
        <v>0</v>
      </c>
      <c r="CX17" s="330">
        <v>0</v>
      </c>
      <c r="CY17" s="330">
        <v>0</v>
      </c>
      <c r="CZ17" s="330">
        <v>0</v>
      </c>
      <c r="DA17" s="330">
        <v>0</v>
      </c>
      <c r="DB17" s="330">
        <v>0</v>
      </c>
      <c r="DC17" s="330">
        <v>0</v>
      </c>
      <c r="DD17" s="330">
        <v>0</v>
      </c>
      <c r="DE17" s="330">
        <v>0</v>
      </c>
      <c r="DF17" s="330">
        <v>0</v>
      </c>
      <c r="DG17" s="330">
        <v>0</v>
      </c>
      <c r="DH17" s="330">
        <v>0</v>
      </c>
      <c r="DI17" s="330">
        <v>0</v>
      </c>
      <c r="DJ17" s="330">
        <v>0</v>
      </c>
      <c r="DK17" s="330">
        <v>0</v>
      </c>
      <c r="DL17" s="330">
        <v>0</v>
      </c>
      <c r="DM17" s="330">
        <v>0</v>
      </c>
      <c r="DN17" s="330">
        <v>0</v>
      </c>
      <c r="DO17" s="330">
        <v>0</v>
      </c>
      <c r="DP17" s="330">
        <v>0</v>
      </c>
      <c r="DQ17" s="330">
        <v>0</v>
      </c>
      <c r="DR17" s="330">
        <v>0</v>
      </c>
      <c r="DS17" s="330">
        <v>0</v>
      </c>
      <c r="DT17" s="330">
        <v>0</v>
      </c>
      <c r="DU17" s="330">
        <v>0</v>
      </c>
      <c r="DV17" s="330">
        <v>0</v>
      </c>
      <c r="DW17" s="330">
        <v>0</v>
      </c>
      <c r="DX17" s="330">
        <v>0</v>
      </c>
      <c r="DY17" s="330">
        <v>0</v>
      </c>
      <c r="DZ17" s="330">
        <v>0</v>
      </c>
      <c r="EA17" s="330">
        <v>0</v>
      </c>
      <c r="EB17" s="330">
        <v>0</v>
      </c>
      <c r="EC17" s="330">
        <v>0</v>
      </c>
      <c r="ED17" s="330">
        <v>0</v>
      </c>
      <c r="EE17" s="330">
        <v>0</v>
      </c>
      <c r="EF17" s="330">
        <v>0</v>
      </c>
      <c r="EG17" s="330">
        <v>0</v>
      </c>
      <c r="EH17" s="330">
        <v>0</v>
      </c>
      <c r="EI17" s="330">
        <v>0</v>
      </c>
      <c r="EJ17" s="330">
        <v>0</v>
      </c>
      <c r="EK17" s="330">
        <v>0</v>
      </c>
      <c r="EL17" s="330">
        <v>0</v>
      </c>
      <c r="EM17" s="330">
        <v>0</v>
      </c>
      <c r="EN17" s="330">
        <v>0</v>
      </c>
      <c r="EO17" s="330">
        <v>0</v>
      </c>
      <c r="EP17" s="330">
        <v>0</v>
      </c>
      <c r="EQ17" s="330">
        <v>0</v>
      </c>
      <c r="ER17" s="330">
        <v>0</v>
      </c>
      <c r="ES17" s="330">
        <v>0</v>
      </c>
      <c r="ET17" s="330">
        <v>0</v>
      </c>
      <c r="EU17" s="330">
        <v>0</v>
      </c>
      <c r="EV17" s="330">
        <v>0</v>
      </c>
      <c r="EW17" s="330">
        <v>0</v>
      </c>
      <c r="EX17" s="330">
        <v>0</v>
      </c>
      <c r="EY17" s="330">
        <v>0</v>
      </c>
      <c r="EZ17" s="330">
        <v>0</v>
      </c>
      <c r="FA17" s="330">
        <v>0</v>
      </c>
      <c r="FB17" s="330">
        <v>0</v>
      </c>
      <c r="FC17" s="330">
        <v>0</v>
      </c>
      <c r="FD17" s="330">
        <v>0</v>
      </c>
      <c r="FE17" s="330">
        <v>0</v>
      </c>
      <c r="FF17" s="330">
        <v>0</v>
      </c>
      <c r="FG17" s="330">
        <v>0</v>
      </c>
      <c r="FH17" s="330">
        <v>0</v>
      </c>
      <c r="FI17" s="330">
        <v>0</v>
      </c>
      <c r="FJ17" s="330">
        <v>0</v>
      </c>
      <c r="FK17" s="330">
        <v>0</v>
      </c>
      <c r="FL17" s="330">
        <v>0</v>
      </c>
      <c r="FM17" s="330">
        <v>0</v>
      </c>
      <c r="FN17" s="330">
        <v>0</v>
      </c>
      <c r="FO17" s="330">
        <v>0</v>
      </c>
      <c r="FP17" s="330">
        <v>0</v>
      </c>
      <c r="FQ17" s="330">
        <v>0</v>
      </c>
      <c r="FR17" s="330">
        <v>0</v>
      </c>
      <c r="FS17" s="330">
        <v>0</v>
      </c>
      <c r="FT17" s="330">
        <v>0</v>
      </c>
      <c r="FU17" s="330">
        <v>0</v>
      </c>
      <c r="FV17" s="330">
        <v>0</v>
      </c>
      <c r="FW17" s="330">
        <v>0</v>
      </c>
      <c r="FX17" s="330">
        <v>0</v>
      </c>
      <c r="FY17" s="330">
        <v>0</v>
      </c>
      <c r="FZ17" s="330">
        <v>0</v>
      </c>
      <c r="GA17" s="330">
        <v>0</v>
      </c>
      <c r="GB17" s="330">
        <v>0</v>
      </c>
      <c r="GC17" s="330">
        <v>0</v>
      </c>
      <c r="GD17" s="330">
        <v>0</v>
      </c>
      <c r="GE17" s="330">
        <v>0</v>
      </c>
      <c r="GF17" s="330">
        <v>0</v>
      </c>
      <c r="GG17" s="330">
        <v>0</v>
      </c>
      <c r="GH17" s="330">
        <v>0</v>
      </c>
      <c r="GI17" s="330">
        <v>0</v>
      </c>
      <c r="GJ17" s="330">
        <v>0</v>
      </c>
      <c r="GK17" s="330">
        <v>0</v>
      </c>
      <c r="GL17" s="330">
        <v>0</v>
      </c>
      <c r="GM17" s="330">
        <v>0</v>
      </c>
      <c r="GN17" s="330">
        <v>0</v>
      </c>
      <c r="GO17" s="330">
        <v>0</v>
      </c>
      <c r="GP17" s="330">
        <v>0</v>
      </c>
      <c r="GQ17" s="330">
        <v>0</v>
      </c>
      <c r="GR17" s="330">
        <v>0</v>
      </c>
      <c r="GS17" s="330">
        <v>0</v>
      </c>
      <c r="GT17" s="330">
        <v>0</v>
      </c>
      <c r="GU17" s="330">
        <v>0</v>
      </c>
      <c r="GV17" s="330">
        <v>0</v>
      </c>
      <c r="GW17" s="330">
        <v>0</v>
      </c>
      <c r="GX17" s="330">
        <v>0</v>
      </c>
      <c r="GY17" s="330">
        <v>0</v>
      </c>
      <c r="GZ17" s="330">
        <v>0</v>
      </c>
      <c r="HA17" s="330">
        <v>0</v>
      </c>
      <c r="HB17" s="330">
        <v>0</v>
      </c>
      <c r="HC17" s="330">
        <v>0</v>
      </c>
      <c r="HD17" s="330">
        <v>0</v>
      </c>
      <c r="HE17" s="330">
        <v>0</v>
      </c>
      <c r="HF17" s="330">
        <v>0</v>
      </c>
      <c r="HG17" s="330">
        <v>0</v>
      </c>
      <c r="HH17" s="330">
        <v>0</v>
      </c>
      <c r="HI17" s="330">
        <v>0</v>
      </c>
      <c r="HJ17" s="330">
        <v>0</v>
      </c>
      <c r="HK17" s="330">
        <v>0</v>
      </c>
      <c r="HL17" s="330">
        <v>0</v>
      </c>
      <c r="HM17" s="330">
        <v>0</v>
      </c>
      <c r="HN17" s="330">
        <v>0</v>
      </c>
      <c r="HO17" s="330">
        <v>0</v>
      </c>
      <c r="HP17" s="330">
        <v>0</v>
      </c>
      <c r="HQ17" s="330">
        <v>0</v>
      </c>
      <c r="HR17" s="330">
        <v>0</v>
      </c>
      <c r="HS17" s="330">
        <v>0</v>
      </c>
      <c r="HT17" s="330">
        <v>0</v>
      </c>
      <c r="HU17" s="330">
        <v>0</v>
      </c>
      <c r="HV17" s="330">
        <v>0</v>
      </c>
      <c r="HW17" s="330">
        <v>0</v>
      </c>
      <c r="HX17" s="330">
        <v>0</v>
      </c>
      <c r="HY17" s="330">
        <v>0</v>
      </c>
      <c r="HZ17" s="330">
        <v>0</v>
      </c>
      <c r="IA17" s="330">
        <v>0</v>
      </c>
      <c r="IB17" s="330">
        <v>0</v>
      </c>
      <c r="IC17" s="330">
        <v>0</v>
      </c>
      <c r="ID17" s="330">
        <v>0</v>
      </c>
      <c r="IE17" s="330">
        <v>0</v>
      </c>
      <c r="IF17" s="330">
        <v>0</v>
      </c>
      <c r="IG17" s="330">
        <v>0</v>
      </c>
      <c r="IH17" s="330">
        <v>0</v>
      </c>
      <c r="II17" s="330">
        <v>0</v>
      </c>
      <c r="IJ17" s="330">
        <v>0</v>
      </c>
      <c r="IK17" s="330">
        <v>0</v>
      </c>
      <c r="IL17" s="330">
        <v>0</v>
      </c>
      <c r="IM17" s="330">
        <v>0</v>
      </c>
      <c r="IN17" s="330">
        <v>0</v>
      </c>
      <c r="IO17" s="330">
        <v>0</v>
      </c>
      <c r="IP17" s="330">
        <v>0</v>
      </c>
      <c r="IQ17" s="330">
        <v>0</v>
      </c>
      <c r="IR17" s="330">
        <v>0</v>
      </c>
      <c r="IS17" s="330">
        <v>0</v>
      </c>
      <c r="IT17" s="330">
        <v>0</v>
      </c>
      <c r="IU17" s="330">
        <v>0</v>
      </c>
      <c r="IV17" s="330">
        <v>0</v>
      </c>
      <c r="IW17" s="330">
        <v>0</v>
      </c>
      <c r="IX17" s="330">
        <v>0</v>
      </c>
      <c r="IY17" s="330">
        <v>0</v>
      </c>
      <c r="IZ17" s="330">
        <v>0</v>
      </c>
      <c r="JA17" s="330">
        <v>0</v>
      </c>
      <c r="JB17" s="330">
        <v>0</v>
      </c>
      <c r="JC17" s="330">
        <v>0</v>
      </c>
      <c r="JD17" s="330">
        <v>0</v>
      </c>
      <c r="JE17" s="330">
        <v>0</v>
      </c>
      <c r="JF17" s="330">
        <v>0</v>
      </c>
      <c r="JG17" s="330">
        <v>0</v>
      </c>
      <c r="JH17" s="330">
        <v>0</v>
      </c>
      <c r="JI17" s="330">
        <v>0</v>
      </c>
      <c r="JJ17" s="330">
        <v>0</v>
      </c>
      <c r="JK17" s="330">
        <v>0</v>
      </c>
      <c r="JL17" s="330">
        <v>0</v>
      </c>
      <c r="JM17" s="330">
        <v>0</v>
      </c>
      <c r="JN17" s="330">
        <v>0</v>
      </c>
      <c r="JO17" s="330">
        <v>0</v>
      </c>
      <c r="JP17" s="330">
        <v>0</v>
      </c>
      <c r="JQ17" s="330">
        <v>0</v>
      </c>
      <c r="JR17" s="330">
        <v>0</v>
      </c>
      <c r="JS17" s="330">
        <v>0</v>
      </c>
      <c r="JT17" s="330">
        <v>0</v>
      </c>
      <c r="JU17" s="330">
        <v>0</v>
      </c>
      <c r="JV17" s="330">
        <v>0</v>
      </c>
      <c r="JW17" s="330">
        <v>0</v>
      </c>
      <c r="JX17" s="330">
        <v>0</v>
      </c>
      <c r="JY17" s="330">
        <v>0</v>
      </c>
      <c r="JZ17" s="330">
        <v>0</v>
      </c>
      <c r="KA17" s="330">
        <v>0</v>
      </c>
      <c r="KB17" s="330">
        <v>0</v>
      </c>
      <c r="KC17" s="330">
        <v>0</v>
      </c>
      <c r="KD17" s="330">
        <v>0</v>
      </c>
      <c r="KE17" s="330">
        <v>0</v>
      </c>
      <c r="KF17" s="330">
        <v>0</v>
      </c>
      <c r="KG17" s="330">
        <v>0</v>
      </c>
      <c r="KH17" s="330">
        <v>0</v>
      </c>
      <c r="KI17" s="330">
        <v>0</v>
      </c>
      <c r="KJ17" s="330">
        <v>0</v>
      </c>
      <c r="KK17" s="330">
        <v>0</v>
      </c>
      <c r="KL17" s="330">
        <v>0</v>
      </c>
      <c r="KM17" s="330">
        <v>0</v>
      </c>
      <c r="KN17" s="330">
        <v>0</v>
      </c>
      <c r="KO17" s="330">
        <v>0</v>
      </c>
      <c r="KP17" s="330">
        <v>0</v>
      </c>
      <c r="KQ17" s="167"/>
      <c r="KS17" s="169">
        <f t="shared" si="2"/>
        <v>0</v>
      </c>
      <c r="KT17" s="169">
        <f t="shared" si="3"/>
        <v>0</v>
      </c>
      <c r="KU17" s="169">
        <f t="shared" si="5"/>
        <v>0</v>
      </c>
      <c r="KV17" s="178"/>
      <c r="KW17" s="178"/>
      <c r="KY17" s="168">
        <f t="shared" si="4"/>
        <v>0</v>
      </c>
    </row>
    <row r="18" spans="1:311" ht="12.75" hidden="1" customHeight="1" x14ac:dyDescent="0.25">
      <c r="A18" s="166">
        <f t="shared" si="0"/>
        <v>1989</v>
      </c>
      <c r="B18" s="273">
        <f t="shared" si="1"/>
        <v>32873</v>
      </c>
      <c r="C18" s="330">
        <v>0</v>
      </c>
      <c r="D18" s="330">
        <v>0</v>
      </c>
      <c r="E18" s="330">
        <v>0</v>
      </c>
      <c r="F18" s="330">
        <v>0</v>
      </c>
      <c r="G18" s="330">
        <v>0</v>
      </c>
      <c r="H18" s="330">
        <v>0</v>
      </c>
      <c r="I18" s="330">
        <v>0</v>
      </c>
      <c r="J18" s="330">
        <v>0</v>
      </c>
      <c r="K18" s="330">
        <v>0</v>
      </c>
      <c r="L18" s="330">
        <v>0</v>
      </c>
      <c r="M18" s="330">
        <v>0</v>
      </c>
      <c r="N18" s="330">
        <v>0</v>
      </c>
      <c r="O18" s="330">
        <v>0</v>
      </c>
      <c r="P18" s="330">
        <v>0</v>
      </c>
      <c r="Q18" s="330">
        <v>0</v>
      </c>
      <c r="R18" s="330">
        <v>0</v>
      </c>
      <c r="S18" s="330">
        <v>0</v>
      </c>
      <c r="T18" s="330">
        <v>0</v>
      </c>
      <c r="U18" s="330">
        <v>0</v>
      </c>
      <c r="V18" s="330">
        <v>0</v>
      </c>
      <c r="W18" s="330">
        <v>0</v>
      </c>
      <c r="X18" s="330">
        <v>0</v>
      </c>
      <c r="Y18" s="330">
        <v>0</v>
      </c>
      <c r="Z18" s="330">
        <v>0</v>
      </c>
      <c r="AA18" s="330">
        <v>0</v>
      </c>
      <c r="AB18" s="330">
        <v>0</v>
      </c>
      <c r="AC18" s="330">
        <v>0</v>
      </c>
      <c r="AD18" s="330">
        <v>0</v>
      </c>
      <c r="AE18" s="330">
        <v>0</v>
      </c>
      <c r="AF18" s="330">
        <v>0</v>
      </c>
      <c r="AG18" s="330">
        <v>0</v>
      </c>
      <c r="AH18" s="330">
        <v>0</v>
      </c>
      <c r="AI18" s="330">
        <v>0</v>
      </c>
      <c r="AJ18" s="330">
        <v>0</v>
      </c>
      <c r="AK18" s="330">
        <v>0</v>
      </c>
      <c r="AL18" s="330">
        <v>0</v>
      </c>
      <c r="AM18" s="330">
        <v>0</v>
      </c>
      <c r="AN18" s="330">
        <v>0</v>
      </c>
      <c r="AO18" s="330">
        <v>0</v>
      </c>
      <c r="AP18" s="330">
        <v>0</v>
      </c>
      <c r="AQ18" s="330">
        <v>0</v>
      </c>
      <c r="AR18" s="330">
        <v>0</v>
      </c>
      <c r="AS18" s="330">
        <v>0</v>
      </c>
      <c r="AT18" s="330">
        <v>0</v>
      </c>
      <c r="AU18" s="330">
        <v>0</v>
      </c>
      <c r="AV18" s="330">
        <v>0</v>
      </c>
      <c r="AW18" s="330">
        <v>0</v>
      </c>
      <c r="AX18" s="330">
        <v>0</v>
      </c>
      <c r="AY18" s="330">
        <v>0</v>
      </c>
      <c r="AZ18" s="330">
        <v>0</v>
      </c>
      <c r="BA18" s="330">
        <v>0</v>
      </c>
      <c r="BB18" s="330">
        <v>0</v>
      </c>
      <c r="BC18" s="330">
        <v>0</v>
      </c>
      <c r="BD18" s="330">
        <v>0</v>
      </c>
      <c r="BE18" s="330">
        <v>0</v>
      </c>
      <c r="BF18" s="330">
        <v>0</v>
      </c>
      <c r="BG18" s="330">
        <v>0</v>
      </c>
      <c r="BH18" s="330">
        <v>0</v>
      </c>
      <c r="BI18" s="330">
        <v>0</v>
      </c>
      <c r="BJ18" s="330">
        <v>0</v>
      </c>
      <c r="BK18" s="330">
        <v>0</v>
      </c>
      <c r="BL18" s="330">
        <v>0</v>
      </c>
      <c r="BM18" s="330">
        <v>0</v>
      </c>
      <c r="BN18" s="330">
        <v>0</v>
      </c>
      <c r="BO18" s="330">
        <v>0</v>
      </c>
      <c r="BP18" s="330">
        <v>0</v>
      </c>
      <c r="BQ18" s="330">
        <v>0</v>
      </c>
      <c r="BR18" s="330">
        <v>0</v>
      </c>
      <c r="BS18" s="330">
        <v>0</v>
      </c>
      <c r="BT18" s="330">
        <v>0</v>
      </c>
      <c r="BU18" s="330">
        <v>0</v>
      </c>
      <c r="BV18" s="330">
        <v>0</v>
      </c>
      <c r="BW18" s="330">
        <v>0</v>
      </c>
      <c r="BX18" s="330">
        <v>0</v>
      </c>
      <c r="BY18" s="330">
        <v>0</v>
      </c>
      <c r="BZ18" s="330">
        <v>0</v>
      </c>
      <c r="CA18" s="330">
        <v>0</v>
      </c>
      <c r="CB18" s="330">
        <v>0</v>
      </c>
      <c r="CC18" s="330">
        <v>0</v>
      </c>
      <c r="CD18" s="330">
        <v>0</v>
      </c>
      <c r="CE18" s="330">
        <v>0</v>
      </c>
      <c r="CF18" s="330">
        <v>0</v>
      </c>
      <c r="CG18" s="330">
        <v>0</v>
      </c>
      <c r="CH18" s="330">
        <v>0</v>
      </c>
      <c r="CI18" s="330">
        <v>0</v>
      </c>
      <c r="CJ18" s="330">
        <v>0</v>
      </c>
      <c r="CK18" s="330">
        <v>0</v>
      </c>
      <c r="CL18" s="330">
        <v>0</v>
      </c>
      <c r="CM18" s="330">
        <v>0</v>
      </c>
      <c r="CN18" s="330">
        <v>0</v>
      </c>
      <c r="CO18" s="330">
        <v>0</v>
      </c>
      <c r="CP18" s="330">
        <v>0</v>
      </c>
      <c r="CQ18" s="330">
        <v>0</v>
      </c>
      <c r="CR18" s="330">
        <v>0</v>
      </c>
      <c r="CS18" s="330">
        <v>0</v>
      </c>
      <c r="CT18" s="330">
        <v>0</v>
      </c>
      <c r="CU18" s="330">
        <v>0</v>
      </c>
      <c r="CV18" s="330">
        <v>0</v>
      </c>
      <c r="CW18" s="330">
        <v>0</v>
      </c>
      <c r="CX18" s="330">
        <v>0</v>
      </c>
      <c r="CY18" s="330">
        <v>0</v>
      </c>
      <c r="CZ18" s="330">
        <v>0</v>
      </c>
      <c r="DA18" s="330">
        <v>0</v>
      </c>
      <c r="DB18" s="330">
        <v>0</v>
      </c>
      <c r="DC18" s="330">
        <v>0</v>
      </c>
      <c r="DD18" s="330">
        <v>0</v>
      </c>
      <c r="DE18" s="330">
        <v>0</v>
      </c>
      <c r="DF18" s="330">
        <v>0</v>
      </c>
      <c r="DG18" s="330">
        <v>0</v>
      </c>
      <c r="DH18" s="330">
        <v>0</v>
      </c>
      <c r="DI18" s="330">
        <v>0</v>
      </c>
      <c r="DJ18" s="330">
        <v>0</v>
      </c>
      <c r="DK18" s="330">
        <v>0</v>
      </c>
      <c r="DL18" s="330">
        <v>0</v>
      </c>
      <c r="DM18" s="330">
        <v>0</v>
      </c>
      <c r="DN18" s="330">
        <v>0</v>
      </c>
      <c r="DO18" s="330">
        <v>0</v>
      </c>
      <c r="DP18" s="330">
        <v>0</v>
      </c>
      <c r="DQ18" s="330">
        <v>0</v>
      </c>
      <c r="DR18" s="330">
        <v>0</v>
      </c>
      <c r="DS18" s="330">
        <v>0</v>
      </c>
      <c r="DT18" s="330">
        <v>0</v>
      </c>
      <c r="DU18" s="330">
        <v>0</v>
      </c>
      <c r="DV18" s="330">
        <v>0</v>
      </c>
      <c r="DW18" s="330">
        <v>0</v>
      </c>
      <c r="DX18" s="330">
        <v>0</v>
      </c>
      <c r="DY18" s="330">
        <v>0</v>
      </c>
      <c r="DZ18" s="330">
        <v>0</v>
      </c>
      <c r="EA18" s="330">
        <v>0</v>
      </c>
      <c r="EB18" s="330">
        <v>0</v>
      </c>
      <c r="EC18" s="330">
        <v>0</v>
      </c>
      <c r="ED18" s="330">
        <v>0</v>
      </c>
      <c r="EE18" s="330">
        <v>0</v>
      </c>
      <c r="EF18" s="330">
        <v>0</v>
      </c>
      <c r="EG18" s="330">
        <v>0</v>
      </c>
      <c r="EH18" s="330">
        <v>0</v>
      </c>
      <c r="EI18" s="330">
        <v>0</v>
      </c>
      <c r="EJ18" s="330">
        <v>0</v>
      </c>
      <c r="EK18" s="330">
        <v>0</v>
      </c>
      <c r="EL18" s="330">
        <v>0</v>
      </c>
      <c r="EM18" s="330">
        <v>0</v>
      </c>
      <c r="EN18" s="330">
        <v>0</v>
      </c>
      <c r="EO18" s="330">
        <v>0</v>
      </c>
      <c r="EP18" s="330">
        <v>0</v>
      </c>
      <c r="EQ18" s="330">
        <v>0</v>
      </c>
      <c r="ER18" s="330">
        <v>0</v>
      </c>
      <c r="ES18" s="330">
        <v>0</v>
      </c>
      <c r="ET18" s="330">
        <v>0</v>
      </c>
      <c r="EU18" s="330">
        <v>0</v>
      </c>
      <c r="EV18" s="330">
        <v>0</v>
      </c>
      <c r="EW18" s="330">
        <v>0</v>
      </c>
      <c r="EX18" s="330">
        <v>0</v>
      </c>
      <c r="EY18" s="330">
        <v>0</v>
      </c>
      <c r="EZ18" s="330">
        <v>0</v>
      </c>
      <c r="FA18" s="330">
        <v>0</v>
      </c>
      <c r="FB18" s="330">
        <v>0</v>
      </c>
      <c r="FC18" s="330">
        <v>0</v>
      </c>
      <c r="FD18" s="330">
        <v>0</v>
      </c>
      <c r="FE18" s="330">
        <v>0</v>
      </c>
      <c r="FF18" s="330">
        <v>0</v>
      </c>
      <c r="FG18" s="330">
        <v>0</v>
      </c>
      <c r="FH18" s="330">
        <v>0</v>
      </c>
      <c r="FI18" s="330">
        <v>0</v>
      </c>
      <c r="FJ18" s="330">
        <v>0</v>
      </c>
      <c r="FK18" s="330">
        <v>0</v>
      </c>
      <c r="FL18" s="330">
        <v>0</v>
      </c>
      <c r="FM18" s="330">
        <v>0</v>
      </c>
      <c r="FN18" s="330">
        <v>0</v>
      </c>
      <c r="FO18" s="330">
        <v>0</v>
      </c>
      <c r="FP18" s="330">
        <v>0</v>
      </c>
      <c r="FQ18" s="330">
        <v>0</v>
      </c>
      <c r="FR18" s="330">
        <v>0</v>
      </c>
      <c r="FS18" s="330">
        <v>0</v>
      </c>
      <c r="FT18" s="330">
        <v>0</v>
      </c>
      <c r="FU18" s="330">
        <v>0</v>
      </c>
      <c r="FV18" s="330">
        <v>0</v>
      </c>
      <c r="FW18" s="330">
        <v>0</v>
      </c>
      <c r="FX18" s="330">
        <v>0</v>
      </c>
      <c r="FY18" s="330">
        <v>0</v>
      </c>
      <c r="FZ18" s="330">
        <v>0</v>
      </c>
      <c r="GA18" s="330">
        <v>0</v>
      </c>
      <c r="GB18" s="330">
        <v>0</v>
      </c>
      <c r="GC18" s="330">
        <v>0</v>
      </c>
      <c r="GD18" s="330">
        <v>0</v>
      </c>
      <c r="GE18" s="330">
        <v>0</v>
      </c>
      <c r="GF18" s="330">
        <v>0</v>
      </c>
      <c r="GG18" s="330">
        <v>0</v>
      </c>
      <c r="GH18" s="330">
        <v>0</v>
      </c>
      <c r="GI18" s="330">
        <v>0</v>
      </c>
      <c r="GJ18" s="330">
        <v>0</v>
      </c>
      <c r="GK18" s="330">
        <v>0</v>
      </c>
      <c r="GL18" s="330">
        <v>0</v>
      </c>
      <c r="GM18" s="330">
        <v>0</v>
      </c>
      <c r="GN18" s="330">
        <v>0</v>
      </c>
      <c r="GO18" s="330">
        <v>0</v>
      </c>
      <c r="GP18" s="330">
        <v>0</v>
      </c>
      <c r="GQ18" s="330">
        <v>0</v>
      </c>
      <c r="GR18" s="330">
        <v>0</v>
      </c>
      <c r="GS18" s="330">
        <v>0</v>
      </c>
      <c r="GT18" s="330">
        <v>0</v>
      </c>
      <c r="GU18" s="330">
        <v>0</v>
      </c>
      <c r="GV18" s="330">
        <v>0</v>
      </c>
      <c r="GW18" s="330">
        <v>0</v>
      </c>
      <c r="GX18" s="330">
        <v>0</v>
      </c>
      <c r="GY18" s="330">
        <v>0</v>
      </c>
      <c r="GZ18" s="330">
        <v>0</v>
      </c>
      <c r="HA18" s="330">
        <v>0</v>
      </c>
      <c r="HB18" s="330">
        <v>0</v>
      </c>
      <c r="HC18" s="330">
        <v>0</v>
      </c>
      <c r="HD18" s="330">
        <v>0</v>
      </c>
      <c r="HE18" s="330">
        <v>0</v>
      </c>
      <c r="HF18" s="330">
        <v>0</v>
      </c>
      <c r="HG18" s="330">
        <v>0</v>
      </c>
      <c r="HH18" s="330">
        <v>0</v>
      </c>
      <c r="HI18" s="330">
        <v>0</v>
      </c>
      <c r="HJ18" s="330">
        <v>0</v>
      </c>
      <c r="HK18" s="330">
        <v>0</v>
      </c>
      <c r="HL18" s="330">
        <v>0</v>
      </c>
      <c r="HM18" s="330">
        <v>0</v>
      </c>
      <c r="HN18" s="330">
        <v>0</v>
      </c>
      <c r="HO18" s="330">
        <v>0</v>
      </c>
      <c r="HP18" s="330">
        <v>0</v>
      </c>
      <c r="HQ18" s="330">
        <v>0</v>
      </c>
      <c r="HR18" s="330">
        <v>0</v>
      </c>
      <c r="HS18" s="330">
        <v>0</v>
      </c>
      <c r="HT18" s="330">
        <v>0</v>
      </c>
      <c r="HU18" s="330">
        <v>0</v>
      </c>
      <c r="HV18" s="330">
        <v>0</v>
      </c>
      <c r="HW18" s="330">
        <v>0</v>
      </c>
      <c r="HX18" s="330">
        <v>0</v>
      </c>
      <c r="HY18" s="330">
        <v>0</v>
      </c>
      <c r="HZ18" s="330">
        <v>0</v>
      </c>
      <c r="IA18" s="330">
        <v>0</v>
      </c>
      <c r="IB18" s="330">
        <v>0</v>
      </c>
      <c r="IC18" s="330">
        <v>0</v>
      </c>
      <c r="ID18" s="330">
        <v>0</v>
      </c>
      <c r="IE18" s="330">
        <v>0</v>
      </c>
      <c r="IF18" s="330">
        <v>0</v>
      </c>
      <c r="IG18" s="330">
        <v>0</v>
      </c>
      <c r="IH18" s="330">
        <v>0</v>
      </c>
      <c r="II18" s="330">
        <v>0</v>
      </c>
      <c r="IJ18" s="330">
        <v>0</v>
      </c>
      <c r="IK18" s="330">
        <v>0</v>
      </c>
      <c r="IL18" s="330">
        <v>0</v>
      </c>
      <c r="IM18" s="330">
        <v>0</v>
      </c>
      <c r="IN18" s="330">
        <v>0</v>
      </c>
      <c r="IO18" s="330">
        <v>0</v>
      </c>
      <c r="IP18" s="330">
        <v>0</v>
      </c>
      <c r="IQ18" s="330">
        <v>0</v>
      </c>
      <c r="IR18" s="330">
        <v>0</v>
      </c>
      <c r="IS18" s="330">
        <v>0</v>
      </c>
      <c r="IT18" s="330">
        <v>0</v>
      </c>
      <c r="IU18" s="330">
        <v>0</v>
      </c>
      <c r="IV18" s="330">
        <v>0</v>
      </c>
      <c r="IW18" s="330">
        <v>0</v>
      </c>
      <c r="IX18" s="330">
        <v>0</v>
      </c>
      <c r="IY18" s="330">
        <v>0</v>
      </c>
      <c r="IZ18" s="330">
        <v>0</v>
      </c>
      <c r="JA18" s="330">
        <v>0</v>
      </c>
      <c r="JB18" s="330">
        <v>0</v>
      </c>
      <c r="JC18" s="330">
        <v>0</v>
      </c>
      <c r="JD18" s="330">
        <v>0</v>
      </c>
      <c r="JE18" s="330">
        <v>0</v>
      </c>
      <c r="JF18" s="330">
        <v>0</v>
      </c>
      <c r="JG18" s="330">
        <v>0</v>
      </c>
      <c r="JH18" s="330">
        <v>0</v>
      </c>
      <c r="JI18" s="330">
        <v>0</v>
      </c>
      <c r="JJ18" s="330">
        <v>0</v>
      </c>
      <c r="JK18" s="330">
        <v>0</v>
      </c>
      <c r="JL18" s="330">
        <v>0</v>
      </c>
      <c r="JM18" s="330">
        <v>0</v>
      </c>
      <c r="JN18" s="330">
        <v>0</v>
      </c>
      <c r="JO18" s="330">
        <v>0</v>
      </c>
      <c r="JP18" s="330">
        <v>0</v>
      </c>
      <c r="JQ18" s="330">
        <v>0</v>
      </c>
      <c r="JR18" s="330">
        <v>0</v>
      </c>
      <c r="JS18" s="330">
        <v>0</v>
      </c>
      <c r="JT18" s="330">
        <v>0</v>
      </c>
      <c r="JU18" s="330">
        <v>0</v>
      </c>
      <c r="JV18" s="330">
        <v>0</v>
      </c>
      <c r="JW18" s="330">
        <v>0</v>
      </c>
      <c r="JX18" s="330">
        <v>0</v>
      </c>
      <c r="JY18" s="330">
        <v>0</v>
      </c>
      <c r="JZ18" s="330">
        <v>0</v>
      </c>
      <c r="KA18" s="330">
        <v>0</v>
      </c>
      <c r="KB18" s="330">
        <v>0</v>
      </c>
      <c r="KC18" s="330">
        <v>0</v>
      </c>
      <c r="KD18" s="330">
        <v>0</v>
      </c>
      <c r="KE18" s="330">
        <v>0</v>
      </c>
      <c r="KF18" s="330">
        <v>0</v>
      </c>
      <c r="KG18" s="330">
        <v>0</v>
      </c>
      <c r="KH18" s="330">
        <v>0</v>
      </c>
      <c r="KI18" s="330">
        <v>0</v>
      </c>
      <c r="KJ18" s="330">
        <v>0</v>
      </c>
      <c r="KK18" s="330">
        <v>0</v>
      </c>
      <c r="KL18" s="330">
        <v>0</v>
      </c>
      <c r="KM18" s="330">
        <v>0</v>
      </c>
      <c r="KN18" s="330">
        <v>0</v>
      </c>
      <c r="KO18" s="330">
        <v>0</v>
      </c>
      <c r="KP18" s="330">
        <v>0</v>
      </c>
      <c r="KQ18" s="167"/>
      <c r="KS18" s="169">
        <f t="shared" si="2"/>
        <v>0</v>
      </c>
      <c r="KT18" s="169">
        <f t="shared" si="3"/>
        <v>0</v>
      </c>
      <c r="KU18" s="169">
        <f t="shared" si="5"/>
        <v>0</v>
      </c>
      <c r="KV18" s="178"/>
      <c r="KW18" s="178"/>
      <c r="KY18" s="168">
        <f t="shared" si="4"/>
        <v>0</v>
      </c>
    </row>
    <row r="19" spans="1:311" ht="12.75" hidden="1" customHeight="1" x14ac:dyDescent="0.25">
      <c r="A19" s="166">
        <f t="shared" si="0"/>
        <v>1990</v>
      </c>
      <c r="B19" s="273">
        <f t="shared" si="1"/>
        <v>32963</v>
      </c>
      <c r="C19" s="330">
        <v>0</v>
      </c>
      <c r="D19" s="330">
        <v>0</v>
      </c>
      <c r="E19" s="330">
        <v>0</v>
      </c>
      <c r="F19" s="330">
        <v>0</v>
      </c>
      <c r="G19" s="330">
        <v>0</v>
      </c>
      <c r="H19" s="330">
        <v>0</v>
      </c>
      <c r="I19" s="330">
        <v>0</v>
      </c>
      <c r="J19" s="330">
        <v>0</v>
      </c>
      <c r="K19" s="330">
        <v>0</v>
      </c>
      <c r="L19" s="330">
        <v>0</v>
      </c>
      <c r="M19" s="330">
        <v>0</v>
      </c>
      <c r="N19" s="330">
        <v>0</v>
      </c>
      <c r="O19" s="330">
        <v>0</v>
      </c>
      <c r="P19" s="330">
        <v>0</v>
      </c>
      <c r="Q19" s="330">
        <v>0</v>
      </c>
      <c r="R19" s="330">
        <v>0</v>
      </c>
      <c r="S19" s="330">
        <v>0</v>
      </c>
      <c r="T19" s="330">
        <v>0</v>
      </c>
      <c r="U19" s="330">
        <v>0</v>
      </c>
      <c r="V19" s="330">
        <v>0</v>
      </c>
      <c r="W19" s="330">
        <v>0</v>
      </c>
      <c r="X19" s="330">
        <v>0</v>
      </c>
      <c r="Y19" s="330">
        <v>0</v>
      </c>
      <c r="Z19" s="330">
        <v>0</v>
      </c>
      <c r="AA19" s="330">
        <v>0</v>
      </c>
      <c r="AB19" s="330">
        <v>0</v>
      </c>
      <c r="AC19" s="330">
        <v>0</v>
      </c>
      <c r="AD19" s="330">
        <v>0</v>
      </c>
      <c r="AE19" s="330">
        <v>0</v>
      </c>
      <c r="AF19" s="330">
        <v>0</v>
      </c>
      <c r="AG19" s="330">
        <v>0</v>
      </c>
      <c r="AH19" s="330">
        <v>0</v>
      </c>
      <c r="AI19" s="330">
        <v>0</v>
      </c>
      <c r="AJ19" s="330">
        <v>0</v>
      </c>
      <c r="AK19" s="330">
        <v>0</v>
      </c>
      <c r="AL19" s="330">
        <v>0</v>
      </c>
      <c r="AM19" s="330">
        <v>0</v>
      </c>
      <c r="AN19" s="330">
        <v>0</v>
      </c>
      <c r="AO19" s="330">
        <v>0</v>
      </c>
      <c r="AP19" s="330">
        <v>0</v>
      </c>
      <c r="AQ19" s="330">
        <v>0</v>
      </c>
      <c r="AR19" s="330">
        <v>0</v>
      </c>
      <c r="AS19" s="330">
        <v>0</v>
      </c>
      <c r="AT19" s="330">
        <v>0</v>
      </c>
      <c r="AU19" s="330">
        <v>0</v>
      </c>
      <c r="AV19" s="330">
        <v>0</v>
      </c>
      <c r="AW19" s="330">
        <v>0</v>
      </c>
      <c r="AX19" s="330">
        <v>0</v>
      </c>
      <c r="AY19" s="330">
        <v>0</v>
      </c>
      <c r="AZ19" s="330">
        <v>0</v>
      </c>
      <c r="BA19" s="330">
        <v>0</v>
      </c>
      <c r="BB19" s="330">
        <v>0</v>
      </c>
      <c r="BC19" s="330">
        <v>0</v>
      </c>
      <c r="BD19" s="330">
        <v>0</v>
      </c>
      <c r="BE19" s="330">
        <v>0</v>
      </c>
      <c r="BF19" s="330">
        <v>0</v>
      </c>
      <c r="BG19" s="330">
        <v>0</v>
      </c>
      <c r="BH19" s="330">
        <v>0</v>
      </c>
      <c r="BI19" s="330">
        <v>0</v>
      </c>
      <c r="BJ19" s="330">
        <v>0</v>
      </c>
      <c r="BK19" s="330">
        <v>0</v>
      </c>
      <c r="BL19" s="330">
        <v>0</v>
      </c>
      <c r="BM19" s="330">
        <v>0</v>
      </c>
      <c r="BN19" s="330">
        <v>0</v>
      </c>
      <c r="BO19" s="330">
        <v>0</v>
      </c>
      <c r="BP19" s="330">
        <v>0</v>
      </c>
      <c r="BQ19" s="330">
        <v>0</v>
      </c>
      <c r="BR19" s="330">
        <v>0</v>
      </c>
      <c r="BS19" s="330">
        <v>0</v>
      </c>
      <c r="BT19" s="330">
        <v>0</v>
      </c>
      <c r="BU19" s="330">
        <v>0</v>
      </c>
      <c r="BV19" s="330">
        <v>0</v>
      </c>
      <c r="BW19" s="330">
        <v>0</v>
      </c>
      <c r="BX19" s="330">
        <v>0</v>
      </c>
      <c r="BY19" s="330">
        <v>0</v>
      </c>
      <c r="BZ19" s="330">
        <v>0</v>
      </c>
      <c r="CA19" s="330">
        <v>0</v>
      </c>
      <c r="CB19" s="330">
        <v>0</v>
      </c>
      <c r="CC19" s="330">
        <v>0</v>
      </c>
      <c r="CD19" s="330">
        <v>0</v>
      </c>
      <c r="CE19" s="330">
        <v>0</v>
      </c>
      <c r="CF19" s="330">
        <v>0</v>
      </c>
      <c r="CG19" s="330">
        <v>0</v>
      </c>
      <c r="CH19" s="330">
        <v>0</v>
      </c>
      <c r="CI19" s="330">
        <v>0</v>
      </c>
      <c r="CJ19" s="330">
        <v>0</v>
      </c>
      <c r="CK19" s="330">
        <v>0</v>
      </c>
      <c r="CL19" s="330">
        <v>0</v>
      </c>
      <c r="CM19" s="330">
        <v>0</v>
      </c>
      <c r="CN19" s="330">
        <v>0</v>
      </c>
      <c r="CO19" s="330">
        <v>0</v>
      </c>
      <c r="CP19" s="330">
        <v>0</v>
      </c>
      <c r="CQ19" s="330">
        <v>0</v>
      </c>
      <c r="CR19" s="330">
        <v>0</v>
      </c>
      <c r="CS19" s="330">
        <v>0</v>
      </c>
      <c r="CT19" s="330">
        <v>0</v>
      </c>
      <c r="CU19" s="330">
        <v>0</v>
      </c>
      <c r="CV19" s="330">
        <v>0</v>
      </c>
      <c r="CW19" s="330">
        <v>0</v>
      </c>
      <c r="CX19" s="330">
        <v>0</v>
      </c>
      <c r="CY19" s="330">
        <v>0</v>
      </c>
      <c r="CZ19" s="330">
        <v>0</v>
      </c>
      <c r="DA19" s="330">
        <v>0</v>
      </c>
      <c r="DB19" s="330">
        <v>0</v>
      </c>
      <c r="DC19" s="330">
        <v>0</v>
      </c>
      <c r="DD19" s="330">
        <v>0</v>
      </c>
      <c r="DE19" s="330">
        <v>0</v>
      </c>
      <c r="DF19" s="330">
        <v>0</v>
      </c>
      <c r="DG19" s="330">
        <v>0</v>
      </c>
      <c r="DH19" s="330">
        <v>0</v>
      </c>
      <c r="DI19" s="330">
        <v>0</v>
      </c>
      <c r="DJ19" s="330">
        <v>0</v>
      </c>
      <c r="DK19" s="330">
        <v>0</v>
      </c>
      <c r="DL19" s="330">
        <v>0</v>
      </c>
      <c r="DM19" s="330">
        <v>0</v>
      </c>
      <c r="DN19" s="330">
        <v>0</v>
      </c>
      <c r="DO19" s="330">
        <v>0</v>
      </c>
      <c r="DP19" s="330">
        <v>0</v>
      </c>
      <c r="DQ19" s="330">
        <v>0</v>
      </c>
      <c r="DR19" s="330">
        <v>0</v>
      </c>
      <c r="DS19" s="330">
        <v>0</v>
      </c>
      <c r="DT19" s="330">
        <v>0</v>
      </c>
      <c r="DU19" s="330">
        <v>0</v>
      </c>
      <c r="DV19" s="330">
        <v>0</v>
      </c>
      <c r="DW19" s="330">
        <v>0</v>
      </c>
      <c r="DX19" s="330">
        <v>0</v>
      </c>
      <c r="DY19" s="330">
        <v>0</v>
      </c>
      <c r="DZ19" s="330">
        <v>0</v>
      </c>
      <c r="EA19" s="330">
        <v>0</v>
      </c>
      <c r="EB19" s="330">
        <v>0</v>
      </c>
      <c r="EC19" s="330">
        <v>0</v>
      </c>
      <c r="ED19" s="330">
        <v>0</v>
      </c>
      <c r="EE19" s="330">
        <v>0</v>
      </c>
      <c r="EF19" s="330">
        <v>0</v>
      </c>
      <c r="EG19" s="330">
        <v>0</v>
      </c>
      <c r="EH19" s="330">
        <v>0</v>
      </c>
      <c r="EI19" s="330">
        <v>0</v>
      </c>
      <c r="EJ19" s="330">
        <v>0</v>
      </c>
      <c r="EK19" s="330">
        <v>0</v>
      </c>
      <c r="EL19" s="330">
        <v>0</v>
      </c>
      <c r="EM19" s="330">
        <v>0</v>
      </c>
      <c r="EN19" s="330">
        <v>0</v>
      </c>
      <c r="EO19" s="330">
        <v>0</v>
      </c>
      <c r="EP19" s="330">
        <v>0</v>
      </c>
      <c r="EQ19" s="330">
        <v>0</v>
      </c>
      <c r="ER19" s="330">
        <v>0</v>
      </c>
      <c r="ES19" s="330">
        <v>0</v>
      </c>
      <c r="ET19" s="330">
        <v>0</v>
      </c>
      <c r="EU19" s="330">
        <v>0</v>
      </c>
      <c r="EV19" s="330">
        <v>0</v>
      </c>
      <c r="EW19" s="330">
        <v>0</v>
      </c>
      <c r="EX19" s="330">
        <v>0</v>
      </c>
      <c r="EY19" s="330">
        <v>0</v>
      </c>
      <c r="EZ19" s="330">
        <v>0</v>
      </c>
      <c r="FA19" s="330">
        <v>0</v>
      </c>
      <c r="FB19" s="330">
        <v>0</v>
      </c>
      <c r="FC19" s="330">
        <v>0</v>
      </c>
      <c r="FD19" s="330">
        <v>0</v>
      </c>
      <c r="FE19" s="330">
        <v>0</v>
      </c>
      <c r="FF19" s="330">
        <v>0</v>
      </c>
      <c r="FG19" s="330">
        <v>0</v>
      </c>
      <c r="FH19" s="330">
        <v>0</v>
      </c>
      <c r="FI19" s="330">
        <v>0</v>
      </c>
      <c r="FJ19" s="330">
        <v>0</v>
      </c>
      <c r="FK19" s="330">
        <v>0</v>
      </c>
      <c r="FL19" s="330">
        <v>0</v>
      </c>
      <c r="FM19" s="330">
        <v>0</v>
      </c>
      <c r="FN19" s="330">
        <v>0</v>
      </c>
      <c r="FO19" s="330">
        <v>0</v>
      </c>
      <c r="FP19" s="330">
        <v>0</v>
      </c>
      <c r="FQ19" s="330">
        <v>0</v>
      </c>
      <c r="FR19" s="330">
        <v>0</v>
      </c>
      <c r="FS19" s="330">
        <v>0</v>
      </c>
      <c r="FT19" s="330">
        <v>0</v>
      </c>
      <c r="FU19" s="330">
        <v>0</v>
      </c>
      <c r="FV19" s="330">
        <v>0</v>
      </c>
      <c r="FW19" s="330">
        <v>0</v>
      </c>
      <c r="FX19" s="330">
        <v>0</v>
      </c>
      <c r="FY19" s="330">
        <v>0</v>
      </c>
      <c r="FZ19" s="330">
        <v>0</v>
      </c>
      <c r="GA19" s="330">
        <v>0</v>
      </c>
      <c r="GB19" s="330">
        <v>0</v>
      </c>
      <c r="GC19" s="330">
        <v>0</v>
      </c>
      <c r="GD19" s="330">
        <v>0</v>
      </c>
      <c r="GE19" s="330">
        <v>0</v>
      </c>
      <c r="GF19" s="330">
        <v>0</v>
      </c>
      <c r="GG19" s="330">
        <v>0</v>
      </c>
      <c r="GH19" s="330">
        <v>0</v>
      </c>
      <c r="GI19" s="330">
        <v>0</v>
      </c>
      <c r="GJ19" s="330">
        <v>0</v>
      </c>
      <c r="GK19" s="330">
        <v>0</v>
      </c>
      <c r="GL19" s="330">
        <v>0</v>
      </c>
      <c r="GM19" s="330">
        <v>0</v>
      </c>
      <c r="GN19" s="330">
        <v>0</v>
      </c>
      <c r="GO19" s="330">
        <v>0</v>
      </c>
      <c r="GP19" s="330">
        <v>0</v>
      </c>
      <c r="GQ19" s="330">
        <v>0</v>
      </c>
      <c r="GR19" s="330">
        <v>0</v>
      </c>
      <c r="GS19" s="330">
        <v>0</v>
      </c>
      <c r="GT19" s="330">
        <v>0</v>
      </c>
      <c r="GU19" s="330">
        <v>0</v>
      </c>
      <c r="GV19" s="330">
        <v>0</v>
      </c>
      <c r="GW19" s="330">
        <v>0</v>
      </c>
      <c r="GX19" s="330">
        <v>0</v>
      </c>
      <c r="GY19" s="330">
        <v>0</v>
      </c>
      <c r="GZ19" s="330">
        <v>0</v>
      </c>
      <c r="HA19" s="330">
        <v>0</v>
      </c>
      <c r="HB19" s="330">
        <v>0</v>
      </c>
      <c r="HC19" s="330">
        <v>0</v>
      </c>
      <c r="HD19" s="330">
        <v>0</v>
      </c>
      <c r="HE19" s="330">
        <v>0</v>
      </c>
      <c r="HF19" s="330">
        <v>0</v>
      </c>
      <c r="HG19" s="330">
        <v>0</v>
      </c>
      <c r="HH19" s="330">
        <v>0</v>
      </c>
      <c r="HI19" s="330">
        <v>0</v>
      </c>
      <c r="HJ19" s="330">
        <v>0</v>
      </c>
      <c r="HK19" s="330">
        <v>0</v>
      </c>
      <c r="HL19" s="330">
        <v>0</v>
      </c>
      <c r="HM19" s="330">
        <v>0</v>
      </c>
      <c r="HN19" s="330">
        <v>0</v>
      </c>
      <c r="HO19" s="330">
        <v>0</v>
      </c>
      <c r="HP19" s="330">
        <v>0</v>
      </c>
      <c r="HQ19" s="330">
        <v>0</v>
      </c>
      <c r="HR19" s="330">
        <v>0</v>
      </c>
      <c r="HS19" s="330">
        <v>0</v>
      </c>
      <c r="HT19" s="330">
        <v>0</v>
      </c>
      <c r="HU19" s="330">
        <v>0</v>
      </c>
      <c r="HV19" s="330">
        <v>0</v>
      </c>
      <c r="HW19" s="330">
        <v>0</v>
      </c>
      <c r="HX19" s="330">
        <v>0</v>
      </c>
      <c r="HY19" s="330">
        <v>0</v>
      </c>
      <c r="HZ19" s="330">
        <v>0</v>
      </c>
      <c r="IA19" s="330">
        <v>0</v>
      </c>
      <c r="IB19" s="330">
        <v>0</v>
      </c>
      <c r="IC19" s="330">
        <v>0</v>
      </c>
      <c r="ID19" s="330">
        <v>0</v>
      </c>
      <c r="IE19" s="330">
        <v>0</v>
      </c>
      <c r="IF19" s="330">
        <v>0</v>
      </c>
      <c r="IG19" s="330">
        <v>0</v>
      </c>
      <c r="IH19" s="330">
        <v>0</v>
      </c>
      <c r="II19" s="330">
        <v>0</v>
      </c>
      <c r="IJ19" s="330">
        <v>0</v>
      </c>
      <c r="IK19" s="330">
        <v>0</v>
      </c>
      <c r="IL19" s="330">
        <v>0</v>
      </c>
      <c r="IM19" s="330">
        <v>0</v>
      </c>
      <c r="IN19" s="330">
        <v>0</v>
      </c>
      <c r="IO19" s="330">
        <v>0</v>
      </c>
      <c r="IP19" s="330">
        <v>0</v>
      </c>
      <c r="IQ19" s="330">
        <v>0</v>
      </c>
      <c r="IR19" s="330">
        <v>0</v>
      </c>
      <c r="IS19" s="330">
        <v>0</v>
      </c>
      <c r="IT19" s="330">
        <v>0</v>
      </c>
      <c r="IU19" s="330">
        <v>0</v>
      </c>
      <c r="IV19" s="330">
        <v>0</v>
      </c>
      <c r="IW19" s="330">
        <v>0</v>
      </c>
      <c r="IX19" s="330">
        <v>0</v>
      </c>
      <c r="IY19" s="330">
        <v>0</v>
      </c>
      <c r="IZ19" s="330">
        <v>0</v>
      </c>
      <c r="JA19" s="330">
        <v>0</v>
      </c>
      <c r="JB19" s="330">
        <v>0</v>
      </c>
      <c r="JC19" s="330">
        <v>0</v>
      </c>
      <c r="JD19" s="330">
        <v>0</v>
      </c>
      <c r="JE19" s="330">
        <v>0</v>
      </c>
      <c r="JF19" s="330">
        <v>0</v>
      </c>
      <c r="JG19" s="330">
        <v>0</v>
      </c>
      <c r="JH19" s="330">
        <v>0</v>
      </c>
      <c r="JI19" s="330">
        <v>0</v>
      </c>
      <c r="JJ19" s="330">
        <v>0</v>
      </c>
      <c r="JK19" s="330">
        <v>0</v>
      </c>
      <c r="JL19" s="330">
        <v>0</v>
      </c>
      <c r="JM19" s="330">
        <v>0</v>
      </c>
      <c r="JN19" s="330">
        <v>0</v>
      </c>
      <c r="JO19" s="330">
        <v>0</v>
      </c>
      <c r="JP19" s="330">
        <v>0</v>
      </c>
      <c r="JQ19" s="330">
        <v>0</v>
      </c>
      <c r="JR19" s="330">
        <v>0</v>
      </c>
      <c r="JS19" s="330">
        <v>0</v>
      </c>
      <c r="JT19" s="330">
        <v>0</v>
      </c>
      <c r="JU19" s="330">
        <v>0</v>
      </c>
      <c r="JV19" s="330">
        <v>0</v>
      </c>
      <c r="JW19" s="330">
        <v>0</v>
      </c>
      <c r="JX19" s="330">
        <v>0</v>
      </c>
      <c r="JY19" s="330">
        <v>0</v>
      </c>
      <c r="JZ19" s="330">
        <v>0</v>
      </c>
      <c r="KA19" s="330">
        <v>0</v>
      </c>
      <c r="KB19" s="330">
        <v>0</v>
      </c>
      <c r="KC19" s="330">
        <v>0</v>
      </c>
      <c r="KD19" s="330">
        <v>0</v>
      </c>
      <c r="KE19" s="330">
        <v>0</v>
      </c>
      <c r="KF19" s="330">
        <v>0</v>
      </c>
      <c r="KG19" s="330">
        <v>0</v>
      </c>
      <c r="KH19" s="330">
        <v>0</v>
      </c>
      <c r="KI19" s="330">
        <v>0</v>
      </c>
      <c r="KJ19" s="330">
        <v>0</v>
      </c>
      <c r="KK19" s="330">
        <v>0</v>
      </c>
      <c r="KL19" s="330">
        <v>0</v>
      </c>
      <c r="KM19" s="330">
        <v>0</v>
      </c>
      <c r="KN19" s="330">
        <v>0</v>
      </c>
      <c r="KO19" s="330">
        <v>0</v>
      </c>
      <c r="KP19" s="330">
        <v>0</v>
      </c>
      <c r="KQ19" s="167"/>
      <c r="KS19" s="169">
        <f t="shared" si="2"/>
        <v>0</v>
      </c>
      <c r="KT19" s="169">
        <f t="shared" si="3"/>
        <v>0</v>
      </c>
      <c r="KU19" s="169">
        <f t="shared" si="5"/>
        <v>0</v>
      </c>
      <c r="KV19" s="178"/>
      <c r="KW19" s="178"/>
      <c r="KY19" s="168">
        <f t="shared" si="4"/>
        <v>0</v>
      </c>
    </row>
    <row r="20" spans="1:311" ht="12.75" hidden="1" customHeight="1" x14ac:dyDescent="0.25">
      <c r="A20" s="166">
        <f t="shared" si="0"/>
        <v>1990</v>
      </c>
      <c r="B20" s="273">
        <f t="shared" si="1"/>
        <v>33054</v>
      </c>
      <c r="C20" s="330">
        <v>0</v>
      </c>
      <c r="D20" s="330">
        <v>0</v>
      </c>
      <c r="E20" s="330">
        <v>0</v>
      </c>
      <c r="F20" s="330">
        <v>0</v>
      </c>
      <c r="G20" s="330">
        <v>0</v>
      </c>
      <c r="H20" s="330">
        <v>0</v>
      </c>
      <c r="I20" s="330">
        <v>0</v>
      </c>
      <c r="J20" s="330">
        <v>0</v>
      </c>
      <c r="K20" s="330">
        <v>0</v>
      </c>
      <c r="L20" s="330">
        <v>0</v>
      </c>
      <c r="M20" s="330">
        <v>0</v>
      </c>
      <c r="N20" s="330">
        <v>0</v>
      </c>
      <c r="O20" s="330">
        <v>0</v>
      </c>
      <c r="P20" s="330">
        <v>0</v>
      </c>
      <c r="Q20" s="330">
        <v>0</v>
      </c>
      <c r="R20" s="330">
        <v>0</v>
      </c>
      <c r="S20" s="330">
        <v>0</v>
      </c>
      <c r="T20" s="330">
        <v>0</v>
      </c>
      <c r="U20" s="330">
        <v>0</v>
      </c>
      <c r="V20" s="330">
        <v>0</v>
      </c>
      <c r="W20" s="330">
        <v>0</v>
      </c>
      <c r="X20" s="330">
        <v>0</v>
      </c>
      <c r="Y20" s="330">
        <v>0</v>
      </c>
      <c r="Z20" s="330">
        <v>0</v>
      </c>
      <c r="AA20" s="330">
        <v>0</v>
      </c>
      <c r="AB20" s="330">
        <v>0</v>
      </c>
      <c r="AC20" s="330">
        <v>0</v>
      </c>
      <c r="AD20" s="330">
        <v>0</v>
      </c>
      <c r="AE20" s="330">
        <v>0</v>
      </c>
      <c r="AF20" s="330">
        <v>0</v>
      </c>
      <c r="AG20" s="330">
        <v>0</v>
      </c>
      <c r="AH20" s="330">
        <v>0</v>
      </c>
      <c r="AI20" s="330">
        <v>0</v>
      </c>
      <c r="AJ20" s="330">
        <v>0</v>
      </c>
      <c r="AK20" s="330">
        <v>0</v>
      </c>
      <c r="AL20" s="330">
        <v>0</v>
      </c>
      <c r="AM20" s="330">
        <v>0</v>
      </c>
      <c r="AN20" s="330">
        <v>0</v>
      </c>
      <c r="AO20" s="330">
        <v>0</v>
      </c>
      <c r="AP20" s="330">
        <v>0</v>
      </c>
      <c r="AQ20" s="330">
        <v>0</v>
      </c>
      <c r="AR20" s="330">
        <v>0</v>
      </c>
      <c r="AS20" s="330">
        <v>0</v>
      </c>
      <c r="AT20" s="330">
        <v>0</v>
      </c>
      <c r="AU20" s="330">
        <v>0</v>
      </c>
      <c r="AV20" s="330">
        <v>0</v>
      </c>
      <c r="AW20" s="330">
        <v>0</v>
      </c>
      <c r="AX20" s="330">
        <v>0</v>
      </c>
      <c r="AY20" s="330">
        <v>0</v>
      </c>
      <c r="AZ20" s="330">
        <v>0</v>
      </c>
      <c r="BA20" s="330">
        <v>0</v>
      </c>
      <c r="BB20" s="330">
        <v>0</v>
      </c>
      <c r="BC20" s="330">
        <v>0</v>
      </c>
      <c r="BD20" s="330">
        <v>0</v>
      </c>
      <c r="BE20" s="330">
        <v>0</v>
      </c>
      <c r="BF20" s="330">
        <v>0</v>
      </c>
      <c r="BG20" s="330">
        <v>0</v>
      </c>
      <c r="BH20" s="330">
        <v>0</v>
      </c>
      <c r="BI20" s="330">
        <v>0</v>
      </c>
      <c r="BJ20" s="330">
        <v>0</v>
      </c>
      <c r="BK20" s="330">
        <v>0</v>
      </c>
      <c r="BL20" s="330">
        <v>0</v>
      </c>
      <c r="BM20" s="330">
        <v>0</v>
      </c>
      <c r="BN20" s="330">
        <v>0</v>
      </c>
      <c r="BO20" s="330">
        <v>0</v>
      </c>
      <c r="BP20" s="330">
        <v>0</v>
      </c>
      <c r="BQ20" s="330">
        <v>0</v>
      </c>
      <c r="BR20" s="330">
        <v>0</v>
      </c>
      <c r="BS20" s="330">
        <v>0</v>
      </c>
      <c r="BT20" s="330">
        <v>0</v>
      </c>
      <c r="BU20" s="330">
        <v>0</v>
      </c>
      <c r="BV20" s="330">
        <v>0</v>
      </c>
      <c r="BW20" s="330">
        <v>0</v>
      </c>
      <c r="BX20" s="330">
        <v>0</v>
      </c>
      <c r="BY20" s="330">
        <v>0</v>
      </c>
      <c r="BZ20" s="330">
        <v>0</v>
      </c>
      <c r="CA20" s="330">
        <v>0</v>
      </c>
      <c r="CB20" s="330">
        <v>0</v>
      </c>
      <c r="CC20" s="330">
        <v>0</v>
      </c>
      <c r="CD20" s="330">
        <v>0</v>
      </c>
      <c r="CE20" s="330">
        <v>0</v>
      </c>
      <c r="CF20" s="330">
        <v>0</v>
      </c>
      <c r="CG20" s="330">
        <v>0</v>
      </c>
      <c r="CH20" s="330">
        <v>0</v>
      </c>
      <c r="CI20" s="330">
        <v>0</v>
      </c>
      <c r="CJ20" s="330">
        <v>0</v>
      </c>
      <c r="CK20" s="330">
        <v>0</v>
      </c>
      <c r="CL20" s="330">
        <v>0</v>
      </c>
      <c r="CM20" s="330">
        <v>0</v>
      </c>
      <c r="CN20" s="330">
        <v>0</v>
      </c>
      <c r="CO20" s="330">
        <v>0</v>
      </c>
      <c r="CP20" s="330">
        <v>0</v>
      </c>
      <c r="CQ20" s="330">
        <v>0</v>
      </c>
      <c r="CR20" s="330">
        <v>0</v>
      </c>
      <c r="CS20" s="330">
        <v>0</v>
      </c>
      <c r="CT20" s="330">
        <v>0</v>
      </c>
      <c r="CU20" s="330">
        <v>0</v>
      </c>
      <c r="CV20" s="330">
        <v>0</v>
      </c>
      <c r="CW20" s="330">
        <v>0</v>
      </c>
      <c r="CX20" s="330">
        <v>0</v>
      </c>
      <c r="CY20" s="330">
        <v>0</v>
      </c>
      <c r="CZ20" s="330">
        <v>0</v>
      </c>
      <c r="DA20" s="330">
        <v>0</v>
      </c>
      <c r="DB20" s="330">
        <v>0</v>
      </c>
      <c r="DC20" s="330">
        <v>0</v>
      </c>
      <c r="DD20" s="330">
        <v>0</v>
      </c>
      <c r="DE20" s="330">
        <v>0</v>
      </c>
      <c r="DF20" s="330">
        <v>0</v>
      </c>
      <c r="DG20" s="330">
        <v>0</v>
      </c>
      <c r="DH20" s="330">
        <v>0</v>
      </c>
      <c r="DI20" s="330">
        <v>0</v>
      </c>
      <c r="DJ20" s="330">
        <v>0</v>
      </c>
      <c r="DK20" s="330">
        <v>0</v>
      </c>
      <c r="DL20" s="330">
        <v>0</v>
      </c>
      <c r="DM20" s="330">
        <v>0</v>
      </c>
      <c r="DN20" s="330">
        <v>0</v>
      </c>
      <c r="DO20" s="330">
        <v>0</v>
      </c>
      <c r="DP20" s="330">
        <v>0</v>
      </c>
      <c r="DQ20" s="330">
        <v>0</v>
      </c>
      <c r="DR20" s="330">
        <v>0</v>
      </c>
      <c r="DS20" s="330">
        <v>0</v>
      </c>
      <c r="DT20" s="330">
        <v>0</v>
      </c>
      <c r="DU20" s="330">
        <v>0</v>
      </c>
      <c r="DV20" s="330">
        <v>0</v>
      </c>
      <c r="DW20" s="330">
        <v>0</v>
      </c>
      <c r="DX20" s="330">
        <v>0</v>
      </c>
      <c r="DY20" s="330">
        <v>0</v>
      </c>
      <c r="DZ20" s="330">
        <v>0</v>
      </c>
      <c r="EA20" s="330">
        <v>0</v>
      </c>
      <c r="EB20" s="330">
        <v>0</v>
      </c>
      <c r="EC20" s="330">
        <v>0</v>
      </c>
      <c r="ED20" s="330">
        <v>0</v>
      </c>
      <c r="EE20" s="330">
        <v>0</v>
      </c>
      <c r="EF20" s="330">
        <v>0</v>
      </c>
      <c r="EG20" s="330">
        <v>0</v>
      </c>
      <c r="EH20" s="330">
        <v>0</v>
      </c>
      <c r="EI20" s="330">
        <v>0</v>
      </c>
      <c r="EJ20" s="330">
        <v>0</v>
      </c>
      <c r="EK20" s="330">
        <v>0</v>
      </c>
      <c r="EL20" s="330">
        <v>0</v>
      </c>
      <c r="EM20" s="330">
        <v>0</v>
      </c>
      <c r="EN20" s="330">
        <v>0</v>
      </c>
      <c r="EO20" s="330">
        <v>0</v>
      </c>
      <c r="EP20" s="330">
        <v>0</v>
      </c>
      <c r="EQ20" s="330">
        <v>0</v>
      </c>
      <c r="ER20" s="330">
        <v>0</v>
      </c>
      <c r="ES20" s="330">
        <v>0</v>
      </c>
      <c r="ET20" s="330">
        <v>0</v>
      </c>
      <c r="EU20" s="330">
        <v>0</v>
      </c>
      <c r="EV20" s="330">
        <v>0</v>
      </c>
      <c r="EW20" s="330">
        <v>0</v>
      </c>
      <c r="EX20" s="330">
        <v>0</v>
      </c>
      <c r="EY20" s="330">
        <v>0</v>
      </c>
      <c r="EZ20" s="330">
        <v>0</v>
      </c>
      <c r="FA20" s="330">
        <v>0</v>
      </c>
      <c r="FB20" s="330">
        <v>0</v>
      </c>
      <c r="FC20" s="330">
        <v>0</v>
      </c>
      <c r="FD20" s="330">
        <v>0</v>
      </c>
      <c r="FE20" s="330">
        <v>0</v>
      </c>
      <c r="FF20" s="330">
        <v>0</v>
      </c>
      <c r="FG20" s="330">
        <v>0</v>
      </c>
      <c r="FH20" s="330">
        <v>0</v>
      </c>
      <c r="FI20" s="330">
        <v>0</v>
      </c>
      <c r="FJ20" s="330">
        <v>0</v>
      </c>
      <c r="FK20" s="330">
        <v>0</v>
      </c>
      <c r="FL20" s="330">
        <v>0</v>
      </c>
      <c r="FM20" s="330">
        <v>0</v>
      </c>
      <c r="FN20" s="330">
        <v>0</v>
      </c>
      <c r="FO20" s="330">
        <v>0</v>
      </c>
      <c r="FP20" s="330">
        <v>0</v>
      </c>
      <c r="FQ20" s="330">
        <v>0</v>
      </c>
      <c r="FR20" s="330">
        <v>0</v>
      </c>
      <c r="FS20" s="330">
        <v>0</v>
      </c>
      <c r="FT20" s="330">
        <v>0</v>
      </c>
      <c r="FU20" s="330">
        <v>0</v>
      </c>
      <c r="FV20" s="330">
        <v>0</v>
      </c>
      <c r="FW20" s="330">
        <v>0</v>
      </c>
      <c r="FX20" s="330">
        <v>0</v>
      </c>
      <c r="FY20" s="330">
        <v>0</v>
      </c>
      <c r="FZ20" s="330">
        <v>0</v>
      </c>
      <c r="GA20" s="330">
        <v>0</v>
      </c>
      <c r="GB20" s="330">
        <v>0</v>
      </c>
      <c r="GC20" s="330">
        <v>0</v>
      </c>
      <c r="GD20" s="330">
        <v>0</v>
      </c>
      <c r="GE20" s="330">
        <v>0</v>
      </c>
      <c r="GF20" s="330">
        <v>0</v>
      </c>
      <c r="GG20" s="330">
        <v>0</v>
      </c>
      <c r="GH20" s="330">
        <v>0</v>
      </c>
      <c r="GI20" s="330">
        <v>0</v>
      </c>
      <c r="GJ20" s="330">
        <v>0</v>
      </c>
      <c r="GK20" s="330">
        <v>0</v>
      </c>
      <c r="GL20" s="330">
        <v>0</v>
      </c>
      <c r="GM20" s="330">
        <v>0</v>
      </c>
      <c r="GN20" s="330">
        <v>0</v>
      </c>
      <c r="GO20" s="330">
        <v>0</v>
      </c>
      <c r="GP20" s="330">
        <v>0</v>
      </c>
      <c r="GQ20" s="330">
        <v>0</v>
      </c>
      <c r="GR20" s="330">
        <v>0</v>
      </c>
      <c r="GS20" s="330">
        <v>0</v>
      </c>
      <c r="GT20" s="330">
        <v>0</v>
      </c>
      <c r="GU20" s="330">
        <v>0</v>
      </c>
      <c r="GV20" s="330">
        <v>0</v>
      </c>
      <c r="GW20" s="330">
        <v>0</v>
      </c>
      <c r="GX20" s="330">
        <v>0</v>
      </c>
      <c r="GY20" s="330">
        <v>0</v>
      </c>
      <c r="GZ20" s="330">
        <v>0</v>
      </c>
      <c r="HA20" s="330">
        <v>0</v>
      </c>
      <c r="HB20" s="330">
        <v>0</v>
      </c>
      <c r="HC20" s="330">
        <v>0</v>
      </c>
      <c r="HD20" s="330">
        <v>0</v>
      </c>
      <c r="HE20" s="330">
        <v>0</v>
      </c>
      <c r="HF20" s="330">
        <v>0</v>
      </c>
      <c r="HG20" s="330">
        <v>0</v>
      </c>
      <c r="HH20" s="330">
        <v>0</v>
      </c>
      <c r="HI20" s="330">
        <v>0</v>
      </c>
      <c r="HJ20" s="330">
        <v>0</v>
      </c>
      <c r="HK20" s="330">
        <v>0</v>
      </c>
      <c r="HL20" s="330">
        <v>0</v>
      </c>
      <c r="HM20" s="330">
        <v>0</v>
      </c>
      <c r="HN20" s="330">
        <v>0</v>
      </c>
      <c r="HO20" s="330">
        <v>0</v>
      </c>
      <c r="HP20" s="330">
        <v>0</v>
      </c>
      <c r="HQ20" s="330">
        <v>0</v>
      </c>
      <c r="HR20" s="330">
        <v>0</v>
      </c>
      <c r="HS20" s="330">
        <v>0</v>
      </c>
      <c r="HT20" s="330">
        <v>0</v>
      </c>
      <c r="HU20" s="330">
        <v>0</v>
      </c>
      <c r="HV20" s="330">
        <v>0</v>
      </c>
      <c r="HW20" s="330">
        <v>0</v>
      </c>
      <c r="HX20" s="330">
        <v>0</v>
      </c>
      <c r="HY20" s="330">
        <v>0</v>
      </c>
      <c r="HZ20" s="330">
        <v>0</v>
      </c>
      <c r="IA20" s="330">
        <v>0</v>
      </c>
      <c r="IB20" s="330">
        <v>0</v>
      </c>
      <c r="IC20" s="330">
        <v>0</v>
      </c>
      <c r="ID20" s="330">
        <v>0</v>
      </c>
      <c r="IE20" s="330">
        <v>0</v>
      </c>
      <c r="IF20" s="330">
        <v>0</v>
      </c>
      <c r="IG20" s="330">
        <v>0</v>
      </c>
      <c r="IH20" s="330">
        <v>0</v>
      </c>
      <c r="II20" s="330">
        <v>0</v>
      </c>
      <c r="IJ20" s="330">
        <v>0</v>
      </c>
      <c r="IK20" s="330">
        <v>0</v>
      </c>
      <c r="IL20" s="330">
        <v>0</v>
      </c>
      <c r="IM20" s="330">
        <v>0</v>
      </c>
      <c r="IN20" s="330">
        <v>0</v>
      </c>
      <c r="IO20" s="330">
        <v>0</v>
      </c>
      <c r="IP20" s="330">
        <v>0</v>
      </c>
      <c r="IQ20" s="330">
        <v>0</v>
      </c>
      <c r="IR20" s="330">
        <v>0</v>
      </c>
      <c r="IS20" s="330">
        <v>0</v>
      </c>
      <c r="IT20" s="330">
        <v>0</v>
      </c>
      <c r="IU20" s="330">
        <v>0</v>
      </c>
      <c r="IV20" s="330">
        <v>0</v>
      </c>
      <c r="IW20" s="330">
        <v>0</v>
      </c>
      <c r="IX20" s="330">
        <v>0</v>
      </c>
      <c r="IY20" s="330">
        <v>0</v>
      </c>
      <c r="IZ20" s="330">
        <v>0</v>
      </c>
      <c r="JA20" s="330">
        <v>0</v>
      </c>
      <c r="JB20" s="330">
        <v>0</v>
      </c>
      <c r="JC20" s="330">
        <v>0</v>
      </c>
      <c r="JD20" s="330">
        <v>0</v>
      </c>
      <c r="JE20" s="330">
        <v>0</v>
      </c>
      <c r="JF20" s="330">
        <v>0</v>
      </c>
      <c r="JG20" s="330">
        <v>0</v>
      </c>
      <c r="JH20" s="330">
        <v>0</v>
      </c>
      <c r="JI20" s="330">
        <v>0</v>
      </c>
      <c r="JJ20" s="330">
        <v>0</v>
      </c>
      <c r="JK20" s="330">
        <v>0</v>
      </c>
      <c r="JL20" s="330">
        <v>0</v>
      </c>
      <c r="JM20" s="330">
        <v>0</v>
      </c>
      <c r="JN20" s="330">
        <v>0</v>
      </c>
      <c r="JO20" s="330">
        <v>0</v>
      </c>
      <c r="JP20" s="330">
        <v>0</v>
      </c>
      <c r="JQ20" s="330">
        <v>0</v>
      </c>
      <c r="JR20" s="330">
        <v>0</v>
      </c>
      <c r="JS20" s="330">
        <v>0</v>
      </c>
      <c r="JT20" s="330">
        <v>0</v>
      </c>
      <c r="JU20" s="330">
        <v>0</v>
      </c>
      <c r="JV20" s="330">
        <v>0</v>
      </c>
      <c r="JW20" s="330">
        <v>0</v>
      </c>
      <c r="JX20" s="330">
        <v>0</v>
      </c>
      <c r="JY20" s="330">
        <v>0</v>
      </c>
      <c r="JZ20" s="330">
        <v>0</v>
      </c>
      <c r="KA20" s="330">
        <v>0</v>
      </c>
      <c r="KB20" s="330">
        <v>0</v>
      </c>
      <c r="KC20" s="330">
        <v>0</v>
      </c>
      <c r="KD20" s="330">
        <v>0</v>
      </c>
      <c r="KE20" s="330">
        <v>0</v>
      </c>
      <c r="KF20" s="330">
        <v>0</v>
      </c>
      <c r="KG20" s="330">
        <v>0</v>
      </c>
      <c r="KH20" s="330">
        <v>0</v>
      </c>
      <c r="KI20" s="330">
        <v>0</v>
      </c>
      <c r="KJ20" s="330">
        <v>0</v>
      </c>
      <c r="KK20" s="330">
        <v>0</v>
      </c>
      <c r="KL20" s="330">
        <v>0</v>
      </c>
      <c r="KM20" s="330">
        <v>0</v>
      </c>
      <c r="KN20" s="330">
        <v>0</v>
      </c>
      <c r="KO20" s="330">
        <v>0</v>
      </c>
      <c r="KP20" s="330">
        <v>0</v>
      </c>
      <c r="KQ20" s="167"/>
      <c r="KS20" s="169">
        <f t="shared" si="2"/>
        <v>0</v>
      </c>
      <c r="KT20" s="169">
        <f t="shared" si="3"/>
        <v>0</v>
      </c>
      <c r="KU20" s="169">
        <f t="shared" si="5"/>
        <v>0</v>
      </c>
      <c r="KV20" s="178"/>
      <c r="KW20" s="178"/>
      <c r="KY20" s="168">
        <f t="shared" si="4"/>
        <v>0</v>
      </c>
    </row>
    <row r="21" spans="1:311" ht="12.75" hidden="1" customHeight="1" x14ac:dyDescent="0.25">
      <c r="A21" s="166">
        <f t="shared" si="0"/>
        <v>1990</v>
      </c>
      <c r="B21" s="273">
        <f t="shared" si="1"/>
        <v>33146</v>
      </c>
      <c r="C21" s="330">
        <v>0</v>
      </c>
      <c r="D21" s="330">
        <v>0</v>
      </c>
      <c r="E21" s="330">
        <v>0</v>
      </c>
      <c r="F21" s="330">
        <v>0</v>
      </c>
      <c r="G21" s="330">
        <v>0</v>
      </c>
      <c r="H21" s="330">
        <v>0</v>
      </c>
      <c r="I21" s="330">
        <v>0</v>
      </c>
      <c r="J21" s="330">
        <v>0</v>
      </c>
      <c r="K21" s="330">
        <v>0</v>
      </c>
      <c r="L21" s="330">
        <v>0</v>
      </c>
      <c r="M21" s="330">
        <v>0</v>
      </c>
      <c r="N21" s="330">
        <v>0</v>
      </c>
      <c r="O21" s="330">
        <v>0</v>
      </c>
      <c r="P21" s="330">
        <v>0</v>
      </c>
      <c r="Q21" s="330">
        <v>0</v>
      </c>
      <c r="R21" s="330">
        <v>0</v>
      </c>
      <c r="S21" s="330">
        <v>0</v>
      </c>
      <c r="T21" s="330">
        <v>0</v>
      </c>
      <c r="U21" s="330">
        <v>0</v>
      </c>
      <c r="V21" s="330">
        <v>0</v>
      </c>
      <c r="W21" s="330">
        <v>0</v>
      </c>
      <c r="X21" s="330">
        <v>0</v>
      </c>
      <c r="Y21" s="330">
        <v>0</v>
      </c>
      <c r="Z21" s="330">
        <v>0</v>
      </c>
      <c r="AA21" s="330">
        <v>0</v>
      </c>
      <c r="AB21" s="330">
        <v>0</v>
      </c>
      <c r="AC21" s="330">
        <v>0</v>
      </c>
      <c r="AD21" s="330">
        <v>0</v>
      </c>
      <c r="AE21" s="330">
        <v>0</v>
      </c>
      <c r="AF21" s="330">
        <v>0</v>
      </c>
      <c r="AG21" s="330">
        <v>0</v>
      </c>
      <c r="AH21" s="330">
        <v>0</v>
      </c>
      <c r="AI21" s="330">
        <v>0</v>
      </c>
      <c r="AJ21" s="330">
        <v>0</v>
      </c>
      <c r="AK21" s="330">
        <v>0</v>
      </c>
      <c r="AL21" s="330">
        <v>0</v>
      </c>
      <c r="AM21" s="330">
        <v>0</v>
      </c>
      <c r="AN21" s="330">
        <v>0</v>
      </c>
      <c r="AO21" s="330">
        <v>0</v>
      </c>
      <c r="AP21" s="330">
        <v>0</v>
      </c>
      <c r="AQ21" s="330">
        <v>0</v>
      </c>
      <c r="AR21" s="330">
        <v>0</v>
      </c>
      <c r="AS21" s="330">
        <v>0</v>
      </c>
      <c r="AT21" s="330">
        <v>0</v>
      </c>
      <c r="AU21" s="330">
        <v>0</v>
      </c>
      <c r="AV21" s="330">
        <v>0</v>
      </c>
      <c r="AW21" s="330">
        <v>0</v>
      </c>
      <c r="AX21" s="330">
        <v>0</v>
      </c>
      <c r="AY21" s="330">
        <v>0</v>
      </c>
      <c r="AZ21" s="330">
        <v>0</v>
      </c>
      <c r="BA21" s="330">
        <v>0</v>
      </c>
      <c r="BB21" s="330">
        <v>0</v>
      </c>
      <c r="BC21" s="330">
        <v>0</v>
      </c>
      <c r="BD21" s="330">
        <v>0</v>
      </c>
      <c r="BE21" s="330">
        <v>0</v>
      </c>
      <c r="BF21" s="330">
        <v>0</v>
      </c>
      <c r="BG21" s="330">
        <v>0</v>
      </c>
      <c r="BH21" s="330">
        <v>0</v>
      </c>
      <c r="BI21" s="330">
        <v>0</v>
      </c>
      <c r="BJ21" s="330">
        <v>0</v>
      </c>
      <c r="BK21" s="330">
        <v>0</v>
      </c>
      <c r="BL21" s="330">
        <v>0</v>
      </c>
      <c r="BM21" s="330">
        <v>0</v>
      </c>
      <c r="BN21" s="330">
        <v>0</v>
      </c>
      <c r="BO21" s="330">
        <v>0</v>
      </c>
      <c r="BP21" s="330">
        <v>0</v>
      </c>
      <c r="BQ21" s="330">
        <v>0</v>
      </c>
      <c r="BR21" s="330">
        <v>0</v>
      </c>
      <c r="BS21" s="330">
        <v>0</v>
      </c>
      <c r="BT21" s="330">
        <v>0</v>
      </c>
      <c r="BU21" s="330">
        <v>0</v>
      </c>
      <c r="BV21" s="330">
        <v>0</v>
      </c>
      <c r="BW21" s="330">
        <v>0</v>
      </c>
      <c r="BX21" s="330">
        <v>0</v>
      </c>
      <c r="BY21" s="330">
        <v>0</v>
      </c>
      <c r="BZ21" s="330">
        <v>0</v>
      </c>
      <c r="CA21" s="330">
        <v>0</v>
      </c>
      <c r="CB21" s="330">
        <v>0</v>
      </c>
      <c r="CC21" s="330">
        <v>0</v>
      </c>
      <c r="CD21" s="330">
        <v>0</v>
      </c>
      <c r="CE21" s="330">
        <v>0</v>
      </c>
      <c r="CF21" s="330">
        <v>0</v>
      </c>
      <c r="CG21" s="330">
        <v>0</v>
      </c>
      <c r="CH21" s="330">
        <v>0</v>
      </c>
      <c r="CI21" s="330">
        <v>0</v>
      </c>
      <c r="CJ21" s="330">
        <v>0</v>
      </c>
      <c r="CK21" s="330">
        <v>0</v>
      </c>
      <c r="CL21" s="330">
        <v>0</v>
      </c>
      <c r="CM21" s="330">
        <v>0</v>
      </c>
      <c r="CN21" s="330">
        <v>0</v>
      </c>
      <c r="CO21" s="330">
        <v>0</v>
      </c>
      <c r="CP21" s="330">
        <v>0</v>
      </c>
      <c r="CQ21" s="330">
        <v>0</v>
      </c>
      <c r="CR21" s="330">
        <v>0</v>
      </c>
      <c r="CS21" s="330">
        <v>0</v>
      </c>
      <c r="CT21" s="330">
        <v>0</v>
      </c>
      <c r="CU21" s="330">
        <v>0</v>
      </c>
      <c r="CV21" s="330">
        <v>0</v>
      </c>
      <c r="CW21" s="330">
        <v>0</v>
      </c>
      <c r="CX21" s="330">
        <v>0</v>
      </c>
      <c r="CY21" s="330">
        <v>0</v>
      </c>
      <c r="CZ21" s="330">
        <v>0</v>
      </c>
      <c r="DA21" s="330">
        <v>0</v>
      </c>
      <c r="DB21" s="330">
        <v>0</v>
      </c>
      <c r="DC21" s="330">
        <v>0</v>
      </c>
      <c r="DD21" s="330">
        <v>0</v>
      </c>
      <c r="DE21" s="330">
        <v>0</v>
      </c>
      <c r="DF21" s="330">
        <v>0</v>
      </c>
      <c r="DG21" s="330">
        <v>0</v>
      </c>
      <c r="DH21" s="330">
        <v>0</v>
      </c>
      <c r="DI21" s="330">
        <v>0</v>
      </c>
      <c r="DJ21" s="330">
        <v>0</v>
      </c>
      <c r="DK21" s="330">
        <v>0</v>
      </c>
      <c r="DL21" s="330">
        <v>0</v>
      </c>
      <c r="DM21" s="330">
        <v>0</v>
      </c>
      <c r="DN21" s="330">
        <v>0</v>
      </c>
      <c r="DO21" s="330">
        <v>0</v>
      </c>
      <c r="DP21" s="330">
        <v>0</v>
      </c>
      <c r="DQ21" s="330">
        <v>0</v>
      </c>
      <c r="DR21" s="330">
        <v>0</v>
      </c>
      <c r="DS21" s="330">
        <v>0</v>
      </c>
      <c r="DT21" s="330">
        <v>0</v>
      </c>
      <c r="DU21" s="330">
        <v>0</v>
      </c>
      <c r="DV21" s="330">
        <v>0</v>
      </c>
      <c r="DW21" s="330">
        <v>0</v>
      </c>
      <c r="DX21" s="330">
        <v>0</v>
      </c>
      <c r="DY21" s="330">
        <v>0</v>
      </c>
      <c r="DZ21" s="330">
        <v>0</v>
      </c>
      <c r="EA21" s="330">
        <v>0</v>
      </c>
      <c r="EB21" s="330">
        <v>0</v>
      </c>
      <c r="EC21" s="330">
        <v>0</v>
      </c>
      <c r="ED21" s="330">
        <v>0</v>
      </c>
      <c r="EE21" s="330">
        <v>0</v>
      </c>
      <c r="EF21" s="330">
        <v>0</v>
      </c>
      <c r="EG21" s="330">
        <v>0</v>
      </c>
      <c r="EH21" s="330">
        <v>0</v>
      </c>
      <c r="EI21" s="330">
        <v>0</v>
      </c>
      <c r="EJ21" s="330">
        <v>0</v>
      </c>
      <c r="EK21" s="330">
        <v>0</v>
      </c>
      <c r="EL21" s="330">
        <v>0</v>
      </c>
      <c r="EM21" s="330">
        <v>0</v>
      </c>
      <c r="EN21" s="330">
        <v>0</v>
      </c>
      <c r="EO21" s="330">
        <v>0</v>
      </c>
      <c r="EP21" s="330">
        <v>0</v>
      </c>
      <c r="EQ21" s="330">
        <v>0</v>
      </c>
      <c r="ER21" s="330">
        <v>0</v>
      </c>
      <c r="ES21" s="330">
        <v>0</v>
      </c>
      <c r="ET21" s="330">
        <v>0</v>
      </c>
      <c r="EU21" s="330">
        <v>0</v>
      </c>
      <c r="EV21" s="330">
        <v>0</v>
      </c>
      <c r="EW21" s="330">
        <v>0</v>
      </c>
      <c r="EX21" s="330">
        <v>0</v>
      </c>
      <c r="EY21" s="330">
        <v>0</v>
      </c>
      <c r="EZ21" s="330">
        <v>0</v>
      </c>
      <c r="FA21" s="330">
        <v>0</v>
      </c>
      <c r="FB21" s="330">
        <v>0</v>
      </c>
      <c r="FC21" s="330">
        <v>0</v>
      </c>
      <c r="FD21" s="330">
        <v>0</v>
      </c>
      <c r="FE21" s="330">
        <v>0</v>
      </c>
      <c r="FF21" s="330">
        <v>0</v>
      </c>
      <c r="FG21" s="330">
        <v>0</v>
      </c>
      <c r="FH21" s="330">
        <v>0</v>
      </c>
      <c r="FI21" s="330">
        <v>0</v>
      </c>
      <c r="FJ21" s="330">
        <v>0</v>
      </c>
      <c r="FK21" s="330">
        <v>0</v>
      </c>
      <c r="FL21" s="330">
        <v>0</v>
      </c>
      <c r="FM21" s="330">
        <v>0</v>
      </c>
      <c r="FN21" s="330">
        <v>0</v>
      </c>
      <c r="FO21" s="330">
        <v>0</v>
      </c>
      <c r="FP21" s="330">
        <v>0</v>
      </c>
      <c r="FQ21" s="330">
        <v>0</v>
      </c>
      <c r="FR21" s="330">
        <v>0</v>
      </c>
      <c r="FS21" s="330">
        <v>0</v>
      </c>
      <c r="FT21" s="330">
        <v>0</v>
      </c>
      <c r="FU21" s="330">
        <v>0</v>
      </c>
      <c r="FV21" s="330">
        <v>0</v>
      </c>
      <c r="FW21" s="330">
        <v>0</v>
      </c>
      <c r="FX21" s="330">
        <v>0</v>
      </c>
      <c r="FY21" s="330">
        <v>0</v>
      </c>
      <c r="FZ21" s="330">
        <v>0</v>
      </c>
      <c r="GA21" s="330">
        <v>0</v>
      </c>
      <c r="GB21" s="330">
        <v>0</v>
      </c>
      <c r="GC21" s="330">
        <v>0</v>
      </c>
      <c r="GD21" s="330">
        <v>0</v>
      </c>
      <c r="GE21" s="330">
        <v>0</v>
      </c>
      <c r="GF21" s="330">
        <v>0</v>
      </c>
      <c r="GG21" s="330">
        <v>0</v>
      </c>
      <c r="GH21" s="330">
        <v>0</v>
      </c>
      <c r="GI21" s="330">
        <v>0</v>
      </c>
      <c r="GJ21" s="330">
        <v>0</v>
      </c>
      <c r="GK21" s="330">
        <v>0</v>
      </c>
      <c r="GL21" s="330">
        <v>0</v>
      </c>
      <c r="GM21" s="330">
        <v>0</v>
      </c>
      <c r="GN21" s="330">
        <v>0</v>
      </c>
      <c r="GO21" s="330">
        <v>0</v>
      </c>
      <c r="GP21" s="330">
        <v>0</v>
      </c>
      <c r="GQ21" s="330">
        <v>0</v>
      </c>
      <c r="GR21" s="330">
        <v>0</v>
      </c>
      <c r="GS21" s="330">
        <v>0</v>
      </c>
      <c r="GT21" s="330">
        <v>0</v>
      </c>
      <c r="GU21" s="330">
        <v>0</v>
      </c>
      <c r="GV21" s="330">
        <v>0</v>
      </c>
      <c r="GW21" s="330">
        <v>0</v>
      </c>
      <c r="GX21" s="330">
        <v>0</v>
      </c>
      <c r="GY21" s="330">
        <v>0</v>
      </c>
      <c r="GZ21" s="330">
        <v>0</v>
      </c>
      <c r="HA21" s="330">
        <v>0</v>
      </c>
      <c r="HB21" s="330">
        <v>0</v>
      </c>
      <c r="HC21" s="330">
        <v>0</v>
      </c>
      <c r="HD21" s="330">
        <v>0</v>
      </c>
      <c r="HE21" s="330">
        <v>0</v>
      </c>
      <c r="HF21" s="330">
        <v>0</v>
      </c>
      <c r="HG21" s="330">
        <v>0</v>
      </c>
      <c r="HH21" s="330">
        <v>0</v>
      </c>
      <c r="HI21" s="330">
        <v>0</v>
      </c>
      <c r="HJ21" s="330">
        <v>0</v>
      </c>
      <c r="HK21" s="330">
        <v>0</v>
      </c>
      <c r="HL21" s="330">
        <v>0</v>
      </c>
      <c r="HM21" s="330">
        <v>0</v>
      </c>
      <c r="HN21" s="330">
        <v>0</v>
      </c>
      <c r="HO21" s="330">
        <v>0</v>
      </c>
      <c r="HP21" s="330">
        <v>0</v>
      </c>
      <c r="HQ21" s="330">
        <v>0</v>
      </c>
      <c r="HR21" s="330">
        <v>0</v>
      </c>
      <c r="HS21" s="330">
        <v>0</v>
      </c>
      <c r="HT21" s="330">
        <v>0</v>
      </c>
      <c r="HU21" s="330">
        <v>0</v>
      </c>
      <c r="HV21" s="330">
        <v>0</v>
      </c>
      <c r="HW21" s="330">
        <v>0</v>
      </c>
      <c r="HX21" s="330">
        <v>0</v>
      </c>
      <c r="HY21" s="330">
        <v>0</v>
      </c>
      <c r="HZ21" s="330">
        <v>0</v>
      </c>
      <c r="IA21" s="330">
        <v>0</v>
      </c>
      <c r="IB21" s="330">
        <v>0</v>
      </c>
      <c r="IC21" s="330">
        <v>0</v>
      </c>
      <c r="ID21" s="330">
        <v>0</v>
      </c>
      <c r="IE21" s="330">
        <v>0</v>
      </c>
      <c r="IF21" s="330">
        <v>0</v>
      </c>
      <c r="IG21" s="330">
        <v>0</v>
      </c>
      <c r="IH21" s="330">
        <v>0</v>
      </c>
      <c r="II21" s="330">
        <v>0</v>
      </c>
      <c r="IJ21" s="330">
        <v>0</v>
      </c>
      <c r="IK21" s="330">
        <v>0</v>
      </c>
      <c r="IL21" s="330">
        <v>0</v>
      </c>
      <c r="IM21" s="330">
        <v>0</v>
      </c>
      <c r="IN21" s="330">
        <v>0</v>
      </c>
      <c r="IO21" s="330">
        <v>0</v>
      </c>
      <c r="IP21" s="330">
        <v>0</v>
      </c>
      <c r="IQ21" s="330">
        <v>0</v>
      </c>
      <c r="IR21" s="330">
        <v>0</v>
      </c>
      <c r="IS21" s="330">
        <v>0</v>
      </c>
      <c r="IT21" s="330">
        <v>0</v>
      </c>
      <c r="IU21" s="330">
        <v>0</v>
      </c>
      <c r="IV21" s="330">
        <v>0</v>
      </c>
      <c r="IW21" s="330">
        <v>0</v>
      </c>
      <c r="IX21" s="330">
        <v>0</v>
      </c>
      <c r="IY21" s="330">
        <v>0</v>
      </c>
      <c r="IZ21" s="330">
        <v>0</v>
      </c>
      <c r="JA21" s="330">
        <v>0</v>
      </c>
      <c r="JB21" s="330">
        <v>0</v>
      </c>
      <c r="JC21" s="330">
        <v>0</v>
      </c>
      <c r="JD21" s="330">
        <v>0</v>
      </c>
      <c r="JE21" s="330">
        <v>0</v>
      </c>
      <c r="JF21" s="330">
        <v>0</v>
      </c>
      <c r="JG21" s="330">
        <v>0</v>
      </c>
      <c r="JH21" s="330">
        <v>0</v>
      </c>
      <c r="JI21" s="330">
        <v>0</v>
      </c>
      <c r="JJ21" s="330">
        <v>0</v>
      </c>
      <c r="JK21" s="330">
        <v>0</v>
      </c>
      <c r="JL21" s="330">
        <v>0</v>
      </c>
      <c r="JM21" s="330">
        <v>0</v>
      </c>
      <c r="JN21" s="330">
        <v>0</v>
      </c>
      <c r="JO21" s="330">
        <v>0</v>
      </c>
      <c r="JP21" s="330">
        <v>0</v>
      </c>
      <c r="JQ21" s="330">
        <v>0</v>
      </c>
      <c r="JR21" s="330">
        <v>0</v>
      </c>
      <c r="JS21" s="330">
        <v>0</v>
      </c>
      <c r="JT21" s="330">
        <v>0</v>
      </c>
      <c r="JU21" s="330">
        <v>0</v>
      </c>
      <c r="JV21" s="330">
        <v>0</v>
      </c>
      <c r="JW21" s="330">
        <v>0</v>
      </c>
      <c r="JX21" s="330">
        <v>0</v>
      </c>
      <c r="JY21" s="330">
        <v>0</v>
      </c>
      <c r="JZ21" s="330">
        <v>0</v>
      </c>
      <c r="KA21" s="330">
        <v>0</v>
      </c>
      <c r="KB21" s="330">
        <v>0</v>
      </c>
      <c r="KC21" s="330">
        <v>0</v>
      </c>
      <c r="KD21" s="330">
        <v>0</v>
      </c>
      <c r="KE21" s="330">
        <v>0</v>
      </c>
      <c r="KF21" s="330">
        <v>0</v>
      </c>
      <c r="KG21" s="330">
        <v>0</v>
      </c>
      <c r="KH21" s="330">
        <v>0</v>
      </c>
      <c r="KI21" s="330">
        <v>0</v>
      </c>
      <c r="KJ21" s="330">
        <v>0</v>
      </c>
      <c r="KK21" s="330">
        <v>0</v>
      </c>
      <c r="KL21" s="330">
        <v>0</v>
      </c>
      <c r="KM21" s="330">
        <v>0</v>
      </c>
      <c r="KN21" s="330">
        <v>0</v>
      </c>
      <c r="KO21" s="330">
        <v>0</v>
      </c>
      <c r="KP21" s="330">
        <v>0</v>
      </c>
      <c r="KQ21" s="167"/>
      <c r="KS21" s="169">
        <f t="shared" si="2"/>
        <v>0</v>
      </c>
      <c r="KT21" s="169">
        <f t="shared" si="3"/>
        <v>0</v>
      </c>
      <c r="KU21" s="169">
        <f t="shared" si="5"/>
        <v>0</v>
      </c>
      <c r="KV21" s="178"/>
      <c r="KW21" s="178"/>
      <c r="KY21" s="168">
        <f t="shared" si="4"/>
        <v>0</v>
      </c>
    </row>
    <row r="22" spans="1:311" ht="12.75" hidden="1" customHeight="1" x14ac:dyDescent="0.25">
      <c r="A22" s="166">
        <f t="shared" si="0"/>
        <v>1990</v>
      </c>
      <c r="B22" s="273">
        <f t="shared" si="1"/>
        <v>33238</v>
      </c>
      <c r="C22" s="330">
        <v>0</v>
      </c>
      <c r="D22" s="330">
        <v>0</v>
      </c>
      <c r="E22" s="330">
        <v>0</v>
      </c>
      <c r="F22" s="330">
        <v>0</v>
      </c>
      <c r="G22" s="330">
        <v>0</v>
      </c>
      <c r="H22" s="330">
        <v>0</v>
      </c>
      <c r="I22" s="330">
        <v>0</v>
      </c>
      <c r="J22" s="330">
        <v>0</v>
      </c>
      <c r="K22" s="330">
        <v>0</v>
      </c>
      <c r="L22" s="330">
        <v>0</v>
      </c>
      <c r="M22" s="330">
        <v>0</v>
      </c>
      <c r="N22" s="330">
        <v>0</v>
      </c>
      <c r="O22" s="330">
        <v>0</v>
      </c>
      <c r="P22" s="330">
        <v>0</v>
      </c>
      <c r="Q22" s="330">
        <v>0</v>
      </c>
      <c r="R22" s="330">
        <v>0</v>
      </c>
      <c r="S22" s="330">
        <v>0</v>
      </c>
      <c r="T22" s="330">
        <v>0</v>
      </c>
      <c r="U22" s="330">
        <v>0</v>
      </c>
      <c r="V22" s="330">
        <v>0</v>
      </c>
      <c r="W22" s="330">
        <v>0</v>
      </c>
      <c r="X22" s="330">
        <v>0</v>
      </c>
      <c r="Y22" s="330">
        <v>0</v>
      </c>
      <c r="Z22" s="330">
        <v>0</v>
      </c>
      <c r="AA22" s="330">
        <v>0</v>
      </c>
      <c r="AB22" s="330">
        <v>0</v>
      </c>
      <c r="AC22" s="330">
        <v>0</v>
      </c>
      <c r="AD22" s="330">
        <v>0</v>
      </c>
      <c r="AE22" s="330">
        <v>0</v>
      </c>
      <c r="AF22" s="330">
        <v>0</v>
      </c>
      <c r="AG22" s="330">
        <v>0</v>
      </c>
      <c r="AH22" s="330">
        <v>0</v>
      </c>
      <c r="AI22" s="330">
        <v>0</v>
      </c>
      <c r="AJ22" s="330">
        <v>0</v>
      </c>
      <c r="AK22" s="330">
        <v>0</v>
      </c>
      <c r="AL22" s="330">
        <v>0</v>
      </c>
      <c r="AM22" s="330">
        <v>0</v>
      </c>
      <c r="AN22" s="330">
        <v>0</v>
      </c>
      <c r="AO22" s="330">
        <v>0</v>
      </c>
      <c r="AP22" s="330">
        <v>0</v>
      </c>
      <c r="AQ22" s="330">
        <v>0</v>
      </c>
      <c r="AR22" s="330">
        <v>0</v>
      </c>
      <c r="AS22" s="330">
        <v>0</v>
      </c>
      <c r="AT22" s="330">
        <v>0</v>
      </c>
      <c r="AU22" s="330">
        <v>0</v>
      </c>
      <c r="AV22" s="330">
        <v>0</v>
      </c>
      <c r="AW22" s="330">
        <v>0</v>
      </c>
      <c r="AX22" s="330">
        <v>0</v>
      </c>
      <c r="AY22" s="330">
        <v>0</v>
      </c>
      <c r="AZ22" s="330">
        <v>0</v>
      </c>
      <c r="BA22" s="330">
        <v>0</v>
      </c>
      <c r="BB22" s="330">
        <v>0</v>
      </c>
      <c r="BC22" s="330">
        <v>0</v>
      </c>
      <c r="BD22" s="330">
        <v>0</v>
      </c>
      <c r="BE22" s="330">
        <v>0</v>
      </c>
      <c r="BF22" s="330">
        <v>0</v>
      </c>
      <c r="BG22" s="330">
        <v>0</v>
      </c>
      <c r="BH22" s="330">
        <v>0</v>
      </c>
      <c r="BI22" s="330">
        <v>0</v>
      </c>
      <c r="BJ22" s="330">
        <v>0</v>
      </c>
      <c r="BK22" s="330">
        <v>0</v>
      </c>
      <c r="BL22" s="330">
        <v>0</v>
      </c>
      <c r="BM22" s="330">
        <v>0</v>
      </c>
      <c r="BN22" s="330">
        <v>0</v>
      </c>
      <c r="BO22" s="330">
        <v>0</v>
      </c>
      <c r="BP22" s="330">
        <v>0</v>
      </c>
      <c r="BQ22" s="330">
        <v>0</v>
      </c>
      <c r="BR22" s="330">
        <v>0</v>
      </c>
      <c r="BS22" s="330">
        <v>0</v>
      </c>
      <c r="BT22" s="330">
        <v>0</v>
      </c>
      <c r="BU22" s="330">
        <v>0</v>
      </c>
      <c r="BV22" s="330">
        <v>0</v>
      </c>
      <c r="BW22" s="330">
        <v>0</v>
      </c>
      <c r="BX22" s="330">
        <v>0</v>
      </c>
      <c r="BY22" s="330">
        <v>0</v>
      </c>
      <c r="BZ22" s="330">
        <v>0</v>
      </c>
      <c r="CA22" s="330">
        <v>0</v>
      </c>
      <c r="CB22" s="330">
        <v>0</v>
      </c>
      <c r="CC22" s="330">
        <v>0</v>
      </c>
      <c r="CD22" s="330">
        <v>0</v>
      </c>
      <c r="CE22" s="330">
        <v>0</v>
      </c>
      <c r="CF22" s="330">
        <v>0</v>
      </c>
      <c r="CG22" s="330">
        <v>0</v>
      </c>
      <c r="CH22" s="330">
        <v>0</v>
      </c>
      <c r="CI22" s="330">
        <v>0</v>
      </c>
      <c r="CJ22" s="330">
        <v>0</v>
      </c>
      <c r="CK22" s="330">
        <v>0</v>
      </c>
      <c r="CL22" s="330">
        <v>0</v>
      </c>
      <c r="CM22" s="330">
        <v>0</v>
      </c>
      <c r="CN22" s="330">
        <v>0</v>
      </c>
      <c r="CO22" s="330">
        <v>0</v>
      </c>
      <c r="CP22" s="330">
        <v>0</v>
      </c>
      <c r="CQ22" s="330">
        <v>0</v>
      </c>
      <c r="CR22" s="330">
        <v>0</v>
      </c>
      <c r="CS22" s="330">
        <v>0</v>
      </c>
      <c r="CT22" s="330">
        <v>0</v>
      </c>
      <c r="CU22" s="330">
        <v>0</v>
      </c>
      <c r="CV22" s="330">
        <v>0</v>
      </c>
      <c r="CW22" s="330">
        <v>0</v>
      </c>
      <c r="CX22" s="330">
        <v>0</v>
      </c>
      <c r="CY22" s="330">
        <v>0</v>
      </c>
      <c r="CZ22" s="330">
        <v>0</v>
      </c>
      <c r="DA22" s="330">
        <v>0</v>
      </c>
      <c r="DB22" s="330">
        <v>0</v>
      </c>
      <c r="DC22" s="330">
        <v>0</v>
      </c>
      <c r="DD22" s="330">
        <v>0</v>
      </c>
      <c r="DE22" s="330">
        <v>0</v>
      </c>
      <c r="DF22" s="330">
        <v>0</v>
      </c>
      <c r="DG22" s="330">
        <v>0</v>
      </c>
      <c r="DH22" s="330">
        <v>0</v>
      </c>
      <c r="DI22" s="330">
        <v>0</v>
      </c>
      <c r="DJ22" s="330">
        <v>0</v>
      </c>
      <c r="DK22" s="330">
        <v>0</v>
      </c>
      <c r="DL22" s="330">
        <v>0</v>
      </c>
      <c r="DM22" s="330">
        <v>0</v>
      </c>
      <c r="DN22" s="330">
        <v>0</v>
      </c>
      <c r="DO22" s="330">
        <v>0</v>
      </c>
      <c r="DP22" s="330">
        <v>0</v>
      </c>
      <c r="DQ22" s="330">
        <v>0</v>
      </c>
      <c r="DR22" s="330">
        <v>0</v>
      </c>
      <c r="DS22" s="330">
        <v>0</v>
      </c>
      <c r="DT22" s="330">
        <v>0</v>
      </c>
      <c r="DU22" s="330">
        <v>0</v>
      </c>
      <c r="DV22" s="330">
        <v>0</v>
      </c>
      <c r="DW22" s="330">
        <v>0</v>
      </c>
      <c r="DX22" s="330">
        <v>0</v>
      </c>
      <c r="DY22" s="330">
        <v>0</v>
      </c>
      <c r="DZ22" s="330">
        <v>0</v>
      </c>
      <c r="EA22" s="330">
        <v>0</v>
      </c>
      <c r="EB22" s="330">
        <v>0</v>
      </c>
      <c r="EC22" s="330">
        <v>0</v>
      </c>
      <c r="ED22" s="330">
        <v>0</v>
      </c>
      <c r="EE22" s="330">
        <v>0</v>
      </c>
      <c r="EF22" s="330">
        <v>0</v>
      </c>
      <c r="EG22" s="330">
        <v>0</v>
      </c>
      <c r="EH22" s="330">
        <v>0</v>
      </c>
      <c r="EI22" s="330">
        <v>0</v>
      </c>
      <c r="EJ22" s="330">
        <v>0</v>
      </c>
      <c r="EK22" s="330">
        <v>0</v>
      </c>
      <c r="EL22" s="330">
        <v>0</v>
      </c>
      <c r="EM22" s="330">
        <v>0</v>
      </c>
      <c r="EN22" s="330">
        <v>0</v>
      </c>
      <c r="EO22" s="330">
        <v>0</v>
      </c>
      <c r="EP22" s="330">
        <v>0</v>
      </c>
      <c r="EQ22" s="330">
        <v>0</v>
      </c>
      <c r="ER22" s="330">
        <v>0</v>
      </c>
      <c r="ES22" s="330">
        <v>0</v>
      </c>
      <c r="ET22" s="330">
        <v>0</v>
      </c>
      <c r="EU22" s="330">
        <v>0</v>
      </c>
      <c r="EV22" s="330">
        <v>0</v>
      </c>
      <c r="EW22" s="330">
        <v>0</v>
      </c>
      <c r="EX22" s="330">
        <v>0</v>
      </c>
      <c r="EY22" s="330">
        <v>0</v>
      </c>
      <c r="EZ22" s="330">
        <v>0</v>
      </c>
      <c r="FA22" s="330">
        <v>0</v>
      </c>
      <c r="FB22" s="330">
        <v>0</v>
      </c>
      <c r="FC22" s="330">
        <v>0</v>
      </c>
      <c r="FD22" s="330">
        <v>0</v>
      </c>
      <c r="FE22" s="330">
        <v>0</v>
      </c>
      <c r="FF22" s="330">
        <v>0</v>
      </c>
      <c r="FG22" s="330">
        <v>0</v>
      </c>
      <c r="FH22" s="330">
        <v>0</v>
      </c>
      <c r="FI22" s="330">
        <v>0</v>
      </c>
      <c r="FJ22" s="330">
        <v>0</v>
      </c>
      <c r="FK22" s="330">
        <v>0</v>
      </c>
      <c r="FL22" s="330">
        <v>0</v>
      </c>
      <c r="FM22" s="330">
        <v>0</v>
      </c>
      <c r="FN22" s="330">
        <v>0</v>
      </c>
      <c r="FO22" s="330">
        <v>0</v>
      </c>
      <c r="FP22" s="330">
        <v>0</v>
      </c>
      <c r="FQ22" s="330">
        <v>0</v>
      </c>
      <c r="FR22" s="330">
        <v>0</v>
      </c>
      <c r="FS22" s="330">
        <v>0</v>
      </c>
      <c r="FT22" s="330">
        <v>0</v>
      </c>
      <c r="FU22" s="330">
        <v>0</v>
      </c>
      <c r="FV22" s="330">
        <v>0</v>
      </c>
      <c r="FW22" s="330">
        <v>0</v>
      </c>
      <c r="FX22" s="330">
        <v>0</v>
      </c>
      <c r="FY22" s="330">
        <v>0</v>
      </c>
      <c r="FZ22" s="330">
        <v>0</v>
      </c>
      <c r="GA22" s="330">
        <v>0</v>
      </c>
      <c r="GB22" s="330">
        <v>0</v>
      </c>
      <c r="GC22" s="330">
        <v>0</v>
      </c>
      <c r="GD22" s="330">
        <v>0</v>
      </c>
      <c r="GE22" s="330">
        <v>0</v>
      </c>
      <c r="GF22" s="330">
        <v>0</v>
      </c>
      <c r="GG22" s="330">
        <v>0</v>
      </c>
      <c r="GH22" s="330">
        <v>0</v>
      </c>
      <c r="GI22" s="330">
        <v>0</v>
      </c>
      <c r="GJ22" s="330">
        <v>0</v>
      </c>
      <c r="GK22" s="330">
        <v>0</v>
      </c>
      <c r="GL22" s="330">
        <v>0</v>
      </c>
      <c r="GM22" s="330">
        <v>0</v>
      </c>
      <c r="GN22" s="330">
        <v>0</v>
      </c>
      <c r="GO22" s="330">
        <v>0</v>
      </c>
      <c r="GP22" s="330">
        <v>0</v>
      </c>
      <c r="GQ22" s="330">
        <v>0</v>
      </c>
      <c r="GR22" s="330">
        <v>0</v>
      </c>
      <c r="GS22" s="330">
        <v>0</v>
      </c>
      <c r="GT22" s="330">
        <v>0</v>
      </c>
      <c r="GU22" s="330">
        <v>0</v>
      </c>
      <c r="GV22" s="330">
        <v>0</v>
      </c>
      <c r="GW22" s="330">
        <v>0</v>
      </c>
      <c r="GX22" s="330">
        <v>0</v>
      </c>
      <c r="GY22" s="330">
        <v>0</v>
      </c>
      <c r="GZ22" s="330">
        <v>0</v>
      </c>
      <c r="HA22" s="330">
        <v>0</v>
      </c>
      <c r="HB22" s="330">
        <v>0</v>
      </c>
      <c r="HC22" s="330">
        <v>0</v>
      </c>
      <c r="HD22" s="330">
        <v>0</v>
      </c>
      <c r="HE22" s="330">
        <v>0</v>
      </c>
      <c r="HF22" s="330">
        <v>0</v>
      </c>
      <c r="HG22" s="330">
        <v>0</v>
      </c>
      <c r="HH22" s="330">
        <v>0</v>
      </c>
      <c r="HI22" s="330">
        <v>0</v>
      </c>
      <c r="HJ22" s="330">
        <v>0</v>
      </c>
      <c r="HK22" s="330">
        <v>0</v>
      </c>
      <c r="HL22" s="330">
        <v>0</v>
      </c>
      <c r="HM22" s="330">
        <v>0</v>
      </c>
      <c r="HN22" s="330">
        <v>0</v>
      </c>
      <c r="HO22" s="330">
        <v>0</v>
      </c>
      <c r="HP22" s="330">
        <v>0</v>
      </c>
      <c r="HQ22" s="330">
        <v>0</v>
      </c>
      <c r="HR22" s="330">
        <v>0</v>
      </c>
      <c r="HS22" s="330">
        <v>0</v>
      </c>
      <c r="HT22" s="330">
        <v>0</v>
      </c>
      <c r="HU22" s="330">
        <v>0</v>
      </c>
      <c r="HV22" s="330">
        <v>0</v>
      </c>
      <c r="HW22" s="330">
        <v>0</v>
      </c>
      <c r="HX22" s="330">
        <v>0</v>
      </c>
      <c r="HY22" s="330">
        <v>0</v>
      </c>
      <c r="HZ22" s="330">
        <v>0</v>
      </c>
      <c r="IA22" s="330">
        <v>0</v>
      </c>
      <c r="IB22" s="330">
        <v>0</v>
      </c>
      <c r="IC22" s="330">
        <v>0</v>
      </c>
      <c r="ID22" s="330">
        <v>0</v>
      </c>
      <c r="IE22" s="330">
        <v>0</v>
      </c>
      <c r="IF22" s="330">
        <v>0</v>
      </c>
      <c r="IG22" s="330">
        <v>0</v>
      </c>
      <c r="IH22" s="330">
        <v>0</v>
      </c>
      <c r="II22" s="330">
        <v>0</v>
      </c>
      <c r="IJ22" s="330">
        <v>0</v>
      </c>
      <c r="IK22" s="330">
        <v>0</v>
      </c>
      <c r="IL22" s="330">
        <v>0</v>
      </c>
      <c r="IM22" s="330">
        <v>0</v>
      </c>
      <c r="IN22" s="330">
        <v>0</v>
      </c>
      <c r="IO22" s="330">
        <v>0</v>
      </c>
      <c r="IP22" s="330">
        <v>0</v>
      </c>
      <c r="IQ22" s="330">
        <v>0</v>
      </c>
      <c r="IR22" s="330">
        <v>0</v>
      </c>
      <c r="IS22" s="330">
        <v>0</v>
      </c>
      <c r="IT22" s="330">
        <v>0</v>
      </c>
      <c r="IU22" s="330">
        <v>0</v>
      </c>
      <c r="IV22" s="330">
        <v>0</v>
      </c>
      <c r="IW22" s="330">
        <v>0</v>
      </c>
      <c r="IX22" s="330">
        <v>0</v>
      </c>
      <c r="IY22" s="330">
        <v>0</v>
      </c>
      <c r="IZ22" s="330">
        <v>0</v>
      </c>
      <c r="JA22" s="330">
        <v>0</v>
      </c>
      <c r="JB22" s="330">
        <v>0</v>
      </c>
      <c r="JC22" s="330">
        <v>0</v>
      </c>
      <c r="JD22" s="330">
        <v>0</v>
      </c>
      <c r="JE22" s="330">
        <v>0</v>
      </c>
      <c r="JF22" s="330">
        <v>0</v>
      </c>
      <c r="JG22" s="330">
        <v>0</v>
      </c>
      <c r="JH22" s="330">
        <v>0</v>
      </c>
      <c r="JI22" s="330">
        <v>0</v>
      </c>
      <c r="JJ22" s="330">
        <v>0</v>
      </c>
      <c r="JK22" s="330">
        <v>0</v>
      </c>
      <c r="JL22" s="330">
        <v>0</v>
      </c>
      <c r="JM22" s="330">
        <v>0</v>
      </c>
      <c r="JN22" s="330">
        <v>0</v>
      </c>
      <c r="JO22" s="330">
        <v>0</v>
      </c>
      <c r="JP22" s="330">
        <v>0</v>
      </c>
      <c r="JQ22" s="330">
        <v>0</v>
      </c>
      <c r="JR22" s="330">
        <v>0</v>
      </c>
      <c r="JS22" s="330">
        <v>0</v>
      </c>
      <c r="JT22" s="330">
        <v>0</v>
      </c>
      <c r="JU22" s="330">
        <v>0</v>
      </c>
      <c r="JV22" s="330">
        <v>0</v>
      </c>
      <c r="JW22" s="330">
        <v>0</v>
      </c>
      <c r="JX22" s="330">
        <v>0</v>
      </c>
      <c r="JY22" s="330">
        <v>0</v>
      </c>
      <c r="JZ22" s="330">
        <v>0</v>
      </c>
      <c r="KA22" s="330">
        <v>0</v>
      </c>
      <c r="KB22" s="330">
        <v>0</v>
      </c>
      <c r="KC22" s="330">
        <v>0</v>
      </c>
      <c r="KD22" s="330">
        <v>0</v>
      </c>
      <c r="KE22" s="330">
        <v>0</v>
      </c>
      <c r="KF22" s="330">
        <v>0</v>
      </c>
      <c r="KG22" s="330">
        <v>0</v>
      </c>
      <c r="KH22" s="330">
        <v>0</v>
      </c>
      <c r="KI22" s="330">
        <v>0</v>
      </c>
      <c r="KJ22" s="330">
        <v>0</v>
      </c>
      <c r="KK22" s="330">
        <v>0</v>
      </c>
      <c r="KL22" s="330">
        <v>0</v>
      </c>
      <c r="KM22" s="330">
        <v>0</v>
      </c>
      <c r="KN22" s="330">
        <v>0</v>
      </c>
      <c r="KO22" s="330">
        <v>0</v>
      </c>
      <c r="KP22" s="330">
        <v>0</v>
      </c>
      <c r="KQ22" s="167"/>
      <c r="KS22" s="169">
        <f t="shared" si="2"/>
        <v>0</v>
      </c>
      <c r="KT22" s="169">
        <f t="shared" si="3"/>
        <v>0</v>
      </c>
      <c r="KU22" s="169">
        <f t="shared" si="5"/>
        <v>0</v>
      </c>
      <c r="KV22" s="178"/>
      <c r="KW22" s="178"/>
      <c r="KY22" s="168">
        <f t="shared" si="4"/>
        <v>0</v>
      </c>
    </row>
    <row r="23" spans="1:311" ht="12.75" hidden="1" customHeight="1" x14ac:dyDescent="0.25">
      <c r="A23" s="166">
        <f t="shared" si="0"/>
        <v>1991</v>
      </c>
      <c r="B23" s="273">
        <f t="shared" si="1"/>
        <v>33328</v>
      </c>
      <c r="C23" s="330">
        <v>0</v>
      </c>
      <c r="D23" s="330">
        <v>0</v>
      </c>
      <c r="E23" s="330">
        <v>0</v>
      </c>
      <c r="F23" s="330">
        <v>0</v>
      </c>
      <c r="G23" s="330">
        <v>0</v>
      </c>
      <c r="H23" s="330">
        <v>0</v>
      </c>
      <c r="I23" s="330">
        <v>0</v>
      </c>
      <c r="J23" s="330">
        <v>0</v>
      </c>
      <c r="K23" s="330">
        <v>0</v>
      </c>
      <c r="L23" s="330">
        <v>0</v>
      </c>
      <c r="M23" s="330">
        <v>0</v>
      </c>
      <c r="N23" s="330">
        <v>0</v>
      </c>
      <c r="O23" s="330">
        <v>0</v>
      </c>
      <c r="P23" s="330">
        <v>0</v>
      </c>
      <c r="Q23" s="330">
        <v>0</v>
      </c>
      <c r="R23" s="330">
        <v>0</v>
      </c>
      <c r="S23" s="330">
        <v>0</v>
      </c>
      <c r="T23" s="330">
        <v>0</v>
      </c>
      <c r="U23" s="330">
        <v>0</v>
      </c>
      <c r="V23" s="330">
        <v>0</v>
      </c>
      <c r="W23" s="330">
        <v>0</v>
      </c>
      <c r="X23" s="330">
        <v>0</v>
      </c>
      <c r="Y23" s="330">
        <v>0</v>
      </c>
      <c r="Z23" s="330">
        <v>0</v>
      </c>
      <c r="AA23" s="330">
        <v>0</v>
      </c>
      <c r="AB23" s="330">
        <v>0</v>
      </c>
      <c r="AC23" s="330">
        <v>0</v>
      </c>
      <c r="AD23" s="330">
        <v>0</v>
      </c>
      <c r="AE23" s="330">
        <v>0</v>
      </c>
      <c r="AF23" s="330">
        <v>0</v>
      </c>
      <c r="AG23" s="330">
        <v>0</v>
      </c>
      <c r="AH23" s="330">
        <v>0</v>
      </c>
      <c r="AI23" s="330">
        <v>0</v>
      </c>
      <c r="AJ23" s="330">
        <v>0</v>
      </c>
      <c r="AK23" s="330">
        <v>0</v>
      </c>
      <c r="AL23" s="330">
        <v>0</v>
      </c>
      <c r="AM23" s="330">
        <v>0</v>
      </c>
      <c r="AN23" s="330">
        <v>0</v>
      </c>
      <c r="AO23" s="330">
        <v>0</v>
      </c>
      <c r="AP23" s="330">
        <v>0</v>
      </c>
      <c r="AQ23" s="330">
        <v>0</v>
      </c>
      <c r="AR23" s="330">
        <v>0</v>
      </c>
      <c r="AS23" s="330">
        <v>0</v>
      </c>
      <c r="AT23" s="330">
        <v>0</v>
      </c>
      <c r="AU23" s="330">
        <v>0</v>
      </c>
      <c r="AV23" s="330">
        <v>0</v>
      </c>
      <c r="AW23" s="330">
        <v>0</v>
      </c>
      <c r="AX23" s="330">
        <v>0</v>
      </c>
      <c r="AY23" s="330">
        <v>0</v>
      </c>
      <c r="AZ23" s="330">
        <v>0</v>
      </c>
      <c r="BA23" s="330">
        <v>0</v>
      </c>
      <c r="BB23" s="330">
        <v>0</v>
      </c>
      <c r="BC23" s="330">
        <v>0</v>
      </c>
      <c r="BD23" s="330">
        <v>0</v>
      </c>
      <c r="BE23" s="330">
        <v>0</v>
      </c>
      <c r="BF23" s="330">
        <v>0</v>
      </c>
      <c r="BG23" s="330">
        <v>0</v>
      </c>
      <c r="BH23" s="330">
        <v>0</v>
      </c>
      <c r="BI23" s="330">
        <v>0</v>
      </c>
      <c r="BJ23" s="330">
        <v>0</v>
      </c>
      <c r="BK23" s="330">
        <v>0</v>
      </c>
      <c r="BL23" s="330">
        <v>0</v>
      </c>
      <c r="BM23" s="330">
        <v>0</v>
      </c>
      <c r="BN23" s="330">
        <v>0</v>
      </c>
      <c r="BO23" s="330">
        <v>0</v>
      </c>
      <c r="BP23" s="330">
        <v>0</v>
      </c>
      <c r="BQ23" s="330">
        <v>0</v>
      </c>
      <c r="BR23" s="330">
        <v>0</v>
      </c>
      <c r="BS23" s="330">
        <v>0</v>
      </c>
      <c r="BT23" s="330">
        <v>0</v>
      </c>
      <c r="BU23" s="330">
        <v>0</v>
      </c>
      <c r="BV23" s="330">
        <v>0</v>
      </c>
      <c r="BW23" s="330">
        <v>0</v>
      </c>
      <c r="BX23" s="330">
        <v>0</v>
      </c>
      <c r="BY23" s="330">
        <v>0</v>
      </c>
      <c r="BZ23" s="330">
        <v>0</v>
      </c>
      <c r="CA23" s="330">
        <v>0</v>
      </c>
      <c r="CB23" s="330">
        <v>0</v>
      </c>
      <c r="CC23" s="330">
        <v>0</v>
      </c>
      <c r="CD23" s="330">
        <v>0</v>
      </c>
      <c r="CE23" s="330">
        <v>0</v>
      </c>
      <c r="CF23" s="330">
        <v>0</v>
      </c>
      <c r="CG23" s="330">
        <v>0</v>
      </c>
      <c r="CH23" s="330">
        <v>0</v>
      </c>
      <c r="CI23" s="330">
        <v>0</v>
      </c>
      <c r="CJ23" s="330">
        <v>0</v>
      </c>
      <c r="CK23" s="330">
        <v>0</v>
      </c>
      <c r="CL23" s="330">
        <v>0</v>
      </c>
      <c r="CM23" s="330">
        <v>0</v>
      </c>
      <c r="CN23" s="330">
        <v>0</v>
      </c>
      <c r="CO23" s="330">
        <v>0</v>
      </c>
      <c r="CP23" s="330">
        <v>0</v>
      </c>
      <c r="CQ23" s="330">
        <v>0</v>
      </c>
      <c r="CR23" s="330">
        <v>0</v>
      </c>
      <c r="CS23" s="330">
        <v>0</v>
      </c>
      <c r="CT23" s="330">
        <v>0</v>
      </c>
      <c r="CU23" s="330">
        <v>0</v>
      </c>
      <c r="CV23" s="330">
        <v>0</v>
      </c>
      <c r="CW23" s="330">
        <v>0</v>
      </c>
      <c r="CX23" s="330">
        <v>0</v>
      </c>
      <c r="CY23" s="330">
        <v>0</v>
      </c>
      <c r="CZ23" s="330">
        <v>0</v>
      </c>
      <c r="DA23" s="330">
        <v>0</v>
      </c>
      <c r="DB23" s="330">
        <v>0</v>
      </c>
      <c r="DC23" s="330">
        <v>0</v>
      </c>
      <c r="DD23" s="330">
        <v>0</v>
      </c>
      <c r="DE23" s="330">
        <v>0</v>
      </c>
      <c r="DF23" s="330">
        <v>0</v>
      </c>
      <c r="DG23" s="330">
        <v>0</v>
      </c>
      <c r="DH23" s="330">
        <v>0</v>
      </c>
      <c r="DI23" s="330">
        <v>0</v>
      </c>
      <c r="DJ23" s="330">
        <v>0</v>
      </c>
      <c r="DK23" s="330">
        <v>0</v>
      </c>
      <c r="DL23" s="330">
        <v>0</v>
      </c>
      <c r="DM23" s="330">
        <v>0</v>
      </c>
      <c r="DN23" s="330">
        <v>0</v>
      </c>
      <c r="DO23" s="330">
        <v>0</v>
      </c>
      <c r="DP23" s="330">
        <v>0</v>
      </c>
      <c r="DQ23" s="330">
        <v>0</v>
      </c>
      <c r="DR23" s="330">
        <v>0</v>
      </c>
      <c r="DS23" s="330">
        <v>0</v>
      </c>
      <c r="DT23" s="330">
        <v>0</v>
      </c>
      <c r="DU23" s="330">
        <v>0</v>
      </c>
      <c r="DV23" s="330">
        <v>0</v>
      </c>
      <c r="DW23" s="330">
        <v>0</v>
      </c>
      <c r="DX23" s="330">
        <v>0</v>
      </c>
      <c r="DY23" s="330">
        <v>0</v>
      </c>
      <c r="DZ23" s="330">
        <v>0</v>
      </c>
      <c r="EA23" s="330">
        <v>0</v>
      </c>
      <c r="EB23" s="330">
        <v>0</v>
      </c>
      <c r="EC23" s="330">
        <v>0</v>
      </c>
      <c r="ED23" s="330">
        <v>0</v>
      </c>
      <c r="EE23" s="330">
        <v>0</v>
      </c>
      <c r="EF23" s="330">
        <v>0</v>
      </c>
      <c r="EG23" s="330">
        <v>0</v>
      </c>
      <c r="EH23" s="330">
        <v>0</v>
      </c>
      <c r="EI23" s="330">
        <v>0</v>
      </c>
      <c r="EJ23" s="330">
        <v>0</v>
      </c>
      <c r="EK23" s="330">
        <v>0</v>
      </c>
      <c r="EL23" s="330">
        <v>0</v>
      </c>
      <c r="EM23" s="330">
        <v>0</v>
      </c>
      <c r="EN23" s="330">
        <v>0</v>
      </c>
      <c r="EO23" s="330">
        <v>0</v>
      </c>
      <c r="EP23" s="330">
        <v>0</v>
      </c>
      <c r="EQ23" s="330">
        <v>0</v>
      </c>
      <c r="ER23" s="330">
        <v>0</v>
      </c>
      <c r="ES23" s="330">
        <v>0</v>
      </c>
      <c r="ET23" s="330">
        <v>0</v>
      </c>
      <c r="EU23" s="330">
        <v>0</v>
      </c>
      <c r="EV23" s="330">
        <v>0</v>
      </c>
      <c r="EW23" s="330">
        <v>0</v>
      </c>
      <c r="EX23" s="330">
        <v>0</v>
      </c>
      <c r="EY23" s="330">
        <v>0</v>
      </c>
      <c r="EZ23" s="330">
        <v>0</v>
      </c>
      <c r="FA23" s="330">
        <v>0</v>
      </c>
      <c r="FB23" s="330">
        <v>0</v>
      </c>
      <c r="FC23" s="330">
        <v>0</v>
      </c>
      <c r="FD23" s="330">
        <v>0</v>
      </c>
      <c r="FE23" s="330">
        <v>0</v>
      </c>
      <c r="FF23" s="330">
        <v>0</v>
      </c>
      <c r="FG23" s="330">
        <v>0</v>
      </c>
      <c r="FH23" s="330">
        <v>0</v>
      </c>
      <c r="FI23" s="330">
        <v>0</v>
      </c>
      <c r="FJ23" s="330">
        <v>0</v>
      </c>
      <c r="FK23" s="330">
        <v>0</v>
      </c>
      <c r="FL23" s="330">
        <v>0</v>
      </c>
      <c r="FM23" s="330">
        <v>0</v>
      </c>
      <c r="FN23" s="330">
        <v>0</v>
      </c>
      <c r="FO23" s="330">
        <v>0</v>
      </c>
      <c r="FP23" s="330">
        <v>0</v>
      </c>
      <c r="FQ23" s="330">
        <v>0</v>
      </c>
      <c r="FR23" s="330">
        <v>0</v>
      </c>
      <c r="FS23" s="330">
        <v>0</v>
      </c>
      <c r="FT23" s="330">
        <v>0</v>
      </c>
      <c r="FU23" s="330">
        <v>0</v>
      </c>
      <c r="FV23" s="330">
        <v>0</v>
      </c>
      <c r="FW23" s="330">
        <v>0</v>
      </c>
      <c r="FX23" s="330">
        <v>0</v>
      </c>
      <c r="FY23" s="330">
        <v>0</v>
      </c>
      <c r="FZ23" s="330">
        <v>0</v>
      </c>
      <c r="GA23" s="330">
        <v>0</v>
      </c>
      <c r="GB23" s="330">
        <v>0</v>
      </c>
      <c r="GC23" s="330">
        <v>0</v>
      </c>
      <c r="GD23" s="330">
        <v>0</v>
      </c>
      <c r="GE23" s="330">
        <v>0</v>
      </c>
      <c r="GF23" s="330">
        <v>0</v>
      </c>
      <c r="GG23" s="330">
        <v>0</v>
      </c>
      <c r="GH23" s="330">
        <v>0</v>
      </c>
      <c r="GI23" s="330">
        <v>0</v>
      </c>
      <c r="GJ23" s="330">
        <v>0</v>
      </c>
      <c r="GK23" s="330">
        <v>0</v>
      </c>
      <c r="GL23" s="330">
        <v>0</v>
      </c>
      <c r="GM23" s="330">
        <v>0</v>
      </c>
      <c r="GN23" s="330">
        <v>0</v>
      </c>
      <c r="GO23" s="330">
        <v>0</v>
      </c>
      <c r="GP23" s="330">
        <v>0</v>
      </c>
      <c r="GQ23" s="330">
        <v>0</v>
      </c>
      <c r="GR23" s="330">
        <v>0</v>
      </c>
      <c r="GS23" s="330">
        <v>0</v>
      </c>
      <c r="GT23" s="330">
        <v>0</v>
      </c>
      <c r="GU23" s="330">
        <v>0</v>
      </c>
      <c r="GV23" s="330">
        <v>0</v>
      </c>
      <c r="GW23" s="330">
        <v>0</v>
      </c>
      <c r="GX23" s="330">
        <v>0</v>
      </c>
      <c r="GY23" s="330">
        <v>0</v>
      </c>
      <c r="GZ23" s="330">
        <v>0</v>
      </c>
      <c r="HA23" s="330">
        <v>0</v>
      </c>
      <c r="HB23" s="330">
        <v>0</v>
      </c>
      <c r="HC23" s="330">
        <v>0</v>
      </c>
      <c r="HD23" s="330">
        <v>0</v>
      </c>
      <c r="HE23" s="330">
        <v>0</v>
      </c>
      <c r="HF23" s="330">
        <v>0</v>
      </c>
      <c r="HG23" s="330">
        <v>0</v>
      </c>
      <c r="HH23" s="330">
        <v>0</v>
      </c>
      <c r="HI23" s="330">
        <v>0</v>
      </c>
      <c r="HJ23" s="330">
        <v>0</v>
      </c>
      <c r="HK23" s="330">
        <v>0</v>
      </c>
      <c r="HL23" s="330">
        <v>0</v>
      </c>
      <c r="HM23" s="330">
        <v>0</v>
      </c>
      <c r="HN23" s="330">
        <v>0</v>
      </c>
      <c r="HO23" s="330">
        <v>0</v>
      </c>
      <c r="HP23" s="330">
        <v>0</v>
      </c>
      <c r="HQ23" s="330">
        <v>0</v>
      </c>
      <c r="HR23" s="330">
        <v>0</v>
      </c>
      <c r="HS23" s="330">
        <v>0</v>
      </c>
      <c r="HT23" s="330">
        <v>0</v>
      </c>
      <c r="HU23" s="330">
        <v>0</v>
      </c>
      <c r="HV23" s="330">
        <v>0</v>
      </c>
      <c r="HW23" s="330">
        <v>0</v>
      </c>
      <c r="HX23" s="330">
        <v>0</v>
      </c>
      <c r="HY23" s="330">
        <v>0</v>
      </c>
      <c r="HZ23" s="330">
        <v>0</v>
      </c>
      <c r="IA23" s="330">
        <v>0</v>
      </c>
      <c r="IB23" s="330">
        <v>0</v>
      </c>
      <c r="IC23" s="330">
        <v>0</v>
      </c>
      <c r="ID23" s="330">
        <v>0</v>
      </c>
      <c r="IE23" s="330">
        <v>0</v>
      </c>
      <c r="IF23" s="330">
        <v>0</v>
      </c>
      <c r="IG23" s="330">
        <v>0</v>
      </c>
      <c r="IH23" s="330">
        <v>0</v>
      </c>
      <c r="II23" s="330">
        <v>0</v>
      </c>
      <c r="IJ23" s="330">
        <v>0</v>
      </c>
      <c r="IK23" s="330">
        <v>0</v>
      </c>
      <c r="IL23" s="330">
        <v>0</v>
      </c>
      <c r="IM23" s="330">
        <v>0</v>
      </c>
      <c r="IN23" s="330">
        <v>0</v>
      </c>
      <c r="IO23" s="330">
        <v>0</v>
      </c>
      <c r="IP23" s="330">
        <v>0</v>
      </c>
      <c r="IQ23" s="330">
        <v>0</v>
      </c>
      <c r="IR23" s="330">
        <v>0</v>
      </c>
      <c r="IS23" s="330">
        <v>0</v>
      </c>
      <c r="IT23" s="330">
        <v>0</v>
      </c>
      <c r="IU23" s="330">
        <v>0</v>
      </c>
      <c r="IV23" s="330">
        <v>0</v>
      </c>
      <c r="IW23" s="330">
        <v>0</v>
      </c>
      <c r="IX23" s="330">
        <v>0</v>
      </c>
      <c r="IY23" s="330">
        <v>0</v>
      </c>
      <c r="IZ23" s="330">
        <v>0</v>
      </c>
      <c r="JA23" s="330">
        <v>0</v>
      </c>
      <c r="JB23" s="330">
        <v>0</v>
      </c>
      <c r="JC23" s="330">
        <v>0</v>
      </c>
      <c r="JD23" s="330">
        <v>0</v>
      </c>
      <c r="JE23" s="330">
        <v>0</v>
      </c>
      <c r="JF23" s="330">
        <v>0</v>
      </c>
      <c r="JG23" s="330">
        <v>0</v>
      </c>
      <c r="JH23" s="330">
        <v>0</v>
      </c>
      <c r="JI23" s="330">
        <v>0</v>
      </c>
      <c r="JJ23" s="330">
        <v>0</v>
      </c>
      <c r="JK23" s="330">
        <v>0</v>
      </c>
      <c r="JL23" s="330">
        <v>0</v>
      </c>
      <c r="JM23" s="330">
        <v>0</v>
      </c>
      <c r="JN23" s="330">
        <v>0</v>
      </c>
      <c r="JO23" s="330">
        <v>0</v>
      </c>
      <c r="JP23" s="330">
        <v>0</v>
      </c>
      <c r="JQ23" s="330">
        <v>0</v>
      </c>
      <c r="JR23" s="330">
        <v>0</v>
      </c>
      <c r="JS23" s="330">
        <v>0</v>
      </c>
      <c r="JT23" s="330">
        <v>0</v>
      </c>
      <c r="JU23" s="330">
        <v>0</v>
      </c>
      <c r="JV23" s="330">
        <v>0</v>
      </c>
      <c r="JW23" s="330">
        <v>0</v>
      </c>
      <c r="JX23" s="330">
        <v>0</v>
      </c>
      <c r="JY23" s="330">
        <v>0</v>
      </c>
      <c r="JZ23" s="330">
        <v>0</v>
      </c>
      <c r="KA23" s="330">
        <v>0</v>
      </c>
      <c r="KB23" s="330">
        <v>0</v>
      </c>
      <c r="KC23" s="330">
        <v>0</v>
      </c>
      <c r="KD23" s="330">
        <v>0</v>
      </c>
      <c r="KE23" s="330">
        <v>0</v>
      </c>
      <c r="KF23" s="330">
        <v>0</v>
      </c>
      <c r="KG23" s="330">
        <v>0</v>
      </c>
      <c r="KH23" s="330">
        <v>0</v>
      </c>
      <c r="KI23" s="330">
        <v>0</v>
      </c>
      <c r="KJ23" s="330">
        <v>0</v>
      </c>
      <c r="KK23" s="330">
        <v>0</v>
      </c>
      <c r="KL23" s="330">
        <v>0</v>
      </c>
      <c r="KM23" s="330">
        <v>0</v>
      </c>
      <c r="KN23" s="330">
        <v>0</v>
      </c>
      <c r="KO23" s="330">
        <v>0</v>
      </c>
      <c r="KP23" s="330">
        <v>0</v>
      </c>
      <c r="KQ23" s="167"/>
      <c r="KS23" s="169">
        <f t="shared" si="2"/>
        <v>0</v>
      </c>
      <c r="KT23" s="169">
        <f t="shared" si="3"/>
        <v>0</v>
      </c>
      <c r="KU23" s="169">
        <f t="shared" si="5"/>
        <v>0</v>
      </c>
      <c r="KV23" s="178"/>
      <c r="KW23" s="178"/>
      <c r="KY23" s="168">
        <f t="shared" si="4"/>
        <v>0</v>
      </c>
    </row>
    <row r="24" spans="1:311" ht="12.75" hidden="1" customHeight="1" x14ac:dyDescent="0.25">
      <c r="A24" s="166">
        <f t="shared" si="0"/>
        <v>1991</v>
      </c>
      <c r="B24" s="273">
        <f t="shared" si="1"/>
        <v>33419</v>
      </c>
      <c r="C24" s="330">
        <v>0</v>
      </c>
      <c r="D24" s="330">
        <v>0</v>
      </c>
      <c r="E24" s="330">
        <v>0</v>
      </c>
      <c r="F24" s="330">
        <v>0</v>
      </c>
      <c r="G24" s="330">
        <v>0</v>
      </c>
      <c r="H24" s="330">
        <v>0</v>
      </c>
      <c r="I24" s="330">
        <v>0</v>
      </c>
      <c r="J24" s="330">
        <v>0</v>
      </c>
      <c r="K24" s="330">
        <v>0</v>
      </c>
      <c r="L24" s="330">
        <v>0</v>
      </c>
      <c r="M24" s="330">
        <v>0</v>
      </c>
      <c r="N24" s="330">
        <v>0</v>
      </c>
      <c r="O24" s="330">
        <v>0</v>
      </c>
      <c r="P24" s="330">
        <v>0</v>
      </c>
      <c r="Q24" s="330">
        <v>0</v>
      </c>
      <c r="R24" s="330">
        <v>0</v>
      </c>
      <c r="S24" s="330">
        <v>0</v>
      </c>
      <c r="T24" s="330">
        <v>0</v>
      </c>
      <c r="U24" s="330">
        <v>0</v>
      </c>
      <c r="V24" s="330">
        <v>0</v>
      </c>
      <c r="W24" s="330">
        <v>0</v>
      </c>
      <c r="X24" s="330">
        <v>0</v>
      </c>
      <c r="Y24" s="330">
        <v>0</v>
      </c>
      <c r="Z24" s="330">
        <v>0</v>
      </c>
      <c r="AA24" s="330">
        <v>0</v>
      </c>
      <c r="AB24" s="330">
        <v>0</v>
      </c>
      <c r="AC24" s="330">
        <v>0</v>
      </c>
      <c r="AD24" s="330">
        <v>0</v>
      </c>
      <c r="AE24" s="330">
        <v>0</v>
      </c>
      <c r="AF24" s="330">
        <v>0</v>
      </c>
      <c r="AG24" s="330">
        <v>0</v>
      </c>
      <c r="AH24" s="330">
        <v>0</v>
      </c>
      <c r="AI24" s="330">
        <v>0</v>
      </c>
      <c r="AJ24" s="330">
        <v>0</v>
      </c>
      <c r="AK24" s="330">
        <v>0</v>
      </c>
      <c r="AL24" s="330">
        <v>0</v>
      </c>
      <c r="AM24" s="330">
        <v>0</v>
      </c>
      <c r="AN24" s="330">
        <v>0</v>
      </c>
      <c r="AO24" s="330">
        <v>0</v>
      </c>
      <c r="AP24" s="330">
        <v>0</v>
      </c>
      <c r="AQ24" s="330">
        <v>0</v>
      </c>
      <c r="AR24" s="330">
        <v>0</v>
      </c>
      <c r="AS24" s="330">
        <v>0</v>
      </c>
      <c r="AT24" s="330">
        <v>0</v>
      </c>
      <c r="AU24" s="330">
        <v>0</v>
      </c>
      <c r="AV24" s="330">
        <v>0</v>
      </c>
      <c r="AW24" s="330">
        <v>0</v>
      </c>
      <c r="AX24" s="330">
        <v>0</v>
      </c>
      <c r="AY24" s="330">
        <v>0</v>
      </c>
      <c r="AZ24" s="330">
        <v>0</v>
      </c>
      <c r="BA24" s="330">
        <v>0</v>
      </c>
      <c r="BB24" s="330">
        <v>0</v>
      </c>
      <c r="BC24" s="330">
        <v>0</v>
      </c>
      <c r="BD24" s="330">
        <v>0</v>
      </c>
      <c r="BE24" s="330">
        <v>0</v>
      </c>
      <c r="BF24" s="330">
        <v>0</v>
      </c>
      <c r="BG24" s="330">
        <v>0</v>
      </c>
      <c r="BH24" s="330">
        <v>0</v>
      </c>
      <c r="BI24" s="330">
        <v>0</v>
      </c>
      <c r="BJ24" s="330">
        <v>0</v>
      </c>
      <c r="BK24" s="330">
        <v>0</v>
      </c>
      <c r="BL24" s="330">
        <v>0</v>
      </c>
      <c r="BM24" s="330">
        <v>0</v>
      </c>
      <c r="BN24" s="330">
        <v>0</v>
      </c>
      <c r="BO24" s="330">
        <v>0</v>
      </c>
      <c r="BP24" s="330">
        <v>0</v>
      </c>
      <c r="BQ24" s="330">
        <v>0</v>
      </c>
      <c r="BR24" s="330">
        <v>0</v>
      </c>
      <c r="BS24" s="330">
        <v>0</v>
      </c>
      <c r="BT24" s="330">
        <v>0</v>
      </c>
      <c r="BU24" s="330">
        <v>0</v>
      </c>
      <c r="BV24" s="330">
        <v>0</v>
      </c>
      <c r="BW24" s="330">
        <v>0</v>
      </c>
      <c r="BX24" s="330">
        <v>0</v>
      </c>
      <c r="BY24" s="330">
        <v>0</v>
      </c>
      <c r="BZ24" s="330">
        <v>0</v>
      </c>
      <c r="CA24" s="330">
        <v>0</v>
      </c>
      <c r="CB24" s="330">
        <v>0</v>
      </c>
      <c r="CC24" s="330">
        <v>0</v>
      </c>
      <c r="CD24" s="330">
        <v>0</v>
      </c>
      <c r="CE24" s="330">
        <v>0</v>
      </c>
      <c r="CF24" s="330">
        <v>0</v>
      </c>
      <c r="CG24" s="330">
        <v>0</v>
      </c>
      <c r="CH24" s="330">
        <v>0</v>
      </c>
      <c r="CI24" s="330">
        <v>0</v>
      </c>
      <c r="CJ24" s="330">
        <v>0</v>
      </c>
      <c r="CK24" s="330">
        <v>0</v>
      </c>
      <c r="CL24" s="330">
        <v>0</v>
      </c>
      <c r="CM24" s="330">
        <v>0</v>
      </c>
      <c r="CN24" s="330">
        <v>0</v>
      </c>
      <c r="CO24" s="330">
        <v>0</v>
      </c>
      <c r="CP24" s="330">
        <v>0</v>
      </c>
      <c r="CQ24" s="330">
        <v>0</v>
      </c>
      <c r="CR24" s="330">
        <v>0</v>
      </c>
      <c r="CS24" s="330">
        <v>0</v>
      </c>
      <c r="CT24" s="330">
        <v>0</v>
      </c>
      <c r="CU24" s="330">
        <v>0</v>
      </c>
      <c r="CV24" s="330">
        <v>0</v>
      </c>
      <c r="CW24" s="330">
        <v>0</v>
      </c>
      <c r="CX24" s="330">
        <v>0</v>
      </c>
      <c r="CY24" s="330">
        <v>0</v>
      </c>
      <c r="CZ24" s="330">
        <v>0</v>
      </c>
      <c r="DA24" s="330">
        <v>0</v>
      </c>
      <c r="DB24" s="330">
        <v>0</v>
      </c>
      <c r="DC24" s="330">
        <v>0</v>
      </c>
      <c r="DD24" s="330">
        <v>0</v>
      </c>
      <c r="DE24" s="330">
        <v>0</v>
      </c>
      <c r="DF24" s="330">
        <v>0</v>
      </c>
      <c r="DG24" s="330">
        <v>0</v>
      </c>
      <c r="DH24" s="330">
        <v>0</v>
      </c>
      <c r="DI24" s="330">
        <v>0</v>
      </c>
      <c r="DJ24" s="330">
        <v>0</v>
      </c>
      <c r="DK24" s="330">
        <v>0</v>
      </c>
      <c r="DL24" s="330">
        <v>0</v>
      </c>
      <c r="DM24" s="330">
        <v>0</v>
      </c>
      <c r="DN24" s="330">
        <v>0</v>
      </c>
      <c r="DO24" s="330">
        <v>0</v>
      </c>
      <c r="DP24" s="330">
        <v>0</v>
      </c>
      <c r="DQ24" s="330">
        <v>0</v>
      </c>
      <c r="DR24" s="330">
        <v>0</v>
      </c>
      <c r="DS24" s="330">
        <v>0</v>
      </c>
      <c r="DT24" s="330">
        <v>0</v>
      </c>
      <c r="DU24" s="330">
        <v>0</v>
      </c>
      <c r="DV24" s="330">
        <v>0</v>
      </c>
      <c r="DW24" s="330">
        <v>0</v>
      </c>
      <c r="DX24" s="330">
        <v>0</v>
      </c>
      <c r="DY24" s="330">
        <v>0</v>
      </c>
      <c r="DZ24" s="330">
        <v>0</v>
      </c>
      <c r="EA24" s="330">
        <v>0</v>
      </c>
      <c r="EB24" s="330">
        <v>0</v>
      </c>
      <c r="EC24" s="330">
        <v>0</v>
      </c>
      <c r="ED24" s="330">
        <v>0</v>
      </c>
      <c r="EE24" s="330">
        <v>0</v>
      </c>
      <c r="EF24" s="330">
        <v>0</v>
      </c>
      <c r="EG24" s="330">
        <v>0</v>
      </c>
      <c r="EH24" s="330">
        <v>0</v>
      </c>
      <c r="EI24" s="330">
        <v>0</v>
      </c>
      <c r="EJ24" s="330">
        <v>0</v>
      </c>
      <c r="EK24" s="330">
        <v>0</v>
      </c>
      <c r="EL24" s="330">
        <v>0</v>
      </c>
      <c r="EM24" s="330">
        <v>0</v>
      </c>
      <c r="EN24" s="330">
        <v>0</v>
      </c>
      <c r="EO24" s="330">
        <v>0</v>
      </c>
      <c r="EP24" s="330">
        <v>0</v>
      </c>
      <c r="EQ24" s="330">
        <v>0</v>
      </c>
      <c r="ER24" s="330">
        <v>0</v>
      </c>
      <c r="ES24" s="330">
        <v>0</v>
      </c>
      <c r="ET24" s="330">
        <v>0</v>
      </c>
      <c r="EU24" s="330">
        <v>0</v>
      </c>
      <c r="EV24" s="330">
        <v>0</v>
      </c>
      <c r="EW24" s="330">
        <v>0</v>
      </c>
      <c r="EX24" s="330">
        <v>0</v>
      </c>
      <c r="EY24" s="330">
        <v>0</v>
      </c>
      <c r="EZ24" s="330">
        <v>0</v>
      </c>
      <c r="FA24" s="330">
        <v>0</v>
      </c>
      <c r="FB24" s="330">
        <v>0</v>
      </c>
      <c r="FC24" s="330">
        <v>0</v>
      </c>
      <c r="FD24" s="330">
        <v>0</v>
      </c>
      <c r="FE24" s="330">
        <v>0</v>
      </c>
      <c r="FF24" s="330">
        <v>0</v>
      </c>
      <c r="FG24" s="330">
        <v>0</v>
      </c>
      <c r="FH24" s="330">
        <v>0</v>
      </c>
      <c r="FI24" s="330">
        <v>0</v>
      </c>
      <c r="FJ24" s="330">
        <v>0</v>
      </c>
      <c r="FK24" s="330">
        <v>0</v>
      </c>
      <c r="FL24" s="330">
        <v>0</v>
      </c>
      <c r="FM24" s="330">
        <v>0</v>
      </c>
      <c r="FN24" s="330">
        <v>0</v>
      </c>
      <c r="FO24" s="330">
        <v>0</v>
      </c>
      <c r="FP24" s="330">
        <v>0</v>
      </c>
      <c r="FQ24" s="330">
        <v>0</v>
      </c>
      <c r="FR24" s="330">
        <v>0</v>
      </c>
      <c r="FS24" s="330">
        <v>0</v>
      </c>
      <c r="FT24" s="330">
        <v>0</v>
      </c>
      <c r="FU24" s="330">
        <v>0</v>
      </c>
      <c r="FV24" s="330">
        <v>0</v>
      </c>
      <c r="FW24" s="330">
        <v>0</v>
      </c>
      <c r="FX24" s="330">
        <v>0</v>
      </c>
      <c r="FY24" s="330">
        <v>0</v>
      </c>
      <c r="FZ24" s="330">
        <v>0</v>
      </c>
      <c r="GA24" s="330">
        <v>0</v>
      </c>
      <c r="GB24" s="330">
        <v>0</v>
      </c>
      <c r="GC24" s="330">
        <v>0</v>
      </c>
      <c r="GD24" s="330">
        <v>0</v>
      </c>
      <c r="GE24" s="330">
        <v>0</v>
      </c>
      <c r="GF24" s="330">
        <v>0</v>
      </c>
      <c r="GG24" s="330">
        <v>0</v>
      </c>
      <c r="GH24" s="330">
        <v>0</v>
      </c>
      <c r="GI24" s="330">
        <v>0</v>
      </c>
      <c r="GJ24" s="330">
        <v>0</v>
      </c>
      <c r="GK24" s="330">
        <v>0</v>
      </c>
      <c r="GL24" s="330">
        <v>0</v>
      </c>
      <c r="GM24" s="330">
        <v>0</v>
      </c>
      <c r="GN24" s="330">
        <v>0</v>
      </c>
      <c r="GO24" s="330">
        <v>0</v>
      </c>
      <c r="GP24" s="330">
        <v>0</v>
      </c>
      <c r="GQ24" s="330">
        <v>0</v>
      </c>
      <c r="GR24" s="330">
        <v>0</v>
      </c>
      <c r="GS24" s="330">
        <v>0</v>
      </c>
      <c r="GT24" s="330">
        <v>0</v>
      </c>
      <c r="GU24" s="330">
        <v>0</v>
      </c>
      <c r="GV24" s="330">
        <v>0</v>
      </c>
      <c r="GW24" s="330">
        <v>0</v>
      </c>
      <c r="GX24" s="330">
        <v>0</v>
      </c>
      <c r="GY24" s="330">
        <v>0</v>
      </c>
      <c r="GZ24" s="330">
        <v>0</v>
      </c>
      <c r="HA24" s="330">
        <v>0</v>
      </c>
      <c r="HB24" s="330">
        <v>0</v>
      </c>
      <c r="HC24" s="330">
        <v>0</v>
      </c>
      <c r="HD24" s="330">
        <v>0</v>
      </c>
      <c r="HE24" s="330">
        <v>0</v>
      </c>
      <c r="HF24" s="330">
        <v>0</v>
      </c>
      <c r="HG24" s="330">
        <v>0</v>
      </c>
      <c r="HH24" s="330">
        <v>0</v>
      </c>
      <c r="HI24" s="330">
        <v>0</v>
      </c>
      <c r="HJ24" s="330">
        <v>0</v>
      </c>
      <c r="HK24" s="330">
        <v>0</v>
      </c>
      <c r="HL24" s="330">
        <v>0</v>
      </c>
      <c r="HM24" s="330">
        <v>0</v>
      </c>
      <c r="HN24" s="330">
        <v>0</v>
      </c>
      <c r="HO24" s="330">
        <v>0</v>
      </c>
      <c r="HP24" s="330">
        <v>0</v>
      </c>
      <c r="HQ24" s="330">
        <v>0</v>
      </c>
      <c r="HR24" s="330">
        <v>0</v>
      </c>
      <c r="HS24" s="330">
        <v>0</v>
      </c>
      <c r="HT24" s="330">
        <v>0</v>
      </c>
      <c r="HU24" s="330">
        <v>0</v>
      </c>
      <c r="HV24" s="330">
        <v>0</v>
      </c>
      <c r="HW24" s="330">
        <v>0</v>
      </c>
      <c r="HX24" s="330">
        <v>0</v>
      </c>
      <c r="HY24" s="330">
        <v>0</v>
      </c>
      <c r="HZ24" s="330">
        <v>0</v>
      </c>
      <c r="IA24" s="330">
        <v>0</v>
      </c>
      <c r="IB24" s="330">
        <v>0</v>
      </c>
      <c r="IC24" s="330">
        <v>0</v>
      </c>
      <c r="ID24" s="330">
        <v>0</v>
      </c>
      <c r="IE24" s="330">
        <v>0</v>
      </c>
      <c r="IF24" s="330">
        <v>0</v>
      </c>
      <c r="IG24" s="330">
        <v>0</v>
      </c>
      <c r="IH24" s="330">
        <v>0</v>
      </c>
      <c r="II24" s="330">
        <v>0</v>
      </c>
      <c r="IJ24" s="330">
        <v>0</v>
      </c>
      <c r="IK24" s="330">
        <v>0</v>
      </c>
      <c r="IL24" s="330">
        <v>0</v>
      </c>
      <c r="IM24" s="330">
        <v>0</v>
      </c>
      <c r="IN24" s="330">
        <v>0</v>
      </c>
      <c r="IO24" s="330">
        <v>0</v>
      </c>
      <c r="IP24" s="330">
        <v>0</v>
      </c>
      <c r="IQ24" s="330">
        <v>0</v>
      </c>
      <c r="IR24" s="330">
        <v>0</v>
      </c>
      <c r="IS24" s="330">
        <v>0</v>
      </c>
      <c r="IT24" s="330">
        <v>0</v>
      </c>
      <c r="IU24" s="330">
        <v>0</v>
      </c>
      <c r="IV24" s="330">
        <v>0</v>
      </c>
      <c r="IW24" s="330">
        <v>0</v>
      </c>
      <c r="IX24" s="330">
        <v>0</v>
      </c>
      <c r="IY24" s="330">
        <v>0</v>
      </c>
      <c r="IZ24" s="330">
        <v>0</v>
      </c>
      <c r="JA24" s="330">
        <v>0</v>
      </c>
      <c r="JB24" s="330">
        <v>0</v>
      </c>
      <c r="JC24" s="330">
        <v>0</v>
      </c>
      <c r="JD24" s="330">
        <v>0</v>
      </c>
      <c r="JE24" s="330">
        <v>0</v>
      </c>
      <c r="JF24" s="330">
        <v>0</v>
      </c>
      <c r="JG24" s="330">
        <v>0</v>
      </c>
      <c r="JH24" s="330">
        <v>0</v>
      </c>
      <c r="JI24" s="330">
        <v>0</v>
      </c>
      <c r="JJ24" s="330">
        <v>0</v>
      </c>
      <c r="JK24" s="330">
        <v>0</v>
      </c>
      <c r="JL24" s="330">
        <v>0</v>
      </c>
      <c r="JM24" s="330">
        <v>0</v>
      </c>
      <c r="JN24" s="330">
        <v>0</v>
      </c>
      <c r="JO24" s="330">
        <v>0</v>
      </c>
      <c r="JP24" s="330">
        <v>0</v>
      </c>
      <c r="JQ24" s="330">
        <v>0</v>
      </c>
      <c r="JR24" s="330">
        <v>0</v>
      </c>
      <c r="JS24" s="330">
        <v>0</v>
      </c>
      <c r="JT24" s="330">
        <v>0</v>
      </c>
      <c r="JU24" s="330">
        <v>0</v>
      </c>
      <c r="JV24" s="330">
        <v>0</v>
      </c>
      <c r="JW24" s="330">
        <v>0</v>
      </c>
      <c r="JX24" s="330">
        <v>0</v>
      </c>
      <c r="JY24" s="330">
        <v>0</v>
      </c>
      <c r="JZ24" s="330">
        <v>0</v>
      </c>
      <c r="KA24" s="330">
        <v>0</v>
      </c>
      <c r="KB24" s="330">
        <v>0</v>
      </c>
      <c r="KC24" s="330">
        <v>0</v>
      </c>
      <c r="KD24" s="330">
        <v>0</v>
      </c>
      <c r="KE24" s="330">
        <v>0</v>
      </c>
      <c r="KF24" s="330">
        <v>0</v>
      </c>
      <c r="KG24" s="330">
        <v>0</v>
      </c>
      <c r="KH24" s="330">
        <v>0</v>
      </c>
      <c r="KI24" s="330">
        <v>0</v>
      </c>
      <c r="KJ24" s="330">
        <v>0</v>
      </c>
      <c r="KK24" s="330">
        <v>0</v>
      </c>
      <c r="KL24" s="330">
        <v>0</v>
      </c>
      <c r="KM24" s="330">
        <v>0</v>
      </c>
      <c r="KN24" s="330">
        <v>0</v>
      </c>
      <c r="KO24" s="330">
        <v>0</v>
      </c>
      <c r="KP24" s="330">
        <v>0</v>
      </c>
      <c r="KQ24" s="167"/>
      <c r="KS24" s="169">
        <f t="shared" si="2"/>
        <v>0</v>
      </c>
      <c r="KT24" s="169">
        <f t="shared" si="3"/>
        <v>0</v>
      </c>
      <c r="KU24" s="169">
        <f t="shared" si="5"/>
        <v>0</v>
      </c>
      <c r="KV24" s="178"/>
      <c r="KW24" s="178"/>
      <c r="KY24" s="168">
        <f t="shared" si="4"/>
        <v>0</v>
      </c>
    </row>
    <row r="25" spans="1:311" ht="12.75" hidden="1" customHeight="1" x14ac:dyDescent="0.25">
      <c r="A25" s="166">
        <f t="shared" si="0"/>
        <v>1991</v>
      </c>
      <c r="B25" s="273">
        <f t="shared" si="1"/>
        <v>33511</v>
      </c>
      <c r="C25" s="330">
        <v>0</v>
      </c>
      <c r="D25" s="330">
        <v>0</v>
      </c>
      <c r="E25" s="330">
        <v>0</v>
      </c>
      <c r="F25" s="330">
        <v>0</v>
      </c>
      <c r="G25" s="330">
        <v>0</v>
      </c>
      <c r="H25" s="330">
        <v>0</v>
      </c>
      <c r="I25" s="330">
        <v>0</v>
      </c>
      <c r="J25" s="330">
        <v>0</v>
      </c>
      <c r="K25" s="330">
        <v>0</v>
      </c>
      <c r="L25" s="330">
        <v>0</v>
      </c>
      <c r="M25" s="330">
        <v>0</v>
      </c>
      <c r="N25" s="330">
        <v>0</v>
      </c>
      <c r="O25" s="330">
        <v>0</v>
      </c>
      <c r="P25" s="330">
        <v>0</v>
      </c>
      <c r="Q25" s="330">
        <v>0</v>
      </c>
      <c r="R25" s="330">
        <v>0</v>
      </c>
      <c r="S25" s="330">
        <v>0</v>
      </c>
      <c r="T25" s="330">
        <v>0</v>
      </c>
      <c r="U25" s="330">
        <v>0</v>
      </c>
      <c r="V25" s="330">
        <v>0</v>
      </c>
      <c r="W25" s="330">
        <v>0</v>
      </c>
      <c r="X25" s="330">
        <v>0</v>
      </c>
      <c r="Y25" s="330">
        <v>0</v>
      </c>
      <c r="Z25" s="330">
        <v>0</v>
      </c>
      <c r="AA25" s="330">
        <v>0</v>
      </c>
      <c r="AB25" s="330">
        <v>0</v>
      </c>
      <c r="AC25" s="330">
        <v>0</v>
      </c>
      <c r="AD25" s="330">
        <v>0</v>
      </c>
      <c r="AE25" s="330">
        <v>0</v>
      </c>
      <c r="AF25" s="330">
        <v>0</v>
      </c>
      <c r="AG25" s="330">
        <v>0</v>
      </c>
      <c r="AH25" s="330">
        <v>0</v>
      </c>
      <c r="AI25" s="330">
        <v>0</v>
      </c>
      <c r="AJ25" s="330">
        <v>0</v>
      </c>
      <c r="AK25" s="330">
        <v>0</v>
      </c>
      <c r="AL25" s="330">
        <v>0</v>
      </c>
      <c r="AM25" s="330">
        <v>0</v>
      </c>
      <c r="AN25" s="330">
        <v>0</v>
      </c>
      <c r="AO25" s="330">
        <v>0</v>
      </c>
      <c r="AP25" s="330">
        <v>0</v>
      </c>
      <c r="AQ25" s="330">
        <v>0</v>
      </c>
      <c r="AR25" s="330">
        <v>0</v>
      </c>
      <c r="AS25" s="330">
        <v>0</v>
      </c>
      <c r="AT25" s="330">
        <v>0</v>
      </c>
      <c r="AU25" s="330">
        <v>0</v>
      </c>
      <c r="AV25" s="330">
        <v>0</v>
      </c>
      <c r="AW25" s="330">
        <v>0</v>
      </c>
      <c r="AX25" s="330">
        <v>0</v>
      </c>
      <c r="AY25" s="330">
        <v>0</v>
      </c>
      <c r="AZ25" s="330">
        <v>0</v>
      </c>
      <c r="BA25" s="330">
        <v>0</v>
      </c>
      <c r="BB25" s="330">
        <v>0</v>
      </c>
      <c r="BC25" s="330">
        <v>0</v>
      </c>
      <c r="BD25" s="330">
        <v>0</v>
      </c>
      <c r="BE25" s="330">
        <v>0</v>
      </c>
      <c r="BF25" s="330">
        <v>0</v>
      </c>
      <c r="BG25" s="330">
        <v>0</v>
      </c>
      <c r="BH25" s="330">
        <v>0</v>
      </c>
      <c r="BI25" s="330">
        <v>0</v>
      </c>
      <c r="BJ25" s="330">
        <v>0</v>
      </c>
      <c r="BK25" s="330">
        <v>0</v>
      </c>
      <c r="BL25" s="330">
        <v>0</v>
      </c>
      <c r="BM25" s="330">
        <v>0</v>
      </c>
      <c r="BN25" s="330">
        <v>0</v>
      </c>
      <c r="BO25" s="330">
        <v>0</v>
      </c>
      <c r="BP25" s="330">
        <v>0</v>
      </c>
      <c r="BQ25" s="330">
        <v>0</v>
      </c>
      <c r="BR25" s="330">
        <v>0</v>
      </c>
      <c r="BS25" s="330">
        <v>0</v>
      </c>
      <c r="BT25" s="330">
        <v>0</v>
      </c>
      <c r="BU25" s="330">
        <v>0</v>
      </c>
      <c r="BV25" s="330">
        <v>0</v>
      </c>
      <c r="BW25" s="330">
        <v>0</v>
      </c>
      <c r="BX25" s="330">
        <v>0</v>
      </c>
      <c r="BY25" s="330">
        <v>0</v>
      </c>
      <c r="BZ25" s="330">
        <v>0</v>
      </c>
      <c r="CA25" s="330">
        <v>0</v>
      </c>
      <c r="CB25" s="330">
        <v>0</v>
      </c>
      <c r="CC25" s="330">
        <v>0</v>
      </c>
      <c r="CD25" s="330">
        <v>0</v>
      </c>
      <c r="CE25" s="330">
        <v>0</v>
      </c>
      <c r="CF25" s="330">
        <v>0</v>
      </c>
      <c r="CG25" s="330">
        <v>0</v>
      </c>
      <c r="CH25" s="330">
        <v>0</v>
      </c>
      <c r="CI25" s="330">
        <v>0</v>
      </c>
      <c r="CJ25" s="330">
        <v>0</v>
      </c>
      <c r="CK25" s="330">
        <v>0</v>
      </c>
      <c r="CL25" s="330">
        <v>0</v>
      </c>
      <c r="CM25" s="330">
        <v>0</v>
      </c>
      <c r="CN25" s="330">
        <v>0</v>
      </c>
      <c r="CO25" s="330">
        <v>0</v>
      </c>
      <c r="CP25" s="330">
        <v>0</v>
      </c>
      <c r="CQ25" s="330">
        <v>0</v>
      </c>
      <c r="CR25" s="330">
        <v>0</v>
      </c>
      <c r="CS25" s="330">
        <v>0</v>
      </c>
      <c r="CT25" s="330">
        <v>0</v>
      </c>
      <c r="CU25" s="330">
        <v>0</v>
      </c>
      <c r="CV25" s="330">
        <v>0</v>
      </c>
      <c r="CW25" s="330">
        <v>0</v>
      </c>
      <c r="CX25" s="330">
        <v>0</v>
      </c>
      <c r="CY25" s="330">
        <v>0</v>
      </c>
      <c r="CZ25" s="330">
        <v>0</v>
      </c>
      <c r="DA25" s="330">
        <v>0</v>
      </c>
      <c r="DB25" s="330">
        <v>0</v>
      </c>
      <c r="DC25" s="330">
        <v>0</v>
      </c>
      <c r="DD25" s="330">
        <v>0</v>
      </c>
      <c r="DE25" s="330">
        <v>0</v>
      </c>
      <c r="DF25" s="330">
        <v>0</v>
      </c>
      <c r="DG25" s="330">
        <v>0</v>
      </c>
      <c r="DH25" s="330">
        <v>0</v>
      </c>
      <c r="DI25" s="330">
        <v>0</v>
      </c>
      <c r="DJ25" s="330">
        <v>0</v>
      </c>
      <c r="DK25" s="330">
        <v>0</v>
      </c>
      <c r="DL25" s="330">
        <v>0</v>
      </c>
      <c r="DM25" s="330">
        <v>0</v>
      </c>
      <c r="DN25" s="330">
        <v>0</v>
      </c>
      <c r="DO25" s="330">
        <v>0</v>
      </c>
      <c r="DP25" s="330">
        <v>0</v>
      </c>
      <c r="DQ25" s="330">
        <v>0</v>
      </c>
      <c r="DR25" s="330">
        <v>0</v>
      </c>
      <c r="DS25" s="330">
        <v>0</v>
      </c>
      <c r="DT25" s="330">
        <v>0</v>
      </c>
      <c r="DU25" s="330">
        <v>0</v>
      </c>
      <c r="DV25" s="330">
        <v>0</v>
      </c>
      <c r="DW25" s="330">
        <v>0</v>
      </c>
      <c r="DX25" s="330">
        <v>0</v>
      </c>
      <c r="DY25" s="330">
        <v>0</v>
      </c>
      <c r="DZ25" s="330">
        <v>0</v>
      </c>
      <c r="EA25" s="330">
        <v>0</v>
      </c>
      <c r="EB25" s="330">
        <v>0</v>
      </c>
      <c r="EC25" s="330">
        <v>0</v>
      </c>
      <c r="ED25" s="330">
        <v>0</v>
      </c>
      <c r="EE25" s="330">
        <v>0</v>
      </c>
      <c r="EF25" s="330">
        <v>0</v>
      </c>
      <c r="EG25" s="330">
        <v>0</v>
      </c>
      <c r="EH25" s="330">
        <v>0</v>
      </c>
      <c r="EI25" s="330">
        <v>0</v>
      </c>
      <c r="EJ25" s="330">
        <v>0</v>
      </c>
      <c r="EK25" s="330">
        <v>0</v>
      </c>
      <c r="EL25" s="330">
        <v>0</v>
      </c>
      <c r="EM25" s="330">
        <v>0</v>
      </c>
      <c r="EN25" s="330">
        <v>0</v>
      </c>
      <c r="EO25" s="330">
        <v>0</v>
      </c>
      <c r="EP25" s="330">
        <v>0</v>
      </c>
      <c r="EQ25" s="330">
        <v>0</v>
      </c>
      <c r="ER25" s="330">
        <v>0</v>
      </c>
      <c r="ES25" s="330">
        <v>0</v>
      </c>
      <c r="ET25" s="330">
        <v>0</v>
      </c>
      <c r="EU25" s="330">
        <v>0</v>
      </c>
      <c r="EV25" s="330">
        <v>0</v>
      </c>
      <c r="EW25" s="330">
        <v>0</v>
      </c>
      <c r="EX25" s="330">
        <v>0</v>
      </c>
      <c r="EY25" s="330">
        <v>0</v>
      </c>
      <c r="EZ25" s="330">
        <v>0</v>
      </c>
      <c r="FA25" s="330">
        <v>0</v>
      </c>
      <c r="FB25" s="330">
        <v>0</v>
      </c>
      <c r="FC25" s="330">
        <v>0</v>
      </c>
      <c r="FD25" s="330">
        <v>0</v>
      </c>
      <c r="FE25" s="330">
        <v>0</v>
      </c>
      <c r="FF25" s="330">
        <v>0</v>
      </c>
      <c r="FG25" s="330">
        <v>0</v>
      </c>
      <c r="FH25" s="330">
        <v>0</v>
      </c>
      <c r="FI25" s="330">
        <v>0</v>
      </c>
      <c r="FJ25" s="330">
        <v>0</v>
      </c>
      <c r="FK25" s="330">
        <v>0</v>
      </c>
      <c r="FL25" s="330">
        <v>0</v>
      </c>
      <c r="FM25" s="330">
        <v>0</v>
      </c>
      <c r="FN25" s="330">
        <v>0</v>
      </c>
      <c r="FO25" s="330">
        <v>0</v>
      </c>
      <c r="FP25" s="330">
        <v>0</v>
      </c>
      <c r="FQ25" s="330">
        <v>0</v>
      </c>
      <c r="FR25" s="330">
        <v>0</v>
      </c>
      <c r="FS25" s="330">
        <v>0</v>
      </c>
      <c r="FT25" s="330">
        <v>0</v>
      </c>
      <c r="FU25" s="330">
        <v>0</v>
      </c>
      <c r="FV25" s="330">
        <v>0</v>
      </c>
      <c r="FW25" s="330">
        <v>0</v>
      </c>
      <c r="FX25" s="330">
        <v>0</v>
      </c>
      <c r="FY25" s="330">
        <v>0</v>
      </c>
      <c r="FZ25" s="330">
        <v>0</v>
      </c>
      <c r="GA25" s="330">
        <v>0</v>
      </c>
      <c r="GB25" s="330">
        <v>0</v>
      </c>
      <c r="GC25" s="330">
        <v>0</v>
      </c>
      <c r="GD25" s="330">
        <v>0</v>
      </c>
      <c r="GE25" s="330">
        <v>0</v>
      </c>
      <c r="GF25" s="330">
        <v>0</v>
      </c>
      <c r="GG25" s="330">
        <v>0</v>
      </c>
      <c r="GH25" s="330">
        <v>0</v>
      </c>
      <c r="GI25" s="330">
        <v>0</v>
      </c>
      <c r="GJ25" s="330">
        <v>0</v>
      </c>
      <c r="GK25" s="330">
        <v>0</v>
      </c>
      <c r="GL25" s="330">
        <v>0</v>
      </c>
      <c r="GM25" s="330">
        <v>0</v>
      </c>
      <c r="GN25" s="330">
        <v>0</v>
      </c>
      <c r="GO25" s="330">
        <v>0</v>
      </c>
      <c r="GP25" s="330">
        <v>0</v>
      </c>
      <c r="GQ25" s="330">
        <v>0</v>
      </c>
      <c r="GR25" s="330">
        <v>0</v>
      </c>
      <c r="GS25" s="330">
        <v>0</v>
      </c>
      <c r="GT25" s="330">
        <v>0</v>
      </c>
      <c r="GU25" s="330">
        <v>0</v>
      </c>
      <c r="GV25" s="330">
        <v>0</v>
      </c>
      <c r="GW25" s="330">
        <v>0</v>
      </c>
      <c r="GX25" s="330">
        <v>0</v>
      </c>
      <c r="GY25" s="330">
        <v>0</v>
      </c>
      <c r="GZ25" s="330">
        <v>0</v>
      </c>
      <c r="HA25" s="330">
        <v>0</v>
      </c>
      <c r="HB25" s="330">
        <v>0</v>
      </c>
      <c r="HC25" s="330">
        <v>0</v>
      </c>
      <c r="HD25" s="330">
        <v>0</v>
      </c>
      <c r="HE25" s="330">
        <v>0</v>
      </c>
      <c r="HF25" s="330">
        <v>0</v>
      </c>
      <c r="HG25" s="330">
        <v>0</v>
      </c>
      <c r="HH25" s="330">
        <v>0</v>
      </c>
      <c r="HI25" s="330">
        <v>0</v>
      </c>
      <c r="HJ25" s="330">
        <v>0</v>
      </c>
      <c r="HK25" s="330">
        <v>0</v>
      </c>
      <c r="HL25" s="330">
        <v>0</v>
      </c>
      <c r="HM25" s="330">
        <v>0</v>
      </c>
      <c r="HN25" s="330">
        <v>0</v>
      </c>
      <c r="HO25" s="330">
        <v>0</v>
      </c>
      <c r="HP25" s="330">
        <v>0</v>
      </c>
      <c r="HQ25" s="330">
        <v>0</v>
      </c>
      <c r="HR25" s="330">
        <v>0</v>
      </c>
      <c r="HS25" s="330">
        <v>0</v>
      </c>
      <c r="HT25" s="330">
        <v>0</v>
      </c>
      <c r="HU25" s="330">
        <v>0</v>
      </c>
      <c r="HV25" s="330">
        <v>0</v>
      </c>
      <c r="HW25" s="330">
        <v>0</v>
      </c>
      <c r="HX25" s="330">
        <v>0</v>
      </c>
      <c r="HY25" s="330">
        <v>0</v>
      </c>
      <c r="HZ25" s="330">
        <v>0</v>
      </c>
      <c r="IA25" s="330">
        <v>0</v>
      </c>
      <c r="IB25" s="330">
        <v>0</v>
      </c>
      <c r="IC25" s="330">
        <v>0</v>
      </c>
      <c r="ID25" s="330">
        <v>0</v>
      </c>
      <c r="IE25" s="330">
        <v>0</v>
      </c>
      <c r="IF25" s="330">
        <v>0</v>
      </c>
      <c r="IG25" s="330">
        <v>0</v>
      </c>
      <c r="IH25" s="330">
        <v>0</v>
      </c>
      <c r="II25" s="330">
        <v>0</v>
      </c>
      <c r="IJ25" s="330">
        <v>0</v>
      </c>
      <c r="IK25" s="330">
        <v>0</v>
      </c>
      <c r="IL25" s="330">
        <v>0</v>
      </c>
      <c r="IM25" s="330">
        <v>0</v>
      </c>
      <c r="IN25" s="330">
        <v>0</v>
      </c>
      <c r="IO25" s="330">
        <v>0</v>
      </c>
      <c r="IP25" s="330">
        <v>0</v>
      </c>
      <c r="IQ25" s="330">
        <v>0</v>
      </c>
      <c r="IR25" s="330">
        <v>0</v>
      </c>
      <c r="IS25" s="330">
        <v>0</v>
      </c>
      <c r="IT25" s="330">
        <v>0</v>
      </c>
      <c r="IU25" s="330">
        <v>0</v>
      </c>
      <c r="IV25" s="330">
        <v>0</v>
      </c>
      <c r="IW25" s="330">
        <v>0</v>
      </c>
      <c r="IX25" s="330">
        <v>0</v>
      </c>
      <c r="IY25" s="330">
        <v>0</v>
      </c>
      <c r="IZ25" s="330">
        <v>0</v>
      </c>
      <c r="JA25" s="330">
        <v>0</v>
      </c>
      <c r="JB25" s="330">
        <v>0</v>
      </c>
      <c r="JC25" s="330">
        <v>0</v>
      </c>
      <c r="JD25" s="330">
        <v>0</v>
      </c>
      <c r="JE25" s="330">
        <v>0</v>
      </c>
      <c r="JF25" s="330">
        <v>0</v>
      </c>
      <c r="JG25" s="330">
        <v>0</v>
      </c>
      <c r="JH25" s="330">
        <v>0</v>
      </c>
      <c r="JI25" s="330">
        <v>0</v>
      </c>
      <c r="JJ25" s="330">
        <v>0</v>
      </c>
      <c r="JK25" s="330">
        <v>0</v>
      </c>
      <c r="JL25" s="330">
        <v>0</v>
      </c>
      <c r="JM25" s="330">
        <v>0</v>
      </c>
      <c r="JN25" s="330">
        <v>0</v>
      </c>
      <c r="JO25" s="330">
        <v>0</v>
      </c>
      <c r="JP25" s="330">
        <v>0</v>
      </c>
      <c r="JQ25" s="330">
        <v>0</v>
      </c>
      <c r="JR25" s="330">
        <v>0</v>
      </c>
      <c r="JS25" s="330">
        <v>0</v>
      </c>
      <c r="JT25" s="330">
        <v>0</v>
      </c>
      <c r="JU25" s="330">
        <v>0</v>
      </c>
      <c r="JV25" s="330">
        <v>0</v>
      </c>
      <c r="JW25" s="330">
        <v>0</v>
      </c>
      <c r="JX25" s="330">
        <v>0</v>
      </c>
      <c r="JY25" s="330">
        <v>0</v>
      </c>
      <c r="JZ25" s="330">
        <v>0</v>
      </c>
      <c r="KA25" s="330">
        <v>0</v>
      </c>
      <c r="KB25" s="330">
        <v>0</v>
      </c>
      <c r="KC25" s="330">
        <v>0</v>
      </c>
      <c r="KD25" s="330">
        <v>0</v>
      </c>
      <c r="KE25" s="330">
        <v>0</v>
      </c>
      <c r="KF25" s="330">
        <v>0</v>
      </c>
      <c r="KG25" s="330">
        <v>0</v>
      </c>
      <c r="KH25" s="330">
        <v>0</v>
      </c>
      <c r="KI25" s="330">
        <v>0</v>
      </c>
      <c r="KJ25" s="330">
        <v>0</v>
      </c>
      <c r="KK25" s="330">
        <v>0</v>
      </c>
      <c r="KL25" s="330">
        <v>0</v>
      </c>
      <c r="KM25" s="330">
        <v>0</v>
      </c>
      <c r="KN25" s="330">
        <v>0</v>
      </c>
      <c r="KO25" s="330">
        <v>0</v>
      </c>
      <c r="KP25" s="330">
        <v>0</v>
      </c>
      <c r="KQ25" s="167"/>
      <c r="KS25" s="169">
        <f t="shared" si="2"/>
        <v>0</v>
      </c>
      <c r="KT25" s="169">
        <f t="shared" si="3"/>
        <v>0</v>
      </c>
      <c r="KU25" s="169">
        <f t="shared" si="5"/>
        <v>0</v>
      </c>
      <c r="KV25" s="178"/>
      <c r="KW25" s="178"/>
      <c r="KY25" s="168">
        <f t="shared" si="4"/>
        <v>0</v>
      </c>
    </row>
    <row r="26" spans="1:311" ht="12.75" hidden="1" customHeight="1" x14ac:dyDescent="0.25">
      <c r="A26" s="166">
        <f t="shared" si="0"/>
        <v>1991</v>
      </c>
      <c r="B26" s="273">
        <f t="shared" si="1"/>
        <v>33603</v>
      </c>
      <c r="C26" s="330">
        <v>0</v>
      </c>
      <c r="D26" s="330">
        <v>0</v>
      </c>
      <c r="E26" s="330">
        <v>0</v>
      </c>
      <c r="F26" s="330">
        <v>0</v>
      </c>
      <c r="G26" s="330">
        <v>0</v>
      </c>
      <c r="H26" s="330">
        <v>0</v>
      </c>
      <c r="I26" s="330">
        <v>0</v>
      </c>
      <c r="J26" s="330">
        <v>0</v>
      </c>
      <c r="K26" s="330">
        <v>0</v>
      </c>
      <c r="L26" s="330">
        <v>0</v>
      </c>
      <c r="M26" s="330">
        <v>0</v>
      </c>
      <c r="N26" s="330">
        <v>0</v>
      </c>
      <c r="O26" s="330">
        <v>0</v>
      </c>
      <c r="P26" s="330">
        <v>0</v>
      </c>
      <c r="Q26" s="330">
        <v>0</v>
      </c>
      <c r="R26" s="330">
        <v>0</v>
      </c>
      <c r="S26" s="330">
        <v>0</v>
      </c>
      <c r="T26" s="330">
        <v>0</v>
      </c>
      <c r="U26" s="330">
        <v>0</v>
      </c>
      <c r="V26" s="330">
        <v>0</v>
      </c>
      <c r="W26" s="330">
        <v>0</v>
      </c>
      <c r="X26" s="330">
        <v>0</v>
      </c>
      <c r="Y26" s="330">
        <v>0</v>
      </c>
      <c r="Z26" s="330">
        <v>0</v>
      </c>
      <c r="AA26" s="330">
        <v>0</v>
      </c>
      <c r="AB26" s="330">
        <v>0</v>
      </c>
      <c r="AC26" s="330">
        <v>0</v>
      </c>
      <c r="AD26" s="330">
        <v>0</v>
      </c>
      <c r="AE26" s="330">
        <v>0</v>
      </c>
      <c r="AF26" s="330">
        <v>0</v>
      </c>
      <c r="AG26" s="330">
        <v>0</v>
      </c>
      <c r="AH26" s="330">
        <v>0</v>
      </c>
      <c r="AI26" s="330">
        <v>0</v>
      </c>
      <c r="AJ26" s="330">
        <v>0</v>
      </c>
      <c r="AK26" s="330">
        <v>0</v>
      </c>
      <c r="AL26" s="330">
        <v>0</v>
      </c>
      <c r="AM26" s="330">
        <v>0</v>
      </c>
      <c r="AN26" s="330">
        <v>0</v>
      </c>
      <c r="AO26" s="330">
        <v>0</v>
      </c>
      <c r="AP26" s="330">
        <v>0</v>
      </c>
      <c r="AQ26" s="330">
        <v>0</v>
      </c>
      <c r="AR26" s="330">
        <v>0</v>
      </c>
      <c r="AS26" s="330">
        <v>0</v>
      </c>
      <c r="AT26" s="330">
        <v>0</v>
      </c>
      <c r="AU26" s="330">
        <v>0</v>
      </c>
      <c r="AV26" s="330">
        <v>0</v>
      </c>
      <c r="AW26" s="330">
        <v>0</v>
      </c>
      <c r="AX26" s="330">
        <v>0</v>
      </c>
      <c r="AY26" s="330">
        <v>0</v>
      </c>
      <c r="AZ26" s="330">
        <v>0</v>
      </c>
      <c r="BA26" s="330">
        <v>0</v>
      </c>
      <c r="BB26" s="330">
        <v>0</v>
      </c>
      <c r="BC26" s="330">
        <v>0</v>
      </c>
      <c r="BD26" s="330">
        <v>0</v>
      </c>
      <c r="BE26" s="330">
        <v>0</v>
      </c>
      <c r="BF26" s="330">
        <v>0</v>
      </c>
      <c r="BG26" s="330">
        <v>0</v>
      </c>
      <c r="BH26" s="330">
        <v>0</v>
      </c>
      <c r="BI26" s="330">
        <v>0</v>
      </c>
      <c r="BJ26" s="330">
        <v>0</v>
      </c>
      <c r="BK26" s="330">
        <v>0</v>
      </c>
      <c r="BL26" s="330">
        <v>0</v>
      </c>
      <c r="BM26" s="330">
        <v>0</v>
      </c>
      <c r="BN26" s="330">
        <v>0</v>
      </c>
      <c r="BO26" s="330">
        <v>0</v>
      </c>
      <c r="BP26" s="330">
        <v>0</v>
      </c>
      <c r="BQ26" s="330">
        <v>0</v>
      </c>
      <c r="BR26" s="330">
        <v>0</v>
      </c>
      <c r="BS26" s="330">
        <v>0</v>
      </c>
      <c r="BT26" s="330">
        <v>0</v>
      </c>
      <c r="BU26" s="330">
        <v>0</v>
      </c>
      <c r="BV26" s="330">
        <v>0</v>
      </c>
      <c r="BW26" s="330">
        <v>0</v>
      </c>
      <c r="BX26" s="330">
        <v>0</v>
      </c>
      <c r="BY26" s="330">
        <v>0</v>
      </c>
      <c r="BZ26" s="330">
        <v>0</v>
      </c>
      <c r="CA26" s="330">
        <v>0</v>
      </c>
      <c r="CB26" s="330">
        <v>0</v>
      </c>
      <c r="CC26" s="330">
        <v>0</v>
      </c>
      <c r="CD26" s="330">
        <v>0</v>
      </c>
      <c r="CE26" s="330">
        <v>0</v>
      </c>
      <c r="CF26" s="330">
        <v>0</v>
      </c>
      <c r="CG26" s="330">
        <v>0</v>
      </c>
      <c r="CH26" s="330">
        <v>0</v>
      </c>
      <c r="CI26" s="330">
        <v>0</v>
      </c>
      <c r="CJ26" s="330">
        <v>0</v>
      </c>
      <c r="CK26" s="330">
        <v>0</v>
      </c>
      <c r="CL26" s="330">
        <v>0</v>
      </c>
      <c r="CM26" s="330">
        <v>0</v>
      </c>
      <c r="CN26" s="330">
        <v>0</v>
      </c>
      <c r="CO26" s="330">
        <v>0</v>
      </c>
      <c r="CP26" s="330">
        <v>0</v>
      </c>
      <c r="CQ26" s="330">
        <v>0</v>
      </c>
      <c r="CR26" s="330">
        <v>0</v>
      </c>
      <c r="CS26" s="330">
        <v>0</v>
      </c>
      <c r="CT26" s="330">
        <v>0</v>
      </c>
      <c r="CU26" s="330">
        <v>0</v>
      </c>
      <c r="CV26" s="330">
        <v>0</v>
      </c>
      <c r="CW26" s="330">
        <v>0</v>
      </c>
      <c r="CX26" s="330">
        <v>0</v>
      </c>
      <c r="CY26" s="330">
        <v>0</v>
      </c>
      <c r="CZ26" s="330">
        <v>0</v>
      </c>
      <c r="DA26" s="330">
        <v>0</v>
      </c>
      <c r="DB26" s="330">
        <v>0</v>
      </c>
      <c r="DC26" s="330">
        <v>0</v>
      </c>
      <c r="DD26" s="330">
        <v>0</v>
      </c>
      <c r="DE26" s="330">
        <v>0</v>
      </c>
      <c r="DF26" s="330">
        <v>0</v>
      </c>
      <c r="DG26" s="330">
        <v>0</v>
      </c>
      <c r="DH26" s="330">
        <v>0</v>
      </c>
      <c r="DI26" s="330">
        <v>0</v>
      </c>
      <c r="DJ26" s="330">
        <v>0</v>
      </c>
      <c r="DK26" s="330">
        <v>0</v>
      </c>
      <c r="DL26" s="330">
        <v>0</v>
      </c>
      <c r="DM26" s="330">
        <v>0</v>
      </c>
      <c r="DN26" s="330">
        <v>0</v>
      </c>
      <c r="DO26" s="330">
        <v>0</v>
      </c>
      <c r="DP26" s="330">
        <v>0</v>
      </c>
      <c r="DQ26" s="330">
        <v>0</v>
      </c>
      <c r="DR26" s="330">
        <v>0</v>
      </c>
      <c r="DS26" s="330">
        <v>0</v>
      </c>
      <c r="DT26" s="330">
        <v>0</v>
      </c>
      <c r="DU26" s="330">
        <v>0</v>
      </c>
      <c r="DV26" s="330">
        <v>0</v>
      </c>
      <c r="DW26" s="330">
        <v>0</v>
      </c>
      <c r="DX26" s="330">
        <v>0</v>
      </c>
      <c r="DY26" s="330">
        <v>0</v>
      </c>
      <c r="DZ26" s="330">
        <v>0</v>
      </c>
      <c r="EA26" s="330">
        <v>0</v>
      </c>
      <c r="EB26" s="330">
        <v>0</v>
      </c>
      <c r="EC26" s="330">
        <v>0</v>
      </c>
      <c r="ED26" s="330">
        <v>0</v>
      </c>
      <c r="EE26" s="330">
        <v>0</v>
      </c>
      <c r="EF26" s="330">
        <v>0</v>
      </c>
      <c r="EG26" s="330">
        <v>0</v>
      </c>
      <c r="EH26" s="330">
        <v>0</v>
      </c>
      <c r="EI26" s="330">
        <v>0</v>
      </c>
      <c r="EJ26" s="330">
        <v>0</v>
      </c>
      <c r="EK26" s="330">
        <v>0</v>
      </c>
      <c r="EL26" s="330">
        <v>0</v>
      </c>
      <c r="EM26" s="330">
        <v>0</v>
      </c>
      <c r="EN26" s="330">
        <v>0</v>
      </c>
      <c r="EO26" s="330">
        <v>0</v>
      </c>
      <c r="EP26" s="330">
        <v>0</v>
      </c>
      <c r="EQ26" s="330">
        <v>0</v>
      </c>
      <c r="ER26" s="330">
        <v>0</v>
      </c>
      <c r="ES26" s="330">
        <v>0</v>
      </c>
      <c r="ET26" s="330">
        <v>0</v>
      </c>
      <c r="EU26" s="330">
        <v>0</v>
      </c>
      <c r="EV26" s="330">
        <v>0</v>
      </c>
      <c r="EW26" s="330">
        <v>0</v>
      </c>
      <c r="EX26" s="330">
        <v>0</v>
      </c>
      <c r="EY26" s="330">
        <v>0</v>
      </c>
      <c r="EZ26" s="330">
        <v>0</v>
      </c>
      <c r="FA26" s="330">
        <v>0</v>
      </c>
      <c r="FB26" s="330">
        <v>0</v>
      </c>
      <c r="FC26" s="330">
        <v>0</v>
      </c>
      <c r="FD26" s="330">
        <v>0</v>
      </c>
      <c r="FE26" s="330">
        <v>0</v>
      </c>
      <c r="FF26" s="330">
        <v>0</v>
      </c>
      <c r="FG26" s="330">
        <v>0</v>
      </c>
      <c r="FH26" s="330">
        <v>0</v>
      </c>
      <c r="FI26" s="330">
        <v>0</v>
      </c>
      <c r="FJ26" s="330">
        <v>0</v>
      </c>
      <c r="FK26" s="330">
        <v>0</v>
      </c>
      <c r="FL26" s="330">
        <v>0</v>
      </c>
      <c r="FM26" s="330">
        <v>0</v>
      </c>
      <c r="FN26" s="330">
        <v>0</v>
      </c>
      <c r="FO26" s="330">
        <v>0</v>
      </c>
      <c r="FP26" s="330">
        <v>0</v>
      </c>
      <c r="FQ26" s="330">
        <v>0</v>
      </c>
      <c r="FR26" s="330">
        <v>0</v>
      </c>
      <c r="FS26" s="330">
        <v>0</v>
      </c>
      <c r="FT26" s="330">
        <v>0</v>
      </c>
      <c r="FU26" s="330">
        <v>0</v>
      </c>
      <c r="FV26" s="330">
        <v>0</v>
      </c>
      <c r="FW26" s="330">
        <v>0</v>
      </c>
      <c r="FX26" s="330">
        <v>0</v>
      </c>
      <c r="FY26" s="330">
        <v>0</v>
      </c>
      <c r="FZ26" s="330">
        <v>0</v>
      </c>
      <c r="GA26" s="330">
        <v>0</v>
      </c>
      <c r="GB26" s="330">
        <v>0</v>
      </c>
      <c r="GC26" s="330">
        <v>0</v>
      </c>
      <c r="GD26" s="330">
        <v>0</v>
      </c>
      <c r="GE26" s="330">
        <v>0</v>
      </c>
      <c r="GF26" s="330">
        <v>0</v>
      </c>
      <c r="GG26" s="330">
        <v>0</v>
      </c>
      <c r="GH26" s="330">
        <v>0</v>
      </c>
      <c r="GI26" s="330">
        <v>0</v>
      </c>
      <c r="GJ26" s="330">
        <v>0</v>
      </c>
      <c r="GK26" s="330">
        <v>0</v>
      </c>
      <c r="GL26" s="330">
        <v>0</v>
      </c>
      <c r="GM26" s="330">
        <v>0</v>
      </c>
      <c r="GN26" s="330">
        <v>0</v>
      </c>
      <c r="GO26" s="330">
        <v>0</v>
      </c>
      <c r="GP26" s="330">
        <v>0</v>
      </c>
      <c r="GQ26" s="330">
        <v>0</v>
      </c>
      <c r="GR26" s="330">
        <v>0</v>
      </c>
      <c r="GS26" s="330">
        <v>0</v>
      </c>
      <c r="GT26" s="330">
        <v>0</v>
      </c>
      <c r="GU26" s="330">
        <v>0</v>
      </c>
      <c r="GV26" s="330">
        <v>0</v>
      </c>
      <c r="GW26" s="330">
        <v>0</v>
      </c>
      <c r="GX26" s="330">
        <v>0</v>
      </c>
      <c r="GY26" s="330">
        <v>0</v>
      </c>
      <c r="GZ26" s="330">
        <v>0</v>
      </c>
      <c r="HA26" s="330">
        <v>0</v>
      </c>
      <c r="HB26" s="330">
        <v>0</v>
      </c>
      <c r="HC26" s="330">
        <v>0</v>
      </c>
      <c r="HD26" s="330">
        <v>0</v>
      </c>
      <c r="HE26" s="330">
        <v>0</v>
      </c>
      <c r="HF26" s="330">
        <v>0</v>
      </c>
      <c r="HG26" s="330">
        <v>0</v>
      </c>
      <c r="HH26" s="330">
        <v>0</v>
      </c>
      <c r="HI26" s="330">
        <v>0</v>
      </c>
      <c r="HJ26" s="330">
        <v>0</v>
      </c>
      <c r="HK26" s="330">
        <v>0</v>
      </c>
      <c r="HL26" s="330">
        <v>0</v>
      </c>
      <c r="HM26" s="330">
        <v>0</v>
      </c>
      <c r="HN26" s="330">
        <v>0</v>
      </c>
      <c r="HO26" s="330">
        <v>0</v>
      </c>
      <c r="HP26" s="330">
        <v>0</v>
      </c>
      <c r="HQ26" s="330">
        <v>0</v>
      </c>
      <c r="HR26" s="330">
        <v>0</v>
      </c>
      <c r="HS26" s="330">
        <v>0</v>
      </c>
      <c r="HT26" s="330">
        <v>0</v>
      </c>
      <c r="HU26" s="330">
        <v>0</v>
      </c>
      <c r="HV26" s="330">
        <v>0</v>
      </c>
      <c r="HW26" s="330">
        <v>0</v>
      </c>
      <c r="HX26" s="330">
        <v>0</v>
      </c>
      <c r="HY26" s="330">
        <v>0</v>
      </c>
      <c r="HZ26" s="330">
        <v>0</v>
      </c>
      <c r="IA26" s="330">
        <v>0</v>
      </c>
      <c r="IB26" s="330">
        <v>0</v>
      </c>
      <c r="IC26" s="330">
        <v>0</v>
      </c>
      <c r="ID26" s="330">
        <v>0</v>
      </c>
      <c r="IE26" s="330">
        <v>0</v>
      </c>
      <c r="IF26" s="330">
        <v>0</v>
      </c>
      <c r="IG26" s="330">
        <v>0</v>
      </c>
      <c r="IH26" s="330">
        <v>0</v>
      </c>
      <c r="II26" s="330">
        <v>0</v>
      </c>
      <c r="IJ26" s="330">
        <v>0</v>
      </c>
      <c r="IK26" s="330">
        <v>0</v>
      </c>
      <c r="IL26" s="330">
        <v>0</v>
      </c>
      <c r="IM26" s="330">
        <v>0</v>
      </c>
      <c r="IN26" s="330">
        <v>0</v>
      </c>
      <c r="IO26" s="330">
        <v>0</v>
      </c>
      <c r="IP26" s="330">
        <v>0</v>
      </c>
      <c r="IQ26" s="330">
        <v>0</v>
      </c>
      <c r="IR26" s="330">
        <v>0</v>
      </c>
      <c r="IS26" s="330">
        <v>0</v>
      </c>
      <c r="IT26" s="330">
        <v>0</v>
      </c>
      <c r="IU26" s="330">
        <v>0</v>
      </c>
      <c r="IV26" s="330">
        <v>0</v>
      </c>
      <c r="IW26" s="330">
        <v>0</v>
      </c>
      <c r="IX26" s="330">
        <v>0</v>
      </c>
      <c r="IY26" s="330">
        <v>0</v>
      </c>
      <c r="IZ26" s="330">
        <v>0</v>
      </c>
      <c r="JA26" s="330">
        <v>0</v>
      </c>
      <c r="JB26" s="330">
        <v>0</v>
      </c>
      <c r="JC26" s="330">
        <v>0</v>
      </c>
      <c r="JD26" s="330">
        <v>0</v>
      </c>
      <c r="JE26" s="330">
        <v>0</v>
      </c>
      <c r="JF26" s="330">
        <v>0</v>
      </c>
      <c r="JG26" s="330">
        <v>0</v>
      </c>
      <c r="JH26" s="330">
        <v>0</v>
      </c>
      <c r="JI26" s="330">
        <v>0</v>
      </c>
      <c r="JJ26" s="330">
        <v>0</v>
      </c>
      <c r="JK26" s="330">
        <v>0</v>
      </c>
      <c r="JL26" s="330">
        <v>0</v>
      </c>
      <c r="JM26" s="330">
        <v>0</v>
      </c>
      <c r="JN26" s="330">
        <v>0</v>
      </c>
      <c r="JO26" s="330">
        <v>0</v>
      </c>
      <c r="JP26" s="330">
        <v>0</v>
      </c>
      <c r="JQ26" s="330">
        <v>0</v>
      </c>
      <c r="JR26" s="330">
        <v>0</v>
      </c>
      <c r="JS26" s="330">
        <v>0</v>
      </c>
      <c r="JT26" s="330">
        <v>0</v>
      </c>
      <c r="JU26" s="330">
        <v>0</v>
      </c>
      <c r="JV26" s="330">
        <v>0</v>
      </c>
      <c r="JW26" s="330">
        <v>0</v>
      </c>
      <c r="JX26" s="330">
        <v>0</v>
      </c>
      <c r="JY26" s="330">
        <v>0</v>
      </c>
      <c r="JZ26" s="330">
        <v>0</v>
      </c>
      <c r="KA26" s="330">
        <v>0</v>
      </c>
      <c r="KB26" s="330">
        <v>0</v>
      </c>
      <c r="KC26" s="330">
        <v>0</v>
      </c>
      <c r="KD26" s="330">
        <v>0</v>
      </c>
      <c r="KE26" s="330">
        <v>0</v>
      </c>
      <c r="KF26" s="330">
        <v>0</v>
      </c>
      <c r="KG26" s="330">
        <v>0</v>
      </c>
      <c r="KH26" s="330">
        <v>0</v>
      </c>
      <c r="KI26" s="330">
        <v>0</v>
      </c>
      <c r="KJ26" s="330">
        <v>0</v>
      </c>
      <c r="KK26" s="330">
        <v>0</v>
      </c>
      <c r="KL26" s="330">
        <v>0</v>
      </c>
      <c r="KM26" s="330">
        <v>0</v>
      </c>
      <c r="KN26" s="330">
        <v>0</v>
      </c>
      <c r="KO26" s="330">
        <v>0</v>
      </c>
      <c r="KP26" s="330">
        <v>0</v>
      </c>
      <c r="KQ26" s="167"/>
      <c r="KS26" s="169">
        <f t="shared" si="2"/>
        <v>0</v>
      </c>
      <c r="KT26" s="169">
        <f t="shared" si="3"/>
        <v>0</v>
      </c>
      <c r="KU26" s="169">
        <f t="shared" si="5"/>
        <v>0</v>
      </c>
      <c r="KV26" s="178"/>
      <c r="KW26" s="178"/>
      <c r="KY26" s="168">
        <f t="shared" si="4"/>
        <v>0</v>
      </c>
    </row>
    <row r="27" spans="1:311" ht="12.75" hidden="1" customHeight="1" x14ac:dyDescent="0.25">
      <c r="A27" s="166">
        <f t="shared" si="0"/>
        <v>1992</v>
      </c>
      <c r="B27" s="273">
        <f t="shared" si="1"/>
        <v>33694</v>
      </c>
      <c r="C27" s="330">
        <v>0</v>
      </c>
      <c r="D27" s="330">
        <v>0</v>
      </c>
      <c r="E27" s="330">
        <v>0</v>
      </c>
      <c r="F27" s="330">
        <v>0</v>
      </c>
      <c r="G27" s="330">
        <v>0</v>
      </c>
      <c r="H27" s="330">
        <v>0</v>
      </c>
      <c r="I27" s="330">
        <v>0</v>
      </c>
      <c r="J27" s="330">
        <v>0</v>
      </c>
      <c r="K27" s="330">
        <v>0</v>
      </c>
      <c r="L27" s="330">
        <v>0</v>
      </c>
      <c r="M27" s="330">
        <v>0</v>
      </c>
      <c r="N27" s="330">
        <v>0</v>
      </c>
      <c r="O27" s="330">
        <v>0</v>
      </c>
      <c r="P27" s="330">
        <v>0</v>
      </c>
      <c r="Q27" s="330">
        <v>0</v>
      </c>
      <c r="R27" s="330">
        <v>0</v>
      </c>
      <c r="S27" s="330">
        <v>0</v>
      </c>
      <c r="T27" s="330">
        <v>0</v>
      </c>
      <c r="U27" s="330">
        <v>0</v>
      </c>
      <c r="V27" s="330">
        <v>0</v>
      </c>
      <c r="W27" s="330">
        <v>0</v>
      </c>
      <c r="X27" s="330">
        <v>0</v>
      </c>
      <c r="Y27" s="330">
        <v>0</v>
      </c>
      <c r="Z27" s="330">
        <v>0</v>
      </c>
      <c r="AA27" s="330">
        <v>0</v>
      </c>
      <c r="AB27" s="330">
        <v>0</v>
      </c>
      <c r="AC27" s="330">
        <v>0</v>
      </c>
      <c r="AD27" s="330">
        <v>0</v>
      </c>
      <c r="AE27" s="330">
        <v>0</v>
      </c>
      <c r="AF27" s="330">
        <v>0</v>
      </c>
      <c r="AG27" s="330">
        <v>0</v>
      </c>
      <c r="AH27" s="330">
        <v>0</v>
      </c>
      <c r="AI27" s="330">
        <v>0</v>
      </c>
      <c r="AJ27" s="330">
        <v>0</v>
      </c>
      <c r="AK27" s="330">
        <v>0</v>
      </c>
      <c r="AL27" s="330">
        <v>0</v>
      </c>
      <c r="AM27" s="330">
        <v>0</v>
      </c>
      <c r="AN27" s="330">
        <v>0</v>
      </c>
      <c r="AO27" s="330">
        <v>0</v>
      </c>
      <c r="AP27" s="330">
        <v>0</v>
      </c>
      <c r="AQ27" s="330">
        <v>0</v>
      </c>
      <c r="AR27" s="330">
        <v>0</v>
      </c>
      <c r="AS27" s="330">
        <v>0</v>
      </c>
      <c r="AT27" s="330">
        <v>0</v>
      </c>
      <c r="AU27" s="330">
        <v>0</v>
      </c>
      <c r="AV27" s="330">
        <v>0</v>
      </c>
      <c r="AW27" s="330">
        <v>0</v>
      </c>
      <c r="AX27" s="330">
        <v>0</v>
      </c>
      <c r="AY27" s="330">
        <v>0</v>
      </c>
      <c r="AZ27" s="330">
        <v>0</v>
      </c>
      <c r="BA27" s="330">
        <v>0</v>
      </c>
      <c r="BB27" s="330">
        <v>0</v>
      </c>
      <c r="BC27" s="330">
        <v>0</v>
      </c>
      <c r="BD27" s="330">
        <v>0</v>
      </c>
      <c r="BE27" s="330">
        <v>0</v>
      </c>
      <c r="BF27" s="330">
        <v>0</v>
      </c>
      <c r="BG27" s="330">
        <v>0</v>
      </c>
      <c r="BH27" s="330">
        <v>0</v>
      </c>
      <c r="BI27" s="330">
        <v>0</v>
      </c>
      <c r="BJ27" s="330">
        <v>0</v>
      </c>
      <c r="BK27" s="330">
        <v>0</v>
      </c>
      <c r="BL27" s="330">
        <v>0</v>
      </c>
      <c r="BM27" s="330">
        <v>0</v>
      </c>
      <c r="BN27" s="330">
        <v>0</v>
      </c>
      <c r="BO27" s="330">
        <v>0</v>
      </c>
      <c r="BP27" s="330">
        <v>0</v>
      </c>
      <c r="BQ27" s="330">
        <v>0</v>
      </c>
      <c r="BR27" s="330">
        <v>0</v>
      </c>
      <c r="BS27" s="330">
        <v>0</v>
      </c>
      <c r="BT27" s="330">
        <v>0</v>
      </c>
      <c r="BU27" s="330">
        <v>0</v>
      </c>
      <c r="BV27" s="330">
        <v>0</v>
      </c>
      <c r="BW27" s="330">
        <v>0</v>
      </c>
      <c r="BX27" s="330">
        <v>0</v>
      </c>
      <c r="BY27" s="330">
        <v>0</v>
      </c>
      <c r="BZ27" s="330">
        <v>0</v>
      </c>
      <c r="CA27" s="330">
        <v>0</v>
      </c>
      <c r="CB27" s="330">
        <v>0</v>
      </c>
      <c r="CC27" s="330">
        <v>0</v>
      </c>
      <c r="CD27" s="330">
        <v>0</v>
      </c>
      <c r="CE27" s="330">
        <v>0</v>
      </c>
      <c r="CF27" s="330">
        <v>0</v>
      </c>
      <c r="CG27" s="330">
        <v>0</v>
      </c>
      <c r="CH27" s="330">
        <v>0</v>
      </c>
      <c r="CI27" s="330">
        <v>0</v>
      </c>
      <c r="CJ27" s="330">
        <v>0</v>
      </c>
      <c r="CK27" s="330">
        <v>0</v>
      </c>
      <c r="CL27" s="330">
        <v>0</v>
      </c>
      <c r="CM27" s="330">
        <v>0</v>
      </c>
      <c r="CN27" s="330">
        <v>0</v>
      </c>
      <c r="CO27" s="330">
        <v>0</v>
      </c>
      <c r="CP27" s="330">
        <v>0</v>
      </c>
      <c r="CQ27" s="330">
        <v>0</v>
      </c>
      <c r="CR27" s="330">
        <v>0</v>
      </c>
      <c r="CS27" s="330">
        <v>0</v>
      </c>
      <c r="CT27" s="330">
        <v>0</v>
      </c>
      <c r="CU27" s="330">
        <v>0</v>
      </c>
      <c r="CV27" s="330">
        <v>0</v>
      </c>
      <c r="CW27" s="330">
        <v>0</v>
      </c>
      <c r="CX27" s="330">
        <v>0</v>
      </c>
      <c r="CY27" s="330">
        <v>0</v>
      </c>
      <c r="CZ27" s="330">
        <v>0</v>
      </c>
      <c r="DA27" s="330">
        <v>0</v>
      </c>
      <c r="DB27" s="330">
        <v>0</v>
      </c>
      <c r="DC27" s="330">
        <v>0</v>
      </c>
      <c r="DD27" s="330">
        <v>0</v>
      </c>
      <c r="DE27" s="330">
        <v>0</v>
      </c>
      <c r="DF27" s="330">
        <v>0</v>
      </c>
      <c r="DG27" s="330">
        <v>0</v>
      </c>
      <c r="DH27" s="330">
        <v>0</v>
      </c>
      <c r="DI27" s="330">
        <v>0</v>
      </c>
      <c r="DJ27" s="330">
        <v>0</v>
      </c>
      <c r="DK27" s="330">
        <v>0</v>
      </c>
      <c r="DL27" s="330">
        <v>0</v>
      </c>
      <c r="DM27" s="330">
        <v>0</v>
      </c>
      <c r="DN27" s="330">
        <v>0</v>
      </c>
      <c r="DO27" s="330">
        <v>0</v>
      </c>
      <c r="DP27" s="330">
        <v>0</v>
      </c>
      <c r="DQ27" s="330">
        <v>0</v>
      </c>
      <c r="DR27" s="330">
        <v>0</v>
      </c>
      <c r="DS27" s="330">
        <v>0</v>
      </c>
      <c r="DT27" s="330">
        <v>0</v>
      </c>
      <c r="DU27" s="330">
        <v>0</v>
      </c>
      <c r="DV27" s="330">
        <v>0</v>
      </c>
      <c r="DW27" s="330">
        <v>0</v>
      </c>
      <c r="DX27" s="330">
        <v>0</v>
      </c>
      <c r="DY27" s="330">
        <v>0</v>
      </c>
      <c r="DZ27" s="330">
        <v>0</v>
      </c>
      <c r="EA27" s="330">
        <v>0</v>
      </c>
      <c r="EB27" s="330">
        <v>0</v>
      </c>
      <c r="EC27" s="330">
        <v>0</v>
      </c>
      <c r="ED27" s="330">
        <v>0</v>
      </c>
      <c r="EE27" s="330">
        <v>0</v>
      </c>
      <c r="EF27" s="330">
        <v>0</v>
      </c>
      <c r="EG27" s="330">
        <v>0</v>
      </c>
      <c r="EH27" s="330">
        <v>0</v>
      </c>
      <c r="EI27" s="330">
        <v>0</v>
      </c>
      <c r="EJ27" s="330">
        <v>0</v>
      </c>
      <c r="EK27" s="330">
        <v>0</v>
      </c>
      <c r="EL27" s="330">
        <v>0</v>
      </c>
      <c r="EM27" s="330">
        <v>0</v>
      </c>
      <c r="EN27" s="330">
        <v>0</v>
      </c>
      <c r="EO27" s="330">
        <v>0</v>
      </c>
      <c r="EP27" s="330">
        <v>0</v>
      </c>
      <c r="EQ27" s="330">
        <v>0</v>
      </c>
      <c r="ER27" s="330">
        <v>0</v>
      </c>
      <c r="ES27" s="330">
        <v>0</v>
      </c>
      <c r="ET27" s="330">
        <v>0</v>
      </c>
      <c r="EU27" s="330">
        <v>0</v>
      </c>
      <c r="EV27" s="330">
        <v>0</v>
      </c>
      <c r="EW27" s="330">
        <v>0</v>
      </c>
      <c r="EX27" s="330">
        <v>0</v>
      </c>
      <c r="EY27" s="330">
        <v>0</v>
      </c>
      <c r="EZ27" s="330">
        <v>0</v>
      </c>
      <c r="FA27" s="330">
        <v>0</v>
      </c>
      <c r="FB27" s="330">
        <v>0</v>
      </c>
      <c r="FC27" s="330">
        <v>0</v>
      </c>
      <c r="FD27" s="330">
        <v>0</v>
      </c>
      <c r="FE27" s="330">
        <v>0</v>
      </c>
      <c r="FF27" s="330">
        <v>0</v>
      </c>
      <c r="FG27" s="330">
        <v>0</v>
      </c>
      <c r="FH27" s="330">
        <v>0</v>
      </c>
      <c r="FI27" s="330">
        <v>0</v>
      </c>
      <c r="FJ27" s="330">
        <v>0</v>
      </c>
      <c r="FK27" s="330">
        <v>0</v>
      </c>
      <c r="FL27" s="330">
        <v>0</v>
      </c>
      <c r="FM27" s="330">
        <v>0</v>
      </c>
      <c r="FN27" s="330">
        <v>0</v>
      </c>
      <c r="FO27" s="330">
        <v>0</v>
      </c>
      <c r="FP27" s="330">
        <v>0</v>
      </c>
      <c r="FQ27" s="330">
        <v>0</v>
      </c>
      <c r="FR27" s="330">
        <v>0</v>
      </c>
      <c r="FS27" s="330">
        <v>0</v>
      </c>
      <c r="FT27" s="330">
        <v>0</v>
      </c>
      <c r="FU27" s="330">
        <v>0</v>
      </c>
      <c r="FV27" s="330">
        <v>0</v>
      </c>
      <c r="FW27" s="330">
        <v>0</v>
      </c>
      <c r="FX27" s="330">
        <v>0</v>
      </c>
      <c r="FY27" s="330">
        <v>0</v>
      </c>
      <c r="FZ27" s="330">
        <v>0</v>
      </c>
      <c r="GA27" s="330">
        <v>0</v>
      </c>
      <c r="GB27" s="330">
        <v>0</v>
      </c>
      <c r="GC27" s="330">
        <v>0</v>
      </c>
      <c r="GD27" s="330">
        <v>0</v>
      </c>
      <c r="GE27" s="330">
        <v>0</v>
      </c>
      <c r="GF27" s="330">
        <v>0</v>
      </c>
      <c r="GG27" s="330">
        <v>0</v>
      </c>
      <c r="GH27" s="330">
        <v>0</v>
      </c>
      <c r="GI27" s="330">
        <v>0</v>
      </c>
      <c r="GJ27" s="330">
        <v>0</v>
      </c>
      <c r="GK27" s="330">
        <v>0</v>
      </c>
      <c r="GL27" s="330">
        <v>0</v>
      </c>
      <c r="GM27" s="330">
        <v>0</v>
      </c>
      <c r="GN27" s="330">
        <v>0</v>
      </c>
      <c r="GO27" s="330">
        <v>0</v>
      </c>
      <c r="GP27" s="330">
        <v>0</v>
      </c>
      <c r="GQ27" s="330">
        <v>0</v>
      </c>
      <c r="GR27" s="330">
        <v>0</v>
      </c>
      <c r="GS27" s="330">
        <v>0</v>
      </c>
      <c r="GT27" s="330">
        <v>0</v>
      </c>
      <c r="GU27" s="330">
        <v>0</v>
      </c>
      <c r="GV27" s="330">
        <v>0</v>
      </c>
      <c r="GW27" s="330">
        <v>0</v>
      </c>
      <c r="GX27" s="330">
        <v>0</v>
      </c>
      <c r="GY27" s="330">
        <v>0</v>
      </c>
      <c r="GZ27" s="330">
        <v>0</v>
      </c>
      <c r="HA27" s="330">
        <v>0</v>
      </c>
      <c r="HB27" s="330">
        <v>0</v>
      </c>
      <c r="HC27" s="330">
        <v>0</v>
      </c>
      <c r="HD27" s="330">
        <v>0</v>
      </c>
      <c r="HE27" s="330">
        <v>0</v>
      </c>
      <c r="HF27" s="330">
        <v>0</v>
      </c>
      <c r="HG27" s="330">
        <v>0</v>
      </c>
      <c r="HH27" s="330">
        <v>0</v>
      </c>
      <c r="HI27" s="330">
        <v>0</v>
      </c>
      <c r="HJ27" s="330">
        <v>0</v>
      </c>
      <c r="HK27" s="330">
        <v>0</v>
      </c>
      <c r="HL27" s="330">
        <v>0</v>
      </c>
      <c r="HM27" s="330">
        <v>0</v>
      </c>
      <c r="HN27" s="330">
        <v>0</v>
      </c>
      <c r="HO27" s="330">
        <v>0</v>
      </c>
      <c r="HP27" s="330">
        <v>0</v>
      </c>
      <c r="HQ27" s="330">
        <v>0</v>
      </c>
      <c r="HR27" s="330">
        <v>0</v>
      </c>
      <c r="HS27" s="330">
        <v>0</v>
      </c>
      <c r="HT27" s="330">
        <v>0</v>
      </c>
      <c r="HU27" s="330">
        <v>0</v>
      </c>
      <c r="HV27" s="330">
        <v>0</v>
      </c>
      <c r="HW27" s="330">
        <v>0</v>
      </c>
      <c r="HX27" s="330">
        <v>0</v>
      </c>
      <c r="HY27" s="330">
        <v>0</v>
      </c>
      <c r="HZ27" s="330">
        <v>0</v>
      </c>
      <c r="IA27" s="330">
        <v>0</v>
      </c>
      <c r="IB27" s="330">
        <v>0</v>
      </c>
      <c r="IC27" s="330">
        <v>0</v>
      </c>
      <c r="ID27" s="330">
        <v>0</v>
      </c>
      <c r="IE27" s="330">
        <v>0</v>
      </c>
      <c r="IF27" s="330">
        <v>0</v>
      </c>
      <c r="IG27" s="330">
        <v>0</v>
      </c>
      <c r="IH27" s="330">
        <v>0</v>
      </c>
      <c r="II27" s="330">
        <v>0</v>
      </c>
      <c r="IJ27" s="330">
        <v>0</v>
      </c>
      <c r="IK27" s="330">
        <v>0</v>
      </c>
      <c r="IL27" s="330">
        <v>0</v>
      </c>
      <c r="IM27" s="330">
        <v>0</v>
      </c>
      <c r="IN27" s="330">
        <v>0</v>
      </c>
      <c r="IO27" s="330">
        <v>0</v>
      </c>
      <c r="IP27" s="330">
        <v>0</v>
      </c>
      <c r="IQ27" s="330">
        <v>0</v>
      </c>
      <c r="IR27" s="330">
        <v>0</v>
      </c>
      <c r="IS27" s="330">
        <v>0</v>
      </c>
      <c r="IT27" s="330">
        <v>0</v>
      </c>
      <c r="IU27" s="330">
        <v>0</v>
      </c>
      <c r="IV27" s="330">
        <v>0</v>
      </c>
      <c r="IW27" s="330">
        <v>0</v>
      </c>
      <c r="IX27" s="330">
        <v>0</v>
      </c>
      <c r="IY27" s="330">
        <v>0</v>
      </c>
      <c r="IZ27" s="330">
        <v>0</v>
      </c>
      <c r="JA27" s="330">
        <v>0</v>
      </c>
      <c r="JB27" s="330">
        <v>0</v>
      </c>
      <c r="JC27" s="330">
        <v>0</v>
      </c>
      <c r="JD27" s="330">
        <v>0</v>
      </c>
      <c r="JE27" s="330">
        <v>0</v>
      </c>
      <c r="JF27" s="330">
        <v>0</v>
      </c>
      <c r="JG27" s="330">
        <v>0</v>
      </c>
      <c r="JH27" s="330">
        <v>0</v>
      </c>
      <c r="JI27" s="330">
        <v>0</v>
      </c>
      <c r="JJ27" s="330">
        <v>0</v>
      </c>
      <c r="JK27" s="330">
        <v>0</v>
      </c>
      <c r="JL27" s="330">
        <v>0</v>
      </c>
      <c r="JM27" s="330">
        <v>0</v>
      </c>
      <c r="JN27" s="330">
        <v>0</v>
      </c>
      <c r="JO27" s="330">
        <v>0</v>
      </c>
      <c r="JP27" s="330">
        <v>0</v>
      </c>
      <c r="JQ27" s="330">
        <v>0</v>
      </c>
      <c r="JR27" s="330">
        <v>0</v>
      </c>
      <c r="JS27" s="330">
        <v>0</v>
      </c>
      <c r="JT27" s="330">
        <v>0</v>
      </c>
      <c r="JU27" s="330">
        <v>0</v>
      </c>
      <c r="JV27" s="330">
        <v>0</v>
      </c>
      <c r="JW27" s="330">
        <v>0</v>
      </c>
      <c r="JX27" s="330">
        <v>0</v>
      </c>
      <c r="JY27" s="330">
        <v>0</v>
      </c>
      <c r="JZ27" s="330">
        <v>0</v>
      </c>
      <c r="KA27" s="330">
        <v>0</v>
      </c>
      <c r="KB27" s="330">
        <v>0</v>
      </c>
      <c r="KC27" s="330">
        <v>0</v>
      </c>
      <c r="KD27" s="330">
        <v>0</v>
      </c>
      <c r="KE27" s="330">
        <v>0</v>
      </c>
      <c r="KF27" s="330">
        <v>0</v>
      </c>
      <c r="KG27" s="330">
        <v>0</v>
      </c>
      <c r="KH27" s="330">
        <v>0</v>
      </c>
      <c r="KI27" s="330">
        <v>0</v>
      </c>
      <c r="KJ27" s="330">
        <v>0</v>
      </c>
      <c r="KK27" s="330">
        <v>0</v>
      </c>
      <c r="KL27" s="330">
        <v>0</v>
      </c>
      <c r="KM27" s="330">
        <v>0</v>
      </c>
      <c r="KN27" s="330">
        <v>0</v>
      </c>
      <c r="KO27" s="330">
        <v>0</v>
      </c>
      <c r="KP27" s="330">
        <v>0</v>
      </c>
      <c r="KQ27" s="167"/>
      <c r="KS27" s="169">
        <f t="shared" si="2"/>
        <v>0</v>
      </c>
      <c r="KT27" s="169">
        <f t="shared" si="3"/>
        <v>0</v>
      </c>
      <c r="KU27" s="169">
        <f t="shared" si="5"/>
        <v>0</v>
      </c>
      <c r="KV27" s="178"/>
      <c r="KW27" s="178"/>
      <c r="KY27" s="168">
        <f t="shared" si="4"/>
        <v>0</v>
      </c>
    </row>
    <row r="28" spans="1:311" ht="12.75" hidden="1" customHeight="1" x14ac:dyDescent="0.25">
      <c r="A28" s="166">
        <f t="shared" si="0"/>
        <v>1992</v>
      </c>
      <c r="B28" s="273">
        <f t="shared" si="1"/>
        <v>33785</v>
      </c>
      <c r="C28" s="330">
        <v>0</v>
      </c>
      <c r="D28" s="330">
        <v>0</v>
      </c>
      <c r="E28" s="330">
        <v>0</v>
      </c>
      <c r="F28" s="330">
        <v>0</v>
      </c>
      <c r="G28" s="330">
        <v>0</v>
      </c>
      <c r="H28" s="330">
        <v>0</v>
      </c>
      <c r="I28" s="330">
        <v>0</v>
      </c>
      <c r="J28" s="330">
        <v>0</v>
      </c>
      <c r="K28" s="330">
        <v>0</v>
      </c>
      <c r="L28" s="330">
        <v>0</v>
      </c>
      <c r="M28" s="330">
        <v>0</v>
      </c>
      <c r="N28" s="330">
        <v>0</v>
      </c>
      <c r="O28" s="330">
        <v>0</v>
      </c>
      <c r="P28" s="330">
        <v>0</v>
      </c>
      <c r="Q28" s="330">
        <v>0</v>
      </c>
      <c r="R28" s="330">
        <v>0</v>
      </c>
      <c r="S28" s="330">
        <v>0</v>
      </c>
      <c r="T28" s="330">
        <v>0</v>
      </c>
      <c r="U28" s="330">
        <v>0</v>
      </c>
      <c r="V28" s="330">
        <v>0</v>
      </c>
      <c r="W28" s="330">
        <v>0</v>
      </c>
      <c r="X28" s="330">
        <v>0</v>
      </c>
      <c r="Y28" s="330">
        <v>0</v>
      </c>
      <c r="Z28" s="330">
        <v>0</v>
      </c>
      <c r="AA28" s="330">
        <v>0</v>
      </c>
      <c r="AB28" s="330">
        <v>0</v>
      </c>
      <c r="AC28" s="330">
        <v>0</v>
      </c>
      <c r="AD28" s="330">
        <v>0</v>
      </c>
      <c r="AE28" s="330">
        <v>0</v>
      </c>
      <c r="AF28" s="330">
        <v>0</v>
      </c>
      <c r="AG28" s="330">
        <v>0</v>
      </c>
      <c r="AH28" s="330">
        <v>0</v>
      </c>
      <c r="AI28" s="330">
        <v>0</v>
      </c>
      <c r="AJ28" s="330">
        <v>0</v>
      </c>
      <c r="AK28" s="330">
        <v>0</v>
      </c>
      <c r="AL28" s="330">
        <v>0</v>
      </c>
      <c r="AM28" s="330">
        <v>0</v>
      </c>
      <c r="AN28" s="330">
        <v>0</v>
      </c>
      <c r="AO28" s="330">
        <v>0</v>
      </c>
      <c r="AP28" s="330">
        <v>0</v>
      </c>
      <c r="AQ28" s="330">
        <v>0</v>
      </c>
      <c r="AR28" s="330">
        <v>0</v>
      </c>
      <c r="AS28" s="330">
        <v>0</v>
      </c>
      <c r="AT28" s="330">
        <v>0</v>
      </c>
      <c r="AU28" s="330">
        <v>0</v>
      </c>
      <c r="AV28" s="330">
        <v>0</v>
      </c>
      <c r="AW28" s="330">
        <v>0</v>
      </c>
      <c r="AX28" s="330">
        <v>0</v>
      </c>
      <c r="AY28" s="330">
        <v>0</v>
      </c>
      <c r="AZ28" s="330">
        <v>0</v>
      </c>
      <c r="BA28" s="330">
        <v>0</v>
      </c>
      <c r="BB28" s="330">
        <v>0</v>
      </c>
      <c r="BC28" s="330">
        <v>0</v>
      </c>
      <c r="BD28" s="330">
        <v>0</v>
      </c>
      <c r="BE28" s="330">
        <v>0</v>
      </c>
      <c r="BF28" s="330">
        <v>0</v>
      </c>
      <c r="BG28" s="330">
        <v>0</v>
      </c>
      <c r="BH28" s="330">
        <v>0</v>
      </c>
      <c r="BI28" s="330">
        <v>0</v>
      </c>
      <c r="BJ28" s="330">
        <v>0</v>
      </c>
      <c r="BK28" s="330">
        <v>0</v>
      </c>
      <c r="BL28" s="330">
        <v>0</v>
      </c>
      <c r="BM28" s="330">
        <v>0</v>
      </c>
      <c r="BN28" s="330">
        <v>0</v>
      </c>
      <c r="BO28" s="330">
        <v>0</v>
      </c>
      <c r="BP28" s="330">
        <v>0</v>
      </c>
      <c r="BQ28" s="330">
        <v>0</v>
      </c>
      <c r="BR28" s="330">
        <v>0</v>
      </c>
      <c r="BS28" s="330">
        <v>0</v>
      </c>
      <c r="BT28" s="330">
        <v>0</v>
      </c>
      <c r="BU28" s="330">
        <v>0</v>
      </c>
      <c r="BV28" s="330">
        <v>0</v>
      </c>
      <c r="BW28" s="330">
        <v>0</v>
      </c>
      <c r="BX28" s="330">
        <v>0</v>
      </c>
      <c r="BY28" s="330">
        <v>0</v>
      </c>
      <c r="BZ28" s="330">
        <v>0</v>
      </c>
      <c r="CA28" s="330">
        <v>0</v>
      </c>
      <c r="CB28" s="330">
        <v>0</v>
      </c>
      <c r="CC28" s="330">
        <v>0</v>
      </c>
      <c r="CD28" s="330">
        <v>0</v>
      </c>
      <c r="CE28" s="330">
        <v>0</v>
      </c>
      <c r="CF28" s="330">
        <v>0</v>
      </c>
      <c r="CG28" s="330">
        <v>0</v>
      </c>
      <c r="CH28" s="330">
        <v>0</v>
      </c>
      <c r="CI28" s="330">
        <v>0</v>
      </c>
      <c r="CJ28" s="330">
        <v>0</v>
      </c>
      <c r="CK28" s="330">
        <v>0</v>
      </c>
      <c r="CL28" s="330">
        <v>0</v>
      </c>
      <c r="CM28" s="330">
        <v>0</v>
      </c>
      <c r="CN28" s="330">
        <v>0</v>
      </c>
      <c r="CO28" s="330">
        <v>0</v>
      </c>
      <c r="CP28" s="330">
        <v>0</v>
      </c>
      <c r="CQ28" s="330">
        <v>0</v>
      </c>
      <c r="CR28" s="330">
        <v>0</v>
      </c>
      <c r="CS28" s="330">
        <v>0</v>
      </c>
      <c r="CT28" s="330">
        <v>0</v>
      </c>
      <c r="CU28" s="330">
        <v>0</v>
      </c>
      <c r="CV28" s="330">
        <v>0</v>
      </c>
      <c r="CW28" s="330">
        <v>0</v>
      </c>
      <c r="CX28" s="330">
        <v>0</v>
      </c>
      <c r="CY28" s="330">
        <v>0</v>
      </c>
      <c r="CZ28" s="330">
        <v>0</v>
      </c>
      <c r="DA28" s="330">
        <v>0</v>
      </c>
      <c r="DB28" s="330">
        <v>0</v>
      </c>
      <c r="DC28" s="330">
        <v>0</v>
      </c>
      <c r="DD28" s="330">
        <v>0</v>
      </c>
      <c r="DE28" s="330">
        <v>0</v>
      </c>
      <c r="DF28" s="330">
        <v>0</v>
      </c>
      <c r="DG28" s="330">
        <v>0</v>
      </c>
      <c r="DH28" s="330">
        <v>0</v>
      </c>
      <c r="DI28" s="330">
        <v>0</v>
      </c>
      <c r="DJ28" s="330">
        <v>0</v>
      </c>
      <c r="DK28" s="330">
        <v>0</v>
      </c>
      <c r="DL28" s="330">
        <v>0</v>
      </c>
      <c r="DM28" s="330">
        <v>0</v>
      </c>
      <c r="DN28" s="330">
        <v>0</v>
      </c>
      <c r="DO28" s="330">
        <v>0</v>
      </c>
      <c r="DP28" s="330">
        <v>0</v>
      </c>
      <c r="DQ28" s="330">
        <v>0</v>
      </c>
      <c r="DR28" s="330">
        <v>0</v>
      </c>
      <c r="DS28" s="330">
        <v>0</v>
      </c>
      <c r="DT28" s="330">
        <v>0</v>
      </c>
      <c r="DU28" s="330">
        <v>0</v>
      </c>
      <c r="DV28" s="330">
        <v>0</v>
      </c>
      <c r="DW28" s="330">
        <v>0</v>
      </c>
      <c r="DX28" s="330">
        <v>0</v>
      </c>
      <c r="DY28" s="330">
        <v>0</v>
      </c>
      <c r="DZ28" s="330">
        <v>0</v>
      </c>
      <c r="EA28" s="330">
        <v>0</v>
      </c>
      <c r="EB28" s="330">
        <v>0</v>
      </c>
      <c r="EC28" s="330">
        <v>0</v>
      </c>
      <c r="ED28" s="330">
        <v>0</v>
      </c>
      <c r="EE28" s="330">
        <v>0</v>
      </c>
      <c r="EF28" s="330">
        <v>0</v>
      </c>
      <c r="EG28" s="330">
        <v>0</v>
      </c>
      <c r="EH28" s="330">
        <v>0</v>
      </c>
      <c r="EI28" s="330">
        <v>0</v>
      </c>
      <c r="EJ28" s="330">
        <v>0</v>
      </c>
      <c r="EK28" s="330">
        <v>0</v>
      </c>
      <c r="EL28" s="330">
        <v>0</v>
      </c>
      <c r="EM28" s="330">
        <v>0</v>
      </c>
      <c r="EN28" s="330">
        <v>0</v>
      </c>
      <c r="EO28" s="330">
        <v>0</v>
      </c>
      <c r="EP28" s="330">
        <v>0</v>
      </c>
      <c r="EQ28" s="330">
        <v>0</v>
      </c>
      <c r="ER28" s="330">
        <v>0</v>
      </c>
      <c r="ES28" s="330">
        <v>0</v>
      </c>
      <c r="ET28" s="330">
        <v>0</v>
      </c>
      <c r="EU28" s="330">
        <v>0</v>
      </c>
      <c r="EV28" s="330">
        <v>0</v>
      </c>
      <c r="EW28" s="330">
        <v>0</v>
      </c>
      <c r="EX28" s="330">
        <v>0</v>
      </c>
      <c r="EY28" s="330">
        <v>0</v>
      </c>
      <c r="EZ28" s="330">
        <v>0</v>
      </c>
      <c r="FA28" s="330">
        <v>0</v>
      </c>
      <c r="FB28" s="330">
        <v>0</v>
      </c>
      <c r="FC28" s="330">
        <v>0</v>
      </c>
      <c r="FD28" s="330">
        <v>0</v>
      </c>
      <c r="FE28" s="330">
        <v>0</v>
      </c>
      <c r="FF28" s="330">
        <v>0</v>
      </c>
      <c r="FG28" s="330">
        <v>0</v>
      </c>
      <c r="FH28" s="330">
        <v>0</v>
      </c>
      <c r="FI28" s="330">
        <v>0</v>
      </c>
      <c r="FJ28" s="330">
        <v>0</v>
      </c>
      <c r="FK28" s="330">
        <v>0</v>
      </c>
      <c r="FL28" s="330">
        <v>0</v>
      </c>
      <c r="FM28" s="330">
        <v>0</v>
      </c>
      <c r="FN28" s="330">
        <v>0</v>
      </c>
      <c r="FO28" s="330">
        <v>0</v>
      </c>
      <c r="FP28" s="330">
        <v>0</v>
      </c>
      <c r="FQ28" s="330">
        <v>0</v>
      </c>
      <c r="FR28" s="330">
        <v>0</v>
      </c>
      <c r="FS28" s="330">
        <v>0</v>
      </c>
      <c r="FT28" s="330">
        <v>0</v>
      </c>
      <c r="FU28" s="330">
        <v>0</v>
      </c>
      <c r="FV28" s="330">
        <v>0</v>
      </c>
      <c r="FW28" s="330">
        <v>0</v>
      </c>
      <c r="FX28" s="330">
        <v>0</v>
      </c>
      <c r="FY28" s="330">
        <v>0</v>
      </c>
      <c r="FZ28" s="330">
        <v>0</v>
      </c>
      <c r="GA28" s="330">
        <v>0</v>
      </c>
      <c r="GB28" s="330">
        <v>0</v>
      </c>
      <c r="GC28" s="330">
        <v>0</v>
      </c>
      <c r="GD28" s="330">
        <v>0</v>
      </c>
      <c r="GE28" s="330">
        <v>0</v>
      </c>
      <c r="GF28" s="330">
        <v>0</v>
      </c>
      <c r="GG28" s="330">
        <v>0</v>
      </c>
      <c r="GH28" s="330">
        <v>0</v>
      </c>
      <c r="GI28" s="330">
        <v>0</v>
      </c>
      <c r="GJ28" s="330">
        <v>0</v>
      </c>
      <c r="GK28" s="330">
        <v>0</v>
      </c>
      <c r="GL28" s="330">
        <v>0</v>
      </c>
      <c r="GM28" s="330">
        <v>0</v>
      </c>
      <c r="GN28" s="330">
        <v>0</v>
      </c>
      <c r="GO28" s="330">
        <v>0</v>
      </c>
      <c r="GP28" s="330">
        <v>0</v>
      </c>
      <c r="GQ28" s="330">
        <v>0</v>
      </c>
      <c r="GR28" s="330">
        <v>0</v>
      </c>
      <c r="GS28" s="330">
        <v>0</v>
      </c>
      <c r="GT28" s="330">
        <v>0</v>
      </c>
      <c r="GU28" s="330">
        <v>0</v>
      </c>
      <c r="GV28" s="330">
        <v>0</v>
      </c>
      <c r="GW28" s="330">
        <v>0</v>
      </c>
      <c r="GX28" s="330">
        <v>0</v>
      </c>
      <c r="GY28" s="330">
        <v>0</v>
      </c>
      <c r="GZ28" s="330">
        <v>0</v>
      </c>
      <c r="HA28" s="330">
        <v>0</v>
      </c>
      <c r="HB28" s="330">
        <v>0</v>
      </c>
      <c r="HC28" s="330">
        <v>0</v>
      </c>
      <c r="HD28" s="330">
        <v>0</v>
      </c>
      <c r="HE28" s="330">
        <v>0</v>
      </c>
      <c r="HF28" s="330">
        <v>0</v>
      </c>
      <c r="HG28" s="330">
        <v>0</v>
      </c>
      <c r="HH28" s="330">
        <v>0</v>
      </c>
      <c r="HI28" s="330">
        <v>0</v>
      </c>
      <c r="HJ28" s="330">
        <v>0</v>
      </c>
      <c r="HK28" s="330">
        <v>0</v>
      </c>
      <c r="HL28" s="330">
        <v>0</v>
      </c>
      <c r="HM28" s="330">
        <v>0</v>
      </c>
      <c r="HN28" s="330">
        <v>0</v>
      </c>
      <c r="HO28" s="330">
        <v>0</v>
      </c>
      <c r="HP28" s="330">
        <v>0</v>
      </c>
      <c r="HQ28" s="330">
        <v>0</v>
      </c>
      <c r="HR28" s="330">
        <v>0</v>
      </c>
      <c r="HS28" s="330">
        <v>0</v>
      </c>
      <c r="HT28" s="330">
        <v>0</v>
      </c>
      <c r="HU28" s="330">
        <v>0</v>
      </c>
      <c r="HV28" s="330">
        <v>0</v>
      </c>
      <c r="HW28" s="330">
        <v>0</v>
      </c>
      <c r="HX28" s="330">
        <v>0</v>
      </c>
      <c r="HY28" s="330">
        <v>0</v>
      </c>
      <c r="HZ28" s="330">
        <v>0</v>
      </c>
      <c r="IA28" s="330">
        <v>0</v>
      </c>
      <c r="IB28" s="330">
        <v>0</v>
      </c>
      <c r="IC28" s="330">
        <v>0</v>
      </c>
      <c r="ID28" s="330">
        <v>0</v>
      </c>
      <c r="IE28" s="330">
        <v>0</v>
      </c>
      <c r="IF28" s="330">
        <v>0</v>
      </c>
      <c r="IG28" s="330">
        <v>0</v>
      </c>
      <c r="IH28" s="330">
        <v>0</v>
      </c>
      <c r="II28" s="330">
        <v>0</v>
      </c>
      <c r="IJ28" s="330">
        <v>0</v>
      </c>
      <c r="IK28" s="330">
        <v>0</v>
      </c>
      <c r="IL28" s="330">
        <v>0</v>
      </c>
      <c r="IM28" s="330">
        <v>0</v>
      </c>
      <c r="IN28" s="330">
        <v>0</v>
      </c>
      <c r="IO28" s="330">
        <v>0</v>
      </c>
      <c r="IP28" s="330">
        <v>0</v>
      </c>
      <c r="IQ28" s="330">
        <v>0</v>
      </c>
      <c r="IR28" s="330">
        <v>0</v>
      </c>
      <c r="IS28" s="330">
        <v>0</v>
      </c>
      <c r="IT28" s="330">
        <v>0</v>
      </c>
      <c r="IU28" s="330">
        <v>0</v>
      </c>
      <c r="IV28" s="330">
        <v>0</v>
      </c>
      <c r="IW28" s="330">
        <v>0</v>
      </c>
      <c r="IX28" s="330">
        <v>0</v>
      </c>
      <c r="IY28" s="330">
        <v>0</v>
      </c>
      <c r="IZ28" s="330">
        <v>0</v>
      </c>
      <c r="JA28" s="330">
        <v>0</v>
      </c>
      <c r="JB28" s="330">
        <v>0</v>
      </c>
      <c r="JC28" s="330">
        <v>0</v>
      </c>
      <c r="JD28" s="330">
        <v>0</v>
      </c>
      <c r="JE28" s="330">
        <v>0</v>
      </c>
      <c r="JF28" s="330">
        <v>0</v>
      </c>
      <c r="JG28" s="330">
        <v>0</v>
      </c>
      <c r="JH28" s="330">
        <v>0</v>
      </c>
      <c r="JI28" s="330">
        <v>0</v>
      </c>
      <c r="JJ28" s="330">
        <v>0</v>
      </c>
      <c r="JK28" s="330">
        <v>0</v>
      </c>
      <c r="JL28" s="330">
        <v>0</v>
      </c>
      <c r="JM28" s="330">
        <v>0</v>
      </c>
      <c r="JN28" s="330">
        <v>0</v>
      </c>
      <c r="JO28" s="330">
        <v>0</v>
      </c>
      <c r="JP28" s="330">
        <v>0</v>
      </c>
      <c r="JQ28" s="330">
        <v>0</v>
      </c>
      <c r="JR28" s="330">
        <v>0</v>
      </c>
      <c r="JS28" s="330">
        <v>0</v>
      </c>
      <c r="JT28" s="330">
        <v>0</v>
      </c>
      <c r="JU28" s="330">
        <v>0</v>
      </c>
      <c r="JV28" s="330">
        <v>0</v>
      </c>
      <c r="JW28" s="330">
        <v>0</v>
      </c>
      <c r="JX28" s="330">
        <v>0</v>
      </c>
      <c r="JY28" s="330">
        <v>0</v>
      </c>
      <c r="JZ28" s="330">
        <v>0</v>
      </c>
      <c r="KA28" s="330">
        <v>0</v>
      </c>
      <c r="KB28" s="330">
        <v>0</v>
      </c>
      <c r="KC28" s="330">
        <v>0</v>
      </c>
      <c r="KD28" s="330">
        <v>0</v>
      </c>
      <c r="KE28" s="330">
        <v>0</v>
      </c>
      <c r="KF28" s="330">
        <v>0</v>
      </c>
      <c r="KG28" s="330">
        <v>0</v>
      </c>
      <c r="KH28" s="330">
        <v>0</v>
      </c>
      <c r="KI28" s="330">
        <v>0</v>
      </c>
      <c r="KJ28" s="330">
        <v>0</v>
      </c>
      <c r="KK28" s="330">
        <v>0</v>
      </c>
      <c r="KL28" s="330">
        <v>0</v>
      </c>
      <c r="KM28" s="330">
        <v>0</v>
      </c>
      <c r="KN28" s="330">
        <v>0</v>
      </c>
      <c r="KO28" s="330">
        <v>0</v>
      </c>
      <c r="KP28" s="330">
        <v>0</v>
      </c>
      <c r="KQ28" s="167"/>
      <c r="KS28" s="169">
        <f t="shared" si="2"/>
        <v>0</v>
      </c>
      <c r="KT28" s="169">
        <f t="shared" si="3"/>
        <v>0</v>
      </c>
      <c r="KU28" s="169">
        <f t="shared" si="5"/>
        <v>0</v>
      </c>
      <c r="KV28" s="178"/>
      <c r="KW28" s="178"/>
      <c r="KY28" s="168">
        <f t="shared" si="4"/>
        <v>0</v>
      </c>
    </row>
    <row r="29" spans="1:311" ht="12.75" hidden="1" customHeight="1" x14ac:dyDescent="0.25">
      <c r="A29" s="166">
        <f t="shared" si="0"/>
        <v>1992</v>
      </c>
      <c r="B29" s="273">
        <f t="shared" si="1"/>
        <v>33877</v>
      </c>
      <c r="C29" s="330">
        <v>0</v>
      </c>
      <c r="D29" s="330">
        <v>0</v>
      </c>
      <c r="E29" s="330">
        <v>0</v>
      </c>
      <c r="F29" s="330">
        <v>0</v>
      </c>
      <c r="G29" s="330">
        <v>0</v>
      </c>
      <c r="H29" s="330">
        <v>0</v>
      </c>
      <c r="I29" s="330">
        <v>0</v>
      </c>
      <c r="J29" s="330">
        <v>0</v>
      </c>
      <c r="K29" s="330">
        <v>0</v>
      </c>
      <c r="L29" s="330">
        <v>0</v>
      </c>
      <c r="M29" s="330">
        <v>0</v>
      </c>
      <c r="N29" s="330">
        <v>0</v>
      </c>
      <c r="O29" s="330">
        <v>0</v>
      </c>
      <c r="P29" s="330">
        <v>0</v>
      </c>
      <c r="Q29" s="330">
        <v>0</v>
      </c>
      <c r="R29" s="330">
        <v>0</v>
      </c>
      <c r="S29" s="330">
        <v>0</v>
      </c>
      <c r="T29" s="330">
        <v>0</v>
      </c>
      <c r="U29" s="330">
        <v>0</v>
      </c>
      <c r="V29" s="330">
        <v>0</v>
      </c>
      <c r="W29" s="330">
        <v>0</v>
      </c>
      <c r="X29" s="330">
        <v>0</v>
      </c>
      <c r="Y29" s="330">
        <v>0</v>
      </c>
      <c r="Z29" s="330">
        <v>0</v>
      </c>
      <c r="AA29" s="330">
        <v>0</v>
      </c>
      <c r="AB29" s="330">
        <v>0</v>
      </c>
      <c r="AC29" s="330">
        <v>0</v>
      </c>
      <c r="AD29" s="330">
        <v>0</v>
      </c>
      <c r="AE29" s="330">
        <v>0</v>
      </c>
      <c r="AF29" s="330">
        <v>0</v>
      </c>
      <c r="AG29" s="330">
        <v>0</v>
      </c>
      <c r="AH29" s="330">
        <v>0</v>
      </c>
      <c r="AI29" s="330">
        <v>0</v>
      </c>
      <c r="AJ29" s="330">
        <v>0</v>
      </c>
      <c r="AK29" s="330">
        <v>0</v>
      </c>
      <c r="AL29" s="330">
        <v>0</v>
      </c>
      <c r="AM29" s="330">
        <v>0</v>
      </c>
      <c r="AN29" s="330">
        <v>0</v>
      </c>
      <c r="AO29" s="330">
        <v>0</v>
      </c>
      <c r="AP29" s="330">
        <v>0</v>
      </c>
      <c r="AQ29" s="330">
        <v>0</v>
      </c>
      <c r="AR29" s="330">
        <v>0</v>
      </c>
      <c r="AS29" s="330">
        <v>0</v>
      </c>
      <c r="AT29" s="330">
        <v>0</v>
      </c>
      <c r="AU29" s="330">
        <v>0</v>
      </c>
      <c r="AV29" s="330">
        <v>0</v>
      </c>
      <c r="AW29" s="330">
        <v>0</v>
      </c>
      <c r="AX29" s="330">
        <v>0</v>
      </c>
      <c r="AY29" s="330">
        <v>0</v>
      </c>
      <c r="AZ29" s="330">
        <v>0</v>
      </c>
      <c r="BA29" s="330">
        <v>0</v>
      </c>
      <c r="BB29" s="330">
        <v>0</v>
      </c>
      <c r="BC29" s="330">
        <v>0</v>
      </c>
      <c r="BD29" s="330">
        <v>0</v>
      </c>
      <c r="BE29" s="330">
        <v>0</v>
      </c>
      <c r="BF29" s="330">
        <v>0</v>
      </c>
      <c r="BG29" s="330">
        <v>0</v>
      </c>
      <c r="BH29" s="330">
        <v>0</v>
      </c>
      <c r="BI29" s="330">
        <v>0</v>
      </c>
      <c r="BJ29" s="330">
        <v>0</v>
      </c>
      <c r="BK29" s="330">
        <v>0</v>
      </c>
      <c r="BL29" s="330">
        <v>0</v>
      </c>
      <c r="BM29" s="330">
        <v>0</v>
      </c>
      <c r="BN29" s="330">
        <v>0</v>
      </c>
      <c r="BO29" s="330">
        <v>0</v>
      </c>
      <c r="BP29" s="330">
        <v>0</v>
      </c>
      <c r="BQ29" s="330">
        <v>0</v>
      </c>
      <c r="BR29" s="330">
        <v>0</v>
      </c>
      <c r="BS29" s="330">
        <v>0</v>
      </c>
      <c r="BT29" s="330">
        <v>0</v>
      </c>
      <c r="BU29" s="330">
        <v>0</v>
      </c>
      <c r="BV29" s="330">
        <v>0</v>
      </c>
      <c r="BW29" s="330">
        <v>0</v>
      </c>
      <c r="BX29" s="330">
        <v>0</v>
      </c>
      <c r="BY29" s="330">
        <v>0</v>
      </c>
      <c r="BZ29" s="330">
        <v>0</v>
      </c>
      <c r="CA29" s="330">
        <v>0</v>
      </c>
      <c r="CB29" s="330">
        <v>0</v>
      </c>
      <c r="CC29" s="330">
        <v>0</v>
      </c>
      <c r="CD29" s="330">
        <v>0</v>
      </c>
      <c r="CE29" s="330">
        <v>0</v>
      </c>
      <c r="CF29" s="330">
        <v>0</v>
      </c>
      <c r="CG29" s="330">
        <v>0</v>
      </c>
      <c r="CH29" s="330">
        <v>0</v>
      </c>
      <c r="CI29" s="330">
        <v>0</v>
      </c>
      <c r="CJ29" s="330">
        <v>0</v>
      </c>
      <c r="CK29" s="330">
        <v>0</v>
      </c>
      <c r="CL29" s="330">
        <v>0</v>
      </c>
      <c r="CM29" s="330">
        <v>0</v>
      </c>
      <c r="CN29" s="330">
        <v>0</v>
      </c>
      <c r="CO29" s="330">
        <v>0</v>
      </c>
      <c r="CP29" s="330">
        <v>0</v>
      </c>
      <c r="CQ29" s="330">
        <v>0</v>
      </c>
      <c r="CR29" s="330">
        <v>0</v>
      </c>
      <c r="CS29" s="330">
        <v>0</v>
      </c>
      <c r="CT29" s="330">
        <v>0</v>
      </c>
      <c r="CU29" s="330">
        <v>0</v>
      </c>
      <c r="CV29" s="330">
        <v>0</v>
      </c>
      <c r="CW29" s="330">
        <v>0</v>
      </c>
      <c r="CX29" s="330">
        <v>0</v>
      </c>
      <c r="CY29" s="330">
        <v>0</v>
      </c>
      <c r="CZ29" s="330">
        <v>0</v>
      </c>
      <c r="DA29" s="330">
        <v>0</v>
      </c>
      <c r="DB29" s="330">
        <v>0</v>
      </c>
      <c r="DC29" s="330">
        <v>0</v>
      </c>
      <c r="DD29" s="330">
        <v>0</v>
      </c>
      <c r="DE29" s="330">
        <v>0</v>
      </c>
      <c r="DF29" s="330">
        <v>0</v>
      </c>
      <c r="DG29" s="330">
        <v>0</v>
      </c>
      <c r="DH29" s="330">
        <v>0</v>
      </c>
      <c r="DI29" s="330">
        <v>0</v>
      </c>
      <c r="DJ29" s="330">
        <v>0</v>
      </c>
      <c r="DK29" s="330">
        <v>0</v>
      </c>
      <c r="DL29" s="330">
        <v>0</v>
      </c>
      <c r="DM29" s="330">
        <v>0</v>
      </c>
      <c r="DN29" s="330">
        <v>0</v>
      </c>
      <c r="DO29" s="330">
        <v>0</v>
      </c>
      <c r="DP29" s="330">
        <v>0</v>
      </c>
      <c r="DQ29" s="330">
        <v>0</v>
      </c>
      <c r="DR29" s="330">
        <v>0</v>
      </c>
      <c r="DS29" s="330">
        <v>0</v>
      </c>
      <c r="DT29" s="330">
        <v>0</v>
      </c>
      <c r="DU29" s="330">
        <v>0</v>
      </c>
      <c r="DV29" s="330">
        <v>0</v>
      </c>
      <c r="DW29" s="330">
        <v>0</v>
      </c>
      <c r="DX29" s="330">
        <v>0</v>
      </c>
      <c r="DY29" s="330">
        <v>0</v>
      </c>
      <c r="DZ29" s="330">
        <v>0</v>
      </c>
      <c r="EA29" s="330">
        <v>0</v>
      </c>
      <c r="EB29" s="330">
        <v>0</v>
      </c>
      <c r="EC29" s="330">
        <v>0</v>
      </c>
      <c r="ED29" s="330">
        <v>0</v>
      </c>
      <c r="EE29" s="330">
        <v>0</v>
      </c>
      <c r="EF29" s="330">
        <v>0</v>
      </c>
      <c r="EG29" s="330">
        <v>0</v>
      </c>
      <c r="EH29" s="330">
        <v>0</v>
      </c>
      <c r="EI29" s="330">
        <v>0</v>
      </c>
      <c r="EJ29" s="330">
        <v>0</v>
      </c>
      <c r="EK29" s="330">
        <v>0</v>
      </c>
      <c r="EL29" s="330">
        <v>0</v>
      </c>
      <c r="EM29" s="330">
        <v>0</v>
      </c>
      <c r="EN29" s="330">
        <v>0</v>
      </c>
      <c r="EO29" s="330">
        <v>0</v>
      </c>
      <c r="EP29" s="330">
        <v>0</v>
      </c>
      <c r="EQ29" s="330">
        <v>0</v>
      </c>
      <c r="ER29" s="330">
        <v>0</v>
      </c>
      <c r="ES29" s="330">
        <v>0</v>
      </c>
      <c r="ET29" s="330">
        <v>0</v>
      </c>
      <c r="EU29" s="330">
        <v>0</v>
      </c>
      <c r="EV29" s="330">
        <v>0</v>
      </c>
      <c r="EW29" s="330">
        <v>0</v>
      </c>
      <c r="EX29" s="330">
        <v>0</v>
      </c>
      <c r="EY29" s="330">
        <v>0</v>
      </c>
      <c r="EZ29" s="330">
        <v>0</v>
      </c>
      <c r="FA29" s="330">
        <v>0</v>
      </c>
      <c r="FB29" s="330">
        <v>0</v>
      </c>
      <c r="FC29" s="330">
        <v>0</v>
      </c>
      <c r="FD29" s="330">
        <v>0</v>
      </c>
      <c r="FE29" s="330">
        <v>0</v>
      </c>
      <c r="FF29" s="330">
        <v>0</v>
      </c>
      <c r="FG29" s="330">
        <v>0</v>
      </c>
      <c r="FH29" s="330">
        <v>0</v>
      </c>
      <c r="FI29" s="330">
        <v>0</v>
      </c>
      <c r="FJ29" s="330">
        <v>0</v>
      </c>
      <c r="FK29" s="330">
        <v>0</v>
      </c>
      <c r="FL29" s="330">
        <v>0</v>
      </c>
      <c r="FM29" s="330">
        <v>0</v>
      </c>
      <c r="FN29" s="330">
        <v>0</v>
      </c>
      <c r="FO29" s="330">
        <v>0</v>
      </c>
      <c r="FP29" s="330">
        <v>0</v>
      </c>
      <c r="FQ29" s="330">
        <v>0</v>
      </c>
      <c r="FR29" s="330">
        <v>0</v>
      </c>
      <c r="FS29" s="330">
        <v>0</v>
      </c>
      <c r="FT29" s="330">
        <v>0</v>
      </c>
      <c r="FU29" s="330">
        <v>0</v>
      </c>
      <c r="FV29" s="330">
        <v>0</v>
      </c>
      <c r="FW29" s="330">
        <v>0</v>
      </c>
      <c r="FX29" s="330">
        <v>0</v>
      </c>
      <c r="FY29" s="330">
        <v>0</v>
      </c>
      <c r="FZ29" s="330">
        <v>0</v>
      </c>
      <c r="GA29" s="330">
        <v>0</v>
      </c>
      <c r="GB29" s="330">
        <v>0</v>
      </c>
      <c r="GC29" s="330">
        <v>0</v>
      </c>
      <c r="GD29" s="330">
        <v>0</v>
      </c>
      <c r="GE29" s="330">
        <v>0</v>
      </c>
      <c r="GF29" s="330">
        <v>0</v>
      </c>
      <c r="GG29" s="330">
        <v>0</v>
      </c>
      <c r="GH29" s="330">
        <v>0</v>
      </c>
      <c r="GI29" s="330">
        <v>0</v>
      </c>
      <c r="GJ29" s="330">
        <v>0</v>
      </c>
      <c r="GK29" s="330">
        <v>0</v>
      </c>
      <c r="GL29" s="330">
        <v>0</v>
      </c>
      <c r="GM29" s="330">
        <v>0</v>
      </c>
      <c r="GN29" s="330">
        <v>0</v>
      </c>
      <c r="GO29" s="330">
        <v>0</v>
      </c>
      <c r="GP29" s="330">
        <v>0</v>
      </c>
      <c r="GQ29" s="330">
        <v>0</v>
      </c>
      <c r="GR29" s="330">
        <v>0</v>
      </c>
      <c r="GS29" s="330">
        <v>0</v>
      </c>
      <c r="GT29" s="330">
        <v>0</v>
      </c>
      <c r="GU29" s="330">
        <v>0</v>
      </c>
      <c r="GV29" s="330">
        <v>0</v>
      </c>
      <c r="GW29" s="330">
        <v>0</v>
      </c>
      <c r="GX29" s="330">
        <v>0</v>
      </c>
      <c r="GY29" s="330">
        <v>0</v>
      </c>
      <c r="GZ29" s="330">
        <v>0</v>
      </c>
      <c r="HA29" s="330">
        <v>0</v>
      </c>
      <c r="HB29" s="330">
        <v>0</v>
      </c>
      <c r="HC29" s="330">
        <v>0</v>
      </c>
      <c r="HD29" s="330">
        <v>0</v>
      </c>
      <c r="HE29" s="330">
        <v>0</v>
      </c>
      <c r="HF29" s="330">
        <v>0</v>
      </c>
      <c r="HG29" s="330">
        <v>0</v>
      </c>
      <c r="HH29" s="330">
        <v>0</v>
      </c>
      <c r="HI29" s="330">
        <v>0</v>
      </c>
      <c r="HJ29" s="330">
        <v>0</v>
      </c>
      <c r="HK29" s="330">
        <v>0</v>
      </c>
      <c r="HL29" s="330">
        <v>0</v>
      </c>
      <c r="HM29" s="330">
        <v>0</v>
      </c>
      <c r="HN29" s="330">
        <v>0</v>
      </c>
      <c r="HO29" s="330">
        <v>0</v>
      </c>
      <c r="HP29" s="330">
        <v>0</v>
      </c>
      <c r="HQ29" s="330">
        <v>0</v>
      </c>
      <c r="HR29" s="330">
        <v>0</v>
      </c>
      <c r="HS29" s="330">
        <v>0</v>
      </c>
      <c r="HT29" s="330">
        <v>0</v>
      </c>
      <c r="HU29" s="330">
        <v>0</v>
      </c>
      <c r="HV29" s="330">
        <v>0</v>
      </c>
      <c r="HW29" s="330">
        <v>0</v>
      </c>
      <c r="HX29" s="330">
        <v>0</v>
      </c>
      <c r="HY29" s="330">
        <v>0</v>
      </c>
      <c r="HZ29" s="330">
        <v>0</v>
      </c>
      <c r="IA29" s="330">
        <v>0</v>
      </c>
      <c r="IB29" s="330">
        <v>0</v>
      </c>
      <c r="IC29" s="330">
        <v>0</v>
      </c>
      <c r="ID29" s="330">
        <v>0</v>
      </c>
      <c r="IE29" s="330">
        <v>0</v>
      </c>
      <c r="IF29" s="330">
        <v>0</v>
      </c>
      <c r="IG29" s="330">
        <v>0</v>
      </c>
      <c r="IH29" s="330">
        <v>0</v>
      </c>
      <c r="II29" s="330">
        <v>0</v>
      </c>
      <c r="IJ29" s="330">
        <v>0</v>
      </c>
      <c r="IK29" s="330">
        <v>0</v>
      </c>
      <c r="IL29" s="330">
        <v>0</v>
      </c>
      <c r="IM29" s="330">
        <v>0</v>
      </c>
      <c r="IN29" s="330">
        <v>0</v>
      </c>
      <c r="IO29" s="330">
        <v>0</v>
      </c>
      <c r="IP29" s="330">
        <v>0</v>
      </c>
      <c r="IQ29" s="330">
        <v>0</v>
      </c>
      <c r="IR29" s="330">
        <v>0</v>
      </c>
      <c r="IS29" s="330">
        <v>0</v>
      </c>
      <c r="IT29" s="330">
        <v>0</v>
      </c>
      <c r="IU29" s="330">
        <v>0</v>
      </c>
      <c r="IV29" s="330">
        <v>0</v>
      </c>
      <c r="IW29" s="330">
        <v>0</v>
      </c>
      <c r="IX29" s="330">
        <v>0</v>
      </c>
      <c r="IY29" s="330">
        <v>0</v>
      </c>
      <c r="IZ29" s="330">
        <v>0</v>
      </c>
      <c r="JA29" s="330">
        <v>0</v>
      </c>
      <c r="JB29" s="330">
        <v>0</v>
      </c>
      <c r="JC29" s="330">
        <v>0</v>
      </c>
      <c r="JD29" s="330">
        <v>0</v>
      </c>
      <c r="JE29" s="330">
        <v>0</v>
      </c>
      <c r="JF29" s="330">
        <v>0</v>
      </c>
      <c r="JG29" s="330">
        <v>0</v>
      </c>
      <c r="JH29" s="330">
        <v>0</v>
      </c>
      <c r="JI29" s="330">
        <v>0</v>
      </c>
      <c r="JJ29" s="330">
        <v>0</v>
      </c>
      <c r="JK29" s="330">
        <v>0</v>
      </c>
      <c r="JL29" s="330">
        <v>0</v>
      </c>
      <c r="JM29" s="330">
        <v>0</v>
      </c>
      <c r="JN29" s="330">
        <v>0</v>
      </c>
      <c r="JO29" s="330">
        <v>0</v>
      </c>
      <c r="JP29" s="330">
        <v>0</v>
      </c>
      <c r="JQ29" s="330">
        <v>0</v>
      </c>
      <c r="JR29" s="330">
        <v>0</v>
      </c>
      <c r="JS29" s="330">
        <v>0</v>
      </c>
      <c r="JT29" s="330">
        <v>0</v>
      </c>
      <c r="JU29" s="330">
        <v>0</v>
      </c>
      <c r="JV29" s="330">
        <v>0</v>
      </c>
      <c r="JW29" s="330">
        <v>0</v>
      </c>
      <c r="JX29" s="330">
        <v>0</v>
      </c>
      <c r="JY29" s="330">
        <v>0</v>
      </c>
      <c r="JZ29" s="330">
        <v>0</v>
      </c>
      <c r="KA29" s="330">
        <v>0</v>
      </c>
      <c r="KB29" s="330">
        <v>0</v>
      </c>
      <c r="KC29" s="330">
        <v>0</v>
      </c>
      <c r="KD29" s="330">
        <v>0</v>
      </c>
      <c r="KE29" s="330">
        <v>0</v>
      </c>
      <c r="KF29" s="330">
        <v>0</v>
      </c>
      <c r="KG29" s="330">
        <v>0</v>
      </c>
      <c r="KH29" s="330">
        <v>0</v>
      </c>
      <c r="KI29" s="330">
        <v>0</v>
      </c>
      <c r="KJ29" s="330">
        <v>0</v>
      </c>
      <c r="KK29" s="330">
        <v>0</v>
      </c>
      <c r="KL29" s="330">
        <v>0</v>
      </c>
      <c r="KM29" s="330">
        <v>0</v>
      </c>
      <c r="KN29" s="330">
        <v>0</v>
      </c>
      <c r="KO29" s="330">
        <v>0</v>
      </c>
      <c r="KP29" s="330">
        <v>0</v>
      </c>
      <c r="KQ29" s="167"/>
      <c r="KS29" s="169">
        <f t="shared" si="2"/>
        <v>0</v>
      </c>
      <c r="KT29" s="169">
        <f t="shared" si="3"/>
        <v>0</v>
      </c>
      <c r="KU29" s="169">
        <f t="shared" si="5"/>
        <v>0</v>
      </c>
      <c r="KV29" s="178"/>
      <c r="KW29" s="178"/>
      <c r="KY29" s="168">
        <f t="shared" si="4"/>
        <v>0</v>
      </c>
    </row>
    <row r="30" spans="1:311" ht="12.75" hidden="1" customHeight="1" x14ac:dyDescent="0.25">
      <c r="A30" s="166">
        <f t="shared" si="0"/>
        <v>1992</v>
      </c>
      <c r="B30" s="273">
        <f t="shared" si="1"/>
        <v>33969</v>
      </c>
      <c r="C30" s="330">
        <v>0</v>
      </c>
      <c r="D30" s="330">
        <v>0</v>
      </c>
      <c r="E30" s="330">
        <v>0</v>
      </c>
      <c r="F30" s="330">
        <v>0</v>
      </c>
      <c r="G30" s="330">
        <v>0</v>
      </c>
      <c r="H30" s="330">
        <v>0</v>
      </c>
      <c r="I30" s="330">
        <v>0</v>
      </c>
      <c r="J30" s="330">
        <v>0</v>
      </c>
      <c r="K30" s="330">
        <v>0</v>
      </c>
      <c r="L30" s="330">
        <v>0</v>
      </c>
      <c r="M30" s="330">
        <v>0</v>
      </c>
      <c r="N30" s="330">
        <v>0</v>
      </c>
      <c r="O30" s="330">
        <v>0</v>
      </c>
      <c r="P30" s="330">
        <v>0</v>
      </c>
      <c r="Q30" s="330">
        <v>0</v>
      </c>
      <c r="R30" s="330">
        <v>0</v>
      </c>
      <c r="S30" s="330">
        <v>0</v>
      </c>
      <c r="T30" s="330">
        <v>0</v>
      </c>
      <c r="U30" s="330">
        <v>0</v>
      </c>
      <c r="V30" s="330">
        <v>0</v>
      </c>
      <c r="W30" s="330">
        <v>0</v>
      </c>
      <c r="X30" s="330">
        <v>0</v>
      </c>
      <c r="Y30" s="330">
        <v>0</v>
      </c>
      <c r="Z30" s="330">
        <v>0</v>
      </c>
      <c r="AA30" s="330">
        <v>0</v>
      </c>
      <c r="AB30" s="330">
        <v>0</v>
      </c>
      <c r="AC30" s="330">
        <v>0</v>
      </c>
      <c r="AD30" s="330">
        <v>0</v>
      </c>
      <c r="AE30" s="330">
        <v>0</v>
      </c>
      <c r="AF30" s="330">
        <v>0</v>
      </c>
      <c r="AG30" s="330">
        <v>0</v>
      </c>
      <c r="AH30" s="330">
        <v>0</v>
      </c>
      <c r="AI30" s="330">
        <v>0</v>
      </c>
      <c r="AJ30" s="330">
        <v>0</v>
      </c>
      <c r="AK30" s="330">
        <v>0</v>
      </c>
      <c r="AL30" s="330">
        <v>0</v>
      </c>
      <c r="AM30" s="330">
        <v>0</v>
      </c>
      <c r="AN30" s="330">
        <v>0</v>
      </c>
      <c r="AO30" s="330">
        <v>0</v>
      </c>
      <c r="AP30" s="330">
        <v>0</v>
      </c>
      <c r="AQ30" s="330">
        <v>0</v>
      </c>
      <c r="AR30" s="330">
        <v>0</v>
      </c>
      <c r="AS30" s="330">
        <v>0</v>
      </c>
      <c r="AT30" s="330">
        <v>0</v>
      </c>
      <c r="AU30" s="330">
        <v>0</v>
      </c>
      <c r="AV30" s="330">
        <v>0</v>
      </c>
      <c r="AW30" s="330">
        <v>0</v>
      </c>
      <c r="AX30" s="330">
        <v>0</v>
      </c>
      <c r="AY30" s="330">
        <v>0</v>
      </c>
      <c r="AZ30" s="330">
        <v>0</v>
      </c>
      <c r="BA30" s="330">
        <v>0</v>
      </c>
      <c r="BB30" s="330">
        <v>0</v>
      </c>
      <c r="BC30" s="330">
        <v>0</v>
      </c>
      <c r="BD30" s="330">
        <v>0</v>
      </c>
      <c r="BE30" s="330">
        <v>0</v>
      </c>
      <c r="BF30" s="330">
        <v>0</v>
      </c>
      <c r="BG30" s="330">
        <v>0</v>
      </c>
      <c r="BH30" s="330">
        <v>0</v>
      </c>
      <c r="BI30" s="330">
        <v>0</v>
      </c>
      <c r="BJ30" s="330">
        <v>0</v>
      </c>
      <c r="BK30" s="330">
        <v>0</v>
      </c>
      <c r="BL30" s="330">
        <v>0</v>
      </c>
      <c r="BM30" s="330">
        <v>0</v>
      </c>
      <c r="BN30" s="330">
        <v>0</v>
      </c>
      <c r="BO30" s="330">
        <v>0</v>
      </c>
      <c r="BP30" s="330">
        <v>0</v>
      </c>
      <c r="BQ30" s="330">
        <v>0</v>
      </c>
      <c r="BR30" s="330">
        <v>0</v>
      </c>
      <c r="BS30" s="330">
        <v>0</v>
      </c>
      <c r="BT30" s="330">
        <v>0</v>
      </c>
      <c r="BU30" s="330">
        <v>0</v>
      </c>
      <c r="BV30" s="330">
        <v>0</v>
      </c>
      <c r="BW30" s="330">
        <v>0</v>
      </c>
      <c r="BX30" s="330">
        <v>0</v>
      </c>
      <c r="BY30" s="330">
        <v>0</v>
      </c>
      <c r="BZ30" s="330">
        <v>0</v>
      </c>
      <c r="CA30" s="330">
        <v>0</v>
      </c>
      <c r="CB30" s="330">
        <v>0</v>
      </c>
      <c r="CC30" s="330">
        <v>0</v>
      </c>
      <c r="CD30" s="330">
        <v>0</v>
      </c>
      <c r="CE30" s="330">
        <v>0</v>
      </c>
      <c r="CF30" s="330">
        <v>0</v>
      </c>
      <c r="CG30" s="330">
        <v>0</v>
      </c>
      <c r="CH30" s="330">
        <v>0</v>
      </c>
      <c r="CI30" s="330">
        <v>0</v>
      </c>
      <c r="CJ30" s="330">
        <v>0</v>
      </c>
      <c r="CK30" s="330">
        <v>0</v>
      </c>
      <c r="CL30" s="330">
        <v>0</v>
      </c>
      <c r="CM30" s="330">
        <v>0</v>
      </c>
      <c r="CN30" s="330">
        <v>0</v>
      </c>
      <c r="CO30" s="330">
        <v>0</v>
      </c>
      <c r="CP30" s="330">
        <v>0</v>
      </c>
      <c r="CQ30" s="330">
        <v>0</v>
      </c>
      <c r="CR30" s="330">
        <v>0</v>
      </c>
      <c r="CS30" s="330">
        <v>0</v>
      </c>
      <c r="CT30" s="330">
        <v>0</v>
      </c>
      <c r="CU30" s="330">
        <v>0</v>
      </c>
      <c r="CV30" s="330">
        <v>0</v>
      </c>
      <c r="CW30" s="330">
        <v>0</v>
      </c>
      <c r="CX30" s="330">
        <v>0</v>
      </c>
      <c r="CY30" s="330">
        <v>0</v>
      </c>
      <c r="CZ30" s="330">
        <v>0</v>
      </c>
      <c r="DA30" s="330">
        <v>0</v>
      </c>
      <c r="DB30" s="330">
        <v>0</v>
      </c>
      <c r="DC30" s="330">
        <v>0</v>
      </c>
      <c r="DD30" s="330">
        <v>0</v>
      </c>
      <c r="DE30" s="330">
        <v>0</v>
      </c>
      <c r="DF30" s="330">
        <v>0</v>
      </c>
      <c r="DG30" s="330">
        <v>0</v>
      </c>
      <c r="DH30" s="330">
        <v>0</v>
      </c>
      <c r="DI30" s="330">
        <v>0</v>
      </c>
      <c r="DJ30" s="330">
        <v>0</v>
      </c>
      <c r="DK30" s="330">
        <v>0</v>
      </c>
      <c r="DL30" s="330">
        <v>0</v>
      </c>
      <c r="DM30" s="330">
        <v>0</v>
      </c>
      <c r="DN30" s="330">
        <v>0</v>
      </c>
      <c r="DO30" s="330">
        <v>0</v>
      </c>
      <c r="DP30" s="330">
        <v>0</v>
      </c>
      <c r="DQ30" s="330">
        <v>0</v>
      </c>
      <c r="DR30" s="330">
        <v>0</v>
      </c>
      <c r="DS30" s="330">
        <v>0</v>
      </c>
      <c r="DT30" s="330">
        <v>0</v>
      </c>
      <c r="DU30" s="330">
        <v>0</v>
      </c>
      <c r="DV30" s="330">
        <v>0</v>
      </c>
      <c r="DW30" s="330">
        <v>0</v>
      </c>
      <c r="DX30" s="330">
        <v>0</v>
      </c>
      <c r="DY30" s="330">
        <v>0</v>
      </c>
      <c r="DZ30" s="330">
        <v>0</v>
      </c>
      <c r="EA30" s="330">
        <v>0</v>
      </c>
      <c r="EB30" s="330">
        <v>0</v>
      </c>
      <c r="EC30" s="330">
        <v>0</v>
      </c>
      <c r="ED30" s="330">
        <v>0</v>
      </c>
      <c r="EE30" s="330">
        <v>0</v>
      </c>
      <c r="EF30" s="330">
        <v>0</v>
      </c>
      <c r="EG30" s="330">
        <v>0</v>
      </c>
      <c r="EH30" s="330">
        <v>0</v>
      </c>
      <c r="EI30" s="330">
        <v>0</v>
      </c>
      <c r="EJ30" s="330">
        <v>0</v>
      </c>
      <c r="EK30" s="330">
        <v>0</v>
      </c>
      <c r="EL30" s="330">
        <v>0</v>
      </c>
      <c r="EM30" s="330">
        <v>0</v>
      </c>
      <c r="EN30" s="330">
        <v>0</v>
      </c>
      <c r="EO30" s="330">
        <v>0</v>
      </c>
      <c r="EP30" s="330">
        <v>0</v>
      </c>
      <c r="EQ30" s="330">
        <v>0</v>
      </c>
      <c r="ER30" s="330">
        <v>0</v>
      </c>
      <c r="ES30" s="330">
        <v>0</v>
      </c>
      <c r="ET30" s="330">
        <v>0</v>
      </c>
      <c r="EU30" s="330">
        <v>0</v>
      </c>
      <c r="EV30" s="330">
        <v>0</v>
      </c>
      <c r="EW30" s="330">
        <v>0</v>
      </c>
      <c r="EX30" s="330">
        <v>0</v>
      </c>
      <c r="EY30" s="330">
        <v>0</v>
      </c>
      <c r="EZ30" s="330">
        <v>0</v>
      </c>
      <c r="FA30" s="330">
        <v>0</v>
      </c>
      <c r="FB30" s="330">
        <v>0</v>
      </c>
      <c r="FC30" s="330">
        <v>0</v>
      </c>
      <c r="FD30" s="330">
        <v>0</v>
      </c>
      <c r="FE30" s="330">
        <v>0</v>
      </c>
      <c r="FF30" s="330">
        <v>0</v>
      </c>
      <c r="FG30" s="330">
        <v>0</v>
      </c>
      <c r="FH30" s="330">
        <v>0</v>
      </c>
      <c r="FI30" s="330">
        <v>0</v>
      </c>
      <c r="FJ30" s="330">
        <v>0</v>
      </c>
      <c r="FK30" s="330">
        <v>0</v>
      </c>
      <c r="FL30" s="330">
        <v>0</v>
      </c>
      <c r="FM30" s="330">
        <v>0</v>
      </c>
      <c r="FN30" s="330">
        <v>0</v>
      </c>
      <c r="FO30" s="330">
        <v>0</v>
      </c>
      <c r="FP30" s="330">
        <v>0</v>
      </c>
      <c r="FQ30" s="330">
        <v>0</v>
      </c>
      <c r="FR30" s="330">
        <v>0</v>
      </c>
      <c r="FS30" s="330">
        <v>0</v>
      </c>
      <c r="FT30" s="330">
        <v>0</v>
      </c>
      <c r="FU30" s="330">
        <v>0</v>
      </c>
      <c r="FV30" s="330">
        <v>0</v>
      </c>
      <c r="FW30" s="330">
        <v>0</v>
      </c>
      <c r="FX30" s="330">
        <v>0</v>
      </c>
      <c r="FY30" s="330">
        <v>0</v>
      </c>
      <c r="FZ30" s="330">
        <v>0</v>
      </c>
      <c r="GA30" s="330">
        <v>0</v>
      </c>
      <c r="GB30" s="330">
        <v>0</v>
      </c>
      <c r="GC30" s="330">
        <v>0</v>
      </c>
      <c r="GD30" s="330">
        <v>0</v>
      </c>
      <c r="GE30" s="330">
        <v>0</v>
      </c>
      <c r="GF30" s="330">
        <v>0</v>
      </c>
      <c r="GG30" s="330">
        <v>0</v>
      </c>
      <c r="GH30" s="330">
        <v>0</v>
      </c>
      <c r="GI30" s="330">
        <v>0</v>
      </c>
      <c r="GJ30" s="330">
        <v>0</v>
      </c>
      <c r="GK30" s="330">
        <v>0</v>
      </c>
      <c r="GL30" s="330">
        <v>0</v>
      </c>
      <c r="GM30" s="330">
        <v>0</v>
      </c>
      <c r="GN30" s="330">
        <v>0</v>
      </c>
      <c r="GO30" s="330">
        <v>0</v>
      </c>
      <c r="GP30" s="330">
        <v>0</v>
      </c>
      <c r="GQ30" s="330">
        <v>0</v>
      </c>
      <c r="GR30" s="330">
        <v>0</v>
      </c>
      <c r="GS30" s="330">
        <v>0</v>
      </c>
      <c r="GT30" s="330">
        <v>0</v>
      </c>
      <c r="GU30" s="330">
        <v>0</v>
      </c>
      <c r="GV30" s="330">
        <v>0</v>
      </c>
      <c r="GW30" s="330">
        <v>0</v>
      </c>
      <c r="GX30" s="330">
        <v>0</v>
      </c>
      <c r="GY30" s="330">
        <v>0</v>
      </c>
      <c r="GZ30" s="330">
        <v>0</v>
      </c>
      <c r="HA30" s="330">
        <v>0</v>
      </c>
      <c r="HB30" s="330">
        <v>0</v>
      </c>
      <c r="HC30" s="330">
        <v>0</v>
      </c>
      <c r="HD30" s="330">
        <v>0</v>
      </c>
      <c r="HE30" s="330">
        <v>0</v>
      </c>
      <c r="HF30" s="330">
        <v>0</v>
      </c>
      <c r="HG30" s="330">
        <v>0</v>
      </c>
      <c r="HH30" s="330">
        <v>0</v>
      </c>
      <c r="HI30" s="330">
        <v>0</v>
      </c>
      <c r="HJ30" s="330">
        <v>0</v>
      </c>
      <c r="HK30" s="330">
        <v>0</v>
      </c>
      <c r="HL30" s="330">
        <v>0</v>
      </c>
      <c r="HM30" s="330">
        <v>0</v>
      </c>
      <c r="HN30" s="330">
        <v>0</v>
      </c>
      <c r="HO30" s="330">
        <v>0</v>
      </c>
      <c r="HP30" s="330">
        <v>0</v>
      </c>
      <c r="HQ30" s="330">
        <v>0</v>
      </c>
      <c r="HR30" s="330">
        <v>0</v>
      </c>
      <c r="HS30" s="330">
        <v>0</v>
      </c>
      <c r="HT30" s="330">
        <v>0</v>
      </c>
      <c r="HU30" s="330">
        <v>0</v>
      </c>
      <c r="HV30" s="330">
        <v>0</v>
      </c>
      <c r="HW30" s="330">
        <v>0</v>
      </c>
      <c r="HX30" s="330">
        <v>0</v>
      </c>
      <c r="HY30" s="330">
        <v>0</v>
      </c>
      <c r="HZ30" s="330">
        <v>0</v>
      </c>
      <c r="IA30" s="330">
        <v>0</v>
      </c>
      <c r="IB30" s="330">
        <v>0</v>
      </c>
      <c r="IC30" s="330">
        <v>0</v>
      </c>
      <c r="ID30" s="330">
        <v>0</v>
      </c>
      <c r="IE30" s="330">
        <v>0</v>
      </c>
      <c r="IF30" s="330">
        <v>0</v>
      </c>
      <c r="IG30" s="330">
        <v>0</v>
      </c>
      <c r="IH30" s="330">
        <v>0</v>
      </c>
      <c r="II30" s="330">
        <v>0</v>
      </c>
      <c r="IJ30" s="330">
        <v>0</v>
      </c>
      <c r="IK30" s="330">
        <v>0</v>
      </c>
      <c r="IL30" s="330">
        <v>0</v>
      </c>
      <c r="IM30" s="330">
        <v>0</v>
      </c>
      <c r="IN30" s="330">
        <v>0</v>
      </c>
      <c r="IO30" s="330">
        <v>0</v>
      </c>
      <c r="IP30" s="330">
        <v>0</v>
      </c>
      <c r="IQ30" s="330">
        <v>0</v>
      </c>
      <c r="IR30" s="330">
        <v>0</v>
      </c>
      <c r="IS30" s="330">
        <v>0</v>
      </c>
      <c r="IT30" s="330">
        <v>0</v>
      </c>
      <c r="IU30" s="330">
        <v>0</v>
      </c>
      <c r="IV30" s="330">
        <v>0</v>
      </c>
      <c r="IW30" s="330">
        <v>0</v>
      </c>
      <c r="IX30" s="330">
        <v>0</v>
      </c>
      <c r="IY30" s="330">
        <v>0</v>
      </c>
      <c r="IZ30" s="330">
        <v>0</v>
      </c>
      <c r="JA30" s="330">
        <v>0</v>
      </c>
      <c r="JB30" s="330">
        <v>0</v>
      </c>
      <c r="JC30" s="330">
        <v>0</v>
      </c>
      <c r="JD30" s="330">
        <v>0</v>
      </c>
      <c r="JE30" s="330">
        <v>0</v>
      </c>
      <c r="JF30" s="330">
        <v>0</v>
      </c>
      <c r="JG30" s="330">
        <v>0</v>
      </c>
      <c r="JH30" s="330">
        <v>0</v>
      </c>
      <c r="JI30" s="330">
        <v>0</v>
      </c>
      <c r="JJ30" s="330">
        <v>0</v>
      </c>
      <c r="JK30" s="330">
        <v>0</v>
      </c>
      <c r="JL30" s="330">
        <v>0</v>
      </c>
      <c r="JM30" s="330">
        <v>0</v>
      </c>
      <c r="JN30" s="330">
        <v>0</v>
      </c>
      <c r="JO30" s="330">
        <v>0</v>
      </c>
      <c r="JP30" s="330">
        <v>0</v>
      </c>
      <c r="JQ30" s="330">
        <v>0</v>
      </c>
      <c r="JR30" s="330">
        <v>0</v>
      </c>
      <c r="JS30" s="330">
        <v>0</v>
      </c>
      <c r="JT30" s="330">
        <v>0</v>
      </c>
      <c r="JU30" s="330">
        <v>0</v>
      </c>
      <c r="JV30" s="330">
        <v>0</v>
      </c>
      <c r="JW30" s="330">
        <v>0</v>
      </c>
      <c r="JX30" s="330">
        <v>0</v>
      </c>
      <c r="JY30" s="330">
        <v>0</v>
      </c>
      <c r="JZ30" s="330">
        <v>0</v>
      </c>
      <c r="KA30" s="330">
        <v>0</v>
      </c>
      <c r="KB30" s="330">
        <v>0</v>
      </c>
      <c r="KC30" s="330">
        <v>0</v>
      </c>
      <c r="KD30" s="330">
        <v>0</v>
      </c>
      <c r="KE30" s="330">
        <v>0</v>
      </c>
      <c r="KF30" s="330">
        <v>0</v>
      </c>
      <c r="KG30" s="330">
        <v>0</v>
      </c>
      <c r="KH30" s="330">
        <v>0</v>
      </c>
      <c r="KI30" s="330">
        <v>0</v>
      </c>
      <c r="KJ30" s="330">
        <v>0</v>
      </c>
      <c r="KK30" s="330">
        <v>0</v>
      </c>
      <c r="KL30" s="330">
        <v>0</v>
      </c>
      <c r="KM30" s="330">
        <v>0</v>
      </c>
      <c r="KN30" s="330">
        <v>0</v>
      </c>
      <c r="KO30" s="330">
        <v>0</v>
      </c>
      <c r="KP30" s="330">
        <v>0</v>
      </c>
      <c r="KQ30" s="167"/>
      <c r="KS30" s="169">
        <f t="shared" si="2"/>
        <v>0</v>
      </c>
      <c r="KT30" s="169">
        <f t="shared" si="3"/>
        <v>0</v>
      </c>
      <c r="KU30" s="169">
        <f t="shared" si="5"/>
        <v>0</v>
      </c>
      <c r="KV30" s="178"/>
      <c r="KW30" s="178"/>
      <c r="KY30" s="168">
        <f t="shared" si="4"/>
        <v>0</v>
      </c>
    </row>
    <row r="31" spans="1:311" ht="12.75" hidden="1" customHeight="1" collapsed="1" x14ac:dyDescent="0.25">
      <c r="A31" s="166">
        <f t="shared" si="0"/>
        <v>1993</v>
      </c>
      <c r="B31" s="273">
        <f t="shared" si="1"/>
        <v>34059</v>
      </c>
      <c r="C31" s="330">
        <v>0</v>
      </c>
      <c r="D31" s="330">
        <v>0</v>
      </c>
      <c r="E31" s="330">
        <v>0</v>
      </c>
      <c r="F31" s="330">
        <v>0</v>
      </c>
      <c r="G31" s="330">
        <v>0</v>
      </c>
      <c r="H31" s="330">
        <v>0</v>
      </c>
      <c r="I31" s="330">
        <v>0</v>
      </c>
      <c r="J31" s="330">
        <v>0</v>
      </c>
      <c r="K31" s="330">
        <v>0</v>
      </c>
      <c r="L31" s="330">
        <v>0</v>
      </c>
      <c r="M31" s="330">
        <v>0</v>
      </c>
      <c r="N31" s="330">
        <v>0</v>
      </c>
      <c r="O31" s="330">
        <v>0</v>
      </c>
      <c r="P31" s="330">
        <v>0</v>
      </c>
      <c r="Q31" s="330">
        <v>0</v>
      </c>
      <c r="R31" s="330">
        <v>0</v>
      </c>
      <c r="S31" s="330">
        <v>0</v>
      </c>
      <c r="T31" s="330">
        <v>0</v>
      </c>
      <c r="U31" s="330">
        <v>0</v>
      </c>
      <c r="V31" s="330">
        <v>0</v>
      </c>
      <c r="W31" s="330">
        <v>0</v>
      </c>
      <c r="X31" s="330">
        <v>0</v>
      </c>
      <c r="Y31" s="330">
        <v>0</v>
      </c>
      <c r="Z31" s="330">
        <v>0</v>
      </c>
      <c r="AA31" s="330">
        <v>0</v>
      </c>
      <c r="AB31" s="330">
        <v>0</v>
      </c>
      <c r="AC31" s="330">
        <v>0</v>
      </c>
      <c r="AD31" s="330">
        <v>0</v>
      </c>
      <c r="AE31" s="330">
        <v>0</v>
      </c>
      <c r="AF31" s="330">
        <v>0</v>
      </c>
      <c r="AG31" s="330">
        <v>0</v>
      </c>
      <c r="AH31" s="330">
        <v>0</v>
      </c>
      <c r="AI31" s="330">
        <v>0</v>
      </c>
      <c r="AJ31" s="330">
        <v>0</v>
      </c>
      <c r="AK31" s="330">
        <v>0</v>
      </c>
      <c r="AL31" s="330">
        <v>0</v>
      </c>
      <c r="AM31" s="330">
        <v>0</v>
      </c>
      <c r="AN31" s="330">
        <v>0</v>
      </c>
      <c r="AO31" s="330">
        <v>0</v>
      </c>
      <c r="AP31" s="330">
        <v>0</v>
      </c>
      <c r="AQ31" s="330">
        <v>0</v>
      </c>
      <c r="AR31" s="330">
        <v>0</v>
      </c>
      <c r="AS31" s="330">
        <v>0</v>
      </c>
      <c r="AT31" s="330">
        <v>0</v>
      </c>
      <c r="AU31" s="330">
        <v>0</v>
      </c>
      <c r="AV31" s="330">
        <v>0</v>
      </c>
      <c r="AW31" s="330">
        <v>0</v>
      </c>
      <c r="AX31" s="330">
        <v>0</v>
      </c>
      <c r="AY31" s="330">
        <v>0</v>
      </c>
      <c r="AZ31" s="330">
        <v>0</v>
      </c>
      <c r="BA31" s="330">
        <v>0</v>
      </c>
      <c r="BB31" s="330">
        <v>0</v>
      </c>
      <c r="BC31" s="330">
        <v>0</v>
      </c>
      <c r="BD31" s="330">
        <v>0</v>
      </c>
      <c r="BE31" s="330">
        <v>0</v>
      </c>
      <c r="BF31" s="330">
        <v>0</v>
      </c>
      <c r="BG31" s="330">
        <v>0</v>
      </c>
      <c r="BH31" s="330">
        <v>0</v>
      </c>
      <c r="BI31" s="330">
        <v>0</v>
      </c>
      <c r="BJ31" s="330">
        <v>0</v>
      </c>
      <c r="BK31" s="330">
        <v>0</v>
      </c>
      <c r="BL31" s="330">
        <v>0</v>
      </c>
      <c r="BM31" s="330">
        <v>0</v>
      </c>
      <c r="BN31" s="330">
        <v>0</v>
      </c>
      <c r="BO31" s="330">
        <v>0</v>
      </c>
      <c r="BP31" s="330">
        <v>0</v>
      </c>
      <c r="BQ31" s="330">
        <v>0</v>
      </c>
      <c r="BR31" s="330">
        <v>0</v>
      </c>
      <c r="BS31" s="330">
        <v>0</v>
      </c>
      <c r="BT31" s="330">
        <v>0</v>
      </c>
      <c r="BU31" s="330">
        <v>0</v>
      </c>
      <c r="BV31" s="330">
        <v>0</v>
      </c>
      <c r="BW31" s="330">
        <v>0</v>
      </c>
      <c r="BX31" s="330">
        <v>0</v>
      </c>
      <c r="BY31" s="330">
        <v>0</v>
      </c>
      <c r="BZ31" s="330">
        <v>0</v>
      </c>
      <c r="CA31" s="330">
        <v>0</v>
      </c>
      <c r="CB31" s="330">
        <v>0</v>
      </c>
      <c r="CC31" s="330">
        <v>0</v>
      </c>
      <c r="CD31" s="330">
        <v>0</v>
      </c>
      <c r="CE31" s="330">
        <v>0</v>
      </c>
      <c r="CF31" s="330">
        <v>0</v>
      </c>
      <c r="CG31" s="330">
        <v>0</v>
      </c>
      <c r="CH31" s="330">
        <v>0</v>
      </c>
      <c r="CI31" s="330">
        <v>0</v>
      </c>
      <c r="CJ31" s="330">
        <v>0</v>
      </c>
      <c r="CK31" s="330">
        <v>0</v>
      </c>
      <c r="CL31" s="330">
        <v>0</v>
      </c>
      <c r="CM31" s="330">
        <v>0</v>
      </c>
      <c r="CN31" s="330">
        <v>0</v>
      </c>
      <c r="CO31" s="330">
        <v>0</v>
      </c>
      <c r="CP31" s="330">
        <v>0</v>
      </c>
      <c r="CQ31" s="330">
        <v>0</v>
      </c>
      <c r="CR31" s="330">
        <v>0</v>
      </c>
      <c r="CS31" s="330">
        <v>0</v>
      </c>
      <c r="CT31" s="330">
        <v>0</v>
      </c>
      <c r="CU31" s="330">
        <v>0</v>
      </c>
      <c r="CV31" s="330">
        <v>0</v>
      </c>
      <c r="CW31" s="330">
        <v>0</v>
      </c>
      <c r="CX31" s="330">
        <v>0</v>
      </c>
      <c r="CY31" s="330">
        <v>0</v>
      </c>
      <c r="CZ31" s="330">
        <v>0</v>
      </c>
      <c r="DA31" s="330">
        <v>0</v>
      </c>
      <c r="DB31" s="330">
        <v>0</v>
      </c>
      <c r="DC31" s="330">
        <v>0</v>
      </c>
      <c r="DD31" s="330">
        <v>0</v>
      </c>
      <c r="DE31" s="330">
        <v>0</v>
      </c>
      <c r="DF31" s="330">
        <v>0</v>
      </c>
      <c r="DG31" s="330">
        <v>0</v>
      </c>
      <c r="DH31" s="330">
        <v>0</v>
      </c>
      <c r="DI31" s="330">
        <v>0</v>
      </c>
      <c r="DJ31" s="330">
        <v>0</v>
      </c>
      <c r="DK31" s="330">
        <v>0</v>
      </c>
      <c r="DL31" s="330">
        <v>0</v>
      </c>
      <c r="DM31" s="330">
        <v>0</v>
      </c>
      <c r="DN31" s="330">
        <v>0</v>
      </c>
      <c r="DO31" s="330">
        <v>0</v>
      </c>
      <c r="DP31" s="330">
        <v>0</v>
      </c>
      <c r="DQ31" s="330">
        <v>0</v>
      </c>
      <c r="DR31" s="330">
        <v>0</v>
      </c>
      <c r="DS31" s="330">
        <v>0</v>
      </c>
      <c r="DT31" s="330">
        <v>0</v>
      </c>
      <c r="DU31" s="330">
        <v>0</v>
      </c>
      <c r="DV31" s="330">
        <v>0</v>
      </c>
      <c r="DW31" s="330">
        <v>0</v>
      </c>
      <c r="DX31" s="330">
        <v>0</v>
      </c>
      <c r="DY31" s="330">
        <v>0</v>
      </c>
      <c r="DZ31" s="330">
        <v>0</v>
      </c>
      <c r="EA31" s="330">
        <v>0</v>
      </c>
      <c r="EB31" s="330">
        <v>0</v>
      </c>
      <c r="EC31" s="330">
        <v>0</v>
      </c>
      <c r="ED31" s="330">
        <v>0</v>
      </c>
      <c r="EE31" s="330">
        <v>0</v>
      </c>
      <c r="EF31" s="330">
        <v>0</v>
      </c>
      <c r="EG31" s="330">
        <v>0</v>
      </c>
      <c r="EH31" s="330">
        <v>0</v>
      </c>
      <c r="EI31" s="330">
        <v>0</v>
      </c>
      <c r="EJ31" s="330">
        <v>0</v>
      </c>
      <c r="EK31" s="330">
        <v>0</v>
      </c>
      <c r="EL31" s="330">
        <v>0</v>
      </c>
      <c r="EM31" s="330">
        <v>0</v>
      </c>
      <c r="EN31" s="330">
        <v>0</v>
      </c>
      <c r="EO31" s="330">
        <v>0</v>
      </c>
      <c r="EP31" s="330">
        <v>0</v>
      </c>
      <c r="EQ31" s="330">
        <v>0</v>
      </c>
      <c r="ER31" s="330">
        <v>0</v>
      </c>
      <c r="ES31" s="330">
        <v>0</v>
      </c>
      <c r="ET31" s="330">
        <v>0</v>
      </c>
      <c r="EU31" s="330">
        <v>0</v>
      </c>
      <c r="EV31" s="330">
        <v>0</v>
      </c>
      <c r="EW31" s="330">
        <v>0</v>
      </c>
      <c r="EX31" s="330">
        <v>0</v>
      </c>
      <c r="EY31" s="330">
        <v>0</v>
      </c>
      <c r="EZ31" s="330">
        <v>0</v>
      </c>
      <c r="FA31" s="330">
        <v>0</v>
      </c>
      <c r="FB31" s="330">
        <v>0</v>
      </c>
      <c r="FC31" s="330">
        <v>0</v>
      </c>
      <c r="FD31" s="330">
        <v>0</v>
      </c>
      <c r="FE31" s="330">
        <v>0</v>
      </c>
      <c r="FF31" s="330">
        <v>0</v>
      </c>
      <c r="FG31" s="330">
        <v>0</v>
      </c>
      <c r="FH31" s="330">
        <v>0</v>
      </c>
      <c r="FI31" s="330">
        <v>0</v>
      </c>
      <c r="FJ31" s="330">
        <v>0</v>
      </c>
      <c r="FK31" s="330">
        <v>0</v>
      </c>
      <c r="FL31" s="330">
        <v>0</v>
      </c>
      <c r="FM31" s="330">
        <v>0</v>
      </c>
      <c r="FN31" s="330">
        <v>0</v>
      </c>
      <c r="FO31" s="330">
        <v>0</v>
      </c>
      <c r="FP31" s="330">
        <v>0</v>
      </c>
      <c r="FQ31" s="330">
        <v>0</v>
      </c>
      <c r="FR31" s="330">
        <v>0</v>
      </c>
      <c r="FS31" s="330">
        <v>0</v>
      </c>
      <c r="FT31" s="330">
        <v>0</v>
      </c>
      <c r="FU31" s="330">
        <v>0</v>
      </c>
      <c r="FV31" s="330">
        <v>0</v>
      </c>
      <c r="FW31" s="330">
        <v>0</v>
      </c>
      <c r="FX31" s="330">
        <v>0</v>
      </c>
      <c r="FY31" s="330">
        <v>0</v>
      </c>
      <c r="FZ31" s="330">
        <v>0</v>
      </c>
      <c r="GA31" s="330">
        <v>0</v>
      </c>
      <c r="GB31" s="330">
        <v>0</v>
      </c>
      <c r="GC31" s="330">
        <v>0</v>
      </c>
      <c r="GD31" s="330">
        <v>0</v>
      </c>
      <c r="GE31" s="330">
        <v>0</v>
      </c>
      <c r="GF31" s="330">
        <v>0</v>
      </c>
      <c r="GG31" s="330">
        <v>0</v>
      </c>
      <c r="GH31" s="330">
        <v>0</v>
      </c>
      <c r="GI31" s="330">
        <v>0</v>
      </c>
      <c r="GJ31" s="330">
        <v>0</v>
      </c>
      <c r="GK31" s="330">
        <v>0</v>
      </c>
      <c r="GL31" s="330">
        <v>0</v>
      </c>
      <c r="GM31" s="330">
        <v>0</v>
      </c>
      <c r="GN31" s="330">
        <v>0</v>
      </c>
      <c r="GO31" s="330">
        <v>0</v>
      </c>
      <c r="GP31" s="330">
        <v>0</v>
      </c>
      <c r="GQ31" s="330">
        <v>0</v>
      </c>
      <c r="GR31" s="330">
        <v>0</v>
      </c>
      <c r="GS31" s="330">
        <v>0</v>
      </c>
      <c r="GT31" s="330">
        <v>0</v>
      </c>
      <c r="GU31" s="330">
        <v>0</v>
      </c>
      <c r="GV31" s="330">
        <v>0</v>
      </c>
      <c r="GW31" s="330">
        <v>0</v>
      </c>
      <c r="GX31" s="330">
        <v>0</v>
      </c>
      <c r="GY31" s="330">
        <v>0</v>
      </c>
      <c r="GZ31" s="330">
        <v>0</v>
      </c>
      <c r="HA31" s="330">
        <v>0</v>
      </c>
      <c r="HB31" s="330">
        <v>0</v>
      </c>
      <c r="HC31" s="330">
        <v>0</v>
      </c>
      <c r="HD31" s="330">
        <v>0</v>
      </c>
      <c r="HE31" s="330">
        <v>0</v>
      </c>
      <c r="HF31" s="330">
        <v>0</v>
      </c>
      <c r="HG31" s="330">
        <v>0</v>
      </c>
      <c r="HH31" s="330">
        <v>0</v>
      </c>
      <c r="HI31" s="330">
        <v>0</v>
      </c>
      <c r="HJ31" s="330">
        <v>0</v>
      </c>
      <c r="HK31" s="330">
        <v>0</v>
      </c>
      <c r="HL31" s="330">
        <v>0</v>
      </c>
      <c r="HM31" s="330">
        <v>0</v>
      </c>
      <c r="HN31" s="330">
        <v>0</v>
      </c>
      <c r="HO31" s="330">
        <v>0</v>
      </c>
      <c r="HP31" s="330">
        <v>0</v>
      </c>
      <c r="HQ31" s="330">
        <v>0</v>
      </c>
      <c r="HR31" s="330">
        <v>0</v>
      </c>
      <c r="HS31" s="330">
        <v>0</v>
      </c>
      <c r="HT31" s="330">
        <v>0</v>
      </c>
      <c r="HU31" s="330">
        <v>0</v>
      </c>
      <c r="HV31" s="330">
        <v>0</v>
      </c>
      <c r="HW31" s="330">
        <v>0</v>
      </c>
      <c r="HX31" s="330">
        <v>0</v>
      </c>
      <c r="HY31" s="330">
        <v>0</v>
      </c>
      <c r="HZ31" s="330">
        <v>0</v>
      </c>
      <c r="IA31" s="330">
        <v>0</v>
      </c>
      <c r="IB31" s="330">
        <v>0</v>
      </c>
      <c r="IC31" s="330">
        <v>0</v>
      </c>
      <c r="ID31" s="330">
        <v>0</v>
      </c>
      <c r="IE31" s="330">
        <v>0</v>
      </c>
      <c r="IF31" s="330">
        <v>0</v>
      </c>
      <c r="IG31" s="330">
        <v>0</v>
      </c>
      <c r="IH31" s="330">
        <v>0</v>
      </c>
      <c r="II31" s="330">
        <v>0</v>
      </c>
      <c r="IJ31" s="330">
        <v>0</v>
      </c>
      <c r="IK31" s="330">
        <v>0</v>
      </c>
      <c r="IL31" s="330">
        <v>0</v>
      </c>
      <c r="IM31" s="330">
        <v>0</v>
      </c>
      <c r="IN31" s="330">
        <v>0</v>
      </c>
      <c r="IO31" s="330">
        <v>0</v>
      </c>
      <c r="IP31" s="330">
        <v>0</v>
      </c>
      <c r="IQ31" s="330">
        <v>0</v>
      </c>
      <c r="IR31" s="330">
        <v>0</v>
      </c>
      <c r="IS31" s="330">
        <v>0</v>
      </c>
      <c r="IT31" s="330">
        <v>0</v>
      </c>
      <c r="IU31" s="330">
        <v>0</v>
      </c>
      <c r="IV31" s="330">
        <v>0</v>
      </c>
      <c r="IW31" s="330">
        <v>0</v>
      </c>
      <c r="IX31" s="330">
        <v>0</v>
      </c>
      <c r="IY31" s="330">
        <v>0</v>
      </c>
      <c r="IZ31" s="330">
        <v>0</v>
      </c>
      <c r="JA31" s="330">
        <v>0</v>
      </c>
      <c r="JB31" s="330">
        <v>0</v>
      </c>
      <c r="JC31" s="330">
        <v>0</v>
      </c>
      <c r="JD31" s="330">
        <v>0</v>
      </c>
      <c r="JE31" s="330">
        <v>0</v>
      </c>
      <c r="JF31" s="330">
        <v>0</v>
      </c>
      <c r="JG31" s="330">
        <v>0</v>
      </c>
      <c r="JH31" s="330">
        <v>0</v>
      </c>
      <c r="JI31" s="330">
        <v>0</v>
      </c>
      <c r="JJ31" s="330">
        <v>0</v>
      </c>
      <c r="JK31" s="330">
        <v>0</v>
      </c>
      <c r="JL31" s="330">
        <v>0</v>
      </c>
      <c r="JM31" s="330">
        <v>0</v>
      </c>
      <c r="JN31" s="330">
        <v>0</v>
      </c>
      <c r="JO31" s="330">
        <v>0</v>
      </c>
      <c r="JP31" s="330">
        <v>0</v>
      </c>
      <c r="JQ31" s="330">
        <v>0</v>
      </c>
      <c r="JR31" s="330">
        <v>0</v>
      </c>
      <c r="JS31" s="330">
        <v>0</v>
      </c>
      <c r="JT31" s="330">
        <v>0</v>
      </c>
      <c r="JU31" s="330">
        <v>0</v>
      </c>
      <c r="JV31" s="330">
        <v>0</v>
      </c>
      <c r="JW31" s="330">
        <v>0</v>
      </c>
      <c r="JX31" s="330">
        <v>0</v>
      </c>
      <c r="JY31" s="330">
        <v>0</v>
      </c>
      <c r="JZ31" s="330">
        <v>0</v>
      </c>
      <c r="KA31" s="330">
        <v>0</v>
      </c>
      <c r="KB31" s="330">
        <v>0</v>
      </c>
      <c r="KC31" s="330">
        <v>0</v>
      </c>
      <c r="KD31" s="330">
        <v>0</v>
      </c>
      <c r="KE31" s="330">
        <v>0</v>
      </c>
      <c r="KF31" s="330">
        <v>0</v>
      </c>
      <c r="KG31" s="330">
        <v>0</v>
      </c>
      <c r="KH31" s="330">
        <v>0</v>
      </c>
      <c r="KI31" s="330">
        <v>0</v>
      </c>
      <c r="KJ31" s="330">
        <v>0</v>
      </c>
      <c r="KK31" s="330">
        <v>0</v>
      </c>
      <c r="KL31" s="330">
        <v>0</v>
      </c>
      <c r="KM31" s="330">
        <v>0</v>
      </c>
      <c r="KN31" s="330">
        <v>0</v>
      </c>
      <c r="KO31" s="330">
        <v>0</v>
      </c>
      <c r="KP31" s="330">
        <v>0</v>
      </c>
      <c r="KQ31" s="167"/>
      <c r="KS31" s="169">
        <f t="shared" si="2"/>
        <v>0</v>
      </c>
      <c r="KT31" s="169">
        <f t="shared" si="3"/>
        <v>0</v>
      </c>
      <c r="KU31" s="169">
        <f t="shared" si="5"/>
        <v>0</v>
      </c>
      <c r="KV31" s="178"/>
      <c r="KW31" s="178"/>
      <c r="KY31" s="168">
        <f t="shared" si="4"/>
        <v>0</v>
      </c>
    </row>
    <row r="32" spans="1:311" ht="12.75" hidden="1" customHeight="1" x14ac:dyDescent="0.25">
      <c r="A32" s="166">
        <f t="shared" si="0"/>
        <v>1993</v>
      </c>
      <c r="B32" s="273">
        <f t="shared" si="1"/>
        <v>34150</v>
      </c>
      <c r="C32" s="330">
        <v>0</v>
      </c>
      <c r="D32" s="330">
        <v>0</v>
      </c>
      <c r="E32" s="330">
        <v>0</v>
      </c>
      <c r="F32" s="330">
        <v>0</v>
      </c>
      <c r="G32" s="330">
        <v>0</v>
      </c>
      <c r="H32" s="330">
        <v>0</v>
      </c>
      <c r="I32" s="330">
        <v>0</v>
      </c>
      <c r="J32" s="330">
        <v>0</v>
      </c>
      <c r="K32" s="330">
        <v>0</v>
      </c>
      <c r="L32" s="330">
        <v>0</v>
      </c>
      <c r="M32" s="330">
        <v>0</v>
      </c>
      <c r="N32" s="330">
        <v>0</v>
      </c>
      <c r="O32" s="330">
        <v>0</v>
      </c>
      <c r="P32" s="330">
        <v>0</v>
      </c>
      <c r="Q32" s="330">
        <v>0</v>
      </c>
      <c r="R32" s="330">
        <v>0</v>
      </c>
      <c r="S32" s="330">
        <v>0</v>
      </c>
      <c r="T32" s="330">
        <v>0</v>
      </c>
      <c r="U32" s="330">
        <v>0</v>
      </c>
      <c r="V32" s="330">
        <v>0</v>
      </c>
      <c r="W32" s="330">
        <v>0</v>
      </c>
      <c r="X32" s="330">
        <v>0</v>
      </c>
      <c r="Y32" s="330">
        <v>0</v>
      </c>
      <c r="Z32" s="330">
        <v>0</v>
      </c>
      <c r="AA32" s="330">
        <v>0</v>
      </c>
      <c r="AB32" s="330">
        <v>0</v>
      </c>
      <c r="AC32" s="330">
        <v>0</v>
      </c>
      <c r="AD32" s="330">
        <v>0</v>
      </c>
      <c r="AE32" s="330">
        <v>0</v>
      </c>
      <c r="AF32" s="330">
        <v>0</v>
      </c>
      <c r="AG32" s="330">
        <v>0</v>
      </c>
      <c r="AH32" s="330">
        <v>0</v>
      </c>
      <c r="AI32" s="330">
        <v>0</v>
      </c>
      <c r="AJ32" s="330">
        <v>0</v>
      </c>
      <c r="AK32" s="330">
        <v>0</v>
      </c>
      <c r="AL32" s="330">
        <v>0</v>
      </c>
      <c r="AM32" s="330">
        <v>0</v>
      </c>
      <c r="AN32" s="330">
        <v>0</v>
      </c>
      <c r="AO32" s="330">
        <v>0</v>
      </c>
      <c r="AP32" s="330">
        <v>0</v>
      </c>
      <c r="AQ32" s="330">
        <v>0</v>
      </c>
      <c r="AR32" s="330">
        <v>0</v>
      </c>
      <c r="AS32" s="330">
        <v>0</v>
      </c>
      <c r="AT32" s="330">
        <v>0</v>
      </c>
      <c r="AU32" s="330">
        <v>0</v>
      </c>
      <c r="AV32" s="330">
        <v>0</v>
      </c>
      <c r="AW32" s="330">
        <v>0</v>
      </c>
      <c r="AX32" s="330">
        <v>0</v>
      </c>
      <c r="AY32" s="330">
        <v>0</v>
      </c>
      <c r="AZ32" s="330">
        <v>0</v>
      </c>
      <c r="BA32" s="330">
        <v>0</v>
      </c>
      <c r="BB32" s="330">
        <v>0</v>
      </c>
      <c r="BC32" s="330">
        <v>0</v>
      </c>
      <c r="BD32" s="330">
        <v>0</v>
      </c>
      <c r="BE32" s="330">
        <v>0</v>
      </c>
      <c r="BF32" s="330">
        <v>0</v>
      </c>
      <c r="BG32" s="330">
        <v>0</v>
      </c>
      <c r="BH32" s="330">
        <v>0</v>
      </c>
      <c r="BI32" s="330">
        <v>0</v>
      </c>
      <c r="BJ32" s="330">
        <v>0</v>
      </c>
      <c r="BK32" s="330">
        <v>0</v>
      </c>
      <c r="BL32" s="330">
        <v>0</v>
      </c>
      <c r="BM32" s="330">
        <v>0</v>
      </c>
      <c r="BN32" s="330">
        <v>0</v>
      </c>
      <c r="BO32" s="330">
        <v>0</v>
      </c>
      <c r="BP32" s="330">
        <v>0</v>
      </c>
      <c r="BQ32" s="330">
        <v>0</v>
      </c>
      <c r="BR32" s="330">
        <v>0</v>
      </c>
      <c r="BS32" s="330">
        <v>0</v>
      </c>
      <c r="BT32" s="330">
        <v>0</v>
      </c>
      <c r="BU32" s="330">
        <v>0</v>
      </c>
      <c r="BV32" s="330">
        <v>0</v>
      </c>
      <c r="BW32" s="330">
        <v>0</v>
      </c>
      <c r="BX32" s="330">
        <v>0</v>
      </c>
      <c r="BY32" s="330">
        <v>0</v>
      </c>
      <c r="BZ32" s="330">
        <v>0</v>
      </c>
      <c r="CA32" s="330">
        <v>0</v>
      </c>
      <c r="CB32" s="330">
        <v>0</v>
      </c>
      <c r="CC32" s="330">
        <v>0</v>
      </c>
      <c r="CD32" s="330">
        <v>0</v>
      </c>
      <c r="CE32" s="330">
        <v>0</v>
      </c>
      <c r="CF32" s="330">
        <v>0</v>
      </c>
      <c r="CG32" s="330">
        <v>0</v>
      </c>
      <c r="CH32" s="330">
        <v>0</v>
      </c>
      <c r="CI32" s="330">
        <v>0</v>
      </c>
      <c r="CJ32" s="330">
        <v>0</v>
      </c>
      <c r="CK32" s="330">
        <v>0</v>
      </c>
      <c r="CL32" s="330">
        <v>0</v>
      </c>
      <c r="CM32" s="330">
        <v>0</v>
      </c>
      <c r="CN32" s="330">
        <v>0</v>
      </c>
      <c r="CO32" s="330">
        <v>0</v>
      </c>
      <c r="CP32" s="330">
        <v>0</v>
      </c>
      <c r="CQ32" s="330">
        <v>0</v>
      </c>
      <c r="CR32" s="330">
        <v>0</v>
      </c>
      <c r="CS32" s="330">
        <v>0</v>
      </c>
      <c r="CT32" s="330">
        <v>0</v>
      </c>
      <c r="CU32" s="330">
        <v>0</v>
      </c>
      <c r="CV32" s="330">
        <v>0</v>
      </c>
      <c r="CW32" s="330">
        <v>0</v>
      </c>
      <c r="CX32" s="330">
        <v>0</v>
      </c>
      <c r="CY32" s="330">
        <v>0</v>
      </c>
      <c r="CZ32" s="330">
        <v>0</v>
      </c>
      <c r="DA32" s="330">
        <v>0</v>
      </c>
      <c r="DB32" s="330">
        <v>0</v>
      </c>
      <c r="DC32" s="330">
        <v>0</v>
      </c>
      <c r="DD32" s="330">
        <v>0</v>
      </c>
      <c r="DE32" s="330">
        <v>0</v>
      </c>
      <c r="DF32" s="330">
        <v>0</v>
      </c>
      <c r="DG32" s="330">
        <v>0</v>
      </c>
      <c r="DH32" s="330">
        <v>0</v>
      </c>
      <c r="DI32" s="330">
        <v>0</v>
      </c>
      <c r="DJ32" s="330">
        <v>0</v>
      </c>
      <c r="DK32" s="330">
        <v>0</v>
      </c>
      <c r="DL32" s="330">
        <v>0</v>
      </c>
      <c r="DM32" s="330">
        <v>0</v>
      </c>
      <c r="DN32" s="330">
        <v>0</v>
      </c>
      <c r="DO32" s="330">
        <v>0</v>
      </c>
      <c r="DP32" s="330">
        <v>0</v>
      </c>
      <c r="DQ32" s="330">
        <v>0</v>
      </c>
      <c r="DR32" s="330">
        <v>0</v>
      </c>
      <c r="DS32" s="330">
        <v>0</v>
      </c>
      <c r="DT32" s="330">
        <v>0</v>
      </c>
      <c r="DU32" s="330">
        <v>0</v>
      </c>
      <c r="DV32" s="330">
        <v>0</v>
      </c>
      <c r="DW32" s="330">
        <v>0</v>
      </c>
      <c r="DX32" s="330">
        <v>0</v>
      </c>
      <c r="DY32" s="330">
        <v>0</v>
      </c>
      <c r="DZ32" s="330">
        <v>0</v>
      </c>
      <c r="EA32" s="330">
        <v>0</v>
      </c>
      <c r="EB32" s="330">
        <v>0</v>
      </c>
      <c r="EC32" s="330">
        <v>0</v>
      </c>
      <c r="ED32" s="330">
        <v>0</v>
      </c>
      <c r="EE32" s="330">
        <v>0</v>
      </c>
      <c r="EF32" s="330">
        <v>0</v>
      </c>
      <c r="EG32" s="330">
        <v>0</v>
      </c>
      <c r="EH32" s="330">
        <v>0</v>
      </c>
      <c r="EI32" s="330">
        <v>0</v>
      </c>
      <c r="EJ32" s="330">
        <v>0</v>
      </c>
      <c r="EK32" s="330">
        <v>0</v>
      </c>
      <c r="EL32" s="330">
        <v>0</v>
      </c>
      <c r="EM32" s="330">
        <v>0</v>
      </c>
      <c r="EN32" s="330">
        <v>0</v>
      </c>
      <c r="EO32" s="330">
        <v>0</v>
      </c>
      <c r="EP32" s="330">
        <v>0</v>
      </c>
      <c r="EQ32" s="330">
        <v>0</v>
      </c>
      <c r="ER32" s="330">
        <v>0</v>
      </c>
      <c r="ES32" s="330">
        <v>0</v>
      </c>
      <c r="ET32" s="330">
        <v>0</v>
      </c>
      <c r="EU32" s="330">
        <v>0</v>
      </c>
      <c r="EV32" s="330">
        <v>0</v>
      </c>
      <c r="EW32" s="330">
        <v>0</v>
      </c>
      <c r="EX32" s="330">
        <v>0</v>
      </c>
      <c r="EY32" s="330">
        <v>0</v>
      </c>
      <c r="EZ32" s="330">
        <v>0</v>
      </c>
      <c r="FA32" s="330">
        <v>0</v>
      </c>
      <c r="FB32" s="330">
        <v>0</v>
      </c>
      <c r="FC32" s="330">
        <v>0</v>
      </c>
      <c r="FD32" s="330">
        <v>0</v>
      </c>
      <c r="FE32" s="330">
        <v>0</v>
      </c>
      <c r="FF32" s="330">
        <v>0</v>
      </c>
      <c r="FG32" s="330">
        <v>0</v>
      </c>
      <c r="FH32" s="330">
        <v>0</v>
      </c>
      <c r="FI32" s="330">
        <v>0</v>
      </c>
      <c r="FJ32" s="330">
        <v>0</v>
      </c>
      <c r="FK32" s="330">
        <v>0</v>
      </c>
      <c r="FL32" s="330">
        <v>0</v>
      </c>
      <c r="FM32" s="330">
        <v>0</v>
      </c>
      <c r="FN32" s="330">
        <v>0</v>
      </c>
      <c r="FO32" s="330">
        <v>0</v>
      </c>
      <c r="FP32" s="330">
        <v>0</v>
      </c>
      <c r="FQ32" s="330">
        <v>0</v>
      </c>
      <c r="FR32" s="330">
        <v>0</v>
      </c>
      <c r="FS32" s="330">
        <v>0</v>
      </c>
      <c r="FT32" s="330">
        <v>0</v>
      </c>
      <c r="FU32" s="330">
        <v>0</v>
      </c>
      <c r="FV32" s="330">
        <v>0</v>
      </c>
      <c r="FW32" s="330">
        <v>0</v>
      </c>
      <c r="FX32" s="330">
        <v>0</v>
      </c>
      <c r="FY32" s="330">
        <v>0</v>
      </c>
      <c r="FZ32" s="330">
        <v>0</v>
      </c>
      <c r="GA32" s="330">
        <v>0</v>
      </c>
      <c r="GB32" s="330">
        <v>0</v>
      </c>
      <c r="GC32" s="330">
        <v>0</v>
      </c>
      <c r="GD32" s="330">
        <v>0</v>
      </c>
      <c r="GE32" s="330">
        <v>0</v>
      </c>
      <c r="GF32" s="330">
        <v>0</v>
      </c>
      <c r="GG32" s="330">
        <v>0</v>
      </c>
      <c r="GH32" s="330">
        <v>0</v>
      </c>
      <c r="GI32" s="330">
        <v>0</v>
      </c>
      <c r="GJ32" s="330">
        <v>0</v>
      </c>
      <c r="GK32" s="330">
        <v>0</v>
      </c>
      <c r="GL32" s="330">
        <v>0</v>
      </c>
      <c r="GM32" s="330">
        <v>0</v>
      </c>
      <c r="GN32" s="330">
        <v>0</v>
      </c>
      <c r="GO32" s="330">
        <v>0</v>
      </c>
      <c r="GP32" s="330">
        <v>0</v>
      </c>
      <c r="GQ32" s="330">
        <v>0</v>
      </c>
      <c r="GR32" s="330">
        <v>0</v>
      </c>
      <c r="GS32" s="330">
        <v>0</v>
      </c>
      <c r="GT32" s="330">
        <v>0</v>
      </c>
      <c r="GU32" s="330">
        <v>0</v>
      </c>
      <c r="GV32" s="330">
        <v>0</v>
      </c>
      <c r="GW32" s="330">
        <v>0</v>
      </c>
      <c r="GX32" s="330">
        <v>0</v>
      </c>
      <c r="GY32" s="330">
        <v>0</v>
      </c>
      <c r="GZ32" s="330">
        <v>0</v>
      </c>
      <c r="HA32" s="330">
        <v>0</v>
      </c>
      <c r="HB32" s="330">
        <v>0</v>
      </c>
      <c r="HC32" s="330">
        <v>0</v>
      </c>
      <c r="HD32" s="330">
        <v>0</v>
      </c>
      <c r="HE32" s="330">
        <v>0</v>
      </c>
      <c r="HF32" s="330">
        <v>0</v>
      </c>
      <c r="HG32" s="330">
        <v>0</v>
      </c>
      <c r="HH32" s="330">
        <v>0</v>
      </c>
      <c r="HI32" s="330">
        <v>0</v>
      </c>
      <c r="HJ32" s="330">
        <v>0</v>
      </c>
      <c r="HK32" s="330">
        <v>0</v>
      </c>
      <c r="HL32" s="330">
        <v>0</v>
      </c>
      <c r="HM32" s="330">
        <v>0</v>
      </c>
      <c r="HN32" s="330">
        <v>0</v>
      </c>
      <c r="HO32" s="330">
        <v>0</v>
      </c>
      <c r="HP32" s="330">
        <v>0</v>
      </c>
      <c r="HQ32" s="330">
        <v>0</v>
      </c>
      <c r="HR32" s="330">
        <v>0</v>
      </c>
      <c r="HS32" s="330">
        <v>0</v>
      </c>
      <c r="HT32" s="330">
        <v>0</v>
      </c>
      <c r="HU32" s="330">
        <v>0</v>
      </c>
      <c r="HV32" s="330">
        <v>0</v>
      </c>
      <c r="HW32" s="330">
        <v>0</v>
      </c>
      <c r="HX32" s="330">
        <v>0</v>
      </c>
      <c r="HY32" s="330">
        <v>0</v>
      </c>
      <c r="HZ32" s="330">
        <v>0</v>
      </c>
      <c r="IA32" s="330">
        <v>0</v>
      </c>
      <c r="IB32" s="330">
        <v>0</v>
      </c>
      <c r="IC32" s="330">
        <v>0</v>
      </c>
      <c r="ID32" s="330">
        <v>0</v>
      </c>
      <c r="IE32" s="330">
        <v>0</v>
      </c>
      <c r="IF32" s="330">
        <v>0</v>
      </c>
      <c r="IG32" s="330">
        <v>0</v>
      </c>
      <c r="IH32" s="330">
        <v>0</v>
      </c>
      <c r="II32" s="330">
        <v>0</v>
      </c>
      <c r="IJ32" s="330">
        <v>0</v>
      </c>
      <c r="IK32" s="330">
        <v>0</v>
      </c>
      <c r="IL32" s="330">
        <v>0</v>
      </c>
      <c r="IM32" s="330">
        <v>0</v>
      </c>
      <c r="IN32" s="330">
        <v>0</v>
      </c>
      <c r="IO32" s="330">
        <v>0</v>
      </c>
      <c r="IP32" s="330">
        <v>0</v>
      </c>
      <c r="IQ32" s="330">
        <v>0</v>
      </c>
      <c r="IR32" s="330">
        <v>0</v>
      </c>
      <c r="IS32" s="330">
        <v>0</v>
      </c>
      <c r="IT32" s="330">
        <v>0</v>
      </c>
      <c r="IU32" s="330">
        <v>0</v>
      </c>
      <c r="IV32" s="330">
        <v>0</v>
      </c>
      <c r="IW32" s="330">
        <v>0</v>
      </c>
      <c r="IX32" s="330">
        <v>0</v>
      </c>
      <c r="IY32" s="330">
        <v>0</v>
      </c>
      <c r="IZ32" s="330">
        <v>0</v>
      </c>
      <c r="JA32" s="330">
        <v>0</v>
      </c>
      <c r="JB32" s="330">
        <v>0</v>
      </c>
      <c r="JC32" s="330">
        <v>0</v>
      </c>
      <c r="JD32" s="330">
        <v>0</v>
      </c>
      <c r="JE32" s="330">
        <v>0</v>
      </c>
      <c r="JF32" s="330">
        <v>0</v>
      </c>
      <c r="JG32" s="330">
        <v>0</v>
      </c>
      <c r="JH32" s="330">
        <v>0</v>
      </c>
      <c r="JI32" s="330">
        <v>0</v>
      </c>
      <c r="JJ32" s="330">
        <v>0</v>
      </c>
      <c r="JK32" s="330">
        <v>0</v>
      </c>
      <c r="JL32" s="330">
        <v>0</v>
      </c>
      <c r="JM32" s="330">
        <v>0</v>
      </c>
      <c r="JN32" s="330">
        <v>0</v>
      </c>
      <c r="JO32" s="330">
        <v>0</v>
      </c>
      <c r="JP32" s="330">
        <v>0</v>
      </c>
      <c r="JQ32" s="330">
        <v>0</v>
      </c>
      <c r="JR32" s="330">
        <v>0</v>
      </c>
      <c r="JS32" s="330">
        <v>0</v>
      </c>
      <c r="JT32" s="330">
        <v>0</v>
      </c>
      <c r="JU32" s="330">
        <v>0</v>
      </c>
      <c r="JV32" s="330">
        <v>0</v>
      </c>
      <c r="JW32" s="330">
        <v>0</v>
      </c>
      <c r="JX32" s="330">
        <v>0</v>
      </c>
      <c r="JY32" s="330">
        <v>0</v>
      </c>
      <c r="JZ32" s="330">
        <v>0</v>
      </c>
      <c r="KA32" s="330">
        <v>0</v>
      </c>
      <c r="KB32" s="330">
        <v>0</v>
      </c>
      <c r="KC32" s="330">
        <v>0</v>
      </c>
      <c r="KD32" s="330">
        <v>0</v>
      </c>
      <c r="KE32" s="330">
        <v>0</v>
      </c>
      <c r="KF32" s="330">
        <v>0</v>
      </c>
      <c r="KG32" s="330">
        <v>0</v>
      </c>
      <c r="KH32" s="330">
        <v>0</v>
      </c>
      <c r="KI32" s="330">
        <v>0</v>
      </c>
      <c r="KJ32" s="330">
        <v>0</v>
      </c>
      <c r="KK32" s="330">
        <v>0</v>
      </c>
      <c r="KL32" s="330">
        <v>0</v>
      </c>
      <c r="KM32" s="330">
        <v>0</v>
      </c>
      <c r="KN32" s="330">
        <v>0</v>
      </c>
      <c r="KO32" s="330">
        <v>0</v>
      </c>
      <c r="KP32" s="330">
        <v>0</v>
      </c>
      <c r="KQ32" s="167"/>
      <c r="KS32" s="169">
        <f t="shared" si="2"/>
        <v>0</v>
      </c>
      <c r="KT32" s="169">
        <f t="shared" si="3"/>
        <v>0</v>
      </c>
      <c r="KU32" s="169">
        <f t="shared" si="5"/>
        <v>0</v>
      </c>
      <c r="KV32" s="178"/>
      <c r="KW32" s="178"/>
      <c r="KY32" s="168">
        <f t="shared" si="4"/>
        <v>0</v>
      </c>
    </row>
    <row r="33" spans="1:311" ht="12.75" hidden="1" customHeight="1" x14ac:dyDescent="0.25">
      <c r="A33" s="166">
        <f t="shared" si="0"/>
        <v>1993</v>
      </c>
      <c r="B33" s="273">
        <f t="shared" si="1"/>
        <v>34242</v>
      </c>
      <c r="C33" s="330">
        <v>0</v>
      </c>
      <c r="D33" s="330">
        <v>0</v>
      </c>
      <c r="E33" s="330">
        <v>0</v>
      </c>
      <c r="F33" s="330">
        <v>0</v>
      </c>
      <c r="G33" s="330">
        <v>0</v>
      </c>
      <c r="H33" s="330">
        <v>0</v>
      </c>
      <c r="I33" s="330">
        <v>0</v>
      </c>
      <c r="J33" s="330">
        <v>0</v>
      </c>
      <c r="K33" s="330">
        <v>0</v>
      </c>
      <c r="L33" s="330">
        <v>0</v>
      </c>
      <c r="M33" s="330">
        <v>0</v>
      </c>
      <c r="N33" s="330">
        <v>0</v>
      </c>
      <c r="O33" s="330">
        <v>0</v>
      </c>
      <c r="P33" s="330">
        <v>0</v>
      </c>
      <c r="Q33" s="330">
        <v>0</v>
      </c>
      <c r="R33" s="330">
        <v>0</v>
      </c>
      <c r="S33" s="330">
        <v>0</v>
      </c>
      <c r="T33" s="330">
        <v>0</v>
      </c>
      <c r="U33" s="330">
        <v>0</v>
      </c>
      <c r="V33" s="330">
        <v>0</v>
      </c>
      <c r="W33" s="330">
        <v>0</v>
      </c>
      <c r="X33" s="330">
        <v>0</v>
      </c>
      <c r="Y33" s="330">
        <v>0</v>
      </c>
      <c r="Z33" s="330">
        <v>0</v>
      </c>
      <c r="AA33" s="330">
        <v>0</v>
      </c>
      <c r="AB33" s="330">
        <v>0</v>
      </c>
      <c r="AC33" s="330">
        <v>0</v>
      </c>
      <c r="AD33" s="330">
        <v>0</v>
      </c>
      <c r="AE33" s="330">
        <v>0</v>
      </c>
      <c r="AF33" s="330">
        <v>0</v>
      </c>
      <c r="AG33" s="330">
        <v>0</v>
      </c>
      <c r="AH33" s="330">
        <v>0</v>
      </c>
      <c r="AI33" s="330">
        <v>0</v>
      </c>
      <c r="AJ33" s="330">
        <v>0</v>
      </c>
      <c r="AK33" s="330">
        <v>0</v>
      </c>
      <c r="AL33" s="330">
        <v>0</v>
      </c>
      <c r="AM33" s="330">
        <v>0</v>
      </c>
      <c r="AN33" s="330">
        <v>0</v>
      </c>
      <c r="AO33" s="330">
        <v>0</v>
      </c>
      <c r="AP33" s="330">
        <v>0</v>
      </c>
      <c r="AQ33" s="330">
        <v>0</v>
      </c>
      <c r="AR33" s="330">
        <v>0</v>
      </c>
      <c r="AS33" s="330">
        <v>0</v>
      </c>
      <c r="AT33" s="330">
        <v>0</v>
      </c>
      <c r="AU33" s="330">
        <v>0</v>
      </c>
      <c r="AV33" s="330">
        <v>0</v>
      </c>
      <c r="AW33" s="330">
        <v>0</v>
      </c>
      <c r="AX33" s="330">
        <v>0</v>
      </c>
      <c r="AY33" s="330">
        <v>0</v>
      </c>
      <c r="AZ33" s="330">
        <v>0</v>
      </c>
      <c r="BA33" s="330">
        <v>0</v>
      </c>
      <c r="BB33" s="330">
        <v>0</v>
      </c>
      <c r="BC33" s="330">
        <v>0</v>
      </c>
      <c r="BD33" s="330">
        <v>0</v>
      </c>
      <c r="BE33" s="330">
        <v>0</v>
      </c>
      <c r="BF33" s="330">
        <v>0</v>
      </c>
      <c r="BG33" s="330">
        <v>0</v>
      </c>
      <c r="BH33" s="330">
        <v>0</v>
      </c>
      <c r="BI33" s="330">
        <v>0</v>
      </c>
      <c r="BJ33" s="330">
        <v>0</v>
      </c>
      <c r="BK33" s="330">
        <v>0</v>
      </c>
      <c r="BL33" s="330">
        <v>0</v>
      </c>
      <c r="BM33" s="330">
        <v>0</v>
      </c>
      <c r="BN33" s="330">
        <v>0</v>
      </c>
      <c r="BO33" s="330">
        <v>0</v>
      </c>
      <c r="BP33" s="330">
        <v>0</v>
      </c>
      <c r="BQ33" s="330">
        <v>0</v>
      </c>
      <c r="BR33" s="330">
        <v>0</v>
      </c>
      <c r="BS33" s="330">
        <v>0</v>
      </c>
      <c r="BT33" s="330">
        <v>0</v>
      </c>
      <c r="BU33" s="330">
        <v>0</v>
      </c>
      <c r="BV33" s="330">
        <v>0</v>
      </c>
      <c r="BW33" s="330">
        <v>0</v>
      </c>
      <c r="BX33" s="330">
        <v>0</v>
      </c>
      <c r="BY33" s="330">
        <v>0</v>
      </c>
      <c r="BZ33" s="330">
        <v>0</v>
      </c>
      <c r="CA33" s="330">
        <v>0</v>
      </c>
      <c r="CB33" s="330">
        <v>0</v>
      </c>
      <c r="CC33" s="330">
        <v>0</v>
      </c>
      <c r="CD33" s="330">
        <v>0</v>
      </c>
      <c r="CE33" s="330">
        <v>0</v>
      </c>
      <c r="CF33" s="330">
        <v>0</v>
      </c>
      <c r="CG33" s="330">
        <v>0</v>
      </c>
      <c r="CH33" s="330">
        <v>0</v>
      </c>
      <c r="CI33" s="330">
        <v>0</v>
      </c>
      <c r="CJ33" s="330">
        <v>0</v>
      </c>
      <c r="CK33" s="330">
        <v>0</v>
      </c>
      <c r="CL33" s="330">
        <v>0</v>
      </c>
      <c r="CM33" s="330">
        <v>0</v>
      </c>
      <c r="CN33" s="330">
        <v>0</v>
      </c>
      <c r="CO33" s="330">
        <v>0</v>
      </c>
      <c r="CP33" s="330">
        <v>0</v>
      </c>
      <c r="CQ33" s="330">
        <v>0</v>
      </c>
      <c r="CR33" s="330">
        <v>0</v>
      </c>
      <c r="CS33" s="330">
        <v>0</v>
      </c>
      <c r="CT33" s="330">
        <v>0</v>
      </c>
      <c r="CU33" s="330">
        <v>0</v>
      </c>
      <c r="CV33" s="330">
        <v>0</v>
      </c>
      <c r="CW33" s="330">
        <v>0</v>
      </c>
      <c r="CX33" s="330">
        <v>0</v>
      </c>
      <c r="CY33" s="330">
        <v>0</v>
      </c>
      <c r="CZ33" s="330">
        <v>0</v>
      </c>
      <c r="DA33" s="330">
        <v>0</v>
      </c>
      <c r="DB33" s="330">
        <v>0</v>
      </c>
      <c r="DC33" s="330">
        <v>0</v>
      </c>
      <c r="DD33" s="330">
        <v>0</v>
      </c>
      <c r="DE33" s="330">
        <v>0</v>
      </c>
      <c r="DF33" s="330">
        <v>0</v>
      </c>
      <c r="DG33" s="330">
        <v>0</v>
      </c>
      <c r="DH33" s="330">
        <v>0</v>
      </c>
      <c r="DI33" s="330">
        <v>0</v>
      </c>
      <c r="DJ33" s="330">
        <v>0</v>
      </c>
      <c r="DK33" s="330">
        <v>0</v>
      </c>
      <c r="DL33" s="330">
        <v>0</v>
      </c>
      <c r="DM33" s="330">
        <v>0</v>
      </c>
      <c r="DN33" s="330">
        <v>0</v>
      </c>
      <c r="DO33" s="330">
        <v>0</v>
      </c>
      <c r="DP33" s="330">
        <v>0</v>
      </c>
      <c r="DQ33" s="330">
        <v>0</v>
      </c>
      <c r="DR33" s="330">
        <v>0</v>
      </c>
      <c r="DS33" s="330">
        <v>0</v>
      </c>
      <c r="DT33" s="330">
        <v>0</v>
      </c>
      <c r="DU33" s="330">
        <v>0</v>
      </c>
      <c r="DV33" s="330">
        <v>0</v>
      </c>
      <c r="DW33" s="330">
        <v>0</v>
      </c>
      <c r="DX33" s="330">
        <v>0</v>
      </c>
      <c r="DY33" s="330">
        <v>0</v>
      </c>
      <c r="DZ33" s="330">
        <v>0</v>
      </c>
      <c r="EA33" s="330">
        <v>0</v>
      </c>
      <c r="EB33" s="330">
        <v>0</v>
      </c>
      <c r="EC33" s="330">
        <v>0</v>
      </c>
      <c r="ED33" s="330">
        <v>0</v>
      </c>
      <c r="EE33" s="330">
        <v>0</v>
      </c>
      <c r="EF33" s="330">
        <v>0</v>
      </c>
      <c r="EG33" s="330">
        <v>0</v>
      </c>
      <c r="EH33" s="330">
        <v>0</v>
      </c>
      <c r="EI33" s="330">
        <v>0</v>
      </c>
      <c r="EJ33" s="330">
        <v>0</v>
      </c>
      <c r="EK33" s="330">
        <v>0</v>
      </c>
      <c r="EL33" s="330">
        <v>0</v>
      </c>
      <c r="EM33" s="330">
        <v>0</v>
      </c>
      <c r="EN33" s="330">
        <v>0</v>
      </c>
      <c r="EO33" s="330">
        <v>0</v>
      </c>
      <c r="EP33" s="330">
        <v>0</v>
      </c>
      <c r="EQ33" s="330">
        <v>0</v>
      </c>
      <c r="ER33" s="330">
        <v>0</v>
      </c>
      <c r="ES33" s="330">
        <v>0</v>
      </c>
      <c r="ET33" s="330">
        <v>0</v>
      </c>
      <c r="EU33" s="330">
        <v>0</v>
      </c>
      <c r="EV33" s="330">
        <v>0</v>
      </c>
      <c r="EW33" s="330">
        <v>0</v>
      </c>
      <c r="EX33" s="330">
        <v>0</v>
      </c>
      <c r="EY33" s="330">
        <v>0</v>
      </c>
      <c r="EZ33" s="330">
        <v>0</v>
      </c>
      <c r="FA33" s="330">
        <v>0</v>
      </c>
      <c r="FB33" s="330">
        <v>0</v>
      </c>
      <c r="FC33" s="330">
        <v>0</v>
      </c>
      <c r="FD33" s="330">
        <v>0</v>
      </c>
      <c r="FE33" s="330">
        <v>0</v>
      </c>
      <c r="FF33" s="330">
        <v>0</v>
      </c>
      <c r="FG33" s="330">
        <v>0</v>
      </c>
      <c r="FH33" s="330">
        <v>0</v>
      </c>
      <c r="FI33" s="330">
        <v>0</v>
      </c>
      <c r="FJ33" s="330">
        <v>0</v>
      </c>
      <c r="FK33" s="330">
        <v>0</v>
      </c>
      <c r="FL33" s="330">
        <v>0</v>
      </c>
      <c r="FM33" s="330">
        <v>0</v>
      </c>
      <c r="FN33" s="330">
        <v>0</v>
      </c>
      <c r="FO33" s="330">
        <v>0</v>
      </c>
      <c r="FP33" s="330">
        <v>0</v>
      </c>
      <c r="FQ33" s="330">
        <v>0</v>
      </c>
      <c r="FR33" s="330">
        <v>0</v>
      </c>
      <c r="FS33" s="330">
        <v>0</v>
      </c>
      <c r="FT33" s="330">
        <v>0</v>
      </c>
      <c r="FU33" s="330">
        <v>0</v>
      </c>
      <c r="FV33" s="330">
        <v>0</v>
      </c>
      <c r="FW33" s="330">
        <v>0</v>
      </c>
      <c r="FX33" s="330">
        <v>0</v>
      </c>
      <c r="FY33" s="330">
        <v>0</v>
      </c>
      <c r="FZ33" s="330">
        <v>0</v>
      </c>
      <c r="GA33" s="330">
        <v>0</v>
      </c>
      <c r="GB33" s="330">
        <v>0</v>
      </c>
      <c r="GC33" s="330">
        <v>0</v>
      </c>
      <c r="GD33" s="330">
        <v>0</v>
      </c>
      <c r="GE33" s="330">
        <v>0</v>
      </c>
      <c r="GF33" s="330">
        <v>0</v>
      </c>
      <c r="GG33" s="330">
        <v>0</v>
      </c>
      <c r="GH33" s="330">
        <v>0</v>
      </c>
      <c r="GI33" s="330">
        <v>0</v>
      </c>
      <c r="GJ33" s="330">
        <v>0</v>
      </c>
      <c r="GK33" s="330">
        <v>0</v>
      </c>
      <c r="GL33" s="330">
        <v>0</v>
      </c>
      <c r="GM33" s="330">
        <v>0</v>
      </c>
      <c r="GN33" s="330">
        <v>0</v>
      </c>
      <c r="GO33" s="330">
        <v>0</v>
      </c>
      <c r="GP33" s="330">
        <v>0</v>
      </c>
      <c r="GQ33" s="330">
        <v>0</v>
      </c>
      <c r="GR33" s="330">
        <v>0</v>
      </c>
      <c r="GS33" s="330">
        <v>0</v>
      </c>
      <c r="GT33" s="330">
        <v>0</v>
      </c>
      <c r="GU33" s="330">
        <v>0</v>
      </c>
      <c r="GV33" s="330">
        <v>0</v>
      </c>
      <c r="GW33" s="330">
        <v>0</v>
      </c>
      <c r="GX33" s="330">
        <v>0</v>
      </c>
      <c r="GY33" s="330">
        <v>0</v>
      </c>
      <c r="GZ33" s="330">
        <v>0</v>
      </c>
      <c r="HA33" s="330">
        <v>0</v>
      </c>
      <c r="HB33" s="330">
        <v>0</v>
      </c>
      <c r="HC33" s="330">
        <v>0</v>
      </c>
      <c r="HD33" s="330">
        <v>0</v>
      </c>
      <c r="HE33" s="330">
        <v>0</v>
      </c>
      <c r="HF33" s="330">
        <v>0</v>
      </c>
      <c r="HG33" s="330">
        <v>0</v>
      </c>
      <c r="HH33" s="330">
        <v>0</v>
      </c>
      <c r="HI33" s="330">
        <v>0</v>
      </c>
      <c r="HJ33" s="330">
        <v>0</v>
      </c>
      <c r="HK33" s="330">
        <v>0</v>
      </c>
      <c r="HL33" s="330">
        <v>0</v>
      </c>
      <c r="HM33" s="330">
        <v>0</v>
      </c>
      <c r="HN33" s="330">
        <v>0</v>
      </c>
      <c r="HO33" s="330">
        <v>0</v>
      </c>
      <c r="HP33" s="330">
        <v>0</v>
      </c>
      <c r="HQ33" s="330">
        <v>0</v>
      </c>
      <c r="HR33" s="330">
        <v>0</v>
      </c>
      <c r="HS33" s="330">
        <v>0</v>
      </c>
      <c r="HT33" s="330">
        <v>0</v>
      </c>
      <c r="HU33" s="330">
        <v>0</v>
      </c>
      <c r="HV33" s="330">
        <v>0</v>
      </c>
      <c r="HW33" s="330">
        <v>0</v>
      </c>
      <c r="HX33" s="330">
        <v>0</v>
      </c>
      <c r="HY33" s="330">
        <v>0</v>
      </c>
      <c r="HZ33" s="330">
        <v>0</v>
      </c>
      <c r="IA33" s="330">
        <v>0</v>
      </c>
      <c r="IB33" s="330">
        <v>0</v>
      </c>
      <c r="IC33" s="330">
        <v>0</v>
      </c>
      <c r="ID33" s="330">
        <v>0</v>
      </c>
      <c r="IE33" s="330">
        <v>0</v>
      </c>
      <c r="IF33" s="330">
        <v>0</v>
      </c>
      <c r="IG33" s="330">
        <v>0</v>
      </c>
      <c r="IH33" s="330">
        <v>0</v>
      </c>
      <c r="II33" s="330">
        <v>0</v>
      </c>
      <c r="IJ33" s="330">
        <v>0</v>
      </c>
      <c r="IK33" s="330">
        <v>0</v>
      </c>
      <c r="IL33" s="330">
        <v>0</v>
      </c>
      <c r="IM33" s="330">
        <v>0</v>
      </c>
      <c r="IN33" s="330">
        <v>0</v>
      </c>
      <c r="IO33" s="330">
        <v>0</v>
      </c>
      <c r="IP33" s="330">
        <v>0</v>
      </c>
      <c r="IQ33" s="330">
        <v>0</v>
      </c>
      <c r="IR33" s="330">
        <v>0</v>
      </c>
      <c r="IS33" s="330">
        <v>0</v>
      </c>
      <c r="IT33" s="330">
        <v>0</v>
      </c>
      <c r="IU33" s="330">
        <v>0</v>
      </c>
      <c r="IV33" s="330">
        <v>0</v>
      </c>
      <c r="IW33" s="330">
        <v>0</v>
      </c>
      <c r="IX33" s="330">
        <v>0</v>
      </c>
      <c r="IY33" s="330">
        <v>0</v>
      </c>
      <c r="IZ33" s="330">
        <v>0</v>
      </c>
      <c r="JA33" s="330">
        <v>0</v>
      </c>
      <c r="JB33" s="330">
        <v>0</v>
      </c>
      <c r="JC33" s="330">
        <v>0</v>
      </c>
      <c r="JD33" s="330">
        <v>0</v>
      </c>
      <c r="JE33" s="330">
        <v>0</v>
      </c>
      <c r="JF33" s="330">
        <v>0</v>
      </c>
      <c r="JG33" s="330">
        <v>0</v>
      </c>
      <c r="JH33" s="330">
        <v>0</v>
      </c>
      <c r="JI33" s="330">
        <v>0</v>
      </c>
      <c r="JJ33" s="330">
        <v>0</v>
      </c>
      <c r="JK33" s="330">
        <v>0</v>
      </c>
      <c r="JL33" s="330">
        <v>0</v>
      </c>
      <c r="JM33" s="330">
        <v>0</v>
      </c>
      <c r="JN33" s="330">
        <v>0</v>
      </c>
      <c r="JO33" s="330">
        <v>0</v>
      </c>
      <c r="JP33" s="330">
        <v>0</v>
      </c>
      <c r="JQ33" s="330">
        <v>0</v>
      </c>
      <c r="JR33" s="330">
        <v>0</v>
      </c>
      <c r="JS33" s="330">
        <v>0</v>
      </c>
      <c r="JT33" s="330">
        <v>0</v>
      </c>
      <c r="JU33" s="330">
        <v>0</v>
      </c>
      <c r="JV33" s="330">
        <v>0</v>
      </c>
      <c r="JW33" s="330">
        <v>0</v>
      </c>
      <c r="JX33" s="330">
        <v>0</v>
      </c>
      <c r="JY33" s="330">
        <v>0</v>
      </c>
      <c r="JZ33" s="330">
        <v>0</v>
      </c>
      <c r="KA33" s="330">
        <v>0</v>
      </c>
      <c r="KB33" s="330">
        <v>0</v>
      </c>
      <c r="KC33" s="330">
        <v>0</v>
      </c>
      <c r="KD33" s="330">
        <v>0</v>
      </c>
      <c r="KE33" s="330">
        <v>0</v>
      </c>
      <c r="KF33" s="330">
        <v>0</v>
      </c>
      <c r="KG33" s="330">
        <v>0</v>
      </c>
      <c r="KH33" s="330">
        <v>0</v>
      </c>
      <c r="KI33" s="330">
        <v>0</v>
      </c>
      <c r="KJ33" s="330">
        <v>0</v>
      </c>
      <c r="KK33" s="330">
        <v>0</v>
      </c>
      <c r="KL33" s="330">
        <v>0</v>
      </c>
      <c r="KM33" s="330">
        <v>0</v>
      </c>
      <c r="KN33" s="330">
        <v>0</v>
      </c>
      <c r="KO33" s="330">
        <v>0</v>
      </c>
      <c r="KP33" s="330">
        <v>0</v>
      </c>
      <c r="KQ33" s="167"/>
      <c r="KS33" s="169">
        <f t="shared" si="2"/>
        <v>0</v>
      </c>
      <c r="KT33" s="169">
        <f t="shared" si="3"/>
        <v>0</v>
      </c>
      <c r="KU33" s="169">
        <f t="shared" si="5"/>
        <v>0</v>
      </c>
      <c r="KV33" s="178"/>
      <c r="KW33" s="178"/>
      <c r="KY33" s="168">
        <f t="shared" si="4"/>
        <v>0</v>
      </c>
    </row>
    <row r="34" spans="1:311" ht="12.75" hidden="1" customHeight="1" x14ac:dyDescent="0.25">
      <c r="A34" s="166">
        <f t="shared" si="0"/>
        <v>1993</v>
      </c>
      <c r="B34" s="273">
        <f t="shared" si="1"/>
        <v>34334</v>
      </c>
      <c r="C34" s="330">
        <v>0</v>
      </c>
      <c r="D34" s="330">
        <v>0</v>
      </c>
      <c r="E34" s="330">
        <v>0</v>
      </c>
      <c r="F34" s="330">
        <v>0</v>
      </c>
      <c r="G34" s="330">
        <v>0</v>
      </c>
      <c r="H34" s="330">
        <v>0</v>
      </c>
      <c r="I34" s="330">
        <v>0</v>
      </c>
      <c r="J34" s="330">
        <v>0</v>
      </c>
      <c r="K34" s="330">
        <v>0</v>
      </c>
      <c r="L34" s="330">
        <v>0</v>
      </c>
      <c r="M34" s="330">
        <v>0</v>
      </c>
      <c r="N34" s="330">
        <v>0</v>
      </c>
      <c r="O34" s="330">
        <v>0</v>
      </c>
      <c r="P34" s="330">
        <v>0</v>
      </c>
      <c r="Q34" s="330">
        <v>0</v>
      </c>
      <c r="R34" s="330">
        <v>0</v>
      </c>
      <c r="S34" s="330">
        <v>0</v>
      </c>
      <c r="T34" s="330">
        <v>0</v>
      </c>
      <c r="U34" s="330">
        <v>0</v>
      </c>
      <c r="V34" s="330">
        <v>0</v>
      </c>
      <c r="W34" s="330">
        <v>0</v>
      </c>
      <c r="X34" s="330">
        <v>0</v>
      </c>
      <c r="Y34" s="330">
        <v>0</v>
      </c>
      <c r="Z34" s="330">
        <v>0</v>
      </c>
      <c r="AA34" s="330">
        <v>0</v>
      </c>
      <c r="AB34" s="330">
        <v>0</v>
      </c>
      <c r="AC34" s="330">
        <v>0</v>
      </c>
      <c r="AD34" s="330">
        <v>0</v>
      </c>
      <c r="AE34" s="330">
        <v>0</v>
      </c>
      <c r="AF34" s="330">
        <v>0</v>
      </c>
      <c r="AG34" s="330">
        <v>0</v>
      </c>
      <c r="AH34" s="330">
        <v>0</v>
      </c>
      <c r="AI34" s="330">
        <v>0</v>
      </c>
      <c r="AJ34" s="330">
        <v>0</v>
      </c>
      <c r="AK34" s="330">
        <v>0</v>
      </c>
      <c r="AL34" s="330">
        <v>0</v>
      </c>
      <c r="AM34" s="330">
        <v>0</v>
      </c>
      <c r="AN34" s="330">
        <v>0</v>
      </c>
      <c r="AO34" s="330">
        <v>0</v>
      </c>
      <c r="AP34" s="330">
        <v>0</v>
      </c>
      <c r="AQ34" s="330">
        <v>0</v>
      </c>
      <c r="AR34" s="330">
        <v>0</v>
      </c>
      <c r="AS34" s="330">
        <v>0</v>
      </c>
      <c r="AT34" s="330">
        <v>0</v>
      </c>
      <c r="AU34" s="330">
        <v>0</v>
      </c>
      <c r="AV34" s="330">
        <v>0</v>
      </c>
      <c r="AW34" s="330">
        <v>0</v>
      </c>
      <c r="AX34" s="330">
        <v>0</v>
      </c>
      <c r="AY34" s="330">
        <v>0</v>
      </c>
      <c r="AZ34" s="330">
        <v>0</v>
      </c>
      <c r="BA34" s="330">
        <v>0</v>
      </c>
      <c r="BB34" s="330">
        <v>0</v>
      </c>
      <c r="BC34" s="330">
        <v>0</v>
      </c>
      <c r="BD34" s="330">
        <v>0</v>
      </c>
      <c r="BE34" s="330">
        <v>0</v>
      </c>
      <c r="BF34" s="330">
        <v>0</v>
      </c>
      <c r="BG34" s="330">
        <v>0</v>
      </c>
      <c r="BH34" s="330">
        <v>0</v>
      </c>
      <c r="BI34" s="330">
        <v>0</v>
      </c>
      <c r="BJ34" s="330">
        <v>0</v>
      </c>
      <c r="BK34" s="330">
        <v>0</v>
      </c>
      <c r="BL34" s="330">
        <v>0</v>
      </c>
      <c r="BM34" s="330">
        <v>0</v>
      </c>
      <c r="BN34" s="330">
        <v>0</v>
      </c>
      <c r="BO34" s="330">
        <v>0</v>
      </c>
      <c r="BP34" s="330">
        <v>0</v>
      </c>
      <c r="BQ34" s="330">
        <v>0</v>
      </c>
      <c r="BR34" s="330">
        <v>0</v>
      </c>
      <c r="BS34" s="330">
        <v>0</v>
      </c>
      <c r="BT34" s="330">
        <v>0</v>
      </c>
      <c r="BU34" s="330">
        <v>0</v>
      </c>
      <c r="BV34" s="330">
        <v>0</v>
      </c>
      <c r="BW34" s="330">
        <v>0</v>
      </c>
      <c r="BX34" s="330">
        <v>0</v>
      </c>
      <c r="BY34" s="330">
        <v>0</v>
      </c>
      <c r="BZ34" s="330">
        <v>0</v>
      </c>
      <c r="CA34" s="330">
        <v>0</v>
      </c>
      <c r="CB34" s="330">
        <v>0</v>
      </c>
      <c r="CC34" s="330">
        <v>0</v>
      </c>
      <c r="CD34" s="330">
        <v>0</v>
      </c>
      <c r="CE34" s="330">
        <v>0</v>
      </c>
      <c r="CF34" s="330">
        <v>0</v>
      </c>
      <c r="CG34" s="330">
        <v>0</v>
      </c>
      <c r="CH34" s="330">
        <v>0</v>
      </c>
      <c r="CI34" s="330">
        <v>0</v>
      </c>
      <c r="CJ34" s="330">
        <v>0</v>
      </c>
      <c r="CK34" s="330">
        <v>0</v>
      </c>
      <c r="CL34" s="330">
        <v>0</v>
      </c>
      <c r="CM34" s="330">
        <v>0</v>
      </c>
      <c r="CN34" s="330">
        <v>0</v>
      </c>
      <c r="CO34" s="330">
        <v>0</v>
      </c>
      <c r="CP34" s="330">
        <v>0</v>
      </c>
      <c r="CQ34" s="330">
        <v>0</v>
      </c>
      <c r="CR34" s="330">
        <v>0</v>
      </c>
      <c r="CS34" s="330">
        <v>0</v>
      </c>
      <c r="CT34" s="330">
        <v>0</v>
      </c>
      <c r="CU34" s="330">
        <v>0</v>
      </c>
      <c r="CV34" s="330">
        <v>0</v>
      </c>
      <c r="CW34" s="330">
        <v>0</v>
      </c>
      <c r="CX34" s="330">
        <v>0</v>
      </c>
      <c r="CY34" s="330">
        <v>0</v>
      </c>
      <c r="CZ34" s="330">
        <v>0</v>
      </c>
      <c r="DA34" s="330">
        <v>0</v>
      </c>
      <c r="DB34" s="330">
        <v>0</v>
      </c>
      <c r="DC34" s="330">
        <v>0</v>
      </c>
      <c r="DD34" s="330">
        <v>0</v>
      </c>
      <c r="DE34" s="330">
        <v>0</v>
      </c>
      <c r="DF34" s="330">
        <v>0</v>
      </c>
      <c r="DG34" s="330">
        <v>0</v>
      </c>
      <c r="DH34" s="330">
        <v>0</v>
      </c>
      <c r="DI34" s="330">
        <v>0</v>
      </c>
      <c r="DJ34" s="330">
        <v>0</v>
      </c>
      <c r="DK34" s="330">
        <v>0</v>
      </c>
      <c r="DL34" s="330">
        <v>0</v>
      </c>
      <c r="DM34" s="330">
        <v>0</v>
      </c>
      <c r="DN34" s="330">
        <v>0</v>
      </c>
      <c r="DO34" s="330">
        <v>0</v>
      </c>
      <c r="DP34" s="330">
        <v>0</v>
      </c>
      <c r="DQ34" s="330">
        <v>0</v>
      </c>
      <c r="DR34" s="330">
        <v>0</v>
      </c>
      <c r="DS34" s="330">
        <v>0</v>
      </c>
      <c r="DT34" s="330">
        <v>0</v>
      </c>
      <c r="DU34" s="330">
        <v>0</v>
      </c>
      <c r="DV34" s="330">
        <v>0</v>
      </c>
      <c r="DW34" s="330">
        <v>0</v>
      </c>
      <c r="DX34" s="330">
        <v>0</v>
      </c>
      <c r="DY34" s="330">
        <v>0</v>
      </c>
      <c r="DZ34" s="330">
        <v>0</v>
      </c>
      <c r="EA34" s="330">
        <v>0</v>
      </c>
      <c r="EB34" s="330">
        <v>0</v>
      </c>
      <c r="EC34" s="330">
        <v>0</v>
      </c>
      <c r="ED34" s="330">
        <v>0</v>
      </c>
      <c r="EE34" s="330">
        <v>0</v>
      </c>
      <c r="EF34" s="330">
        <v>0</v>
      </c>
      <c r="EG34" s="330">
        <v>0</v>
      </c>
      <c r="EH34" s="330">
        <v>0</v>
      </c>
      <c r="EI34" s="330">
        <v>0</v>
      </c>
      <c r="EJ34" s="330">
        <v>0</v>
      </c>
      <c r="EK34" s="330">
        <v>0</v>
      </c>
      <c r="EL34" s="330">
        <v>0</v>
      </c>
      <c r="EM34" s="330">
        <v>0</v>
      </c>
      <c r="EN34" s="330">
        <v>0</v>
      </c>
      <c r="EO34" s="330">
        <v>0</v>
      </c>
      <c r="EP34" s="330">
        <v>0</v>
      </c>
      <c r="EQ34" s="330">
        <v>0</v>
      </c>
      <c r="ER34" s="330">
        <v>0</v>
      </c>
      <c r="ES34" s="330">
        <v>0</v>
      </c>
      <c r="ET34" s="330">
        <v>0</v>
      </c>
      <c r="EU34" s="330">
        <v>0</v>
      </c>
      <c r="EV34" s="330">
        <v>0</v>
      </c>
      <c r="EW34" s="330">
        <v>0</v>
      </c>
      <c r="EX34" s="330">
        <v>0</v>
      </c>
      <c r="EY34" s="330">
        <v>0</v>
      </c>
      <c r="EZ34" s="330">
        <v>0</v>
      </c>
      <c r="FA34" s="330">
        <v>0</v>
      </c>
      <c r="FB34" s="330">
        <v>0</v>
      </c>
      <c r="FC34" s="330">
        <v>0</v>
      </c>
      <c r="FD34" s="330">
        <v>0</v>
      </c>
      <c r="FE34" s="330">
        <v>0</v>
      </c>
      <c r="FF34" s="330">
        <v>0</v>
      </c>
      <c r="FG34" s="330">
        <v>0</v>
      </c>
      <c r="FH34" s="330">
        <v>0</v>
      </c>
      <c r="FI34" s="330">
        <v>0</v>
      </c>
      <c r="FJ34" s="330">
        <v>0</v>
      </c>
      <c r="FK34" s="330">
        <v>0</v>
      </c>
      <c r="FL34" s="330">
        <v>0</v>
      </c>
      <c r="FM34" s="330">
        <v>0</v>
      </c>
      <c r="FN34" s="330">
        <v>0</v>
      </c>
      <c r="FO34" s="330">
        <v>0</v>
      </c>
      <c r="FP34" s="330">
        <v>0</v>
      </c>
      <c r="FQ34" s="330">
        <v>0</v>
      </c>
      <c r="FR34" s="330">
        <v>0</v>
      </c>
      <c r="FS34" s="330">
        <v>0</v>
      </c>
      <c r="FT34" s="330">
        <v>0</v>
      </c>
      <c r="FU34" s="330">
        <v>0</v>
      </c>
      <c r="FV34" s="330">
        <v>0</v>
      </c>
      <c r="FW34" s="330">
        <v>0</v>
      </c>
      <c r="FX34" s="330">
        <v>0</v>
      </c>
      <c r="FY34" s="330">
        <v>0</v>
      </c>
      <c r="FZ34" s="330">
        <v>0</v>
      </c>
      <c r="GA34" s="330">
        <v>0</v>
      </c>
      <c r="GB34" s="330">
        <v>0</v>
      </c>
      <c r="GC34" s="330">
        <v>0</v>
      </c>
      <c r="GD34" s="330">
        <v>0</v>
      </c>
      <c r="GE34" s="330">
        <v>0</v>
      </c>
      <c r="GF34" s="330">
        <v>0</v>
      </c>
      <c r="GG34" s="330">
        <v>0</v>
      </c>
      <c r="GH34" s="330">
        <v>0</v>
      </c>
      <c r="GI34" s="330">
        <v>0</v>
      </c>
      <c r="GJ34" s="330">
        <v>0</v>
      </c>
      <c r="GK34" s="330">
        <v>0</v>
      </c>
      <c r="GL34" s="330">
        <v>0</v>
      </c>
      <c r="GM34" s="330">
        <v>0</v>
      </c>
      <c r="GN34" s="330">
        <v>0</v>
      </c>
      <c r="GO34" s="330">
        <v>0</v>
      </c>
      <c r="GP34" s="330">
        <v>0</v>
      </c>
      <c r="GQ34" s="330">
        <v>0</v>
      </c>
      <c r="GR34" s="330">
        <v>0</v>
      </c>
      <c r="GS34" s="330">
        <v>0</v>
      </c>
      <c r="GT34" s="330">
        <v>0</v>
      </c>
      <c r="GU34" s="330">
        <v>0</v>
      </c>
      <c r="GV34" s="330">
        <v>0</v>
      </c>
      <c r="GW34" s="330">
        <v>0</v>
      </c>
      <c r="GX34" s="330">
        <v>0</v>
      </c>
      <c r="GY34" s="330">
        <v>0</v>
      </c>
      <c r="GZ34" s="330">
        <v>0</v>
      </c>
      <c r="HA34" s="330">
        <v>0</v>
      </c>
      <c r="HB34" s="330">
        <v>0</v>
      </c>
      <c r="HC34" s="330">
        <v>0</v>
      </c>
      <c r="HD34" s="330">
        <v>0</v>
      </c>
      <c r="HE34" s="330">
        <v>0</v>
      </c>
      <c r="HF34" s="330">
        <v>0</v>
      </c>
      <c r="HG34" s="330">
        <v>0</v>
      </c>
      <c r="HH34" s="330">
        <v>0</v>
      </c>
      <c r="HI34" s="330">
        <v>0</v>
      </c>
      <c r="HJ34" s="330">
        <v>0</v>
      </c>
      <c r="HK34" s="330">
        <v>0</v>
      </c>
      <c r="HL34" s="330">
        <v>0</v>
      </c>
      <c r="HM34" s="330">
        <v>0</v>
      </c>
      <c r="HN34" s="330">
        <v>0</v>
      </c>
      <c r="HO34" s="330">
        <v>0</v>
      </c>
      <c r="HP34" s="330">
        <v>0</v>
      </c>
      <c r="HQ34" s="330">
        <v>0</v>
      </c>
      <c r="HR34" s="330">
        <v>0</v>
      </c>
      <c r="HS34" s="330">
        <v>0</v>
      </c>
      <c r="HT34" s="330">
        <v>0</v>
      </c>
      <c r="HU34" s="330">
        <v>0</v>
      </c>
      <c r="HV34" s="330">
        <v>0</v>
      </c>
      <c r="HW34" s="330">
        <v>0</v>
      </c>
      <c r="HX34" s="330">
        <v>0</v>
      </c>
      <c r="HY34" s="330">
        <v>0</v>
      </c>
      <c r="HZ34" s="330">
        <v>0</v>
      </c>
      <c r="IA34" s="330">
        <v>0</v>
      </c>
      <c r="IB34" s="330">
        <v>0</v>
      </c>
      <c r="IC34" s="330">
        <v>0</v>
      </c>
      <c r="ID34" s="330">
        <v>0</v>
      </c>
      <c r="IE34" s="330">
        <v>0</v>
      </c>
      <c r="IF34" s="330">
        <v>0</v>
      </c>
      <c r="IG34" s="330">
        <v>0</v>
      </c>
      <c r="IH34" s="330">
        <v>0</v>
      </c>
      <c r="II34" s="330">
        <v>0</v>
      </c>
      <c r="IJ34" s="330">
        <v>0</v>
      </c>
      <c r="IK34" s="330">
        <v>0</v>
      </c>
      <c r="IL34" s="330">
        <v>0</v>
      </c>
      <c r="IM34" s="330">
        <v>0</v>
      </c>
      <c r="IN34" s="330">
        <v>0</v>
      </c>
      <c r="IO34" s="330">
        <v>0</v>
      </c>
      <c r="IP34" s="330">
        <v>0</v>
      </c>
      <c r="IQ34" s="330">
        <v>0</v>
      </c>
      <c r="IR34" s="330">
        <v>0</v>
      </c>
      <c r="IS34" s="330">
        <v>0</v>
      </c>
      <c r="IT34" s="330">
        <v>0</v>
      </c>
      <c r="IU34" s="330">
        <v>0</v>
      </c>
      <c r="IV34" s="330">
        <v>0</v>
      </c>
      <c r="IW34" s="330">
        <v>0</v>
      </c>
      <c r="IX34" s="330">
        <v>0</v>
      </c>
      <c r="IY34" s="330">
        <v>0</v>
      </c>
      <c r="IZ34" s="330">
        <v>0</v>
      </c>
      <c r="JA34" s="330">
        <v>0</v>
      </c>
      <c r="JB34" s="330">
        <v>0</v>
      </c>
      <c r="JC34" s="330">
        <v>0</v>
      </c>
      <c r="JD34" s="330">
        <v>0</v>
      </c>
      <c r="JE34" s="330">
        <v>0</v>
      </c>
      <c r="JF34" s="330">
        <v>0</v>
      </c>
      <c r="JG34" s="330">
        <v>0</v>
      </c>
      <c r="JH34" s="330">
        <v>0</v>
      </c>
      <c r="JI34" s="330">
        <v>0</v>
      </c>
      <c r="JJ34" s="330">
        <v>0</v>
      </c>
      <c r="JK34" s="330">
        <v>0</v>
      </c>
      <c r="JL34" s="330">
        <v>0</v>
      </c>
      <c r="JM34" s="330">
        <v>0</v>
      </c>
      <c r="JN34" s="330">
        <v>0</v>
      </c>
      <c r="JO34" s="330">
        <v>0</v>
      </c>
      <c r="JP34" s="330">
        <v>0</v>
      </c>
      <c r="JQ34" s="330">
        <v>0</v>
      </c>
      <c r="JR34" s="330">
        <v>0</v>
      </c>
      <c r="JS34" s="330">
        <v>0</v>
      </c>
      <c r="JT34" s="330">
        <v>0</v>
      </c>
      <c r="JU34" s="330">
        <v>0</v>
      </c>
      <c r="JV34" s="330">
        <v>0</v>
      </c>
      <c r="JW34" s="330">
        <v>0</v>
      </c>
      <c r="JX34" s="330">
        <v>0</v>
      </c>
      <c r="JY34" s="330">
        <v>0</v>
      </c>
      <c r="JZ34" s="330">
        <v>0</v>
      </c>
      <c r="KA34" s="330">
        <v>0</v>
      </c>
      <c r="KB34" s="330">
        <v>0</v>
      </c>
      <c r="KC34" s="330">
        <v>0</v>
      </c>
      <c r="KD34" s="330">
        <v>0</v>
      </c>
      <c r="KE34" s="330">
        <v>0</v>
      </c>
      <c r="KF34" s="330">
        <v>0</v>
      </c>
      <c r="KG34" s="330">
        <v>0</v>
      </c>
      <c r="KH34" s="330">
        <v>0</v>
      </c>
      <c r="KI34" s="330">
        <v>0</v>
      </c>
      <c r="KJ34" s="330">
        <v>0</v>
      </c>
      <c r="KK34" s="330">
        <v>0</v>
      </c>
      <c r="KL34" s="330">
        <v>0</v>
      </c>
      <c r="KM34" s="330">
        <v>0</v>
      </c>
      <c r="KN34" s="330">
        <v>0</v>
      </c>
      <c r="KO34" s="330">
        <v>0</v>
      </c>
      <c r="KP34" s="330">
        <v>0</v>
      </c>
      <c r="KQ34" s="167"/>
      <c r="KS34" s="169">
        <f t="shared" si="2"/>
        <v>0</v>
      </c>
      <c r="KT34" s="169">
        <f t="shared" si="3"/>
        <v>0</v>
      </c>
      <c r="KU34" s="169">
        <f t="shared" si="5"/>
        <v>0</v>
      </c>
      <c r="KV34" s="178"/>
      <c r="KW34" s="178"/>
      <c r="KY34" s="168">
        <f t="shared" si="4"/>
        <v>0</v>
      </c>
    </row>
    <row r="35" spans="1:311" ht="12.75" hidden="1" customHeight="1" x14ac:dyDescent="0.25">
      <c r="A35" s="166">
        <f t="shared" si="0"/>
        <v>1994</v>
      </c>
      <c r="B35" s="273">
        <f t="shared" si="1"/>
        <v>34424</v>
      </c>
      <c r="C35" s="330">
        <v>0</v>
      </c>
      <c r="D35" s="330">
        <v>0</v>
      </c>
      <c r="E35" s="330">
        <v>0</v>
      </c>
      <c r="F35" s="330">
        <v>0</v>
      </c>
      <c r="G35" s="330">
        <v>0</v>
      </c>
      <c r="H35" s="330">
        <v>0</v>
      </c>
      <c r="I35" s="330">
        <v>0</v>
      </c>
      <c r="J35" s="330">
        <v>0</v>
      </c>
      <c r="K35" s="330">
        <v>0</v>
      </c>
      <c r="L35" s="330">
        <v>0</v>
      </c>
      <c r="M35" s="330">
        <v>0</v>
      </c>
      <c r="N35" s="330">
        <v>0</v>
      </c>
      <c r="O35" s="330">
        <v>0</v>
      </c>
      <c r="P35" s="330">
        <v>0</v>
      </c>
      <c r="Q35" s="330">
        <v>0</v>
      </c>
      <c r="R35" s="330">
        <v>0</v>
      </c>
      <c r="S35" s="330">
        <v>0</v>
      </c>
      <c r="T35" s="330">
        <v>0</v>
      </c>
      <c r="U35" s="330">
        <v>0</v>
      </c>
      <c r="V35" s="330">
        <v>0</v>
      </c>
      <c r="W35" s="330">
        <v>0</v>
      </c>
      <c r="X35" s="330">
        <v>0</v>
      </c>
      <c r="Y35" s="330">
        <v>0</v>
      </c>
      <c r="Z35" s="330">
        <v>0</v>
      </c>
      <c r="AA35" s="330">
        <v>0</v>
      </c>
      <c r="AB35" s="330">
        <v>0</v>
      </c>
      <c r="AC35" s="330">
        <v>0</v>
      </c>
      <c r="AD35" s="330">
        <v>0</v>
      </c>
      <c r="AE35" s="330">
        <v>0</v>
      </c>
      <c r="AF35" s="330">
        <v>0</v>
      </c>
      <c r="AG35" s="330">
        <v>0</v>
      </c>
      <c r="AH35" s="330">
        <v>0</v>
      </c>
      <c r="AI35" s="330">
        <v>0</v>
      </c>
      <c r="AJ35" s="330">
        <v>0</v>
      </c>
      <c r="AK35" s="330">
        <v>0</v>
      </c>
      <c r="AL35" s="330">
        <v>0</v>
      </c>
      <c r="AM35" s="330">
        <v>0</v>
      </c>
      <c r="AN35" s="330">
        <v>0</v>
      </c>
      <c r="AO35" s="330">
        <v>0</v>
      </c>
      <c r="AP35" s="330">
        <v>0</v>
      </c>
      <c r="AQ35" s="330">
        <v>0</v>
      </c>
      <c r="AR35" s="330">
        <v>0</v>
      </c>
      <c r="AS35" s="330">
        <v>0</v>
      </c>
      <c r="AT35" s="330">
        <v>0</v>
      </c>
      <c r="AU35" s="330">
        <v>0</v>
      </c>
      <c r="AV35" s="330">
        <v>0</v>
      </c>
      <c r="AW35" s="330">
        <v>0</v>
      </c>
      <c r="AX35" s="330">
        <v>0</v>
      </c>
      <c r="AY35" s="330">
        <v>0</v>
      </c>
      <c r="AZ35" s="330">
        <v>0</v>
      </c>
      <c r="BA35" s="330">
        <v>0</v>
      </c>
      <c r="BB35" s="330">
        <v>0</v>
      </c>
      <c r="BC35" s="330">
        <v>0</v>
      </c>
      <c r="BD35" s="330">
        <v>0</v>
      </c>
      <c r="BE35" s="330">
        <v>0</v>
      </c>
      <c r="BF35" s="330">
        <v>0</v>
      </c>
      <c r="BG35" s="330">
        <v>0</v>
      </c>
      <c r="BH35" s="330">
        <v>0</v>
      </c>
      <c r="BI35" s="330">
        <v>0</v>
      </c>
      <c r="BJ35" s="330">
        <v>0</v>
      </c>
      <c r="BK35" s="330">
        <v>0</v>
      </c>
      <c r="BL35" s="330">
        <v>0</v>
      </c>
      <c r="BM35" s="330">
        <v>0</v>
      </c>
      <c r="BN35" s="330">
        <v>0</v>
      </c>
      <c r="BO35" s="330">
        <v>0</v>
      </c>
      <c r="BP35" s="330">
        <v>0</v>
      </c>
      <c r="BQ35" s="330">
        <v>0</v>
      </c>
      <c r="BR35" s="330">
        <v>0</v>
      </c>
      <c r="BS35" s="330">
        <v>0</v>
      </c>
      <c r="BT35" s="330">
        <v>0</v>
      </c>
      <c r="BU35" s="330">
        <v>0</v>
      </c>
      <c r="BV35" s="330">
        <v>0</v>
      </c>
      <c r="BW35" s="330">
        <v>0</v>
      </c>
      <c r="BX35" s="330">
        <v>0</v>
      </c>
      <c r="BY35" s="330">
        <v>0</v>
      </c>
      <c r="BZ35" s="330">
        <v>0</v>
      </c>
      <c r="CA35" s="330">
        <v>0</v>
      </c>
      <c r="CB35" s="330">
        <v>0</v>
      </c>
      <c r="CC35" s="330">
        <v>0</v>
      </c>
      <c r="CD35" s="330">
        <v>0</v>
      </c>
      <c r="CE35" s="330">
        <v>0</v>
      </c>
      <c r="CF35" s="330">
        <v>0</v>
      </c>
      <c r="CG35" s="330">
        <v>0</v>
      </c>
      <c r="CH35" s="330">
        <v>0</v>
      </c>
      <c r="CI35" s="330">
        <v>0</v>
      </c>
      <c r="CJ35" s="330">
        <v>0</v>
      </c>
      <c r="CK35" s="330">
        <v>0</v>
      </c>
      <c r="CL35" s="330">
        <v>0</v>
      </c>
      <c r="CM35" s="330">
        <v>0</v>
      </c>
      <c r="CN35" s="330">
        <v>0</v>
      </c>
      <c r="CO35" s="330">
        <v>0</v>
      </c>
      <c r="CP35" s="330">
        <v>0</v>
      </c>
      <c r="CQ35" s="330">
        <v>0</v>
      </c>
      <c r="CR35" s="330">
        <v>0</v>
      </c>
      <c r="CS35" s="330">
        <v>0</v>
      </c>
      <c r="CT35" s="330">
        <v>0</v>
      </c>
      <c r="CU35" s="330">
        <v>0</v>
      </c>
      <c r="CV35" s="330">
        <v>0</v>
      </c>
      <c r="CW35" s="330">
        <v>0</v>
      </c>
      <c r="CX35" s="330">
        <v>0</v>
      </c>
      <c r="CY35" s="330">
        <v>0</v>
      </c>
      <c r="CZ35" s="330">
        <v>0</v>
      </c>
      <c r="DA35" s="330">
        <v>0</v>
      </c>
      <c r="DB35" s="330">
        <v>0</v>
      </c>
      <c r="DC35" s="330">
        <v>0</v>
      </c>
      <c r="DD35" s="330">
        <v>0</v>
      </c>
      <c r="DE35" s="330">
        <v>0</v>
      </c>
      <c r="DF35" s="330">
        <v>0</v>
      </c>
      <c r="DG35" s="330">
        <v>0</v>
      </c>
      <c r="DH35" s="330">
        <v>0</v>
      </c>
      <c r="DI35" s="330">
        <v>0</v>
      </c>
      <c r="DJ35" s="330">
        <v>0</v>
      </c>
      <c r="DK35" s="330">
        <v>0</v>
      </c>
      <c r="DL35" s="330">
        <v>0</v>
      </c>
      <c r="DM35" s="330">
        <v>0</v>
      </c>
      <c r="DN35" s="330">
        <v>0</v>
      </c>
      <c r="DO35" s="330">
        <v>0</v>
      </c>
      <c r="DP35" s="330">
        <v>0</v>
      </c>
      <c r="DQ35" s="330">
        <v>0</v>
      </c>
      <c r="DR35" s="330">
        <v>0</v>
      </c>
      <c r="DS35" s="330">
        <v>0</v>
      </c>
      <c r="DT35" s="330">
        <v>0</v>
      </c>
      <c r="DU35" s="330">
        <v>0</v>
      </c>
      <c r="DV35" s="330">
        <v>0</v>
      </c>
      <c r="DW35" s="330">
        <v>0</v>
      </c>
      <c r="DX35" s="330">
        <v>0</v>
      </c>
      <c r="DY35" s="330">
        <v>0</v>
      </c>
      <c r="DZ35" s="330">
        <v>0</v>
      </c>
      <c r="EA35" s="330">
        <v>0</v>
      </c>
      <c r="EB35" s="330">
        <v>0</v>
      </c>
      <c r="EC35" s="330">
        <v>0</v>
      </c>
      <c r="ED35" s="330">
        <v>0</v>
      </c>
      <c r="EE35" s="330">
        <v>0</v>
      </c>
      <c r="EF35" s="330">
        <v>0</v>
      </c>
      <c r="EG35" s="330">
        <v>0</v>
      </c>
      <c r="EH35" s="330">
        <v>0</v>
      </c>
      <c r="EI35" s="330">
        <v>0</v>
      </c>
      <c r="EJ35" s="330">
        <v>0</v>
      </c>
      <c r="EK35" s="330">
        <v>0</v>
      </c>
      <c r="EL35" s="330">
        <v>0</v>
      </c>
      <c r="EM35" s="330">
        <v>0</v>
      </c>
      <c r="EN35" s="330">
        <v>0</v>
      </c>
      <c r="EO35" s="330">
        <v>0</v>
      </c>
      <c r="EP35" s="330">
        <v>0</v>
      </c>
      <c r="EQ35" s="330">
        <v>0</v>
      </c>
      <c r="ER35" s="330">
        <v>0</v>
      </c>
      <c r="ES35" s="330">
        <v>0</v>
      </c>
      <c r="ET35" s="330">
        <v>0</v>
      </c>
      <c r="EU35" s="330">
        <v>0</v>
      </c>
      <c r="EV35" s="330">
        <v>0</v>
      </c>
      <c r="EW35" s="330">
        <v>0</v>
      </c>
      <c r="EX35" s="330">
        <v>0</v>
      </c>
      <c r="EY35" s="330">
        <v>0</v>
      </c>
      <c r="EZ35" s="330">
        <v>0</v>
      </c>
      <c r="FA35" s="330">
        <v>0</v>
      </c>
      <c r="FB35" s="330">
        <v>0</v>
      </c>
      <c r="FC35" s="330">
        <v>0</v>
      </c>
      <c r="FD35" s="330">
        <v>0</v>
      </c>
      <c r="FE35" s="330">
        <v>0</v>
      </c>
      <c r="FF35" s="330">
        <v>0</v>
      </c>
      <c r="FG35" s="330">
        <v>0</v>
      </c>
      <c r="FH35" s="330">
        <v>0</v>
      </c>
      <c r="FI35" s="330">
        <v>0</v>
      </c>
      <c r="FJ35" s="330">
        <v>0</v>
      </c>
      <c r="FK35" s="330">
        <v>0</v>
      </c>
      <c r="FL35" s="330">
        <v>0</v>
      </c>
      <c r="FM35" s="330">
        <v>0</v>
      </c>
      <c r="FN35" s="330">
        <v>0</v>
      </c>
      <c r="FO35" s="330">
        <v>0</v>
      </c>
      <c r="FP35" s="330">
        <v>0</v>
      </c>
      <c r="FQ35" s="330">
        <v>0</v>
      </c>
      <c r="FR35" s="330">
        <v>0</v>
      </c>
      <c r="FS35" s="330">
        <v>0</v>
      </c>
      <c r="FT35" s="330">
        <v>0</v>
      </c>
      <c r="FU35" s="330">
        <v>0</v>
      </c>
      <c r="FV35" s="330">
        <v>0</v>
      </c>
      <c r="FW35" s="330">
        <v>0</v>
      </c>
      <c r="FX35" s="330">
        <v>0</v>
      </c>
      <c r="FY35" s="330">
        <v>0</v>
      </c>
      <c r="FZ35" s="330">
        <v>0</v>
      </c>
      <c r="GA35" s="330">
        <v>0</v>
      </c>
      <c r="GB35" s="330">
        <v>0</v>
      </c>
      <c r="GC35" s="330">
        <v>0</v>
      </c>
      <c r="GD35" s="330">
        <v>0</v>
      </c>
      <c r="GE35" s="330">
        <v>0</v>
      </c>
      <c r="GF35" s="330">
        <v>0</v>
      </c>
      <c r="GG35" s="330">
        <v>0</v>
      </c>
      <c r="GH35" s="330">
        <v>0</v>
      </c>
      <c r="GI35" s="330">
        <v>0</v>
      </c>
      <c r="GJ35" s="330">
        <v>0</v>
      </c>
      <c r="GK35" s="330">
        <v>0</v>
      </c>
      <c r="GL35" s="330">
        <v>0</v>
      </c>
      <c r="GM35" s="330">
        <v>0</v>
      </c>
      <c r="GN35" s="330">
        <v>0</v>
      </c>
      <c r="GO35" s="330">
        <v>0</v>
      </c>
      <c r="GP35" s="330">
        <v>0</v>
      </c>
      <c r="GQ35" s="330">
        <v>0</v>
      </c>
      <c r="GR35" s="330">
        <v>0</v>
      </c>
      <c r="GS35" s="330">
        <v>0</v>
      </c>
      <c r="GT35" s="330">
        <v>0</v>
      </c>
      <c r="GU35" s="330">
        <v>0</v>
      </c>
      <c r="GV35" s="330">
        <v>0</v>
      </c>
      <c r="GW35" s="330">
        <v>0</v>
      </c>
      <c r="GX35" s="330">
        <v>0</v>
      </c>
      <c r="GY35" s="330">
        <v>0</v>
      </c>
      <c r="GZ35" s="330">
        <v>0</v>
      </c>
      <c r="HA35" s="330">
        <v>0</v>
      </c>
      <c r="HB35" s="330">
        <v>0</v>
      </c>
      <c r="HC35" s="330">
        <v>0</v>
      </c>
      <c r="HD35" s="330">
        <v>0</v>
      </c>
      <c r="HE35" s="330">
        <v>0</v>
      </c>
      <c r="HF35" s="330">
        <v>0</v>
      </c>
      <c r="HG35" s="330">
        <v>0</v>
      </c>
      <c r="HH35" s="330">
        <v>0</v>
      </c>
      <c r="HI35" s="330">
        <v>0</v>
      </c>
      <c r="HJ35" s="330">
        <v>0</v>
      </c>
      <c r="HK35" s="330">
        <v>0</v>
      </c>
      <c r="HL35" s="330">
        <v>0</v>
      </c>
      <c r="HM35" s="330">
        <v>0</v>
      </c>
      <c r="HN35" s="330">
        <v>0</v>
      </c>
      <c r="HO35" s="330">
        <v>0</v>
      </c>
      <c r="HP35" s="330">
        <v>0</v>
      </c>
      <c r="HQ35" s="330">
        <v>0</v>
      </c>
      <c r="HR35" s="330">
        <v>0</v>
      </c>
      <c r="HS35" s="330">
        <v>0</v>
      </c>
      <c r="HT35" s="330">
        <v>0</v>
      </c>
      <c r="HU35" s="330">
        <v>0</v>
      </c>
      <c r="HV35" s="330">
        <v>0</v>
      </c>
      <c r="HW35" s="330">
        <v>0</v>
      </c>
      <c r="HX35" s="330">
        <v>0</v>
      </c>
      <c r="HY35" s="330">
        <v>0</v>
      </c>
      <c r="HZ35" s="330">
        <v>0</v>
      </c>
      <c r="IA35" s="330">
        <v>0</v>
      </c>
      <c r="IB35" s="330">
        <v>0</v>
      </c>
      <c r="IC35" s="330">
        <v>0</v>
      </c>
      <c r="ID35" s="330">
        <v>0</v>
      </c>
      <c r="IE35" s="330">
        <v>0</v>
      </c>
      <c r="IF35" s="330">
        <v>0</v>
      </c>
      <c r="IG35" s="330">
        <v>0</v>
      </c>
      <c r="IH35" s="330">
        <v>0</v>
      </c>
      <c r="II35" s="330">
        <v>0</v>
      </c>
      <c r="IJ35" s="330">
        <v>0</v>
      </c>
      <c r="IK35" s="330">
        <v>0</v>
      </c>
      <c r="IL35" s="330">
        <v>0</v>
      </c>
      <c r="IM35" s="330">
        <v>0</v>
      </c>
      <c r="IN35" s="330">
        <v>0</v>
      </c>
      <c r="IO35" s="330">
        <v>0</v>
      </c>
      <c r="IP35" s="330">
        <v>0</v>
      </c>
      <c r="IQ35" s="330">
        <v>0</v>
      </c>
      <c r="IR35" s="330">
        <v>0</v>
      </c>
      <c r="IS35" s="330">
        <v>0</v>
      </c>
      <c r="IT35" s="330">
        <v>0</v>
      </c>
      <c r="IU35" s="330">
        <v>0</v>
      </c>
      <c r="IV35" s="330">
        <v>0</v>
      </c>
      <c r="IW35" s="330">
        <v>0</v>
      </c>
      <c r="IX35" s="330">
        <v>0</v>
      </c>
      <c r="IY35" s="330">
        <v>0</v>
      </c>
      <c r="IZ35" s="330">
        <v>0</v>
      </c>
      <c r="JA35" s="330">
        <v>0</v>
      </c>
      <c r="JB35" s="330">
        <v>0</v>
      </c>
      <c r="JC35" s="330">
        <v>0</v>
      </c>
      <c r="JD35" s="330">
        <v>0</v>
      </c>
      <c r="JE35" s="330">
        <v>0</v>
      </c>
      <c r="JF35" s="330">
        <v>0</v>
      </c>
      <c r="JG35" s="330">
        <v>0</v>
      </c>
      <c r="JH35" s="330">
        <v>0</v>
      </c>
      <c r="JI35" s="330">
        <v>0</v>
      </c>
      <c r="JJ35" s="330">
        <v>0</v>
      </c>
      <c r="JK35" s="330">
        <v>0</v>
      </c>
      <c r="JL35" s="330">
        <v>0</v>
      </c>
      <c r="JM35" s="330">
        <v>0</v>
      </c>
      <c r="JN35" s="330">
        <v>0</v>
      </c>
      <c r="JO35" s="330">
        <v>0</v>
      </c>
      <c r="JP35" s="330">
        <v>0</v>
      </c>
      <c r="JQ35" s="330">
        <v>0</v>
      </c>
      <c r="JR35" s="330">
        <v>0</v>
      </c>
      <c r="JS35" s="330">
        <v>0</v>
      </c>
      <c r="JT35" s="330">
        <v>0</v>
      </c>
      <c r="JU35" s="330">
        <v>0</v>
      </c>
      <c r="JV35" s="330">
        <v>0</v>
      </c>
      <c r="JW35" s="330">
        <v>0</v>
      </c>
      <c r="JX35" s="330">
        <v>0</v>
      </c>
      <c r="JY35" s="330">
        <v>0</v>
      </c>
      <c r="JZ35" s="330">
        <v>0</v>
      </c>
      <c r="KA35" s="330">
        <v>0</v>
      </c>
      <c r="KB35" s="330">
        <v>0</v>
      </c>
      <c r="KC35" s="330">
        <v>0</v>
      </c>
      <c r="KD35" s="330">
        <v>0</v>
      </c>
      <c r="KE35" s="330">
        <v>0</v>
      </c>
      <c r="KF35" s="330">
        <v>0</v>
      </c>
      <c r="KG35" s="330">
        <v>0</v>
      </c>
      <c r="KH35" s="330">
        <v>0</v>
      </c>
      <c r="KI35" s="330">
        <v>0</v>
      </c>
      <c r="KJ35" s="330">
        <v>0</v>
      </c>
      <c r="KK35" s="330">
        <v>0</v>
      </c>
      <c r="KL35" s="330">
        <v>0</v>
      </c>
      <c r="KM35" s="330">
        <v>0</v>
      </c>
      <c r="KN35" s="330">
        <v>0</v>
      </c>
      <c r="KO35" s="330">
        <v>0</v>
      </c>
      <c r="KP35" s="330">
        <v>0</v>
      </c>
      <c r="KQ35" s="167"/>
      <c r="KS35" s="169">
        <f t="shared" si="2"/>
        <v>0</v>
      </c>
      <c r="KT35" s="169">
        <f t="shared" si="3"/>
        <v>0</v>
      </c>
      <c r="KU35" s="169">
        <f t="shared" si="5"/>
        <v>0</v>
      </c>
      <c r="KV35" s="178"/>
      <c r="KW35" s="178"/>
      <c r="KY35" s="168">
        <f t="shared" si="4"/>
        <v>0</v>
      </c>
    </row>
    <row r="36" spans="1:311" ht="12.75" hidden="1" customHeight="1" x14ac:dyDescent="0.25">
      <c r="A36" s="166">
        <f t="shared" si="0"/>
        <v>1994</v>
      </c>
      <c r="B36" s="273">
        <f t="shared" si="1"/>
        <v>34515</v>
      </c>
      <c r="C36" s="330">
        <v>0</v>
      </c>
      <c r="D36" s="330">
        <v>0</v>
      </c>
      <c r="E36" s="330">
        <v>0</v>
      </c>
      <c r="F36" s="330">
        <v>0</v>
      </c>
      <c r="G36" s="330">
        <v>0</v>
      </c>
      <c r="H36" s="330">
        <v>0</v>
      </c>
      <c r="I36" s="330">
        <v>0</v>
      </c>
      <c r="J36" s="330">
        <v>0</v>
      </c>
      <c r="K36" s="330">
        <v>0</v>
      </c>
      <c r="L36" s="330">
        <v>0</v>
      </c>
      <c r="M36" s="330">
        <v>0</v>
      </c>
      <c r="N36" s="330">
        <v>0</v>
      </c>
      <c r="O36" s="330">
        <v>0</v>
      </c>
      <c r="P36" s="330">
        <v>0</v>
      </c>
      <c r="Q36" s="330">
        <v>0</v>
      </c>
      <c r="R36" s="330">
        <v>0</v>
      </c>
      <c r="S36" s="330">
        <v>0</v>
      </c>
      <c r="T36" s="330">
        <v>0</v>
      </c>
      <c r="U36" s="330">
        <v>0</v>
      </c>
      <c r="V36" s="330">
        <v>0</v>
      </c>
      <c r="W36" s="330">
        <v>0</v>
      </c>
      <c r="X36" s="330">
        <v>0</v>
      </c>
      <c r="Y36" s="330">
        <v>0</v>
      </c>
      <c r="Z36" s="330">
        <v>0</v>
      </c>
      <c r="AA36" s="330">
        <v>0</v>
      </c>
      <c r="AB36" s="330">
        <v>0</v>
      </c>
      <c r="AC36" s="330">
        <v>0</v>
      </c>
      <c r="AD36" s="330">
        <v>0</v>
      </c>
      <c r="AE36" s="330">
        <v>0</v>
      </c>
      <c r="AF36" s="330">
        <v>0</v>
      </c>
      <c r="AG36" s="330">
        <v>0</v>
      </c>
      <c r="AH36" s="330">
        <v>0</v>
      </c>
      <c r="AI36" s="330">
        <v>0</v>
      </c>
      <c r="AJ36" s="330">
        <v>0</v>
      </c>
      <c r="AK36" s="330">
        <v>0</v>
      </c>
      <c r="AL36" s="330">
        <v>0</v>
      </c>
      <c r="AM36" s="330">
        <v>0</v>
      </c>
      <c r="AN36" s="330">
        <v>0</v>
      </c>
      <c r="AO36" s="330">
        <v>0</v>
      </c>
      <c r="AP36" s="330">
        <v>0</v>
      </c>
      <c r="AQ36" s="330">
        <v>0</v>
      </c>
      <c r="AR36" s="330">
        <v>0</v>
      </c>
      <c r="AS36" s="330">
        <v>0</v>
      </c>
      <c r="AT36" s="330">
        <v>0</v>
      </c>
      <c r="AU36" s="330">
        <v>0</v>
      </c>
      <c r="AV36" s="330">
        <v>0</v>
      </c>
      <c r="AW36" s="330">
        <v>0</v>
      </c>
      <c r="AX36" s="330">
        <v>0</v>
      </c>
      <c r="AY36" s="330">
        <v>0</v>
      </c>
      <c r="AZ36" s="330">
        <v>0</v>
      </c>
      <c r="BA36" s="330">
        <v>0</v>
      </c>
      <c r="BB36" s="330">
        <v>0</v>
      </c>
      <c r="BC36" s="330">
        <v>0</v>
      </c>
      <c r="BD36" s="330">
        <v>0</v>
      </c>
      <c r="BE36" s="330">
        <v>0</v>
      </c>
      <c r="BF36" s="330">
        <v>0</v>
      </c>
      <c r="BG36" s="330">
        <v>0</v>
      </c>
      <c r="BH36" s="330">
        <v>0</v>
      </c>
      <c r="BI36" s="330">
        <v>0</v>
      </c>
      <c r="BJ36" s="330">
        <v>0</v>
      </c>
      <c r="BK36" s="330">
        <v>0</v>
      </c>
      <c r="BL36" s="330">
        <v>0</v>
      </c>
      <c r="BM36" s="330">
        <v>0</v>
      </c>
      <c r="BN36" s="330">
        <v>0</v>
      </c>
      <c r="BO36" s="330">
        <v>0</v>
      </c>
      <c r="BP36" s="330">
        <v>0</v>
      </c>
      <c r="BQ36" s="330">
        <v>0</v>
      </c>
      <c r="BR36" s="330">
        <v>0</v>
      </c>
      <c r="BS36" s="330">
        <v>0</v>
      </c>
      <c r="BT36" s="330">
        <v>0</v>
      </c>
      <c r="BU36" s="330">
        <v>0</v>
      </c>
      <c r="BV36" s="330">
        <v>0</v>
      </c>
      <c r="BW36" s="330">
        <v>0</v>
      </c>
      <c r="BX36" s="330">
        <v>0</v>
      </c>
      <c r="BY36" s="330">
        <v>0</v>
      </c>
      <c r="BZ36" s="330">
        <v>0</v>
      </c>
      <c r="CA36" s="330">
        <v>0</v>
      </c>
      <c r="CB36" s="330">
        <v>0</v>
      </c>
      <c r="CC36" s="330">
        <v>0</v>
      </c>
      <c r="CD36" s="330">
        <v>0</v>
      </c>
      <c r="CE36" s="330">
        <v>0</v>
      </c>
      <c r="CF36" s="330">
        <v>0</v>
      </c>
      <c r="CG36" s="330">
        <v>0</v>
      </c>
      <c r="CH36" s="330">
        <v>0</v>
      </c>
      <c r="CI36" s="330">
        <v>0</v>
      </c>
      <c r="CJ36" s="330">
        <v>0</v>
      </c>
      <c r="CK36" s="330">
        <v>0</v>
      </c>
      <c r="CL36" s="330">
        <v>0</v>
      </c>
      <c r="CM36" s="330">
        <v>0</v>
      </c>
      <c r="CN36" s="330">
        <v>0</v>
      </c>
      <c r="CO36" s="330">
        <v>0</v>
      </c>
      <c r="CP36" s="330">
        <v>0</v>
      </c>
      <c r="CQ36" s="330">
        <v>0</v>
      </c>
      <c r="CR36" s="330">
        <v>0</v>
      </c>
      <c r="CS36" s="330">
        <v>0</v>
      </c>
      <c r="CT36" s="330">
        <v>0</v>
      </c>
      <c r="CU36" s="330">
        <v>0</v>
      </c>
      <c r="CV36" s="330">
        <v>0</v>
      </c>
      <c r="CW36" s="330">
        <v>0</v>
      </c>
      <c r="CX36" s="330">
        <v>0</v>
      </c>
      <c r="CY36" s="330">
        <v>0</v>
      </c>
      <c r="CZ36" s="330">
        <v>0</v>
      </c>
      <c r="DA36" s="330">
        <v>0</v>
      </c>
      <c r="DB36" s="330">
        <v>0</v>
      </c>
      <c r="DC36" s="330">
        <v>0</v>
      </c>
      <c r="DD36" s="330">
        <v>0</v>
      </c>
      <c r="DE36" s="330">
        <v>0</v>
      </c>
      <c r="DF36" s="330">
        <v>0</v>
      </c>
      <c r="DG36" s="330">
        <v>0</v>
      </c>
      <c r="DH36" s="330">
        <v>0</v>
      </c>
      <c r="DI36" s="330">
        <v>0</v>
      </c>
      <c r="DJ36" s="330">
        <v>0</v>
      </c>
      <c r="DK36" s="330">
        <v>0</v>
      </c>
      <c r="DL36" s="330">
        <v>0</v>
      </c>
      <c r="DM36" s="330">
        <v>0</v>
      </c>
      <c r="DN36" s="330">
        <v>0</v>
      </c>
      <c r="DO36" s="330">
        <v>0</v>
      </c>
      <c r="DP36" s="330">
        <v>0</v>
      </c>
      <c r="DQ36" s="330">
        <v>0</v>
      </c>
      <c r="DR36" s="330">
        <v>0</v>
      </c>
      <c r="DS36" s="330">
        <v>0</v>
      </c>
      <c r="DT36" s="330">
        <v>0</v>
      </c>
      <c r="DU36" s="330">
        <v>0</v>
      </c>
      <c r="DV36" s="330">
        <v>0</v>
      </c>
      <c r="DW36" s="330">
        <v>0</v>
      </c>
      <c r="DX36" s="330">
        <v>0</v>
      </c>
      <c r="DY36" s="330">
        <v>0</v>
      </c>
      <c r="DZ36" s="330">
        <v>0</v>
      </c>
      <c r="EA36" s="330">
        <v>0</v>
      </c>
      <c r="EB36" s="330">
        <v>0</v>
      </c>
      <c r="EC36" s="330">
        <v>0</v>
      </c>
      <c r="ED36" s="330">
        <v>0</v>
      </c>
      <c r="EE36" s="330">
        <v>0</v>
      </c>
      <c r="EF36" s="330">
        <v>0</v>
      </c>
      <c r="EG36" s="330">
        <v>0</v>
      </c>
      <c r="EH36" s="330">
        <v>0</v>
      </c>
      <c r="EI36" s="330">
        <v>0</v>
      </c>
      <c r="EJ36" s="330">
        <v>0</v>
      </c>
      <c r="EK36" s="330">
        <v>0</v>
      </c>
      <c r="EL36" s="330">
        <v>0</v>
      </c>
      <c r="EM36" s="330">
        <v>0</v>
      </c>
      <c r="EN36" s="330">
        <v>0</v>
      </c>
      <c r="EO36" s="330">
        <v>0</v>
      </c>
      <c r="EP36" s="330">
        <v>0</v>
      </c>
      <c r="EQ36" s="330">
        <v>0</v>
      </c>
      <c r="ER36" s="330">
        <v>0</v>
      </c>
      <c r="ES36" s="330">
        <v>0</v>
      </c>
      <c r="ET36" s="330">
        <v>0</v>
      </c>
      <c r="EU36" s="330">
        <v>0</v>
      </c>
      <c r="EV36" s="330">
        <v>0</v>
      </c>
      <c r="EW36" s="330">
        <v>0</v>
      </c>
      <c r="EX36" s="330">
        <v>0</v>
      </c>
      <c r="EY36" s="330">
        <v>0</v>
      </c>
      <c r="EZ36" s="330">
        <v>0</v>
      </c>
      <c r="FA36" s="330">
        <v>0</v>
      </c>
      <c r="FB36" s="330">
        <v>0</v>
      </c>
      <c r="FC36" s="330">
        <v>0</v>
      </c>
      <c r="FD36" s="330">
        <v>0</v>
      </c>
      <c r="FE36" s="330">
        <v>0</v>
      </c>
      <c r="FF36" s="330">
        <v>0</v>
      </c>
      <c r="FG36" s="330">
        <v>0</v>
      </c>
      <c r="FH36" s="330">
        <v>0</v>
      </c>
      <c r="FI36" s="330">
        <v>0</v>
      </c>
      <c r="FJ36" s="330">
        <v>0</v>
      </c>
      <c r="FK36" s="330">
        <v>0</v>
      </c>
      <c r="FL36" s="330">
        <v>0</v>
      </c>
      <c r="FM36" s="330">
        <v>0</v>
      </c>
      <c r="FN36" s="330">
        <v>0</v>
      </c>
      <c r="FO36" s="330">
        <v>0</v>
      </c>
      <c r="FP36" s="330">
        <v>0</v>
      </c>
      <c r="FQ36" s="330">
        <v>0</v>
      </c>
      <c r="FR36" s="330">
        <v>0</v>
      </c>
      <c r="FS36" s="330">
        <v>0</v>
      </c>
      <c r="FT36" s="330">
        <v>0</v>
      </c>
      <c r="FU36" s="330">
        <v>0</v>
      </c>
      <c r="FV36" s="330">
        <v>0</v>
      </c>
      <c r="FW36" s="330">
        <v>0</v>
      </c>
      <c r="FX36" s="330">
        <v>0</v>
      </c>
      <c r="FY36" s="330">
        <v>0</v>
      </c>
      <c r="FZ36" s="330">
        <v>0</v>
      </c>
      <c r="GA36" s="330">
        <v>0</v>
      </c>
      <c r="GB36" s="330">
        <v>0</v>
      </c>
      <c r="GC36" s="330">
        <v>0</v>
      </c>
      <c r="GD36" s="330">
        <v>0</v>
      </c>
      <c r="GE36" s="330">
        <v>0</v>
      </c>
      <c r="GF36" s="330">
        <v>0</v>
      </c>
      <c r="GG36" s="330">
        <v>0</v>
      </c>
      <c r="GH36" s="330">
        <v>0</v>
      </c>
      <c r="GI36" s="330">
        <v>0</v>
      </c>
      <c r="GJ36" s="330">
        <v>0</v>
      </c>
      <c r="GK36" s="330">
        <v>0</v>
      </c>
      <c r="GL36" s="330">
        <v>0</v>
      </c>
      <c r="GM36" s="330">
        <v>0</v>
      </c>
      <c r="GN36" s="330">
        <v>0</v>
      </c>
      <c r="GO36" s="330">
        <v>0</v>
      </c>
      <c r="GP36" s="330">
        <v>0</v>
      </c>
      <c r="GQ36" s="330">
        <v>0</v>
      </c>
      <c r="GR36" s="330">
        <v>0</v>
      </c>
      <c r="GS36" s="330">
        <v>0</v>
      </c>
      <c r="GT36" s="330">
        <v>0</v>
      </c>
      <c r="GU36" s="330">
        <v>0</v>
      </c>
      <c r="GV36" s="330">
        <v>0</v>
      </c>
      <c r="GW36" s="330">
        <v>0</v>
      </c>
      <c r="GX36" s="330">
        <v>0</v>
      </c>
      <c r="GY36" s="330">
        <v>0</v>
      </c>
      <c r="GZ36" s="330">
        <v>0</v>
      </c>
      <c r="HA36" s="330">
        <v>0</v>
      </c>
      <c r="HB36" s="330">
        <v>0</v>
      </c>
      <c r="HC36" s="330">
        <v>0</v>
      </c>
      <c r="HD36" s="330">
        <v>0</v>
      </c>
      <c r="HE36" s="330">
        <v>0</v>
      </c>
      <c r="HF36" s="330">
        <v>0</v>
      </c>
      <c r="HG36" s="330">
        <v>0</v>
      </c>
      <c r="HH36" s="330">
        <v>0</v>
      </c>
      <c r="HI36" s="330">
        <v>0</v>
      </c>
      <c r="HJ36" s="330">
        <v>0</v>
      </c>
      <c r="HK36" s="330">
        <v>0</v>
      </c>
      <c r="HL36" s="330">
        <v>0</v>
      </c>
      <c r="HM36" s="330">
        <v>0</v>
      </c>
      <c r="HN36" s="330">
        <v>0</v>
      </c>
      <c r="HO36" s="330">
        <v>0</v>
      </c>
      <c r="HP36" s="330">
        <v>0</v>
      </c>
      <c r="HQ36" s="330">
        <v>0</v>
      </c>
      <c r="HR36" s="330">
        <v>0</v>
      </c>
      <c r="HS36" s="330">
        <v>0</v>
      </c>
      <c r="HT36" s="330">
        <v>0</v>
      </c>
      <c r="HU36" s="330">
        <v>0</v>
      </c>
      <c r="HV36" s="330">
        <v>0</v>
      </c>
      <c r="HW36" s="330">
        <v>0</v>
      </c>
      <c r="HX36" s="330">
        <v>0</v>
      </c>
      <c r="HY36" s="330">
        <v>0</v>
      </c>
      <c r="HZ36" s="330">
        <v>0</v>
      </c>
      <c r="IA36" s="330">
        <v>0</v>
      </c>
      <c r="IB36" s="330">
        <v>0</v>
      </c>
      <c r="IC36" s="330">
        <v>0</v>
      </c>
      <c r="ID36" s="330">
        <v>0</v>
      </c>
      <c r="IE36" s="330">
        <v>0</v>
      </c>
      <c r="IF36" s="330">
        <v>0</v>
      </c>
      <c r="IG36" s="330">
        <v>0</v>
      </c>
      <c r="IH36" s="330">
        <v>0</v>
      </c>
      <c r="II36" s="330">
        <v>0</v>
      </c>
      <c r="IJ36" s="330">
        <v>0</v>
      </c>
      <c r="IK36" s="330">
        <v>0</v>
      </c>
      <c r="IL36" s="330">
        <v>0</v>
      </c>
      <c r="IM36" s="330">
        <v>0</v>
      </c>
      <c r="IN36" s="330">
        <v>0</v>
      </c>
      <c r="IO36" s="330">
        <v>0</v>
      </c>
      <c r="IP36" s="330">
        <v>0</v>
      </c>
      <c r="IQ36" s="330">
        <v>0</v>
      </c>
      <c r="IR36" s="330">
        <v>0</v>
      </c>
      <c r="IS36" s="330">
        <v>0</v>
      </c>
      <c r="IT36" s="330">
        <v>0</v>
      </c>
      <c r="IU36" s="330">
        <v>0</v>
      </c>
      <c r="IV36" s="330">
        <v>0</v>
      </c>
      <c r="IW36" s="330">
        <v>0</v>
      </c>
      <c r="IX36" s="330">
        <v>0</v>
      </c>
      <c r="IY36" s="330">
        <v>0</v>
      </c>
      <c r="IZ36" s="330">
        <v>0</v>
      </c>
      <c r="JA36" s="330">
        <v>0</v>
      </c>
      <c r="JB36" s="330">
        <v>0</v>
      </c>
      <c r="JC36" s="330">
        <v>0</v>
      </c>
      <c r="JD36" s="330">
        <v>0</v>
      </c>
      <c r="JE36" s="330">
        <v>0</v>
      </c>
      <c r="JF36" s="330">
        <v>0</v>
      </c>
      <c r="JG36" s="330">
        <v>0</v>
      </c>
      <c r="JH36" s="330">
        <v>0</v>
      </c>
      <c r="JI36" s="330">
        <v>0</v>
      </c>
      <c r="JJ36" s="330">
        <v>0</v>
      </c>
      <c r="JK36" s="330">
        <v>0</v>
      </c>
      <c r="JL36" s="330">
        <v>0</v>
      </c>
      <c r="JM36" s="330">
        <v>0</v>
      </c>
      <c r="JN36" s="330">
        <v>0</v>
      </c>
      <c r="JO36" s="330">
        <v>0</v>
      </c>
      <c r="JP36" s="330">
        <v>0</v>
      </c>
      <c r="JQ36" s="330">
        <v>0</v>
      </c>
      <c r="JR36" s="330">
        <v>0</v>
      </c>
      <c r="JS36" s="330">
        <v>0</v>
      </c>
      <c r="JT36" s="330">
        <v>0</v>
      </c>
      <c r="JU36" s="330">
        <v>0</v>
      </c>
      <c r="JV36" s="330">
        <v>0</v>
      </c>
      <c r="JW36" s="330">
        <v>0</v>
      </c>
      <c r="JX36" s="330">
        <v>0</v>
      </c>
      <c r="JY36" s="330">
        <v>0</v>
      </c>
      <c r="JZ36" s="330">
        <v>0</v>
      </c>
      <c r="KA36" s="330">
        <v>0</v>
      </c>
      <c r="KB36" s="330">
        <v>0</v>
      </c>
      <c r="KC36" s="330">
        <v>0</v>
      </c>
      <c r="KD36" s="330">
        <v>0</v>
      </c>
      <c r="KE36" s="330">
        <v>0</v>
      </c>
      <c r="KF36" s="330">
        <v>0</v>
      </c>
      <c r="KG36" s="330">
        <v>0</v>
      </c>
      <c r="KH36" s="330">
        <v>0</v>
      </c>
      <c r="KI36" s="330">
        <v>0</v>
      </c>
      <c r="KJ36" s="330">
        <v>0</v>
      </c>
      <c r="KK36" s="330">
        <v>0</v>
      </c>
      <c r="KL36" s="330">
        <v>0</v>
      </c>
      <c r="KM36" s="330">
        <v>0</v>
      </c>
      <c r="KN36" s="330">
        <v>0</v>
      </c>
      <c r="KO36" s="330">
        <v>0</v>
      </c>
      <c r="KP36" s="330">
        <v>0</v>
      </c>
      <c r="KQ36" s="167"/>
      <c r="KS36" s="169">
        <f t="shared" si="2"/>
        <v>0</v>
      </c>
      <c r="KT36" s="169">
        <f t="shared" si="3"/>
        <v>0</v>
      </c>
      <c r="KU36" s="169">
        <f t="shared" si="5"/>
        <v>0</v>
      </c>
      <c r="KV36" s="178"/>
      <c r="KW36" s="178"/>
      <c r="KY36" s="168">
        <f t="shared" si="4"/>
        <v>0</v>
      </c>
    </row>
    <row r="37" spans="1:311" ht="12.75" hidden="1" customHeight="1" x14ac:dyDescent="0.25">
      <c r="A37" s="166">
        <f t="shared" si="0"/>
        <v>1994</v>
      </c>
      <c r="B37" s="273">
        <f t="shared" si="1"/>
        <v>34607</v>
      </c>
      <c r="C37" s="330">
        <v>0</v>
      </c>
      <c r="D37" s="330">
        <v>0</v>
      </c>
      <c r="E37" s="330">
        <v>0</v>
      </c>
      <c r="F37" s="330">
        <v>0</v>
      </c>
      <c r="G37" s="330">
        <v>0</v>
      </c>
      <c r="H37" s="330">
        <v>0</v>
      </c>
      <c r="I37" s="330">
        <v>0</v>
      </c>
      <c r="J37" s="330">
        <v>0</v>
      </c>
      <c r="K37" s="330">
        <v>0</v>
      </c>
      <c r="L37" s="330">
        <v>0</v>
      </c>
      <c r="M37" s="330">
        <v>0</v>
      </c>
      <c r="N37" s="330">
        <v>0</v>
      </c>
      <c r="O37" s="330">
        <v>0</v>
      </c>
      <c r="P37" s="330">
        <v>0</v>
      </c>
      <c r="Q37" s="330">
        <v>0</v>
      </c>
      <c r="R37" s="330">
        <v>0</v>
      </c>
      <c r="S37" s="330">
        <v>0</v>
      </c>
      <c r="T37" s="330">
        <v>0</v>
      </c>
      <c r="U37" s="330">
        <v>0</v>
      </c>
      <c r="V37" s="330">
        <v>0</v>
      </c>
      <c r="W37" s="330">
        <v>0</v>
      </c>
      <c r="X37" s="330">
        <v>0</v>
      </c>
      <c r="Y37" s="330">
        <v>0</v>
      </c>
      <c r="Z37" s="330">
        <v>0</v>
      </c>
      <c r="AA37" s="330">
        <v>0</v>
      </c>
      <c r="AB37" s="330">
        <v>0</v>
      </c>
      <c r="AC37" s="330">
        <v>0</v>
      </c>
      <c r="AD37" s="330">
        <v>0</v>
      </c>
      <c r="AE37" s="330">
        <v>0</v>
      </c>
      <c r="AF37" s="330">
        <v>0</v>
      </c>
      <c r="AG37" s="330">
        <v>0</v>
      </c>
      <c r="AH37" s="330">
        <v>0</v>
      </c>
      <c r="AI37" s="330">
        <v>0</v>
      </c>
      <c r="AJ37" s="330">
        <v>0</v>
      </c>
      <c r="AK37" s="330">
        <v>0</v>
      </c>
      <c r="AL37" s="330">
        <v>0</v>
      </c>
      <c r="AM37" s="330">
        <v>0</v>
      </c>
      <c r="AN37" s="330">
        <v>0</v>
      </c>
      <c r="AO37" s="330">
        <v>0</v>
      </c>
      <c r="AP37" s="330">
        <v>0</v>
      </c>
      <c r="AQ37" s="330">
        <v>0</v>
      </c>
      <c r="AR37" s="330">
        <v>0</v>
      </c>
      <c r="AS37" s="330">
        <v>0</v>
      </c>
      <c r="AT37" s="330">
        <v>0</v>
      </c>
      <c r="AU37" s="330">
        <v>0</v>
      </c>
      <c r="AV37" s="330">
        <v>0</v>
      </c>
      <c r="AW37" s="330">
        <v>0</v>
      </c>
      <c r="AX37" s="330">
        <v>0</v>
      </c>
      <c r="AY37" s="330">
        <v>0</v>
      </c>
      <c r="AZ37" s="330">
        <v>0</v>
      </c>
      <c r="BA37" s="330">
        <v>0</v>
      </c>
      <c r="BB37" s="330">
        <v>0</v>
      </c>
      <c r="BC37" s="330">
        <v>0</v>
      </c>
      <c r="BD37" s="330">
        <v>0</v>
      </c>
      <c r="BE37" s="330">
        <v>0</v>
      </c>
      <c r="BF37" s="330">
        <v>0</v>
      </c>
      <c r="BG37" s="330">
        <v>0</v>
      </c>
      <c r="BH37" s="330">
        <v>0</v>
      </c>
      <c r="BI37" s="330">
        <v>0</v>
      </c>
      <c r="BJ37" s="330">
        <v>0</v>
      </c>
      <c r="BK37" s="330">
        <v>0</v>
      </c>
      <c r="BL37" s="330">
        <v>0</v>
      </c>
      <c r="BM37" s="330">
        <v>0</v>
      </c>
      <c r="BN37" s="330">
        <v>0</v>
      </c>
      <c r="BO37" s="330">
        <v>0</v>
      </c>
      <c r="BP37" s="330">
        <v>0</v>
      </c>
      <c r="BQ37" s="330">
        <v>0</v>
      </c>
      <c r="BR37" s="330">
        <v>0</v>
      </c>
      <c r="BS37" s="330">
        <v>0</v>
      </c>
      <c r="BT37" s="330">
        <v>0</v>
      </c>
      <c r="BU37" s="330">
        <v>0</v>
      </c>
      <c r="BV37" s="330">
        <v>0</v>
      </c>
      <c r="BW37" s="330">
        <v>0</v>
      </c>
      <c r="BX37" s="330">
        <v>0</v>
      </c>
      <c r="BY37" s="330">
        <v>0</v>
      </c>
      <c r="BZ37" s="330">
        <v>0</v>
      </c>
      <c r="CA37" s="330">
        <v>0</v>
      </c>
      <c r="CB37" s="330">
        <v>0</v>
      </c>
      <c r="CC37" s="330">
        <v>0</v>
      </c>
      <c r="CD37" s="330">
        <v>0</v>
      </c>
      <c r="CE37" s="330">
        <v>0</v>
      </c>
      <c r="CF37" s="330">
        <v>0</v>
      </c>
      <c r="CG37" s="330">
        <v>0</v>
      </c>
      <c r="CH37" s="330">
        <v>0</v>
      </c>
      <c r="CI37" s="330">
        <v>0</v>
      </c>
      <c r="CJ37" s="330">
        <v>0</v>
      </c>
      <c r="CK37" s="330">
        <v>0</v>
      </c>
      <c r="CL37" s="330">
        <v>0</v>
      </c>
      <c r="CM37" s="330">
        <v>0</v>
      </c>
      <c r="CN37" s="330">
        <v>0</v>
      </c>
      <c r="CO37" s="330">
        <v>0</v>
      </c>
      <c r="CP37" s="330">
        <v>0</v>
      </c>
      <c r="CQ37" s="330">
        <v>0</v>
      </c>
      <c r="CR37" s="330">
        <v>0</v>
      </c>
      <c r="CS37" s="330">
        <v>0</v>
      </c>
      <c r="CT37" s="330">
        <v>0</v>
      </c>
      <c r="CU37" s="330">
        <v>0</v>
      </c>
      <c r="CV37" s="330">
        <v>0</v>
      </c>
      <c r="CW37" s="330">
        <v>0</v>
      </c>
      <c r="CX37" s="330">
        <v>0</v>
      </c>
      <c r="CY37" s="330">
        <v>0</v>
      </c>
      <c r="CZ37" s="330">
        <v>0</v>
      </c>
      <c r="DA37" s="330">
        <v>0</v>
      </c>
      <c r="DB37" s="330">
        <v>0</v>
      </c>
      <c r="DC37" s="330">
        <v>0</v>
      </c>
      <c r="DD37" s="330">
        <v>0</v>
      </c>
      <c r="DE37" s="330">
        <v>0</v>
      </c>
      <c r="DF37" s="330">
        <v>0</v>
      </c>
      <c r="DG37" s="330">
        <v>0</v>
      </c>
      <c r="DH37" s="330">
        <v>0</v>
      </c>
      <c r="DI37" s="330">
        <v>0</v>
      </c>
      <c r="DJ37" s="330">
        <v>0</v>
      </c>
      <c r="DK37" s="330">
        <v>0</v>
      </c>
      <c r="DL37" s="330">
        <v>0</v>
      </c>
      <c r="DM37" s="330">
        <v>0</v>
      </c>
      <c r="DN37" s="330">
        <v>0</v>
      </c>
      <c r="DO37" s="330">
        <v>0</v>
      </c>
      <c r="DP37" s="330">
        <v>0</v>
      </c>
      <c r="DQ37" s="330">
        <v>0</v>
      </c>
      <c r="DR37" s="330">
        <v>0</v>
      </c>
      <c r="DS37" s="330">
        <v>0</v>
      </c>
      <c r="DT37" s="330">
        <v>0</v>
      </c>
      <c r="DU37" s="330">
        <v>0</v>
      </c>
      <c r="DV37" s="330">
        <v>0</v>
      </c>
      <c r="DW37" s="330">
        <v>0</v>
      </c>
      <c r="DX37" s="330">
        <v>0</v>
      </c>
      <c r="DY37" s="330">
        <v>0</v>
      </c>
      <c r="DZ37" s="330">
        <v>0</v>
      </c>
      <c r="EA37" s="330">
        <v>0</v>
      </c>
      <c r="EB37" s="330">
        <v>0</v>
      </c>
      <c r="EC37" s="330">
        <v>0</v>
      </c>
      <c r="ED37" s="330">
        <v>0</v>
      </c>
      <c r="EE37" s="330">
        <v>0</v>
      </c>
      <c r="EF37" s="330">
        <v>0</v>
      </c>
      <c r="EG37" s="330">
        <v>0</v>
      </c>
      <c r="EH37" s="330">
        <v>0</v>
      </c>
      <c r="EI37" s="330">
        <v>0</v>
      </c>
      <c r="EJ37" s="330">
        <v>0</v>
      </c>
      <c r="EK37" s="330">
        <v>0</v>
      </c>
      <c r="EL37" s="330">
        <v>0</v>
      </c>
      <c r="EM37" s="330">
        <v>0</v>
      </c>
      <c r="EN37" s="330">
        <v>0</v>
      </c>
      <c r="EO37" s="330">
        <v>0</v>
      </c>
      <c r="EP37" s="330">
        <v>0</v>
      </c>
      <c r="EQ37" s="330">
        <v>0</v>
      </c>
      <c r="ER37" s="330">
        <v>0</v>
      </c>
      <c r="ES37" s="330">
        <v>0</v>
      </c>
      <c r="ET37" s="330">
        <v>0</v>
      </c>
      <c r="EU37" s="330">
        <v>0</v>
      </c>
      <c r="EV37" s="330">
        <v>0</v>
      </c>
      <c r="EW37" s="330">
        <v>0</v>
      </c>
      <c r="EX37" s="330">
        <v>0</v>
      </c>
      <c r="EY37" s="330">
        <v>0</v>
      </c>
      <c r="EZ37" s="330">
        <v>0</v>
      </c>
      <c r="FA37" s="330">
        <v>0</v>
      </c>
      <c r="FB37" s="330">
        <v>0</v>
      </c>
      <c r="FC37" s="330">
        <v>0</v>
      </c>
      <c r="FD37" s="330">
        <v>0</v>
      </c>
      <c r="FE37" s="330">
        <v>0</v>
      </c>
      <c r="FF37" s="330">
        <v>0</v>
      </c>
      <c r="FG37" s="330">
        <v>0</v>
      </c>
      <c r="FH37" s="330">
        <v>0</v>
      </c>
      <c r="FI37" s="330">
        <v>0</v>
      </c>
      <c r="FJ37" s="330">
        <v>0</v>
      </c>
      <c r="FK37" s="330">
        <v>0</v>
      </c>
      <c r="FL37" s="330">
        <v>0</v>
      </c>
      <c r="FM37" s="330">
        <v>0</v>
      </c>
      <c r="FN37" s="330">
        <v>0</v>
      </c>
      <c r="FO37" s="330">
        <v>0</v>
      </c>
      <c r="FP37" s="330">
        <v>0</v>
      </c>
      <c r="FQ37" s="330">
        <v>0</v>
      </c>
      <c r="FR37" s="330">
        <v>0</v>
      </c>
      <c r="FS37" s="330">
        <v>0</v>
      </c>
      <c r="FT37" s="330">
        <v>0</v>
      </c>
      <c r="FU37" s="330">
        <v>0</v>
      </c>
      <c r="FV37" s="330">
        <v>0</v>
      </c>
      <c r="FW37" s="330">
        <v>0</v>
      </c>
      <c r="FX37" s="330">
        <v>0</v>
      </c>
      <c r="FY37" s="330">
        <v>0</v>
      </c>
      <c r="FZ37" s="330">
        <v>0</v>
      </c>
      <c r="GA37" s="330">
        <v>0</v>
      </c>
      <c r="GB37" s="330">
        <v>0</v>
      </c>
      <c r="GC37" s="330">
        <v>0</v>
      </c>
      <c r="GD37" s="330">
        <v>0</v>
      </c>
      <c r="GE37" s="330">
        <v>0</v>
      </c>
      <c r="GF37" s="330">
        <v>0</v>
      </c>
      <c r="GG37" s="330">
        <v>0</v>
      </c>
      <c r="GH37" s="330">
        <v>0</v>
      </c>
      <c r="GI37" s="330">
        <v>0</v>
      </c>
      <c r="GJ37" s="330">
        <v>0</v>
      </c>
      <c r="GK37" s="330">
        <v>0</v>
      </c>
      <c r="GL37" s="330">
        <v>0</v>
      </c>
      <c r="GM37" s="330">
        <v>0</v>
      </c>
      <c r="GN37" s="330">
        <v>0</v>
      </c>
      <c r="GO37" s="330">
        <v>0</v>
      </c>
      <c r="GP37" s="330">
        <v>0</v>
      </c>
      <c r="GQ37" s="330">
        <v>0</v>
      </c>
      <c r="GR37" s="330">
        <v>0</v>
      </c>
      <c r="GS37" s="330">
        <v>0</v>
      </c>
      <c r="GT37" s="330">
        <v>0</v>
      </c>
      <c r="GU37" s="330">
        <v>0</v>
      </c>
      <c r="GV37" s="330">
        <v>0</v>
      </c>
      <c r="GW37" s="330">
        <v>0</v>
      </c>
      <c r="GX37" s="330">
        <v>0</v>
      </c>
      <c r="GY37" s="330">
        <v>0</v>
      </c>
      <c r="GZ37" s="330">
        <v>0</v>
      </c>
      <c r="HA37" s="330">
        <v>0</v>
      </c>
      <c r="HB37" s="330">
        <v>0</v>
      </c>
      <c r="HC37" s="330">
        <v>0</v>
      </c>
      <c r="HD37" s="330">
        <v>0</v>
      </c>
      <c r="HE37" s="330">
        <v>0</v>
      </c>
      <c r="HF37" s="330">
        <v>0</v>
      </c>
      <c r="HG37" s="330">
        <v>0</v>
      </c>
      <c r="HH37" s="330">
        <v>0</v>
      </c>
      <c r="HI37" s="330">
        <v>0</v>
      </c>
      <c r="HJ37" s="330">
        <v>0</v>
      </c>
      <c r="HK37" s="330">
        <v>0</v>
      </c>
      <c r="HL37" s="330">
        <v>0</v>
      </c>
      <c r="HM37" s="330">
        <v>0</v>
      </c>
      <c r="HN37" s="330">
        <v>0</v>
      </c>
      <c r="HO37" s="330">
        <v>0</v>
      </c>
      <c r="HP37" s="330">
        <v>0</v>
      </c>
      <c r="HQ37" s="330">
        <v>0</v>
      </c>
      <c r="HR37" s="330">
        <v>0</v>
      </c>
      <c r="HS37" s="330">
        <v>0</v>
      </c>
      <c r="HT37" s="330">
        <v>0</v>
      </c>
      <c r="HU37" s="330">
        <v>0</v>
      </c>
      <c r="HV37" s="330">
        <v>0</v>
      </c>
      <c r="HW37" s="330">
        <v>0</v>
      </c>
      <c r="HX37" s="330">
        <v>0</v>
      </c>
      <c r="HY37" s="330">
        <v>0</v>
      </c>
      <c r="HZ37" s="330">
        <v>0</v>
      </c>
      <c r="IA37" s="330">
        <v>0</v>
      </c>
      <c r="IB37" s="330">
        <v>0</v>
      </c>
      <c r="IC37" s="330">
        <v>0</v>
      </c>
      <c r="ID37" s="330">
        <v>0</v>
      </c>
      <c r="IE37" s="330">
        <v>0</v>
      </c>
      <c r="IF37" s="330">
        <v>0</v>
      </c>
      <c r="IG37" s="330">
        <v>0</v>
      </c>
      <c r="IH37" s="330">
        <v>0</v>
      </c>
      <c r="II37" s="330">
        <v>0</v>
      </c>
      <c r="IJ37" s="330">
        <v>0</v>
      </c>
      <c r="IK37" s="330">
        <v>0</v>
      </c>
      <c r="IL37" s="330">
        <v>0</v>
      </c>
      <c r="IM37" s="330">
        <v>0</v>
      </c>
      <c r="IN37" s="330">
        <v>0</v>
      </c>
      <c r="IO37" s="330">
        <v>0</v>
      </c>
      <c r="IP37" s="330">
        <v>0</v>
      </c>
      <c r="IQ37" s="330">
        <v>0</v>
      </c>
      <c r="IR37" s="330">
        <v>0</v>
      </c>
      <c r="IS37" s="330">
        <v>0</v>
      </c>
      <c r="IT37" s="330">
        <v>0</v>
      </c>
      <c r="IU37" s="330">
        <v>0</v>
      </c>
      <c r="IV37" s="330">
        <v>0</v>
      </c>
      <c r="IW37" s="330">
        <v>0</v>
      </c>
      <c r="IX37" s="330">
        <v>0</v>
      </c>
      <c r="IY37" s="330">
        <v>0</v>
      </c>
      <c r="IZ37" s="330">
        <v>0</v>
      </c>
      <c r="JA37" s="330">
        <v>0</v>
      </c>
      <c r="JB37" s="330">
        <v>0</v>
      </c>
      <c r="JC37" s="330">
        <v>0</v>
      </c>
      <c r="JD37" s="330">
        <v>0</v>
      </c>
      <c r="JE37" s="330">
        <v>0</v>
      </c>
      <c r="JF37" s="330">
        <v>0</v>
      </c>
      <c r="JG37" s="330">
        <v>0</v>
      </c>
      <c r="JH37" s="330">
        <v>0</v>
      </c>
      <c r="JI37" s="330">
        <v>0</v>
      </c>
      <c r="JJ37" s="330">
        <v>0</v>
      </c>
      <c r="JK37" s="330">
        <v>0</v>
      </c>
      <c r="JL37" s="330">
        <v>0</v>
      </c>
      <c r="JM37" s="330">
        <v>0</v>
      </c>
      <c r="JN37" s="330">
        <v>0</v>
      </c>
      <c r="JO37" s="330">
        <v>0</v>
      </c>
      <c r="JP37" s="330">
        <v>0</v>
      </c>
      <c r="JQ37" s="330">
        <v>0</v>
      </c>
      <c r="JR37" s="330">
        <v>0</v>
      </c>
      <c r="JS37" s="330">
        <v>0</v>
      </c>
      <c r="JT37" s="330">
        <v>0</v>
      </c>
      <c r="JU37" s="330">
        <v>0</v>
      </c>
      <c r="JV37" s="330">
        <v>0</v>
      </c>
      <c r="JW37" s="330">
        <v>0</v>
      </c>
      <c r="JX37" s="330">
        <v>0</v>
      </c>
      <c r="JY37" s="330">
        <v>0</v>
      </c>
      <c r="JZ37" s="330">
        <v>0</v>
      </c>
      <c r="KA37" s="330">
        <v>0</v>
      </c>
      <c r="KB37" s="330">
        <v>0</v>
      </c>
      <c r="KC37" s="330">
        <v>0</v>
      </c>
      <c r="KD37" s="330">
        <v>0</v>
      </c>
      <c r="KE37" s="330">
        <v>0</v>
      </c>
      <c r="KF37" s="330">
        <v>0</v>
      </c>
      <c r="KG37" s="330">
        <v>0</v>
      </c>
      <c r="KH37" s="330">
        <v>0</v>
      </c>
      <c r="KI37" s="330">
        <v>0</v>
      </c>
      <c r="KJ37" s="330">
        <v>0</v>
      </c>
      <c r="KK37" s="330">
        <v>0</v>
      </c>
      <c r="KL37" s="330">
        <v>0</v>
      </c>
      <c r="KM37" s="330">
        <v>0</v>
      </c>
      <c r="KN37" s="330">
        <v>0</v>
      </c>
      <c r="KO37" s="330">
        <v>0</v>
      </c>
      <c r="KP37" s="330">
        <v>0</v>
      </c>
      <c r="KQ37" s="167"/>
      <c r="KS37" s="169">
        <f t="shared" si="2"/>
        <v>0</v>
      </c>
      <c r="KT37" s="169">
        <f t="shared" si="3"/>
        <v>0</v>
      </c>
      <c r="KU37" s="169">
        <f t="shared" si="5"/>
        <v>0</v>
      </c>
      <c r="KV37" s="178"/>
      <c r="KW37" s="178"/>
      <c r="KY37" s="168">
        <f t="shared" si="4"/>
        <v>0</v>
      </c>
    </row>
    <row r="38" spans="1:311" ht="12.75" hidden="1" customHeight="1" x14ac:dyDescent="0.25">
      <c r="A38" s="166">
        <f t="shared" si="0"/>
        <v>1994</v>
      </c>
      <c r="B38" s="273">
        <f t="shared" si="1"/>
        <v>34699</v>
      </c>
      <c r="C38" s="330">
        <v>0</v>
      </c>
      <c r="D38" s="330">
        <v>0</v>
      </c>
      <c r="E38" s="330">
        <v>0</v>
      </c>
      <c r="F38" s="330">
        <v>0</v>
      </c>
      <c r="G38" s="330">
        <v>0</v>
      </c>
      <c r="H38" s="330">
        <v>0</v>
      </c>
      <c r="I38" s="330">
        <v>0</v>
      </c>
      <c r="J38" s="330">
        <v>0</v>
      </c>
      <c r="K38" s="330">
        <v>0</v>
      </c>
      <c r="L38" s="330">
        <v>0</v>
      </c>
      <c r="M38" s="330">
        <v>0</v>
      </c>
      <c r="N38" s="330">
        <v>0</v>
      </c>
      <c r="O38" s="330">
        <v>0</v>
      </c>
      <c r="P38" s="330">
        <v>0</v>
      </c>
      <c r="Q38" s="330">
        <v>0</v>
      </c>
      <c r="R38" s="330">
        <v>0</v>
      </c>
      <c r="S38" s="330">
        <v>0</v>
      </c>
      <c r="T38" s="330">
        <v>0</v>
      </c>
      <c r="U38" s="330">
        <v>0</v>
      </c>
      <c r="V38" s="330">
        <v>0</v>
      </c>
      <c r="W38" s="330">
        <v>0</v>
      </c>
      <c r="X38" s="330">
        <v>0</v>
      </c>
      <c r="Y38" s="330">
        <v>0</v>
      </c>
      <c r="Z38" s="330">
        <v>0</v>
      </c>
      <c r="AA38" s="330">
        <v>0</v>
      </c>
      <c r="AB38" s="330">
        <v>0</v>
      </c>
      <c r="AC38" s="330">
        <v>0</v>
      </c>
      <c r="AD38" s="330">
        <v>0</v>
      </c>
      <c r="AE38" s="330">
        <v>0</v>
      </c>
      <c r="AF38" s="330">
        <v>0</v>
      </c>
      <c r="AG38" s="330">
        <v>0</v>
      </c>
      <c r="AH38" s="330">
        <v>0</v>
      </c>
      <c r="AI38" s="330">
        <v>0</v>
      </c>
      <c r="AJ38" s="330">
        <v>0</v>
      </c>
      <c r="AK38" s="330">
        <v>0</v>
      </c>
      <c r="AL38" s="330">
        <v>0</v>
      </c>
      <c r="AM38" s="330">
        <v>0</v>
      </c>
      <c r="AN38" s="330">
        <v>0</v>
      </c>
      <c r="AO38" s="330">
        <v>0</v>
      </c>
      <c r="AP38" s="330">
        <v>0</v>
      </c>
      <c r="AQ38" s="330">
        <v>0</v>
      </c>
      <c r="AR38" s="330">
        <v>0</v>
      </c>
      <c r="AS38" s="330">
        <v>0</v>
      </c>
      <c r="AT38" s="330">
        <v>0</v>
      </c>
      <c r="AU38" s="330">
        <v>0</v>
      </c>
      <c r="AV38" s="330">
        <v>0</v>
      </c>
      <c r="AW38" s="330">
        <v>0</v>
      </c>
      <c r="AX38" s="330">
        <v>0</v>
      </c>
      <c r="AY38" s="330">
        <v>0</v>
      </c>
      <c r="AZ38" s="330">
        <v>0</v>
      </c>
      <c r="BA38" s="330">
        <v>0</v>
      </c>
      <c r="BB38" s="330">
        <v>0</v>
      </c>
      <c r="BC38" s="330">
        <v>0</v>
      </c>
      <c r="BD38" s="330">
        <v>0</v>
      </c>
      <c r="BE38" s="330">
        <v>0</v>
      </c>
      <c r="BF38" s="330">
        <v>0</v>
      </c>
      <c r="BG38" s="330">
        <v>0</v>
      </c>
      <c r="BH38" s="330">
        <v>0</v>
      </c>
      <c r="BI38" s="330">
        <v>0</v>
      </c>
      <c r="BJ38" s="330">
        <v>0</v>
      </c>
      <c r="BK38" s="330">
        <v>0</v>
      </c>
      <c r="BL38" s="330">
        <v>0</v>
      </c>
      <c r="BM38" s="330">
        <v>0</v>
      </c>
      <c r="BN38" s="330">
        <v>0</v>
      </c>
      <c r="BO38" s="330">
        <v>0</v>
      </c>
      <c r="BP38" s="330">
        <v>0</v>
      </c>
      <c r="BQ38" s="330">
        <v>0</v>
      </c>
      <c r="BR38" s="330">
        <v>0</v>
      </c>
      <c r="BS38" s="330">
        <v>0</v>
      </c>
      <c r="BT38" s="330">
        <v>0</v>
      </c>
      <c r="BU38" s="330">
        <v>0</v>
      </c>
      <c r="BV38" s="330">
        <v>0</v>
      </c>
      <c r="BW38" s="330">
        <v>0</v>
      </c>
      <c r="BX38" s="330">
        <v>0</v>
      </c>
      <c r="BY38" s="330">
        <v>0</v>
      </c>
      <c r="BZ38" s="330">
        <v>0</v>
      </c>
      <c r="CA38" s="330">
        <v>0</v>
      </c>
      <c r="CB38" s="330">
        <v>0</v>
      </c>
      <c r="CC38" s="330">
        <v>0</v>
      </c>
      <c r="CD38" s="330">
        <v>0</v>
      </c>
      <c r="CE38" s="330">
        <v>0</v>
      </c>
      <c r="CF38" s="330">
        <v>0</v>
      </c>
      <c r="CG38" s="330">
        <v>0</v>
      </c>
      <c r="CH38" s="330">
        <v>0</v>
      </c>
      <c r="CI38" s="330">
        <v>0</v>
      </c>
      <c r="CJ38" s="330">
        <v>0</v>
      </c>
      <c r="CK38" s="330">
        <v>0</v>
      </c>
      <c r="CL38" s="330">
        <v>0</v>
      </c>
      <c r="CM38" s="330">
        <v>0</v>
      </c>
      <c r="CN38" s="330">
        <v>0</v>
      </c>
      <c r="CO38" s="330">
        <v>0</v>
      </c>
      <c r="CP38" s="330">
        <v>0</v>
      </c>
      <c r="CQ38" s="330">
        <v>0</v>
      </c>
      <c r="CR38" s="330">
        <v>0</v>
      </c>
      <c r="CS38" s="330">
        <v>0</v>
      </c>
      <c r="CT38" s="330">
        <v>0</v>
      </c>
      <c r="CU38" s="330">
        <v>0</v>
      </c>
      <c r="CV38" s="330">
        <v>0</v>
      </c>
      <c r="CW38" s="330">
        <v>0</v>
      </c>
      <c r="CX38" s="330">
        <v>0</v>
      </c>
      <c r="CY38" s="330">
        <v>0</v>
      </c>
      <c r="CZ38" s="330">
        <v>0</v>
      </c>
      <c r="DA38" s="330">
        <v>0</v>
      </c>
      <c r="DB38" s="330">
        <v>0</v>
      </c>
      <c r="DC38" s="330">
        <v>0</v>
      </c>
      <c r="DD38" s="330">
        <v>0</v>
      </c>
      <c r="DE38" s="330">
        <v>0</v>
      </c>
      <c r="DF38" s="330">
        <v>0</v>
      </c>
      <c r="DG38" s="330">
        <v>0</v>
      </c>
      <c r="DH38" s="330">
        <v>0</v>
      </c>
      <c r="DI38" s="330">
        <v>0</v>
      </c>
      <c r="DJ38" s="330">
        <v>0</v>
      </c>
      <c r="DK38" s="330">
        <v>0</v>
      </c>
      <c r="DL38" s="330">
        <v>0</v>
      </c>
      <c r="DM38" s="330">
        <v>0</v>
      </c>
      <c r="DN38" s="330">
        <v>0</v>
      </c>
      <c r="DO38" s="330">
        <v>0</v>
      </c>
      <c r="DP38" s="330">
        <v>0</v>
      </c>
      <c r="DQ38" s="330">
        <v>0</v>
      </c>
      <c r="DR38" s="330">
        <v>0</v>
      </c>
      <c r="DS38" s="330">
        <v>0</v>
      </c>
      <c r="DT38" s="330">
        <v>0</v>
      </c>
      <c r="DU38" s="330">
        <v>0</v>
      </c>
      <c r="DV38" s="330">
        <v>0</v>
      </c>
      <c r="DW38" s="330">
        <v>0</v>
      </c>
      <c r="DX38" s="330">
        <v>0</v>
      </c>
      <c r="DY38" s="330">
        <v>0</v>
      </c>
      <c r="DZ38" s="330">
        <v>0</v>
      </c>
      <c r="EA38" s="330">
        <v>0</v>
      </c>
      <c r="EB38" s="330">
        <v>0</v>
      </c>
      <c r="EC38" s="330">
        <v>0</v>
      </c>
      <c r="ED38" s="330">
        <v>0</v>
      </c>
      <c r="EE38" s="330">
        <v>0</v>
      </c>
      <c r="EF38" s="330">
        <v>0</v>
      </c>
      <c r="EG38" s="330">
        <v>0</v>
      </c>
      <c r="EH38" s="330">
        <v>0</v>
      </c>
      <c r="EI38" s="330">
        <v>0</v>
      </c>
      <c r="EJ38" s="330">
        <v>0</v>
      </c>
      <c r="EK38" s="330">
        <v>0</v>
      </c>
      <c r="EL38" s="330">
        <v>0</v>
      </c>
      <c r="EM38" s="330">
        <v>0</v>
      </c>
      <c r="EN38" s="330">
        <v>0</v>
      </c>
      <c r="EO38" s="330">
        <v>0</v>
      </c>
      <c r="EP38" s="330">
        <v>0</v>
      </c>
      <c r="EQ38" s="330">
        <v>0</v>
      </c>
      <c r="ER38" s="330">
        <v>0</v>
      </c>
      <c r="ES38" s="330">
        <v>0</v>
      </c>
      <c r="ET38" s="330">
        <v>0</v>
      </c>
      <c r="EU38" s="330">
        <v>0</v>
      </c>
      <c r="EV38" s="330">
        <v>0</v>
      </c>
      <c r="EW38" s="330">
        <v>0</v>
      </c>
      <c r="EX38" s="330">
        <v>0</v>
      </c>
      <c r="EY38" s="330">
        <v>0</v>
      </c>
      <c r="EZ38" s="330">
        <v>0</v>
      </c>
      <c r="FA38" s="330">
        <v>0</v>
      </c>
      <c r="FB38" s="330">
        <v>0</v>
      </c>
      <c r="FC38" s="330">
        <v>0</v>
      </c>
      <c r="FD38" s="330">
        <v>0</v>
      </c>
      <c r="FE38" s="330">
        <v>0</v>
      </c>
      <c r="FF38" s="330">
        <v>0</v>
      </c>
      <c r="FG38" s="330">
        <v>0</v>
      </c>
      <c r="FH38" s="330">
        <v>0</v>
      </c>
      <c r="FI38" s="330">
        <v>0</v>
      </c>
      <c r="FJ38" s="330">
        <v>0</v>
      </c>
      <c r="FK38" s="330">
        <v>0</v>
      </c>
      <c r="FL38" s="330">
        <v>0</v>
      </c>
      <c r="FM38" s="330">
        <v>0</v>
      </c>
      <c r="FN38" s="330">
        <v>0</v>
      </c>
      <c r="FO38" s="330">
        <v>0</v>
      </c>
      <c r="FP38" s="330">
        <v>0</v>
      </c>
      <c r="FQ38" s="330">
        <v>0</v>
      </c>
      <c r="FR38" s="330">
        <v>0</v>
      </c>
      <c r="FS38" s="330">
        <v>0</v>
      </c>
      <c r="FT38" s="330">
        <v>0</v>
      </c>
      <c r="FU38" s="330">
        <v>0</v>
      </c>
      <c r="FV38" s="330">
        <v>0</v>
      </c>
      <c r="FW38" s="330">
        <v>0</v>
      </c>
      <c r="FX38" s="330">
        <v>0</v>
      </c>
      <c r="FY38" s="330">
        <v>0</v>
      </c>
      <c r="FZ38" s="330">
        <v>0</v>
      </c>
      <c r="GA38" s="330">
        <v>0</v>
      </c>
      <c r="GB38" s="330">
        <v>0</v>
      </c>
      <c r="GC38" s="330">
        <v>0</v>
      </c>
      <c r="GD38" s="330">
        <v>0</v>
      </c>
      <c r="GE38" s="330">
        <v>0</v>
      </c>
      <c r="GF38" s="330">
        <v>0</v>
      </c>
      <c r="GG38" s="330">
        <v>0</v>
      </c>
      <c r="GH38" s="330">
        <v>0</v>
      </c>
      <c r="GI38" s="330">
        <v>0</v>
      </c>
      <c r="GJ38" s="330">
        <v>0</v>
      </c>
      <c r="GK38" s="330">
        <v>0</v>
      </c>
      <c r="GL38" s="330">
        <v>0</v>
      </c>
      <c r="GM38" s="330">
        <v>0</v>
      </c>
      <c r="GN38" s="330">
        <v>0</v>
      </c>
      <c r="GO38" s="330">
        <v>0</v>
      </c>
      <c r="GP38" s="330">
        <v>0</v>
      </c>
      <c r="GQ38" s="330">
        <v>0</v>
      </c>
      <c r="GR38" s="330">
        <v>0</v>
      </c>
      <c r="GS38" s="330">
        <v>0</v>
      </c>
      <c r="GT38" s="330">
        <v>0</v>
      </c>
      <c r="GU38" s="330">
        <v>0</v>
      </c>
      <c r="GV38" s="330">
        <v>0</v>
      </c>
      <c r="GW38" s="330">
        <v>0</v>
      </c>
      <c r="GX38" s="330">
        <v>0</v>
      </c>
      <c r="GY38" s="330">
        <v>0</v>
      </c>
      <c r="GZ38" s="330">
        <v>0</v>
      </c>
      <c r="HA38" s="330">
        <v>0</v>
      </c>
      <c r="HB38" s="330">
        <v>0</v>
      </c>
      <c r="HC38" s="330">
        <v>0</v>
      </c>
      <c r="HD38" s="330">
        <v>0</v>
      </c>
      <c r="HE38" s="330">
        <v>0</v>
      </c>
      <c r="HF38" s="330">
        <v>0</v>
      </c>
      <c r="HG38" s="330">
        <v>0</v>
      </c>
      <c r="HH38" s="330">
        <v>0</v>
      </c>
      <c r="HI38" s="330">
        <v>0</v>
      </c>
      <c r="HJ38" s="330">
        <v>0</v>
      </c>
      <c r="HK38" s="330">
        <v>0</v>
      </c>
      <c r="HL38" s="330">
        <v>0</v>
      </c>
      <c r="HM38" s="330">
        <v>0</v>
      </c>
      <c r="HN38" s="330">
        <v>0</v>
      </c>
      <c r="HO38" s="330">
        <v>0</v>
      </c>
      <c r="HP38" s="330">
        <v>0</v>
      </c>
      <c r="HQ38" s="330">
        <v>0</v>
      </c>
      <c r="HR38" s="330">
        <v>0</v>
      </c>
      <c r="HS38" s="330">
        <v>0</v>
      </c>
      <c r="HT38" s="330">
        <v>0</v>
      </c>
      <c r="HU38" s="330">
        <v>0</v>
      </c>
      <c r="HV38" s="330">
        <v>0</v>
      </c>
      <c r="HW38" s="330">
        <v>0</v>
      </c>
      <c r="HX38" s="330">
        <v>0</v>
      </c>
      <c r="HY38" s="330">
        <v>0</v>
      </c>
      <c r="HZ38" s="330">
        <v>0</v>
      </c>
      <c r="IA38" s="330">
        <v>0</v>
      </c>
      <c r="IB38" s="330">
        <v>0</v>
      </c>
      <c r="IC38" s="330">
        <v>0</v>
      </c>
      <c r="ID38" s="330">
        <v>0</v>
      </c>
      <c r="IE38" s="330">
        <v>0</v>
      </c>
      <c r="IF38" s="330">
        <v>0</v>
      </c>
      <c r="IG38" s="330">
        <v>0</v>
      </c>
      <c r="IH38" s="330">
        <v>0</v>
      </c>
      <c r="II38" s="330">
        <v>0</v>
      </c>
      <c r="IJ38" s="330">
        <v>0</v>
      </c>
      <c r="IK38" s="330">
        <v>0</v>
      </c>
      <c r="IL38" s="330">
        <v>0</v>
      </c>
      <c r="IM38" s="330">
        <v>0</v>
      </c>
      <c r="IN38" s="330">
        <v>0</v>
      </c>
      <c r="IO38" s="330">
        <v>0</v>
      </c>
      <c r="IP38" s="330">
        <v>0</v>
      </c>
      <c r="IQ38" s="330">
        <v>0</v>
      </c>
      <c r="IR38" s="330">
        <v>0</v>
      </c>
      <c r="IS38" s="330">
        <v>0</v>
      </c>
      <c r="IT38" s="330">
        <v>0</v>
      </c>
      <c r="IU38" s="330">
        <v>0</v>
      </c>
      <c r="IV38" s="330">
        <v>0</v>
      </c>
      <c r="IW38" s="330">
        <v>0</v>
      </c>
      <c r="IX38" s="330">
        <v>0</v>
      </c>
      <c r="IY38" s="330">
        <v>0</v>
      </c>
      <c r="IZ38" s="330">
        <v>0</v>
      </c>
      <c r="JA38" s="330">
        <v>0</v>
      </c>
      <c r="JB38" s="330">
        <v>0</v>
      </c>
      <c r="JC38" s="330">
        <v>0</v>
      </c>
      <c r="JD38" s="330">
        <v>0</v>
      </c>
      <c r="JE38" s="330">
        <v>0</v>
      </c>
      <c r="JF38" s="330">
        <v>0</v>
      </c>
      <c r="JG38" s="330">
        <v>0</v>
      </c>
      <c r="JH38" s="330">
        <v>0</v>
      </c>
      <c r="JI38" s="330">
        <v>0</v>
      </c>
      <c r="JJ38" s="330">
        <v>0</v>
      </c>
      <c r="JK38" s="330">
        <v>0</v>
      </c>
      <c r="JL38" s="330">
        <v>0</v>
      </c>
      <c r="JM38" s="330">
        <v>0</v>
      </c>
      <c r="JN38" s="330">
        <v>0</v>
      </c>
      <c r="JO38" s="330">
        <v>0</v>
      </c>
      <c r="JP38" s="330">
        <v>0</v>
      </c>
      <c r="JQ38" s="330">
        <v>0</v>
      </c>
      <c r="JR38" s="330">
        <v>0</v>
      </c>
      <c r="JS38" s="330">
        <v>0</v>
      </c>
      <c r="JT38" s="330">
        <v>0</v>
      </c>
      <c r="JU38" s="330">
        <v>0</v>
      </c>
      <c r="JV38" s="330">
        <v>0</v>
      </c>
      <c r="JW38" s="330">
        <v>0</v>
      </c>
      <c r="JX38" s="330">
        <v>0</v>
      </c>
      <c r="JY38" s="330">
        <v>0</v>
      </c>
      <c r="JZ38" s="330">
        <v>0</v>
      </c>
      <c r="KA38" s="330">
        <v>0</v>
      </c>
      <c r="KB38" s="330">
        <v>0</v>
      </c>
      <c r="KC38" s="330">
        <v>0</v>
      </c>
      <c r="KD38" s="330">
        <v>0</v>
      </c>
      <c r="KE38" s="330">
        <v>0</v>
      </c>
      <c r="KF38" s="330">
        <v>0</v>
      </c>
      <c r="KG38" s="330">
        <v>0</v>
      </c>
      <c r="KH38" s="330">
        <v>0</v>
      </c>
      <c r="KI38" s="330">
        <v>0</v>
      </c>
      <c r="KJ38" s="330">
        <v>0</v>
      </c>
      <c r="KK38" s="330">
        <v>0</v>
      </c>
      <c r="KL38" s="330">
        <v>0</v>
      </c>
      <c r="KM38" s="330">
        <v>0</v>
      </c>
      <c r="KN38" s="330">
        <v>0</v>
      </c>
      <c r="KO38" s="330">
        <v>0</v>
      </c>
      <c r="KP38" s="330">
        <v>0</v>
      </c>
      <c r="KQ38" s="167"/>
      <c r="KS38" s="169">
        <f t="shared" si="2"/>
        <v>0</v>
      </c>
      <c r="KT38" s="169">
        <f t="shared" si="3"/>
        <v>0</v>
      </c>
      <c r="KU38" s="169">
        <f t="shared" si="5"/>
        <v>0</v>
      </c>
      <c r="KV38" s="178"/>
      <c r="KW38" s="178"/>
      <c r="KY38" s="168">
        <f t="shared" si="4"/>
        <v>0</v>
      </c>
    </row>
    <row r="39" spans="1:311" ht="12.75" hidden="1" customHeight="1" x14ac:dyDescent="0.25">
      <c r="A39" s="166">
        <f t="shared" si="0"/>
        <v>1995</v>
      </c>
      <c r="B39" s="273">
        <f t="shared" si="1"/>
        <v>34789</v>
      </c>
      <c r="C39" s="330">
        <v>0</v>
      </c>
      <c r="D39" s="330">
        <v>0</v>
      </c>
      <c r="E39" s="330">
        <v>0</v>
      </c>
      <c r="F39" s="330">
        <v>0</v>
      </c>
      <c r="G39" s="330">
        <v>0</v>
      </c>
      <c r="H39" s="330">
        <v>0</v>
      </c>
      <c r="I39" s="330">
        <v>0</v>
      </c>
      <c r="J39" s="330">
        <v>0</v>
      </c>
      <c r="K39" s="330">
        <v>0</v>
      </c>
      <c r="L39" s="330">
        <v>0</v>
      </c>
      <c r="M39" s="330">
        <v>0</v>
      </c>
      <c r="N39" s="330">
        <v>0</v>
      </c>
      <c r="O39" s="330">
        <v>0</v>
      </c>
      <c r="P39" s="330">
        <v>0</v>
      </c>
      <c r="Q39" s="330">
        <v>0</v>
      </c>
      <c r="R39" s="330">
        <v>0</v>
      </c>
      <c r="S39" s="330">
        <v>0</v>
      </c>
      <c r="T39" s="330">
        <v>0</v>
      </c>
      <c r="U39" s="330">
        <v>0</v>
      </c>
      <c r="V39" s="330">
        <v>0</v>
      </c>
      <c r="W39" s="330">
        <v>0</v>
      </c>
      <c r="X39" s="330">
        <v>0</v>
      </c>
      <c r="Y39" s="330">
        <v>0</v>
      </c>
      <c r="Z39" s="330">
        <v>0</v>
      </c>
      <c r="AA39" s="330">
        <v>0</v>
      </c>
      <c r="AB39" s="330">
        <v>0</v>
      </c>
      <c r="AC39" s="330">
        <v>0</v>
      </c>
      <c r="AD39" s="330">
        <v>0</v>
      </c>
      <c r="AE39" s="330">
        <v>0</v>
      </c>
      <c r="AF39" s="330">
        <v>0</v>
      </c>
      <c r="AG39" s="330">
        <v>0</v>
      </c>
      <c r="AH39" s="330">
        <v>0</v>
      </c>
      <c r="AI39" s="330">
        <v>0</v>
      </c>
      <c r="AJ39" s="330">
        <v>0</v>
      </c>
      <c r="AK39" s="330">
        <v>0</v>
      </c>
      <c r="AL39" s="330">
        <v>0</v>
      </c>
      <c r="AM39" s="330">
        <v>0</v>
      </c>
      <c r="AN39" s="330">
        <v>0</v>
      </c>
      <c r="AO39" s="330">
        <v>0</v>
      </c>
      <c r="AP39" s="330">
        <v>0</v>
      </c>
      <c r="AQ39" s="330">
        <v>0</v>
      </c>
      <c r="AR39" s="330">
        <v>0</v>
      </c>
      <c r="AS39" s="330">
        <v>0</v>
      </c>
      <c r="AT39" s="330">
        <v>0</v>
      </c>
      <c r="AU39" s="330">
        <v>0</v>
      </c>
      <c r="AV39" s="330">
        <v>0</v>
      </c>
      <c r="AW39" s="330">
        <v>0</v>
      </c>
      <c r="AX39" s="330">
        <v>0</v>
      </c>
      <c r="AY39" s="330">
        <v>0</v>
      </c>
      <c r="AZ39" s="330">
        <v>0</v>
      </c>
      <c r="BA39" s="330">
        <v>0</v>
      </c>
      <c r="BB39" s="330">
        <v>0</v>
      </c>
      <c r="BC39" s="330">
        <v>0</v>
      </c>
      <c r="BD39" s="330">
        <v>0</v>
      </c>
      <c r="BE39" s="330">
        <v>0</v>
      </c>
      <c r="BF39" s="330">
        <v>0</v>
      </c>
      <c r="BG39" s="330">
        <v>0</v>
      </c>
      <c r="BH39" s="330">
        <v>0</v>
      </c>
      <c r="BI39" s="330">
        <v>0</v>
      </c>
      <c r="BJ39" s="330">
        <v>0</v>
      </c>
      <c r="BK39" s="330">
        <v>0</v>
      </c>
      <c r="BL39" s="330">
        <v>0</v>
      </c>
      <c r="BM39" s="330">
        <v>0</v>
      </c>
      <c r="BN39" s="330">
        <v>0</v>
      </c>
      <c r="BO39" s="330">
        <v>0</v>
      </c>
      <c r="BP39" s="330">
        <v>0</v>
      </c>
      <c r="BQ39" s="330">
        <v>0</v>
      </c>
      <c r="BR39" s="330">
        <v>0</v>
      </c>
      <c r="BS39" s="330">
        <v>0</v>
      </c>
      <c r="BT39" s="330">
        <v>0</v>
      </c>
      <c r="BU39" s="330">
        <v>0</v>
      </c>
      <c r="BV39" s="330">
        <v>0</v>
      </c>
      <c r="BW39" s="330">
        <v>0</v>
      </c>
      <c r="BX39" s="330">
        <v>0</v>
      </c>
      <c r="BY39" s="330">
        <v>0</v>
      </c>
      <c r="BZ39" s="330">
        <v>0</v>
      </c>
      <c r="CA39" s="330">
        <v>0</v>
      </c>
      <c r="CB39" s="330">
        <v>0</v>
      </c>
      <c r="CC39" s="330">
        <v>0</v>
      </c>
      <c r="CD39" s="330">
        <v>0</v>
      </c>
      <c r="CE39" s="330">
        <v>0</v>
      </c>
      <c r="CF39" s="330">
        <v>0</v>
      </c>
      <c r="CG39" s="330">
        <v>0</v>
      </c>
      <c r="CH39" s="330">
        <v>0</v>
      </c>
      <c r="CI39" s="330">
        <v>0</v>
      </c>
      <c r="CJ39" s="330">
        <v>0</v>
      </c>
      <c r="CK39" s="330">
        <v>0</v>
      </c>
      <c r="CL39" s="330">
        <v>0</v>
      </c>
      <c r="CM39" s="330">
        <v>0</v>
      </c>
      <c r="CN39" s="330">
        <v>0</v>
      </c>
      <c r="CO39" s="330">
        <v>0</v>
      </c>
      <c r="CP39" s="330">
        <v>0</v>
      </c>
      <c r="CQ39" s="330">
        <v>0</v>
      </c>
      <c r="CR39" s="330">
        <v>0</v>
      </c>
      <c r="CS39" s="330">
        <v>0</v>
      </c>
      <c r="CT39" s="330">
        <v>0</v>
      </c>
      <c r="CU39" s="330">
        <v>0</v>
      </c>
      <c r="CV39" s="330">
        <v>0</v>
      </c>
      <c r="CW39" s="330">
        <v>0</v>
      </c>
      <c r="CX39" s="330">
        <v>0</v>
      </c>
      <c r="CY39" s="330">
        <v>0</v>
      </c>
      <c r="CZ39" s="330">
        <v>0</v>
      </c>
      <c r="DA39" s="330">
        <v>0</v>
      </c>
      <c r="DB39" s="330">
        <v>0</v>
      </c>
      <c r="DC39" s="330">
        <v>0</v>
      </c>
      <c r="DD39" s="330">
        <v>0</v>
      </c>
      <c r="DE39" s="330">
        <v>0</v>
      </c>
      <c r="DF39" s="330">
        <v>0</v>
      </c>
      <c r="DG39" s="330">
        <v>0</v>
      </c>
      <c r="DH39" s="330">
        <v>0</v>
      </c>
      <c r="DI39" s="330">
        <v>0</v>
      </c>
      <c r="DJ39" s="330">
        <v>0</v>
      </c>
      <c r="DK39" s="330">
        <v>0</v>
      </c>
      <c r="DL39" s="330">
        <v>0</v>
      </c>
      <c r="DM39" s="330">
        <v>0</v>
      </c>
      <c r="DN39" s="330">
        <v>0</v>
      </c>
      <c r="DO39" s="330">
        <v>0</v>
      </c>
      <c r="DP39" s="330">
        <v>0</v>
      </c>
      <c r="DQ39" s="330">
        <v>0</v>
      </c>
      <c r="DR39" s="330">
        <v>0</v>
      </c>
      <c r="DS39" s="330">
        <v>0</v>
      </c>
      <c r="DT39" s="330">
        <v>0</v>
      </c>
      <c r="DU39" s="330">
        <v>0</v>
      </c>
      <c r="DV39" s="330">
        <v>0</v>
      </c>
      <c r="DW39" s="330">
        <v>0</v>
      </c>
      <c r="DX39" s="330">
        <v>0</v>
      </c>
      <c r="DY39" s="330">
        <v>0</v>
      </c>
      <c r="DZ39" s="330">
        <v>0</v>
      </c>
      <c r="EA39" s="330">
        <v>0</v>
      </c>
      <c r="EB39" s="330">
        <v>0</v>
      </c>
      <c r="EC39" s="330">
        <v>0</v>
      </c>
      <c r="ED39" s="330">
        <v>0</v>
      </c>
      <c r="EE39" s="330">
        <v>0</v>
      </c>
      <c r="EF39" s="330">
        <v>0</v>
      </c>
      <c r="EG39" s="330">
        <v>0</v>
      </c>
      <c r="EH39" s="330">
        <v>0</v>
      </c>
      <c r="EI39" s="330">
        <v>0</v>
      </c>
      <c r="EJ39" s="330">
        <v>0</v>
      </c>
      <c r="EK39" s="330">
        <v>0</v>
      </c>
      <c r="EL39" s="330">
        <v>0</v>
      </c>
      <c r="EM39" s="330">
        <v>0</v>
      </c>
      <c r="EN39" s="330">
        <v>0</v>
      </c>
      <c r="EO39" s="330">
        <v>0</v>
      </c>
      <c r="EP39" s="330">
        <v>0</v>
      </c>
      <c r="EQ39" s="330">
        <v>0</v>
      </c>
      <c r="ER39" s="330">
        <v>0</v>
      </c>
      <c r="ES39" s="330">
        <v>0</v>
      </c>
      <c r="ET39" s="330">
        <v>0</v>
      </c>
      <c r="EU39" s="330">
        <v>0</v>
      </c>
      <c r="EV39" s="330">
        <v>0</v>
      </c>
      <c r="EW39" s="330">
        <v>0</v>
      </c>
      <c r="EX39" s="330">
        <v>0</v>
      </c>
      <c r="EY39" s="330">
        <v>0</v>
      </c>
      <c r="EZ39" s="330">
        <v>0</v>
      </c>
      <c r="FA39" s="330">
        <v>0</v>
      </c>
      <c r="FB39" s="330">
        <v>0</v>
      </c>
      <c r="FC39" s="330">
        <v>0</v>
      </c>
      <c r="FD39" s="330">
        <v>0</v>
      </c>
      <c r="FE39" s="330">
        <v>0</v>
      </c>
      <c r="FF39" s="330">
        <v>0</v>
      </c>
      <c r="FG39" s="330">
        <v>0</v>
      </c>
      <c r="FH39" s="330">
        <v>0</v>
      </c>
      <c r="FI39" s="330">
        <v>0</v>
      </c>
      <c r="FJ39" s="330">
        <v>0</v>
      </c>
      <c r="FK39" s="330">
        <v>0</v>
      </c>
      <c r="FL39" s="330">
        <v>0</v>
      </c>
      <c r="FM39" s="330">
        <v>0</v>
      </c>
      <c r="FN39" s="330">
        <v>0</v>
      </c>
      <c r="FO39" s="330">
        <v>0</v>
      </c>
      <c r="FP39" s="330">
        <v>0</v>
      </c>
      <c r="FQ39" s="330">
        <v>0</v>
      </c>
      <c r="FR39" s="330">
        <v>0</v>
      </c>
      <c r="FS39" s="330">
        <v>0</v>
      </c>
      <c r="FT39" s="330">
        <v>0</v>
      </c>
      <c r="FU39" s="330">
        <v>0</v>
      </c>
      <c r="FV39" s="330">
        <v>0</v>
      </c>
      <c r="FW39" s="330">
        <v>0</v>
      </c>
      <c r="FX39" s="330">
        <v>0</v>
      </c>
      <c r="FY39" s="330">
        <v>0</v>
      </c>
      <c r="FZ39" s="330">
        <v>0</v>
      </c>
      <c r="GA39" s="330">
        <v>0</v>
      </c>
      <c r="GB39" s="330">
        <v>0</v>
      </c>
      <c r="GC39" s="330">
        <v>0</v>
      </c>
      <c r="GD39" s="330">
        <v>0</v>
      </c>
      <c r="GE39" s="330">
        <v>0</v>
      </c>
      <c r="GF39" s="330">
        <v>0</v>
      </c>
      <c r="GG39" s="330">
        <v>0</v>
      </c>
      <c r="GH39" s="330">
        <v>0</v>
      </c>
      <c r="GI39" s="330">
        <v>0</v>
      </c>
      <c r="GJ39" s="330">
        <v>0</v>
      </c>
      <c r="GK39" s="330">
        <v>0</v>
      </c>
      <c r="GL39" s="330">
        <v>0</v>
      </c>
      <c r="GM39" s="330">
        <v>0</v>
      </c>
      <c r="GN39" s="330">
        <v>0</v>
      </c>
      <c r="GO39" s="330">
        <v>0</v>
      </c>
      <c r="GP39" s="330">
        <v>0</v>
      </c>
      <c r="GQ39" s="330">
        <v>0</v>
      </c>
      <c r="GR39" s="330">
        <v>0</v>
      </c>
      <c r="GS39" s="330">
        <v>0</v>
      </c>
      <c r="GT39" s="330">
        <v>0</v>
      </c>
      <c r="GU39" s="330">
        <v>0</v>
      </c>
      <c r="GV39" s="330">
        <v>0</v>
      </c>
      <c r="GW39" s="330">
        <v>0</v>
      </c>
      <c r="GX39" s="330">
        <v>0</v>
      </c>
      <c r="GY39" s="330">
        <v>0</v>
      </c>
      <c r="GZ39" s="330">
        <v>0</v>
      </c>
      <c r="HA39" s="330">
        <v>0</v>
      </c>
      <c r="HB39" s="330">
        <v>0</v>
      </c>
      <c r="HC39" s="330">
        <v>0</v>
      </c>
      <c r="HD39" s="330">
        <v>0</v>
      </c>
      <c r="HE39" s="330">
        <v>0</v>
      </c>
      <c r="HF39" s="330">
        <v>0</v>
      </c>
      <c r="HG39" s="330">
        <v>0</v>
      </c>
      <c r="HH39" s="330">
        <v>0</v>
      </c>
      <c r="HI39" s="330">
        <v>0</v>
      </c>
      <c r="HJ39" s="330">
        <v>0</v>
      </c>
      <c r="HK39" s="330">
        <v>0</v>
      </c>
      <c r="HL39" s="330">
        <v>0</v>
      </c>
      <c r="HM39" s="330">
        <v>0</v>
      </c>
      <c r="HN39" s="330">
        <v>0</v>
      </c>
      <c r="HO39" s="330">
        <v>0</v>
      </c>
      <c r="HP39" s="330">
        <v>0</v>
      </c>
      <c r="HQ39" s="330">
        <v>0</v>
      </c>
      <c r="HR39" s="330">
        <v>0</v>
      </c>
      <c r="HS39" s="330">
        <v>0</v>
      </c>
      <c r="HT39" s="330">
        <v>0</v>
      </c>
      <c r="HU39" s="330">
        <v>0</v>
      </c>
      <c r="HV39" s="330">
        <v>0</v>
      </c>
      <c r="HW39" s="330">
        <v>0</v>
      </c>
      <c r="HX39" s="330">
        <v>0</v>
      </c>
      <c r="HY39" s="330">
        <v>0</v>
      </c>
      <c r="HZ39" s="330">
        <v>0</v>
      </c>
      <c r="IA39" s="330">
        <v>0</v>
      </c>
      <c r="IB39" s="330">
        <v>0</v>
      </c>
      <c r="IC39" s="330">
        <v>0</v>
      </c>
      <c r="ID39" s="330">
        <v>0</v>
      </c>
      <c r="IE39" s="330">
        <v>0</v>
      </c>
      <c r="IF39" s="330">
        <v>0</v>
      </c>
      <c r="IG39" s="330">
        <v>0</v>
      </c>
      <c r="IH39" s="330">
        <v>0</v>
      </c>
      <c r="II39" s="330">
        <v>0</v>
      </c>
      <c r="IJ39" s="330">
        <v>0</v>
      </c>
      <c r="IK39" s="330">
        <v>0</v>
      </c>
      <c r="IL39" s="330">
        <v>0</v>
      </c>
      <c r="IM39" s="330">
        <v>0</v>
      </c>
      <c r="IN39" s="330">
        <v>0</v>
      </c>
      <c r="IO39" s="330">
        <v>0</v>
      </c>
      <c r="IP39" s="330">
        <v>0</v>
      </c>
      <c r="IQ39" s="330">
        <v>0</v>
      </c>
      <c r="IR39" s="330">
        <v>0</v>
      </c>
      <c r="IS39" s="330">
        <v>0</v>
      </c>
      <c r="IT39" s="330">
        <v>0</v>
      </c>
      <c r="IU39" s="330">
        <v>0</v>
      </c>
      <c r="IV39" s="330">
        <v>0</v>
      </c>
      <c r="IW39" s="330">
        <v>0</v>
      </c>
      <c r="IX39" s="330">
        <v>0</v>
      </c>
      <c r="IY39" s="330">
        <v>0</v>
      </c>
      <c r="IZ39" s="330">
        <v>0</v>
      </c>
      <c r="JA39" s="330">
        <v>0</v>
      </c>
      <c r="JB39" s="330">
        <v>0</v>
      </c>
      <c r="JC39" s="330">
        <v>0</v>
      </c>
      <c r="JD39" s="330">
        <v>0</v>
      </c>
      <c r="JE39" s="330">
        <v>0</v>
      </c>
      <c r="JF39" s="330">
        <v>0</v>
      </c>
      <c r="JG39" s="330">
        <v>0</v>
      </c>
      <c r="JH39" s="330">
        <v>0</v>
      </c>
      <c r="JI39" s="330">
        <v>0</v>
      </c>
      <c r="JJ39" s="330">
        <v>0</v>
      </c>
      <c r="JK39" s="330">
        <v>0</v>
      </c>
      <c r="JL39" s="330">
        <v>0</v>
      </c>
      <c r="JM39" s="330">
        <v>0</v>
      </c>
      <c r="JN39" s="330">
        <v>0</v>
      </c>
      <c r="JO39" s="330">
        <v>0</v>
      </c>
      <c r="JP39" s="330">
        <v>0</v>
      </c>
      <c r="JQ39" s="330">
        <v>0</v>
      </c>
      <c r="JR39" s="330">
        <v>0</v>
      </c>
      <c r="JS39" s="330">
        <v>0</v>
      </c>
      <c r="JT39" s="330">
        <v>0</v>
      </c>
      <c r="JU39" s="330">
        <v>0</v>
      </c>
      <c r="JV39" s="330">
        <v>0</v>
      </c>
      <c r="JW39" s="330">
        <v>0</v>
      </c>
      <c r="JX39" s="330">
        <v>0</v>
      </c>
      <c r="JY39" s="330">
        <v>0</v>
      </c>
      <c r="JZ39" s="330">
        <v>0</v>
      </c>
      <c r="KA39" s="330">
        <v>0</v>
      </c>
      <c r="KB39" s="330">
        <v>0</v>
      </c>
      <c r="KC39" s="330">
        <v>0</v>
      </c>
      <c r="KD39" s="330">
        <v>0</v>
      </c>
      <c r="KE39" s="330">
        <v>0</v>
      </c>
      <c r="KF39" s="330">
        <v>0</v>
      </c>
      <c r="KG39" s="330">
        <v>0</v>
      </c>
      <c r="KH39" s="330">
        <v>0</v>
      </c>
      <c r="KI39" s="330">
        <v>0</v>
      </c>
      <c r="KJ39" s="330">
        <v>0</v>
      </c>
      <c r="KK39" s="330">
        <v>0</v>
      </c>
      <c r="KL39" s="330">
        <v>0</v>
      </c>
      <c r="KM39" s="330">
        <v>0</v>
      </c>
      <c r="KN39" s="330">
        <v>0</v>
      </c>
      <c r="KO39" s="330">
        <v>0</v>
      </c>
      <c r="KP39" s="330">
        <v>0</v>
      </c>
      <c r="KQ39" s="167"/>
      <c r="KS39" s="169">
        <f t="shared" si="2"/>
        <v>0</v>
      </c>
      <c r="KT39" s="169">
        <f t="shared" si="3"/>
        <v>0</v>
      </c>
      <c r="KU39" s="169">
        <f t="shared" si="5"/>
        <v>0</v>
      </c>
      <c r="KV39" s="178"/>
      <c r="KW39" s="178"/>
      <c r="KY39" s="168">
        <f t="shared" si="4"/>
        <v>0</v>
      </c>
    </row>
    <row r="40" spans="1:311" ht="12.75" hidden="1" customHeight="1" x14ac:dyDescent="0.25">
      <c r="A40" s="166">
        <f t="shared" si="0"/>
        <v>1995</v>
      </c>
      <c r="B40" s="273">
        <f t="shared" si="1"/>
        <v>34880</v>
      </c>
      <c r="C40" s="330">
        <v>0</v>
      </c>
      <c r="D40" s="330">
        <v>0</v>
      </c>
      <c r="E40" s="330">
        <v>0</v>
      </c>
      <c r="F40" s="330">
        <v>0</v>
      </c>
      <c r="G40" s="330">
        <v>0</v>
      </c>
      <c r="H40" s="330">
        <v>0</v>
      </c>
      <c r="I40" s="330">
        <v>0</v>
      </c>
      <c r="J40" s="330">
        <v>0</v>
      </c>
      <c r="K40" s="330">
        <v>0</v>
      </c>
      <c r="L40" s="330">
        <v>0</v>
      </c>
      <c r="M40" s="330">
        <v>0</v>
      </c>
      <c r="N40" s="330">
        <v>0</v>
      </c>
      <c r="O40" s="330">
        <v>0</v>
      </c>
      <c r="P40" s="330">
        <v>0</v>
      </c>
      <c r="Q40" s="330">
        <v>0</v>
      </c>
      <c r="R40" s="330">
        <v>0</v>
      </c>
      <c r="S40" s="330">
        <v>0</v>
      </c>
      <c r="T40" s="330">
        <v>0</v>
      </c>
      <c r="U40" s="330">
        <v>0</v>
      </c>
      <c r="V40" s="330">
        <v>0</v>
      </c>
      <c r="W40" s="330">
        <v>0</v>
      </c>
      <c r="X40" s="330">
        <v>0</v>
      </c>
      <c r="Y40" s="330">
        <v>0</v>
      </c>
      <c r="Z40" s="330">
        <v>0</v>
      </c>
      <c r="AA40" s="330">
        <v>0</v>
      </c>
      <c r="AB40" s="330">
        <v>0</v>
      </c>
      <c r="AC40" s="330">
        <v>0</v>
      </c>
      <c r="AD40" s="330">
        <v>0</v>
      </c>
      <c r="AE40" s="330">
        <v>0</v>
      </c>
      <c r="AF40" s="330">
        <v>0</v>
      </c>
      <c r="AG40" s="330">
        <v>0</v>
      </c>
      <c r="AH40" s="330">
        <v>0</v>
      </c>
      <c r="AI40" s="330">
        <v>0</v>
      </c>
      <c r="AJ40" s="330">
        <v>0</v>
      </c>
      <c r="AK40" s="330">
        <v>0</v>
      </c>
      <c r="AL40" s="330">
        <v>0</v>
      </c>
      <c r="AM40" s="330">
        <v>0</v>
      </c>
      <c r="AN40" s="330">
        <v>0</v>
      </c>
      <c r="AO40" s="330">
        <v>0</v>
      </c>
      <c r="AP40" s="330">
        <v>0</v>
      </c>
      <c r="AQ40" s="330">
        <v>0</v>
      </c>
      <c r="AR40" s="330">
        <v>0</v>
      </c>
      <c r="AS40" s="330">
        <v>0</v>
      </c>
      <c r="AT40" s="330">
        <v>0</v>
      </c>
      <c r="AU40" s="330">
        <v>0</v>
      </c>
      <c r="AV40" s="330">
        <v>0</v>
      </c>
      <c r="AW40" s="330">
        <v>0</v>
      </c>
      <c r="AX40" s="330">
        <v>0</v>
      </c>
      <c r="AY40" s="330">
        <v>0</v>
      </c>
      <c r="AZ40" s="330">
        <v>0</v>
      </c>
      <c r="BA40" s="330">
        <v>0</v>
      </c>
      <c r="BB40" s="330">
        <v>0</v>
      </c>
      <c r="BC40" s="330">
        <v>0</v>
      </c>
      <c r="BD40" s="330">
        <v>0</v>
      </c>
      <c r="BE40" s="330">
        <v>0</v>
      </c>
      <c r="BF40" s="330">
        <v>0</v>
      </c>
      <c r="BG40" s="330">
        <v>0</v>
      </c>
      <c r="BH40" s="330">
        <v>0</v>
      </c>
      <c r="BI40" s="330">
        <v>0</v>
      </c>
      <c r="BJ40" s="330">
        <v>0</v>
      </c>
      <c r="BK40" s="330">
        <v>0</v>
      </c>
      <c r="BL40" s="330">
        <v>0</v>
      </c>
      <c r="BM40" s="330">
        <v>0</v>
      </c>
      <c r="BN40" s="330">
        <v>0</v>
      </c>
      <c r="BO40" s="330">
        <v>0</v>
      </c>
      <c r="BP40" s="330">
        <v>0</v>
      </c>
      <c r="BQ40" s="330">
        <v>0</v>
      </c>
      <c r="BR40" s="330">
        <v>0</v>
      </c>
      <c r="BS40" s="330">
        <v>0</v>
      </c>
      <c r="BT40" s="330">
        <v>0</v>
      </c>
      <c r="BU40" s="330">
        <v>0</v>
      </c>
      <c r="BV40" s="330">
        <v>0</v>
      </c>
      <c r="BW40" s="330">
        <v>0</v>
      </c>
      <c r="BX40" s="330">
        <v>0</v>
      </c>
      <c r="BY40" s="330">
        <v>0</v>
      </c>
      <c r="BZ40" s="330">
        <v>0</v>
      </c>
      <c r="CA40" s="330">
        <v>0</v>
      </c>
      <c r="CB40" s="330">
        <v>0</v>
      </c>
      <c r="CC40" s="330">
        <v>0</v>
      </c>
      <c r="CD40" s="330">
        <v>0</v>
      </c>
      <c r="CE40" s="330">
        <v>0</v>
      </c>
      <c r="CF40" s="330">
        <v>0</v>
      </c>
      <c r="CG40" s="330">
        <v>0</v>
      </c>
      <c r="CH40" s="330">
        <v>0</v>
      </c>
      <c r="CI40" s="330">
        <v>0</v>
      </c>
      <c r="CJ40" s="330">
        <v>0</v>
      </c>
      <c r="CK40" s="330">
        <v>0</v>
      </c>
      <c r="CL40" s="330">
        <v>0</v>
      </c>
      <c r="CM40" s="330">
        <v>0</v>
      </c>
      <c r="CN40" s="330">
        <v>0</v>
      </c>
      <c r="CO40" s="330">
        <v>0</v>
      </c>
      <c r="CP40" s="330">
        <v>0</v>
      </c>
      <c r="CQ40" s="330">
        <v>0</v>
      </c>
      <c r="CR40" s="330">
        <v>0</v>
      </c>
      <c r="CS40" s="330">
        <v>0</v>
      </c>
      <c r="CT40" s="330">
        <v>0</v>
      </c>
      <c r="CU40" s="330">
        <v>0</v>
      </c>
      <c r="CV40" s="330">
        <v>0</v>
      </c>
      <c r="CW40" s="330">
        <v>0</v>
      </c>
      <c r="CX40" s="330">
        <v>0</v>
      </c>
      <c r="CY40" s="330">
        <v>0</v>
      </c>
      <c r="CZ40" s="330">
        <v>0</v>
      </c>
      <c r="DA40" s="330">
        <v>0</v>
      </c>
      <c r="DB40" s="330">
        <v>0</v>
      </c>
      <c r="DC40" s="330">
        <v>0</v>
      </c>
      <c r="DD40" s="330">
        <v>0</v>
      </c>
      <c r="DE40" s="330">
        <v>0</v>
      </c>
      <c r="DF40" s="330">
        <v>0</v>
      </c>
      <c r="DG40" s="330">
        <v>0</v>
      </c>
      <c r="DH40" s="330">
        <v>0</v>
      </c>
      <c r="DI40" s="330">
        <v>0</v>
      </c>
      <c r="DJ40" s="330">
        <v>0</v>
      </c>
      <c r="DK40" s="330">
        <v>0</v>
      </c>
      <c r="DL40" s="330">
        <v>0</v>
      </c>
      <c r="DM40" s="330">
        <v>0</v>
      </c>
      <c r="DN40" s="330">
        <v>0</v>
      </c>
      <c r="DO40" s="330">
        <v>0</v>
      </c>
      <c r="DP40" s="330">
        <v>0</v>
      </c>
      <c r="DQ40" s="330">
        <v>0</v>
      </c>
      <c r="DR40" s="330">
        <v>0</v>
      </c>
      <c r="DS40" s="330">
        <v>0</v>
      </c>
      <c r="DT40" s="330">
        <v>0</v>
      </c>
      <c r="DU40" s="330">
        <v>0</v>
      </c>
      <c r="DV40" s="330">
        <v>0</v>
      </c>
      <c r="DW40" s="330">
        <v>0</v>
      </c>
      <c r="DX40" s="330">
        <v>0</v>
      </c>
      <c r="DY40" s="330">
        <v>0</v>
      </c>
      <c r="DZ40" s="330">
        <v>0</v>
      </c>
      <c r="EA40" s="330">
        <v>0</v>
      </c>
      <c r="EB40" s="330">
        <v>0</v>
      </c>
      <c r="EC40" s="330">
        <v>0</v>
      </c>
      <c r="ED40" s="330">
        <v>0</v>
      </c>
      <c r="EE40" s="330">
        <v>0</v>
      </c>
      <c r="EF40" s="330">
        <v>0</v>
      </c>
      <c r="EG40" s="330">
        <v>0</v>
      </c>
      <c r="EH40" s="330">
        <v>0</v>
      </c>
      <c r="EI40" s="330">
        <v>0</v>
      </c>
      <c r="EJ40" s="330">
        <v>0</v>
      </c>
      <c r="EK40" s="330">
        <v>0</v>
      </c>
      <c r="EL40" s="330">
        <v>0</v>
      </c>
      <c r="EM40" s="330">
        <v>0</v>
      </c>
      <c r="EN40" s="330">
        <v>0</v>
      </c>
      <c r="EO40" s="330">
        <v>0</v>
      </c>
      <c r="EP40" s="330">
        <v>0</v>
      </c>
      <c r="EQ40" s="330">
        <v>0</v>
      </c>
      <c r="ER40" s="330">
        <v>0</v>
      </c>
      <c r="ES40" s="330">
        <v>0</v>
      </c>
      <c r="ET40" s="330">
        <v>0</v>
      </c>
      <c r="EU40" s="330">
        <v>0</v>
      </c>
      <c r="EV40" s="330">
        <v>0</v>
      </c>
      <c r="EW40" s="330">
        <v>0</v>
      </c>
      <c r="EX40" s="330">
        <v>0</v>
      </c>
      <c r="EY40" s="330">
        <v>0</v>
      </c>
      <c r="EZ40" s="330">
        <v>0</v>
      </c>
      <c r="FA40" s="330">
        <v>0</v>
      </c>
      <c r="FB40" s="330">
        <v>0</v>
      </c>
      <c r="FC40" s="330">
        <v>0</v>
      </c>
      <c r="FD40" s="330">
        <v>0</v>
      </c>
      <c r="FE40" s="330">
        <v>0</v>
      </c>
      <c r="FF40" s="330">
        <v>0</v>
      </c>
      <c r="FG40" s="330">
        <v>0</v>
      </c>
      <c r="FH40" s="330">
        <v>0</v>
      </c>
      <c r="FI40" s="330">
        <v>0</v>
      </c>
      <c r="FJ40" s="330">
        <v>0</v>
      </c>
      <c r="FK40" s="330">
        <v>0</v>
      </c>
      <c r="FL40" s="330">
        <v>0</v>
      </c>
      <c r="FM40" s="330">
        <v>0</v>
      </c>
      <c r="FN40" s="330">
        <v>0</v>
      </c>
      <c r="FO40" s="330">
        <v>0</v>
      </c>
      <c r="FP40" s="330">
        <v>0</v>
      </c>
      <c r="FQ40" s="330">
        <v>0</v>
      </c>
      <c r="FR40" s="330">
        <v>0</v>
      </c>
      <c r="FS40" s="330">
        <v>0</v>
      </c>
      <c r="FT40" s="330">
        <v>0</v>
      </c>
      <c r="FU40" s="330">
        <v>0</v>
      </c>
      <c r="FV40" s="330">
        <v>0</v>
      </c>
      <c r="FW40" s="330">
        <v>0</v>
      </c>
      <c r="FX40" s="330">
        <v>0</v>
      </c>
      <c r="FY40" s="330">
        <v>0</v>
      </c>
      <c r="FZ40" s="330">
        <v>0</v>
      </c>
      <c r="GA40" s="330">
        <v>0</v>
      </c>
      <c r="GB40" s="330">
        <v>0</v>
      </c>
      <c r="GC40" s="330">
        <v>0</v>
      </c>
      <c r="GD40" s="330">
        <v>0</v>
      </c>
      <c r="GE40" s="330">
        <v>0</v>
      </c>
      <c r="GF40" s="330">
        <v>0</v>
      </c>
      <c r="GG40" s="330">
        <v>0</v>
      </c>
      <c r="GH40" s="330">
        <v>0</v>
      </c>
      <c r="GI40" s="330">
        <v>0</v>
      </c>
      <c r="GJ40" s="330">
        <v>0</v>
      </c>
      <c r="GK40" s="330">
        <v>0</v>
      </c>
      <c r="GL40" s="330">
        <v>0</v>
      </c>
      <c r="GM40" s="330">
        <v>0</v>
      </c>
      <c r="GN40" s="330">
        <v>0</v>
      </c>
      <c r="GO40" s="330">
        <v>0</v>
      </c>
      <c r="GP40" s="330">
        <v>0</v>
      </c>
      <c r="GQ40" s="330">
        <v>0</v>
      </c>
      <c r="GR40" s="330">
        <v>0</v>
      </c>
      <c r="GS40" s="330">
        <v>0</v>
      </c>
      <c r="GT40" s="330">
        <v>0</v>
      </c>
      <c r="GU40" s="330">
        <v>0</v>
      </c>
      <c r="GV40" s="330">
        <v>0</v>
      </c>
      <c r="GW40" s="330">
        <v>0</v>
      </c>
      <c r="GX40" s="330">
        <v>0</v>
      </c>
      <c r="GY40" s="330">
        <v>0</v>
      </c>
      <c r="GZ40" s="330">
        <v>0</v>
      </c>
      <c r="HA40" s="330">
        <v>0</v>
      </c>
      <c r="HB40" s="330">
        <v>0</v>
      </c>
      <c r="HC40" s="330">
        <v>0</v>
      </c>
      <c r="HD40" s="330">
        <v>0</v>
      </c>
      <c r="HE40" s="330">
        <v>0</v>
      </c>
      <c r="HF40" s="330">
        <v>0</v>
      </c>
      <c r="HG40" s="330">
        <v>0</v>
      </c>
      <c r="HH40" s="330">
        <v>0</v>
      </c>
      <c r="HI40" s="330">
        <v>0</v>
      </c>
      <c r="HJ40" s="330">
        <v>0</v>
      </c>
      <c r="HK40" s="330">
        <v>0</v>
      </c>
      <c r="HL40" s="330">
        <v>0</v>
      </c>
      <c r="HM40" s="330">
        <v>0</v>
      </c>
      <c r="HN40" s="330">
        <v>0</v>
      </c>
      <c r="HO40" s="330">
        <v>0</v>
      </c>
      <c r="HP40" s="330">
        <v>0</v>
      </c>
      <c r="HQ40" s="330">
        <v>0</v>
      </c>
      <c r="HR40" s="330">
        <v>0</v>
      </c>
      <c r="HS40" s="330">
        <v>0</v>
      </c>
      <c r="HT40" s="330">
        <v>0</v>
      </c>
      <c r="HU40" s="330">
        <v>0</v>
      </c>
      <c r="HV40" s="330">
        <v>0</v>
      </c>
      <c r="HW40" s="330">
        <v>0</v>
      </c>
      <c r="HX40" s="330">
        <v>0</v>
      </c>
      <c r="HY40" s="330">
        <v>0</v>
      </c>
      <c r="HZ40" s="330">
        <v>0</v>
      </c>
      <c r="IA40" s="330">
        <v>0</v>
      </c>
      <c r="IB40" s="330">
        <v>0</v>
      </c>
      <c r="IC40" s="330">
        <v>0</v>
      </c>
      <c r="ID40" s="330">
        <v>0</v>
      </c>
      <c r="IE40" s="330">
        <v>0</v>
      </c>
      <c r="IF40" s="330">
        <v>0</v>
      </c>
      <c r="IG40" s="330">
        <v>0</v>
      </c>
      <c r="IH40" s="330">
        <v>0</v>
      </c>
      <c r="II40" s="330">
        <v>0</v>
      </c>
      <c r="IJ40" s="330">
        <v>0</v>
      </c>
      <c r="IK40" s="330">
        <v>0</v>
      </c>
      <c r="IL40" s="330">
        <v>0</v>
      </c>
      <c r="IM40" s="330">
        <v>0</v>
      </c>
      <c r="IN40" s="330">
        <v>0</v>
      </c>
      <c r="IO40" s="330">
        <v>0</v>
      </c>
      <c r="IP40" s="330">
        <v>0</v>
      </c>
      <c r="IQ40" s="330">
        <v>0</v>
      </c>
      <c r="IR40" s="330">
        <v>0</v>
      </c>
      <c r="IS40" s="330">
        <v>0</v>
      </c>
      <c r="IT40" s="330">
        <v>0</v>
      </c>
      <c r="IU40" s="330">
        <v>0</v>
      </c>
      <c r="IV40" s="330">
        <v>0</v>
      </c>
      <c r="IW40" s="330">
        <v>0</v>
      </c>
      <c r="IX40" s="330">
        <v>0</v>
      </c>
      <c r="IY40" s="330">
        <v>0</v>
      </c>
      <c r="IZ40" s="330">
        <v>0</v>
      </c>
      <c r="JA40" s="330">
        <v>0</v>
      </c>
      <c r="JB40" s="330">
        <v>0</v>
      </c>
      <c r="JC40" s="330">
        <v>0</v>
      </c>
      <c r="JD40" s="330">
        <v>0</v>
      </c>
      <c r="JE40" s="330">
        <v>0</v>
      </c>
      <c r="JF40" s="330">
        <v>0</v>
      </c>
      <c r="JG40" s="330">
        <v>0</v>
      </c>
      <c r="JH40" s="330">
        <v>0</v>
      </c>
      <c r="JI40" s="330">
        <v>0</v>
      </c>
      <c r="JJ40" s="330">
        <v>0</v>
      </c>
      <c r="JK40" s="330">
        <v>0</v>
      </c>
      <c r="JL40" s="330">
        <v>0</v>
      </c>
      <c r="JM40" s="330">
        <v>0</v>
      </c>
      <c r="JN40" s="330">
        <v>0</v>
      </c>
      <c r="JO40" s="330">
        <v>0</v>
      </c>
      <c r="JP40" s="330">
        <v>0</v>
      </c>
      <c r="JQ40" s="330">
        <v>0</v>
      </c>
      <c r="JR40" s="330">
        <v>0</v>
      </c>
      <c r="JS40" s="330">
        <v>0</v>
      </c>
      <c r="JT40" s="330">
        <v>0</v>
      </c>
      <c r="JU40" s="330">
        <v>0</v>
      </c>
      <c r="JV40" s="330">
        <v>0</v>
      </c>
      <c r="JW40" s="330">
        <v>0</v>
      </c>
      <c r="JX40" s="330">
        <v>0</v>
      </c>
      <c r="JY40" s="330">
        <v>0</v>
      </c>
      <c r="JZ40" s="330">
        <v>0</v>
      </c>
      <c r="KA40" s="330">
        <v>0</v>
      </c>
      <c r="KB40" s="330">
        <v>0</v>
      </c>
      <c r="KC40" s="330">
        <v>0</v>
      </c>
      <c r="KD40" s="330">
        <v>0</v>
      </c>
      <c r="KE40" s="330">
        <v>0</v>
      </c>
      <c r="KF40" s="330">
        <v>0</v>
      </c>
      <c r="KG40" s="330">
        <v>0</v>
      </c>
      <c r="KH40" s="330">
        <v>0</v>
      </c>
      <c r="KI40" s="330">
        <v>0</v>
      </c>
      <c r="KJ40" s="330">
        <v>0</v>
      </c>
      <c r="KK40" s="330">
        <v>0</v>
      </c>
      <c r="KL40" s="330">
        <v>0</v>
      </c>
      <c r="KM40" s="330">
        <v>0</v>
      </c>
      <c r="KN40" s="330">
        <v>0</v>
      </c>
      <c r="KO40" s="330">
        <v>0</v>
      </c>
      <c r="KP40" s="330">
        <v>0</v>
      </c>
      <c r="KQ40" s="167"/>
      <c r="KS40" s="169">
        <f t="shared" si="2"/>
        <v>0</v>
      </c>
      <c r="KT40" s="169">
        <f t="shared" si="3"/>
        <v>0</v>
      </c>
      <c r="KU40" s="169">
        <f t="shared" si="5"/>
        <v>0</v>
      </c>
      <c r="KV40" s="178"/>
      <c r="KW40" s="178"/>
      <c r="KY40" s="168">
        <f t="shared" si="4"/>
        <v>0</v>
      </c>
    </row>
    <row r="41" spans="1:311" ht="12.75" hidden="1" customHeight="1" x14ac:dyDescent="0.25">
      <c r="A41" s="166">
        <f t="shared" si="0"/>
        <v>1995</v>
      </c>
      <c r="B41" s="273">
        <f t="shared" si="1"/>
        <v>34972</v>
      </c>
      <c r="C41" s="330">
        <v>0</v>
      </c>
      <c r="D41" s="330">
        <v>0</v>
      </c>
      <c r="E41" s="330">
        <v>0</v>
      </c>
      <c r="F41" s="330">
        <v>0</v>
      </c>
      <c r="G41" s="330">
        <v>0</v>
      </c>
      <c r="H41" s="330">
        <v>0</v>
      </c>
      <c r="I41" s="330">
        <v>0</v>
      </c>
      <c r="J41" s="330">
        <v>0</v>
      </c>
      <c r="K41" s="330">
        <v>0</v>
      </c>
      <c r="L41" s="330">
        <v>0</v>
      </c>
      <c r="M41" s="330">
        <v>0</v>
      </c>
      <c r="N41" s="330">
        <v>0</v>
      </c>
      <c r="O41" s="330">
        <v>0</v>
      </c>
      <c r="P41" s="330">
        <v>0</v>
      </c>
      <c r="Q41" s="330">
        <v>0</v>
      </c>
      <c r="R41" s="330">
        <v>0</v>
      </c>
      <c r="S41" s="330">
        <v>0</v>
      </c>
      <c r="T41" s="330">
        <v>0</v>
      </c>
      <c r="U41" s="330">
        <v>0</v>
      </c>
      <c r="V41" s="330">
        <v>0</v>
      </c>
      <c r="W41" s="330">
        <v>0</v>
      </c>
      <c r="X41" s="330">
        <v>0</v>
      </c>
      <c r="Y41" s="330">
        <v>0</v>
      </c>
      <c r="Z41" s="330">
        <v>0</v>
      </c>
      <c r="AA41" s="330">
        <v>0</v>
      </c>
      <c r="AB41" s="330">
        <v>0</v>
      </c>
      <c r="AC41" s="330">
        <v>0</v>
      </c>
      <c r="AD41" s="330">
        <v>0</v>
      </c>
      <c r="AE41" s="330">
        <v>0</v>
      </c>
      <c r="AF41" s="330">
        <v>0</v>
      </c>
      <c r="AG41" s="330">
        <v>0</v>
      </c>
      <c r="AH41" s="330">
        <v>0</v>
      </c>
      <c r="AI41" s="330">
        <v>0</v>
      </c>
      <c r="AJ41" s="330">
        <v>0</v>
      </c>
      <c r="AK41" s="330">
        <v>0</v>
      </c>
      <c r="AL41" s="330">
        <v>0</v>
      </c>
      <c r="AM41" s="330">
        <v>0</v>
      </c>
      <c r="AN41" s="330">
        <v>0</v>
      </c>
      <c r="AO41" s="330">
        <v>0</v>
      </c>
      <c r="AP41" s="330">
        <v>0</v>
      </c>
      <c r="AQ41" s="330">
        <v>0</v>
      </c>
      <c r="AR41" s="330">
        <v>0</v>
      </c>
      <c r="AS41" s="330">
        <v>0</v>
      </c>
      <c r="AT41" s="330">
        <v>0</v>
      </c>
      <c r="AU41" s="330">
        <v>0</v>
      </c>
      <c r="AV41" s="330">
        <v>0</v>
      </c>
      <c r="AW41" s="330">
        <v>0</v>
      </c>
      <c r="AX41" s="330">
        <v>0</v>
      </c>
      <c r="AY41" s="330">
        <v>0</v>
      </c>
      <c r="AZ41" s="330">
        <v>0</v>
      </c>
      <c r="BA41" s="330">
        <v>0</v>
      </c>
      <c r="BB41" s="330">
        <v>0</v>
      </c>
      <c r="BC41" s="330">
        <v>0</v>
      </c>
      <c r="BD41" s="330">
        <v>0</v>
      </c>
      <c r="BE41" s="330">
        <v>0</v>
      </c>
      <c r="BF41" s="330">
        <v>0</v>
      </c>
      <c r="BG41" s="330">
        <v>0</v>
      </c>
      <c r="BH41" s="330">
        <v>0</v>
      </c>
      <c r="BI41" s="330">
        <v>0</v>
      </c>
      <c r="BJ41" s="330">
        <v>0</v>
      </c>
      <c r="BK41" s="330">
        <v>0</v>
      </c>
      <c r="BL41" s="330">
        <v>0</v>
      </c>
      <c r="BM41" s="330">
        <v>0</v>
      </c>
      <c r="BN41" s="330">
        <v>0</v>
      </c>
      <c r="BO41" s="330">
        <v>0</v>
      </c>
      <c r="BP41" s="330">
        <v>0</v>
      </c>
      <c r="BQ41" s="330">
        <v>0</v>
      </c>
      <c r="BR41" s="330">
        <v>0</v>
      </c>
      <c r="BS41" s="330">
        <v>0</v>
      </c>
      <c r="BT41" s="330">
        <v>0</v>
      </c>
      <c r="BU41" s="330">
        <v>0</v>
      </c>
      <c r="BV41" s="330">
        <v>0</v>
      </c>
      <c r="BW41" s="330">
        <v>0</v>
      </c>
      <c r="BX41" s="330">
        <v>0</v>
      </c>
      <c r="BY41" s="330">
        <v>0</v>
      </c>
      <c r="BZ41" s="330">
        <v>0</v>
      </c>
      <c r="CA41" s="330">
        <v>0</v>
      </c>
      <c r="CB41" s="330">
        <v>0</v>
      </c>
      <c r="CC41" s="330">
        <v>0</v>
      </c>
      <c r="CD41" s="330">
        <v>0</v>
      </c>
      <c r="CE41" s="330">
        <v>0</v>
      </c>
      <c r="CF41" s="330">
        <v>0</v>
      </c>
      <c r="CG41" s="330">
        <v>0</v>
      </c>
      <c r="CH41" s="330">
        <v>0</v>
      </c>
      <c r="CI41" s="330">
        <v>0</v>
      </c>
      <c r="CJ41" s="330">
        <v>0</v>
      </c>
      <c r="CK41" s="330">
        <v>0</v>
      </c>
      <c r="CL41" s="330">
        <v>0</v>
      </c>
      <c r="CM41" s="330">
        <v>0</v>
      </c>
      <c r="CN41" s="330">
        <v>0</v>
      </c>
      <c r="CO41" s="330">
        <v>0</v>
      </c>
      <c r="CP41" s="330">
        <v>0</v>
      </c>
      <c r="CQ41" s="330">
        <v>0</v>
      </c>
      <c r="CR41" s="330">
        <v>0</v>
      </c>
      <c r="CS41" s="330">
        <v>0</v>
      </c>
      <c r="CT41" s="330">
        <v>0</v>
      </c>
      <c r="CU41" s="330">
        <v>0</v>
      </c>
      <c r="CV41" s="330">
        <v>0</v>
      </c>
      <c r="CW41" s="330">
        <v>0</v>
      </c>
      <c r="CX41" s="330">
        <v>0</v>
      </c>
      <c r="CY41" s="330">
        <v>0</v>
      </c>
      <c r="CZ41" s="330">
        <v>0</v>
      </c>
      <c r="DA41" s="330">
        <v>0</v>
      </c>
      <c r="DB41" s="330">
        <v>0</v>
      </c>
      <c r="DC41" s="330">
        <v>0</v>
      </c>
      <c r="DD41" s="330">
        <v>0</v>
      </c>
      <c r="DE41" s="330">
        <v>0</v>
      </c>
      <c r="DF41" s="330">
        <v>0</v>
      </c>
      <c r="DG41" s="330">
        <v>0</v>
      </c>
      <c r="DH41" s="330">
        <v>0</v>
      </c>
      <c r="DI41" s="330">
        <v>0</v>
      </c>
      <c r="DJ41" s="330">
        <v>0</v>
      </c>
      <c r="DK41" s="330">
        <v>0</v>
      </c>
      <c r="DL41" s="330">
        <v>0</v>
      </c>
      <c r="DM41" s="330">
        <v>0</v>
      </c>
      <c r="DN41" s="330">
        <v>0</v>
      </c>
      <c r="DO41" s="330">
        <v>0</v>
      </c>
      <c r="DP41" s="330">
        <v>0</v>
      </c>
      <c r="DQ41" s="330">
        <v>0</v>
      </c>
      <c r="DR41" s="330">
        <v>0</v>
      </c>
      <c r="DS41" s="330">
        <v>0</v>
      </c>
      <c r="DT41" s="330">
        <v>0</v>
      </c>
      <c r="DU41" s="330">
        <v>0</v>
      </c>
      <c r="DV41" s="330">
        <v>0</v>
      </c>
      <c r="DW41" s="330">
        <v>0</v>
      </c>
      <c r="DX41" s="330">
        <v>0</v>
      </c>
      <c r="DY41" s="330">
        <v>0</v>
      </c>
      <c r="DZ41" s="330">
        <v>0</v>
      </c>
      <c r="EA41" s="330">
        <v>0</v>
      </c>
      <c r="EB41" s="330">
        <v>0</v>
      </c>
      <c r="EC41" s="330">
        <v>0</v>
      </c>
      <c r="ED41" s="330">
        <v>0</v>
      </c>
      <c r="EE41" s="330">
        <v>0</v>
      </c>
      <c r="EF41" s="330">
        <v>0</v>
      </c>
      <c r="EG41" s="330">
        <v>0</v>
      </c>
      <c r="EH41" s="330">
        <v>0</v>
      </c>
      <c r="EI41" s="330">
        <v>0</v>
      </c>
      <c r="EJ41" s="330">
        <v>0</v>
      </c>
      <c r="EK41" s="330">
        <v>0</v>
      </c>
      <c r="EL41" s="330">
        <v>0</v>
      </c>
      <c r="EM41" s="330">
        <v>0</v>
      </c>
      <c r="EN41" s="330">
        <v>0</v>
      </c>
      <c r="EO41" s="330">
        <v>0</v>
      </c>
      <c r="EP41" s="330">
        <v>0</v>
      </c>
      <c r="EQ41" s="330">
        <v>0</v>
      </c>
      <c r="ER41" s="330">
        <v>0</v>
      </c>
      <c r="ES41" s="330">
        <v>0</v>
      </c>
      <c r="ET41" s="330">
        <v>0</v>
      </c>
      <c r="EU41" s="330">
        <v>0</v>
      </c>
      <c r="EV41" s="330">
        <v>0</v>
      </c>
      <c r="EW41" s="330">
        <v>0</v>
      </c>
      <c r="EX41" s="330">
        <v>0</v>
      </c>
      <c r="EY41" s="330">
        <v>0</v>
      </c>
      <c r="EZ41" s="330">
        <v>0</v>
      </c>
      <c r="FA41" s="330">
        <v>0</v>
      </c>
      <c r="FB41" s="330">
        <v>0</v>
      </c>
      <c r="FC41" s="330">
        <v>0</v>
      </c>
      <c r="FD41" s="330">
        <v>0</v>
      </c>
      <c r="FE41" s="330">
        <v>0</v>
      </c>
      <c r="FF41" s="330">
        <v>0</v>
      </c>
      <c r="FG41" s="330">
        <v>0</v>
      </c>
      <c r="FH41" s="330">
        <v>0</v>
      </c>
      <c r="FI41" s="330">
        <v>0</v>
      </c>
      <c r="FJ41" s="330">
        <v>0</v>
      </c>
      <c r="FK41" s="330">
        <v>0</v>
      </c>
      <c r="FL41" s="330">
        <v>0</v>
      </c>
      <c r="FM41" s="330">
        <v>0</v>
      </c>
      <c r="FN41" s="330">
        <v>0</v>
      </c>
      <c r="FO41" s="330">
        <v>0</v>
      </c>
      <c r="FP41" s="330">
        <v>0</v>
      </c>
      <c r="FQ41" s="330">
        <v>0</v>
      </c>
      <c r="FR41" s="330">
        <v>0</v>
      </c>
      <c r="FS41" s="330">
        <v>0</v>
      </c>
      <c r="FT41" s="330">
        <v>0</v>
      </c>
      <c r="FU41" s="330">
        <v>0</v>
      </c>
      <c r="FV41" s="330">
        <v>0</v>
      </c>
      <c r="FW41" s="330">
        <v>0</v>
      </c>
      <c r="FX41" s="330">
        <v>0</v>
      </c>
      <c r="FY41" s="330">
        <v>0</v>
      </c>
      <c r="FZ41" s="330">
        <v>0</v>
      </c>
      <c r="GA41" s="330">
        <v>0</v>
      </c>
      <c r="GB41" s="330">
        <v>0</v>
      </c>
      <c r="GC41" s="330">
        <v>0</v>
      </c>
      <c r="GD41" s="330">
        <v>0</v>
      </c>
      <c r="GE41" s="330">
        <v>0</v>
      </c>
      <c r="GF41" s="330">
        <v>0</v>
      </c>
      <c r="GG41" s="330">
        <v>0</v>
      </c>
      <c r="GH41" s="330">
        <v>0</v>
      </c>
      <c r="GI41" s="330">
        <v>0</v>
      </c>
      <c r="GJ41" s="330">
        <v>0</v>
      </c>
      <c r="GK41" s="330">
        <v>0</v>
      </c>
      <c r="GL41" s="330">
        <v>0</v>
      </c>
      <c r="GM41" s="330">
        <v>0</v>
      </c>
      <c r="GN41" s="330">
        <v>0</v>
      </c>
      <c r="GO41" s="330">
        <v>0</v>
      </c>
      <c r="GP41" s="330">
        <v>0</v>
      </c>
      <c r="GQ41" s="330">
        <v>0</v>
      </c>
      <c r="GR41" s="330">
        <v>0</v>
      </c>
      <c r="GS41" s="330">
        <v>0</v>
      </c>
      <c r="GT41" s="330">
        <v>0</v>
      </c>
      <c r="GU41" s="330">
        <v>0</v>
      </c>
      <c r="GV41" s="330">
        <v>0</v>
      </c>
      <c r="GW41" s="330">
        <v>0</v>
      </c>
      <c r="GX41" s="330">
        <v>0</v>
      </c>
      <c r="GY41" s="330">
        <v>0</v>
      </c>
      <c r="GZ41" s="330">
        <v>0</v>
      </c>
      <c r="HA41" s="330">
        <v>0</v>
      </c>
      <c r="HB41" s="330">
        <v>0</v>
      </c>
      <c r="HC41" s="330">
        <v>0</v>
      </c>
      <c r="HD41" s="330">
        <v>0</v>
      </c>
      <c r="HE41" s="330">
        <v>0</v>
      </c>
      <c r="HF41" s="330">
        <v>0</v>
      </c>
      <c r="HG41" s="330">
        <v>0</v>
      </c>
      <c r="HH41" s="330">
        <v>0</v>
      </c>
      <c r="HI41" s="330">
        <v>0</v>
      </c>
      <c r="HJ41" s="330">
        <v>0</v>
      </c>
      <c r="HK41" s="330">
        <v>0</v>
      </c>
      <c r="HL41" s="330">
        <v>0</v>
      </c>
      <c r="HM41" s="330">
        <v>0</v>
      </c>
      <c r="HN41" s="330">
        <v>0</v>
      </c>
      <c r="HO41" s="330">
        <v>0</v>
      </c>
      <c r="HP41" s="330">
        <v>0</v>
      </c>
      <c r="HQ41" s="330">
        <v>0</v>
      </c>
      <c r="HR41" s="330">
        <v>0</v>
      </c>
      <c r="HS41" s="330">
        <v>0</v>
      </c>
      <c r="HT41" s="330">
        <v>0</v>
      </c>
      <c r="HU41" s="330">
        <v>0</v>
      </c>
      <c r="HV41" s="330">
        <v>0</v>
      </c>
      <c r="HW41" s="330">
        <v>0</v>
      </c>
      <c r="HX41" s="330">
        <v>0</v>
      </c>
      <c r="HY41" s="330">
        <v>0</v>
      </c>
      <c r="HZ41" s="330">
        <v>0</v>
      </c>
      <c r="IA41" s="330">
        <v>0</v>
      </c>
      <c r="IB41" s="330">
        <v>0</v>
      </c>
      <c r="IC41" s="330">
        <v>0</v>
      </c>
      <c r="ID41" s="330">
        <v>0</v>
      </c>
      <c r="IE41" s="330">
        <v>0</v>
      </c>
      <c r="IF41" s="330">
        <v>0</v>
      </c>
      <c r="IG41" s="330">
        <v>0</v>
      </c>
      <c r="IH41" s="330">
        <v>0</v>
      </c>
      <c r="II41" s="330">
        <v>0</v>
      </c>
      <c r="IJ41" s="330">
        <v>0</v>
      </c>
      <c r="IK41" s="330">
        <v>0</v>
      </c>
      <c r="IL41" s="330">
        <v>0</v>
      </c>
      <c r="IM41" s="330">
        <v>0</v>
      </c>
      <c r="IN41" s="330">
        <v>0</v>
      </c>
      <c r="IO41" s="330">
        <v>0</v>
      </c>
      <c r="IP41" s="330">
        <v>0</v>
      </c>
      <c r="IQ41" s="330">
        <v>0</v>
      </c>
      <c r="IR41" s="330">
        <v>0</v>
      </c>
      <c r="IS41" s="330">
        <v>0</v>
      </c>
      <c r="IT41" s="330">
        <v>0</v>
      </c>
      <c r="IU41" s="330">
        <v>0</v>
      </c>
      <c r="IV41" s="330">
        <v>0</v>
      </c>
      <c r="IW41" s="330">
        <v>0</v>
      </c>
      <c r="IX41" s="330">
        <v>0</v>
      </c>
      <c r="IY41" s="330">
        <v>0</v>
      </c>
      <c r="IZ41" s="330">
        <v>0</v>
      </c>
      <c r="JA41" s="330">
        <v>0</v>
      </c>
      <c r="JB41" s="330">
        <v>0</v>
      </c>
      <c r="JC41" s="330">
        <v>0</v>
      </c>
      <c r="JD41" s="330">
        <v>0</v>
      </c>
      <c r="JE41" s="330">
        <v>0</v>
      </c>
      <c r="JF41" s="330">
        <v>0</v>
      </c>
      <c r="JG41" s="330">
        <v>0</v>
      </c>
      <c r="JH41" s="330">
        <v>0</v>
      </c>
      <c r="JI41" s="330">
        <v>0</v>
      </c>
      <c r="JJ41" s="330">
        <v>0</v>
      </c>
      <c r="JK41" s="330">
        <v>0</v>
      </c>
      <c r="JL41" s="330">
        <v>0</v>
      </c>
      <c r="JM41" s="330">
        <v>0</v>
      </c>
      <c r="JN41" s="330">
        <v>0</v>
      </c>
      <c r="JO41" s="330">
        <v>0</v>
      </c>
      <c r="JP41" s="330">
        <v>0</v>
      </c>
      <c r="JQ41" s="330">
        <v>0</v>
      </c>
      <c r="JR41" s="330">
        <v>0</v>
      </c>
      <c r="JS41" s="330">
        <v>0</v>
      </c>
      <c r="JT41" s="330">
        <v>0</v>
      </c>
      <c r="JU41" s="330">
        <v>0</v>
      </c>
      <c r="JV41" s="330">
        <v>0</v>
      </c>
      <c r="JW41" s="330">
        <v>0</v>
      </c>
      <c r="JX41" s="330">
        <v>0</v>
      </c>
      <c r="JY41" s="330">
        <v>0</v>
      </c>
      <c r="JZ41" s="330">
        <v>0</v>
      </c>
      <c r="KA41" s="330">
        <v>0</v>
      </c>
      <c r="KB41" s="330">
        <v>0</v>
      </c>
      <c r="KC41" s="330">
        <v>0</v>
      </c>
      <c r="KD41" s="330">
        <v>0</v>
      </c>
      <c r="KE41" s="330">
        <v>0</v>
      </c>
      <c r="KF41" s="330">
        <v>0</v>
      </c>
      <c r="KG41" s="330">
        <v>0</v>
      </c>
      <c r="KH41" s="330">
        <v>0</v>
      </c>
      <c r="KI41" s="330">
        <v>0</v>
      </c>
      <c r="KJ41" s="330">
        <v>0</v>
      </c>
      <c r="KK41" s="330">
        <v>0</v>
      </c>
      <c r="KL41" s="330">
        <v>0</v>
      </c>
      <c r="KM41" s="330">
        <v>0</v>
      </c>
      <c r="KN41" s="330">
        <v>0</v>
      </c>
      <c r="KO41" s="330">
        <v>0</v>
      </c>
      <c r="KP41" s="330">
        <v>0</v>
      </c>
      <c r="KQ41" s="167"/>
      <c r="KS41" s="169">
        <f t="shared" si="2"/>
        <v>0</v>
      </c>
      <c r="KT41" s="169">
        <f t="shared" si="3"/>
        <v>0</v>
      </c>
      <c r="KU41" s="169">
        <f t="shared" si="5"/>
        <v>0</v>
      </c>
      <c r="KV41" s="178"/>
      <c r="KW41" s="178"/>
      <c r="KY41" s="168">
        <f t="shared" si="4"/>
        <v>0</v>
      </c>
    </row>
    <row r="42" spans="1:311" ht="12.75" hidden="1" customHeight="1" x14ac:dyDescent="0.25">
      <c r="A42" s="166">
        <f t="shared" si="0"/>
        <v>1995</v>
      </c>
      <c r="B42" s="273">
        <f t="shared" si="1"/>
        <v>35064</v>
      </c>
      <c r="C42" s="330">
        <v>0</v>
      </c>
      <c r="D42" s="330">
        <v>0</v>
      </c>
      <c r="E42" s="330">
        <v>0</v>
      </c>
      <c r="F42" s="330">
        <v>0</v>
      </c>
      <c r="G42" s="330">
        <v>0</v>
      </c>
      <c r="H42" s="330">
        <v>0</v>
      </c>
      <c r="I42" s="330">
        <v>0</v>
      </c>
      <c r="J42" s="330">
        <v>0</v>
      </c>
      <c r="K42" s="330">
        <v>0</v>
      </c>
      <c r="L42" s="330">
        <v>0</v>
      </c>
      <c r="M42" s="330">
        <v>0</v>
      </c>
      <c r="N42" s="330">
        <v>0</v>
      </c>
      <c r="O42" s="330">
        <v>0</v>
      </c>
      <c r="P42" s="330">
        <v>0</v>
      </c>
      <c r="Q42" s="330">
        <v>0</v>
      </c>
      <c r="R42" s="330">
        <v>0</v>
      </c>
      <c r="S42" s="330">
        <v>0</v>
      </c>
      <c r="T42" s="330">
        <v>0</v>
      </c>
      <c r="U42" s="330">
        <v>0</v>
      </c>
      <c r="V42" s="330">
        <v>0</v>
      </c>
      <c r="W42" s="330">
        <v>0</v>
      </c>
      <c r="X42" s="330">
        <v>0</v>
      </c>
      <c r="Y42" s="330">
        <v>0</v>
      </c>
      <c r="Z42" s="330">
        <v>0</v>
      </c>
      <c r="AA42" s="330">
        <v>0</v>
      </c>
      <c r="AB42" s="330">
        <v>0</v>
      </c>
      <c r="AC42" s="330">
        <v>0</v>
      </c>
      <c r="AD42" s="330">
        <v>0</v>
      </c>
      <c r="AE42" s="330">
        <v>0</v>
      </c>
      <c r="AF42" s="330">
        <v>0</v>
      </c>
      <c r="AG42" s="330">
        <v>0</v>
      </c>
      <c r="AH42" s="330">
        <v>0</v>
      </c>
      <c r="AI42" s="330">
        <v>0</v>
      </c>
      <c r="AJ42" s="330">
        <v>0</v>
      </c>
      <c r="AK42" s="330">
        <v>0</v>
      </c>
      <c r="AL42" s="330">
        <v>0</v>
      </c>
      <c r="AM42" s="330">
        <v>0</v>
      </c>
      <c r="AN42" s="330">
        <v>0</v>
      </c>
      <c r="AO42" s="330">
        <v>0</v>
      </c>
      <c r="AP42" s="330">
        <v>0</v>
      </c>
      <c r="AQ42" s="330">
        <v>0</v>
      </c>
      <c r="AR42" s="330">
        <v>0</v>
      </c>
      <c r="AS42" s="330">
        <v>0</v>
      </c>
      <c r="AT42" s="330">
        <v>0</v>
      </c>
      <c r="AU42" s="330">
        <v>0</v>
      </c>
      <c r="AV42" s="330">
        <v>0</v>
      </c>
      <c r="AW42" s="330">
        <v>0</v>
      </c>
      <c r="AX42" s="330">
        <v>0</v>
      </c>
      <c r="AY42" s="330">
        <v>0</v>
      </c>
      <c r="AZ42" s="330">
        <v>0</v>
      </c>
      <c r="BA42" s="330">
        <v>0</v>
      </c>
      <c r="BB42" s="330">
        <v>0</v>
      </c>
      <c r="BC42" s="330">
        <v>0</v>
      </c>
      <c r="BD42" s="330">
        <v>0</v>
      </c>
      <c r="BE42" s="330">
        <v>0</v>
      </c>
      <c r="BF42" s="330">
        <v>0</v>
      </c>
      <c r="BG42" s="330">
        <v>0</v>
      </c>
      <c r="BH42" s="330">
        <v>0</v>
      </c>
      <c r="BI42" s="330">
        <v>0</v>
      </c>
      <c r="BJ42" s="330">
        <v>0</v>
      </c>
      <c r="BK42" s="330">
        <v>0</v>
      </c>
      <c r="BL42" s="330">
        <v>0</v>
      </c>
      <c r="BM42" s="330">
        <v>0</v>
      </c>
      <c r="BN42" s="330">
        <v>0</v>
      </c>
      <c r="BO42" s="330">
        <v>0</v>
      </c>
      <c r="BP42" s="330">
        <v>0</v>
      </c>
      <c r="BQ42" s="330">
        <v>0</v>
      </c>
      <c r="BR42" s="330">
        <v>0</v>
      </c>
      <c r="BS42" s="330">
        <v>0</v>
      </c>
      <c r="BT42" s="330">
        <v>0</v>
      </c>
      <c r="BU42" s="330">
        <v>0</v>
      </c>
      <c r="BV42" s="330">
        <v>0</v>
      </c>
      <c r="BW42" s="330">
        <v>0</v>
      </c>
      <c r="BX42" s="330">
        <v>0</v>
      </c>
      <c r="BY42" s="330">
        <v>0</v>
      </c>
      <c r="BZ42" s="330">
        <v>0</v>
      </c>
      <c r="CA42" s="330">
        <v>0</v>
      </c>
      <c r="CB42" s="330">
        <v>0</v>
      </c>
      <c r="CC42" s="330">
        <v>0</v>
      </c>
      <c r="CD42" s="330">
        <v>0</v>
      </c>
      <c r="CE42" s="330">
        <v>0</v>
      </c>
      <c r="CF42" s="330">
        <v>0</v>
      </c>
      <c r="CG42" s="330">
        <v>0</v>
      </c>
      <c r="CH42" s="330">
        <v>0</v>
      </c>
      <c r="CI42" s="330">
        <v>0</v>
      </c>
      <c r="CJ42" s="330">
        <v>0</v>
      </c>
      <c r="CK42" s="330">
        <v>0</v>
      </c>
      <c r="CL42" s="330">
        <v>0</v>
      </c>
      <c r="CM42" s="330">
        <v>0</v>
      </c>
      <c r="CN42" s="330">
        <v>0</v>
      </c>
      <c r="CO42" s="330">
        <v>0</v>
      </c>
      <c r="CP42" s="330">
        <v>0</v>
      </c>
      <c r="CQ42" s="330">
        <v>0</v>
      </c>
      <c r="CR42" s="330">
        <v>0</v>
      </c>
      <c r="CS42" s="330">
        <v>0</v>
      </c>
      <c r="CT42" s="330">
        <v>0</v>
      </c>
      <c r="CU42" s="330">
        <v>0</v>
      </c>
      <c r="CV42" s="330">
        <v>0</v>
      </c>
      <c r="CW42" s="330">
        <v>0</v>
      </c>
      <c r="CX42" s="330">
        <v>0</v>
      </c>
      <c r="CY42" s="330">
        <v>0</v>
      </c>
      <c r="CZ42" s="330">
        <v>0</v>
      </c>
      <c r="DA42" s="330">
        <v>0</v>
      </c>
      <c r="DB42" s="330">
        <v>0</v>
      </c>
      <c r="DC42" s="330">
        <v>0</v>
      </c>
      <c r="DD42" s="330">
        <v>0</v>
      </c>
      <c r="DE42" s="330">
        <v>0</v>
      </c>
      <c r="DF42" s="330">
        <v>0</v>
      </c>
      <c r="DG42" s="330">
        <v>0</v>
      </c>
      <c r="DH42" s="330">
        <v>0</v>
      </c>
      <c r="DI42" s="330">
        <v>0</v>
      </c>
      <c r="DJ42" s="330">
        <v>0</v>
      </c>
      <c r="DK42" s="330">
        <v>0</v>
      </c>
      <c r="DL42" s="330">
        <v>0</v>
      </c>
      <c r="DM42" s="330">
        <v>0</v>
      </c>
      <c r="DN42" s="330">
        <v>0</v>
      </c>
      <c r="DO42" s="330">
        <v>0</v>
      </c>
      <c r="DP42" s="330">
        <v>0</v>
      </c>
      <c r="DQ42" s="330">
        <v>0</v>
      </c>
      <c r="DR42" s="330">
        <v>0</v>
      </c>
      <c r="DS42" s="330">
        <v>0</v>
      </c>
      <c r="DT42" s="330">
        <v>0</v>
      </c>
      <c r="DU42" s="330">
        <v>0</v>
      </c>
      <c r="DV42" s="330">
        <v>0</v>
      </c>
      <c r="DW42" s="330">
        <v>0</v>
      </c>
      <c r="DX42" s="330">
        <v>0</v>
      </c>
      <c r="DY42" s="330">
        <v>0</v>
      </c>
      <c r="DZ42" s="330">
        <v>0</v>
      </c>
      <c r="EA42" s="330">
        <v>0</v>
      </c>
      <c r="EB42" s="330">
        <v>0</v>
      </c>
      <c r="EC42" s="330">
        <v>0</v>
      </c>
      <c r="ED42" s="330">
        <v>0</v>
      </c>
      <c r="EE42" s="330">
        <v>0</v>
      </c>
      <c r="EF42" s="330">
        <v>0</v>
      </c>
      <c r="EG42" s="330">
        <v>0</v>
      </c>
      <c r="EH42" s="330">
        <v>0</v>
      </c>
      <c r="EI42" s="330">
        <v>0</v>
      </c>
      <c r="EJ42" s="330">
        <v>0</v>
      </c>
      <c r="EK42" s="330">
        <v>0</v>
      </c>
      <c r="EL42" s="330">
        <v>0</v>
      </c>
      <c r="EM42" s="330">
        <v>0</v>
      </c>
      <c r="EN42" s="330">
        <v>0</v>
      </c>
      <c r="EO42" s="330">
        <v>0</v>
      </c>
      <c r="EP42" s="330">
        <v>0</v>
      </c>
      <c r="EQ42" s="330">
        <v>0</v>
      </c>
      <c r="ER42" s="330">
        <v>0</v>
      </c>
      <c r="ES42" s="330">
        <v>0</v>
      </c>
      <c r="ET42" s="330">
        <v>0</v>
      </c>
      <c r="EU42" s="330">
        <v>0</v>
      </c>
      <c r="EV42" s="330">
        <v>0</v>
      </c>
      <c r="EW42" s="330">
        <v>0</v>
      </c>
      <c r="EX42" s="330">
        <v>0</v>
      </c>
      <c r="EY42" s="330">
        <v>0</v>
      </c>
      <c r="EZ42" s="330">
        <v>0</v>
      </c>
      <c r="FA42" s="330">
        <v>0</v>
      </c>
      <c r="FB42" s="330">
        <v>0</v>
      </c>
      <c r="FC42" s="330">
        <v>0</v>
      </c>
      <c r="FD42" s="330">
        <v>0</v>
      </c>
      <c r="FE42" s="330">
        <v>0</v>
      </c>
      <c r="FF42" s="330">
        <v>0</v>
      </c>
      <c r="FG42" s="330">
        <v>0</v>
      </c>
      <c r="FH42" s="330">
        <v>0</v>
      </c>
      <c r="FI42" s="330">
        <v>0</v>
      </c>
      <c r="FJ42" s="330">
        <v>0</v>
      </c>
      <c r="FK42" s="330">
        <v>0</v>
      </c>
      <c r="FL42" s="330">
        <v>0</v>
      </c>
      <c r="FM42" s="330">
        <v>0</v>
      </c>
      <c r="FN42" s="330">
        <v>0</v>
      </c>
      <c r="FO42" s="330">
        <v>0</v>
      </c>
      <c r="FP42" s="330">
        <v>0</v>
      </c>
      <c r="FQ42" s="330">
        <v>0</v>
      </c>
      <c r="FR42" s="330">
        <v>0</v>
      </c>
      <c r="FS42" s="330">
        <v>0</v>
      </c>
      <c r="FT42" s="330">
        <v>0</v>
      </c>
      <c r="FU42" s="330">
        <v>0</v>
      </c>
      <c r="FV42" s="330">
        <v>0</v>
      </c>
      <c r="FW42" s="330">
        <v>0</v>
      </c>
      <c r="FX42" s="330">
        <v>0</v>
      </c>
      <c r="FY42" s="330">
        <v>0</v>
      </c>
      <c r="FZ42" s="330">
        <v>0</v>
      </c>
      <c r="GA42" s="330">
        <v>0</v>
      </c>
      <c r="GB42" s="330">
        <v>0</v>
      </c>
      <c r="GC42" s="330">
        <v>0</v>
      </c>
      <c r="GD42" s="330">
        <v>0</v>
      </c>
      <c r="GE42" s="330">
        <v>0</v>
      </c>
      <c r="GF42" s="330">
        <v>0</v>
      </c>
      <c r="GG42" s="330">
        <v>0</v>
      </c>
      <c r="GH42" s="330">
        <v>0</v>
      </c>
      <c r="GI42" s="330">
        <v>0</v>
      </c>
      <c r="GJ42" s="330">
        <v>0</v>
      </c>
      <c r="GK42" s="330">
        <v>0</v>
      </c>
      <c r="GL42" s="330">
        <v>0</v>
      </c>
      <c r="GM42" s="330">
        <v>0</v>
      </c>
      <c r="GN42" s="330">
        <v>0</v>
      </c>
      <c r="GO42" s="330">
        <v>0</v>
      </c>
      <c r="GP42" s="330">
        <v>0</v>
      </c>
      <c r="GQ42" s="330">
        <v>0</v>
      </c>
      <c r="GR42" s="330">
        <v>0</v>
      </c>
      <c r="GS42" s="330">
        <v>0</v>
      </c>
      <c r="GT42" s="330">
        <v>0</v>
      </c>
      <c r="GU42" s="330">
        <v>0</v>
      </c>
      <c r="GV42" s="330">
        <v>0</v>
      </c>
      <c r="GW42" s="330">
        <v>0</v>
      </c>
      <c r="GX42" s="330">
        <v>0</v>
      </c>
      <c r="GY42" s="330">
        <v>0</v>
      </c>
      <c r="GZ42" s="330">
        <v>0</v>
      </c>
      <c r="HA42" s="330">
        <v>0</v>
      </c>
      <c r="HB42" s="330">
        <v>0</v>
      </c>
      <c r="HC42" s="330">
        <v>0</v>
      </c>
      <c r="HD42" s="330">
        <v>0</v>
      </c>
      <c r="HE42" s="330">
        <v>0</v>
      </c>
      <c r="HF42" s="330">
        <v>0</v>
      </c>
      <c r="HG42" s="330">
        <v>0</v>
      </c>
      <c r="HH42" s="330">
        <v>0</v>
      </c>
      <c r="HI42" s="330">
        <v>0</v>
      </c>
      <c r="HJ42" s="330">
        <v>0</v>
      </c>
      <c r="HK42" s="330">
        <v>0</v>
      </c>
      <c r="HL42" s="330">
        <v>0</v>
      </c>
      <c r="HM42" s="330">
        <v>0</v>
      </c>
      <c r="HN42" s="330">
        <v>0</v>
      </c>
      <c r="HO42" s="330">
        <v>0</v>
      </c>
      <c r="HP42" s="330">
        <v>0</v>
      </c>
      <c r="HQ42" s="330">
        <v>0</v>
      </c>
      <c r="HR42" s="330">
        <v>0</v>
      </c>
      <c r="HS42" s="330">
        <v>0</v>
      </c>
      <c r="HT42" s="330">
        <v>0</v>
      </c>
      <c r="HU42" s="330">
        <v>0</v>
      </c>
      <c r="HV42" s="330">
        <v>0</v>
      </c>
      <c r="HW42" s="330">
        <v>0</v>
      </c>
      <c r="HX42" s="330">
        <v>0</v>
      </c>
      <c r="HY42" s="330">
        <v>0</v>
      </c>
      <c r="HZ42" s="330">
        <v>0</v>
      </c>
      <c r="IA42" s="330">
        <v>0</v>
      </c>
      <c r="IB42" s="330">
        <v>0</v>
      </c>
      <c r="IC42" s="330">
        <v>0</v>
      </c>
      <c r="ID42" s="330">
        <v>0</v>
      </c>
      <c r="IE42" s="330">
        <v>0</v>
      </c>
      <c r="IF42" s="330">
        <v>0</v>
      </c>
      <c r="IG42" s="330">
        <v>0</v>
      </c>
      <c r="IH42" s="330">
        <v>0</v>
      </c>
      <c r="II42" s="330">
        <v>0</v>
      </c>
      <c r="IJ42" s="330">
        <v>0</v>
      </c>
      <c r="IK42" s="330">
        <v>0</v>
      </c>
      <c r="IL42" s="330">
        <v>0</v>
      </c>
      <c r="IM42" s="330">
        <v>0</v>
      </c>
      <c r="IN42" s="330">
        <v>0</v>
      </c>
      <c r="IO42" s="330">
        <v>0</v>
      </c>
      <c r="IP42" s="330">
        <v>0</v>
      </c>
      <c r="IQ42" s="330">
        <v>0</v>
      </c>
      <c r="IR42" s="330">
        <v>0</v>
      </c>
      <c r="IS42" s="330">
        <v>0</v>
      </c>
      <c r="IT42" s="330">
        <v>0</v>
      </c>
      <c r="IU42" s="330">
        <v>0</v>
      </c>
      <c r="IV42" s="330">
        <v>0</v>
      </c>
      <c r="IW42" s="330">
        <v>0</v>
      </c>
      <c r="IX42" s="330">
        <v>0</v>
      </c>
      <c r="IY42" s="330">
        <v>0</v>
      </c>
      <c r="IZ42" s="330">
        <v>0</v>
      </c>
      <c r="JA42" s="330">
        <v>0</v>
      </c>
      <c r="JB42" s="330">
        <v>0</v>
      </c>
      <c r="JC42" s="330">
        <v>0</v>
      </c>
      <c r="JD42" s="330">
        <v>0</v>
      </c>
      <c r="JE42" s="330">
        <v>0</v>
      </c>
      <c r="JF42" s="330">
        <v>0</v>
      </c>
      <c r="JG42" s="330">
        <v>0</v>
      </c>
      <c r="JH42" s="330">
        <v>0</v>
      </c>
      <c r="JI42" s="330">
        <v>0</v>
      </c>
      <c r="JJ42" s="330">
        <v>0</v>
      </c>
      <c r="JK42" s="330">
        <v>0</v>
      </c>
      <c r="JL42" s="330">
        <v>0</v>
      </c>
      <c r="JM42" s="330">
        <v>0</v>
      </c>
      <c r="JN42" s="330">
        <v>0</v>
      </c>
      <c r="JO42" s="330">
        <v>0</v>
      </c>
      <c r="JP42" s="330">
        <v>0</v>
      </c>
      <c r="JQ42" s="330">
        <v>0</v>
      </c>
      <c r="JR42" s="330">
        <v>0</v>
      </c>
      <c r="JS42" s="330">
        <v>0</v>
      </c>
      <c r="JT42" s="330">
        <v>0</v>
      </c>
      <c r="JU42" s="330">
        <v>0</v>
      </c>
      <c r="JV42" s="330">
        <v>0</v>
      </c>
      <c r="JW42" s="330">
        <v>0</v>
      </c>
      <c r="JX42" s="330">
        <v>0</v>
      </c>
      <c r="JY42" s="330">
        <v>0</v>
      </c>
      <c r="JZ42" s="330">
        <v>0</v>
      </c>
      <c r="KA42" s="330">
        <v>0</v>
      </c>
      <c r="KB42" s="330">
        <v>0</v>
      </c>
      <c r="KC42" s="330">
        <v>0</v>
      </c>
      <c r="KD42" s="330">
        <v>0</v>
      </c>
      <c r="KE42" s="330">
        <v>0</v>
      </c>
      <c r="KF42" s="330">
        <v>0</v>
      </c>
      <c r="KG42" s="330">
        <v>0</v>
      </c>
      <c r="KH42" s="330">
        <v>0</v>
      </c>
      <c r="KI42" s="330">
        <v>0</v>
      </c>
      <c r="KJ42" s="330">
        <v>0</v>
      </c>
      <c r="KK42" s="330">
        <v>0</v>
      </c>
      <c r="KL42" s="330">
        <v>0</v>
      </c>
      <c r="KM42" s="330">
        <v>0</v>
      </c>
      <c r="KN42" s="330">
        <v>0</v>
      </c>
      <c r="KO42" s="330">
        <v>0</v>
      </c>
      <c r="KP42" s="330">
        <v>0</v>
      </c>
      <c r="KQ42" s="167"/>
      <c r="KS42" s="169">
        <f t="shared" si="2"/>
        <v>0</v>
      </c>
      <c r="KT42" s="169">
        <f t="shared" si="3"/>
        <v>0</v>
      </c>
      <c r="KU42" s="169">
        <f t="shared" si="5"/>
        <v>0</v>
      </c>
      <c r="KV42" s="178"/>
      <c r="KW42" s="178"/>
      <c r="KY42" s="168">
        <f t="shared" si="4"/>
        <v>0</v>
      </c>
    </row>
    <row r="43" spans="1:311" ht="12.75" hidden="1" customHeight="1" x14ac:dyDescent="0.25">
      <c r="A43" s="166">
        <f t="shared" si="0"/>
        <v>1996</v>
      </c>
      <c r="B43" s="273">
        <f t="shared" si="1"/>
        <v>35155</v>
      </c>
      <c r="C43" s="330">
        <v>0</v>
      </c>
      <c r="D43" s="330">
        <v>0</v>
      </c>
      <c r="E43" s="330">
        <v>0</v>
      </c>
      <c r="F43" s="330">
        <v>0</v>
      </c>
      <c r="G43" s="330">
        <v>0</v>
      </c>
      <c r="H43" s="330">
        <v>0</v>
      </c>
      <c r="I43" s="330">
        <v>0</v>
      </c>
      <c r="J43" s="330">
        <v>0</v>
      </c>
      <c r="K43" s="330">
        <v>0</v>
      </c>
      <c r="L43" s="330">
        <v>0</v>
      </c>
      <c r="M43" s="330">
        <v>0</v>
      </c>
      <c r="N43" s="330">
        <v>0</v>
      </c>
      <c r="O43" s="330">
        <v>0</v>
      </c>
      <c r="P43" s="330">
        <v>0</v>
      </c>
      <c r="Q43" s="330">
        <v>0</v>
      </c>
      <c r="R43" s="330">
        <v>0</v>
      </c>
      <c r="S43" s="330">
        <v>0</v>
      </c>
      <c r="T43" s="330">
        <v>0</v>
      </c>
      <c r="U43" s="330">
        <v>0</v>
      </c>
      <c r="V43" s="330">
        <v>0</v>
      </c>
      <c r="W43" s="330">
        <v>0</v>
      </c>
      <c r="X43" s="330">
        <v>0</v>
      </c>
      <c r="Y43" s="330">
        <v>0</v>
      </c>
      <c r="Z43" s="330">
        <v>0</v>
      </c>
      <c r="AA43" s="330">
        <v>0</v>
      </c>
      <c r="AB43" s="330">
        <v>0</v>
      </c>
      <c r="AC43" s="330">
        <v>0</v>
      </c>
      <c r="AD43" s="330">
        <v>0</v>
      </c>
      <c r="AE43" s="330">
        <v>0</v>
      </c>
      <c r="AF43" s="330">
        <v>0</v>
      </c>
      <c r="AG43" s="330">
        <v>0</v>
      </c>
      <c r="AH43" s="330">
        <v>0</v>
      </c>
      <c r="AI43" s="330">
        <v>0</v>
      </c>
      <c r="AJ43" s="330">
        <v>0</v>
      </c>
      <c r="AK43" s="330">
        <v>0</v>
      </c>
      <c r="AL43" s="330">
        <v>0</v>
      </c>
      <c r="AM43" s="330">
        <v>0</v>
      </c>
      <c r="AN43" s="330">
        <v>0</v>
      </c>
      <c r="AO43" s="330">
        <v>0</v>
      </c>
      <c r="AP43" s="330">
        <v>0</v>
      </c>
      <c r="AQ43" s="330">
        <v>0</v>
      </c>
      <c r="AR43" s="330">
        <v>0</v>
      </c>
      <c r="AS43" s="330">
        <v>0</v>
      </c>
      <c r="AT43" s="330">
        <v>0</v>
      </c>
      <c r="AU43" s="330">
        <v>0</v>
      </c>
      <c r="AV43" s="330">
        <v>0</v>
      </c>
      <c r="AW43" s="330">
        <v>0</v>
      </c>
      <c r="AX43" s="330">
        <v>0</v>
      </c>
      <c r="AY43" s="330">
        <v>0</v>
      </c>
      <c r="AZ43" s="330">
        <v>0</v>
      </c>
      <c r="BA43" s="330">
        <v>0</v>
      </c>
      <c r="BB43" s="330">
        <v>0</v>
      </c>
      <c r="BC43" s="330">
        <v>0</v>
      </c>
      <c r="BD43" s="330">
        <v>0</v>
      </c>
      <c r="BE43" s="330">
        <v>0</v>
      </c>
      <c r="BF43" s="330">
        <v>0</v>
      </c>
      <c r="BG43" s="330">
        <v>0</v>
      </c>
      <c r="BH43" s="330">
        <v>0</v>
      </c>
      <c r="BI43" s="330">
        <v>0</v>
      </c>
      <c r="BJ43" s="330">
        <v>0</v>
      </c>
      <c r="BK43" s="330">
        <v>0</v>
      </c>
      <c r="BL43" s="330">
        <v>0</v>
      </c>
      <c r="BM43" s="330">
        <v>0</v>
      </c>
      <c r="BN43" s="330">
        <v>0</v>
      </c>
      <c r="BO43" s="330">
        <v>0</v>
      </c>
      <c r="BP43" s="330">
        <v>0</v>
      </c>
      <c r="BQ43" s="330">
        <v>0</v>
      </c>
      <c r="BR43" s="330">
        <v>0</v>
      </c>
      <c r="BS43" s="330">
        <v>0</v>
      </c>
      <c r="BT43" s="330">
        <v>0</v>
      </c>
      <c r="BU43" s="330">
        <v>0</v>
      </c>
      <c r="BV43" s="330">
        <v>0</v>
      </c>
      <c r="BW43" s="330">
        <v>0</v>
      </c>
      <c r="BX43" s="330">
        <v>0</v>
      </c>
      <c r="BY43" s="330">
        <v>0</v>
      </c>
      <c r="BZ43" s="330">
        <v>0</v>
      </c>
      <c r="CA43" s="330">
        <v>0</v>
      </c>
      <c r="CB43" s="330">
        <v>0</v>
      </c>
      <c r="CC43" s="330">
        <v>0</v>
      </c>
      <c r="CD43" s="330">
        <v>0</v>
      </c>
      <c r="CE43" s="330">
        <v>0</v>
      </c>
      <c r="CF43" s="330">
        <v>0</v>
      </c>
      <c r="CG43" s="330">
        <v>0</v>
      </c>
      <c r="CH43" s="330">
        <v>0</v>
      </c>
      <c r="CI43" s="330">
        <v>0</v>
      </c>
      <c r="CJ43" s="330">
        <v>0</v>
      </c>
      <c r="CK43" s="330">
        <v>0</v>
      </c>
      <c r="CL43" s="330">
        <v>0</v>
      </c>
      <c r="CM43" s="330">
        <v>0</v>
      </c>
      <c r="CN43" s="330">
        <v>0</v>
      </c>
      <c r="CO43" s="330">
        <v>0</v>
      </c>
      <c r="CP43" s="330">
        <v>0</v>
      </c>
      <c r="CQ43" s="330">
        <v>0</v>
      </c>
      <c r="CR43" s="330">
        <v>0</v>
      </c>
      <c r="CS43" s="330">
        <v>0</v>
      </c>
      <c r="CT43" s="330">
        <v>0</v>
      </c>
      <c r="CU43" s="330">
        <v>0</v>
      </c>
      <c r="CV43" s="330">
        <v>0</v>
      </c>
      <c r="CW43" s="330">
        <v>0</v>
      </c>
      <c r="CX43" s="330">
        <v>0</v>
      </c>
      <c r="CY43" s="330">
        <v>0</v>
      </c>
      <c r="CZ43" s="330">
        <v>0</v>
      </c>
      <c r="DA43" s="330">
        <v>0</v>
      </c>
      <c r="DB43" s="330">
        <v>0</v>
      </c>
      <c r="DC43" s="330">
        <v>0</v>
      </c>
      <c r="DD43" s="330">
        <v>0</v>
      </c>
      <c r="DE43" s="330">
        <v>0</v>
      </c>
      <c r="DF43" s="330">
        <v>0</v>
      </c>
      <c r="DG43" s="330">
        <v>0</v>
      </c>
      <c r="DH43" s="330">
        <v>0</v>
      </c>
      <c r="DI43" s="330">
        <v>0</v>
      </c>
      <c r="DJ43" s="330">
        <v>0</v>
      </c>
      <c r="DK43" s="330">
        <v>0</v>
      </c>
      <c r="DL43" s="330">
        <v>0</v>
      </c>
      <c r="DM43" s="330">
        <v>0</v>
      </c>
      <c r="DN43" s="330">
        <v>0</v>
      </c>
      <c r="DO43" s="330">
        <v>0</v>
      </c>
      <c r="DP43" s="330">
        <v>0</v>
      </c>
      <c r="DQ43" s="330">
        <v>0</v>
      </c>
      <c r="DR43" s="330">
        <v>0</v>
      </c>
      <c r="DS43" s="330">
        <v>0</v>
      </c>
      <c r="DT43" s="330">
        <v>0</v>
      </c>
      <c r="DU43" s="330">
        <v>0</v>
      </c>
      <c r="DV43" s="330">
        <v>0</v>
      </c>
      <c r="DW43" s="330">
        <v>0</v>
      </c>
      <c r="DX43" s="330">
        <v>0</v>
      </c>
      <c r="DY43" s="330">
        <v>0</v>
      </c>
      <c r="DZ43" s="330">
        <v>0</v>
      </c>
      <c r="EA43" s="330">
        <v>0</v>
      </c>
      <c r="EB43" s="330">
        <v>0</v>
      </c>
      <c r="EC43" s="330">
        <v>0</v>
      </c>
      <c r="ED43" s="330">
        <v>0</v>
      </c>
      <c r="EE43" s="330">
        <v>0</v>
      </c>
      <c r="EF43" s="330">
        <v>0</v>
      </c>
      <c r="EG43" s="330">
        <v>0</v>
      </c>
      <c r="EH43" s="330">
        <v>0</v>
      </c>
      <c r="EI43" s="330">
        <v>0</v>
      </c>
      <c r="EJ43" s="330">
        <v>0</v>
      </c>
      <c r="EK43" s="330">
        <v>0</v>
      </c>
      <c r="EL43" s="330">
        <v>0</v>
      </c>
      <c r="EM43" s="330">
        <v>0</v>
      </c>
      <c r="EN43" s="330">
        <v>0</v>
      </c>
      <c r="EO43" s="330">
        <v>0</v>
      </c>
      <c r="EP43" s="330">
        <v>0</v>
      </c>
      <c r="EQ43" s="330">
        <v>0</v>
      </c>
      <c r="ER43" s="330">
        <v>0</v>
      </c>
      <c r="ES43" s="330">
        <v>0</v>
      </c>
      <c r="ET43" s="330">
        <v>0</v>
      </c>
      <c r="EU43" s="330">
        <v>0</v>
      </c>
      <c r="EV43" s="330">
        <v>0</v>
      </c>
      <c r="EW43" s="330">
        <v>0</v>
      </c>
      <c r="EX43" s="330">
        <v>0</v>
      </c>
      <c r="EY43" s="330">
        <v>0</v>
      </c>
      <c r="EZ43" s="330">
        <v>0</v>
      </c>
      <c r="FA43" s="330">
        <v>0</v>
      </c>
      <c r="FB43" s="330">
        <v>0</v>
      </c>
      <c r="FC43" s="330">
        <v>0</v>
      </c>
      <c r="FD43" s="330">
        <v>0</v>
      </c>
      <c r="FE43" s="330">
        <v>0</v>
      </c>
      <c r="FF43" s="330">
        <v>0</v>
      </c>
      <c r="FG43" s="330">
        <v>0</v>
      </c>
      <c r="FH43" s="330">
        <v>0</v>
      </c>
      <c r="FI43" s="330">
        <v>0</v>
      </c>
      <c r="FJ43" s="330">
        <v>0</v>
      </c>
      <c r="FK43" s="330">
        <v>0</v>
      </c>
      <c r="FL43" s="330">
        <v>0</v>
      </c>
      <c r="FM43" s="330">
        <v>0</v>
      </c>
      <c r="FN43" s="330">
        <v>0</v>
      </c>
      <c r="FO43" s="330">
        <v>0</v>
      </c>
      <c r="FP43" s="330">
        <v>0</v>
      </c>
      <c r="FQ43" s="330">
        <v>0</v>
      </c>
      <c r="FR43" s="330">
        <v>0</v>
      </c>
      <c r="FS43" s="330">
        <v>0</v>
      </c>
      <c r="FT43" s="330">
        <v>0</v>
      </c>
      <c r="FU43" s="330">
        <v>0</v>
      </c>
      <c r="FV43" s="330">
        <v>0</v>
      </c>
      <c r="FW43" s="330">
        <v>0</v>
      </c>
      <c r="FX43" s="330">
        <v>0</v>
      </c>
      <c r="FY43" s="330">
        <v>0</v>
      </c>
      <c r="FZ43" s="330">
        <v>0</v>
      </c>
      <c r="GA43" s="330">
        <v>0</v>
      </c>
      <c r="GB43" s="330">
        <v>0</v>
      </c>
      <c r="GC43" s="330">
        <v>0</v>
      </c>
      <c r="GD43" s="330">
        <v>0</v>
      </c>
      <c r="GE43" s="330">
        <v>0</v>
      </c>
      <c r="GF43" s="330">
        <v>0</v>
      </c>
      <c r="GG43" s="330">
        <v>0</v>
      </c>
      <c r="GH43" s="330">
        <v>0</v>
      </c>
      <c r="GI43" s="330">
        <v>0</v>
      </c>
      <c r="GJ43" s="330">
        <v>0</v>
      </c>
      <c r="GK43" s="330">
        <v>0</v>
      </c>
      <c r="GL43" s="330">
        <v>0</v>
      </c>
      <c r="GM43" s="330">
        <v>0</v>
      </c>
      <c r="GN43" s="330">
        <v>0</v>
      </c>
      <c r="GO43" s="330">
        <v>0</v>
      </c>
      <c r="GP43" s="330">
        <v>0</v>
      </c>
      <c r="GQ43" s="330">
        <v>0</v>
      </c>
      <c r="GR43" s="330">
        <v>0</v>
      </c>
      <c r="GS43" s="330">
        <v>0</v>
      </c>
      <c r="GT43" s="330">
        <v>0</v>
      </c>
      <c r="GU43" s="330">
        <v>0</v>
      </c>
      <c r="GV43" s="330">
        <v>0</v>
      </c>
      <c r="GW43" s="330">
        <v>0</v>
      </c>
      <c r="GX43" s="330">
        <v>0</v>
      </c>
      <c r="GY43" s="330">
        <v>0</v>
      </c>
      <c r="GZ43" s="330">
        <v>0</v>
      </c>
      <c r="HA43" s="330">
        <v>0</v>
      </c>
      <c r="HB43" s="330">
        <v>0</v>
      </c>
      <c r="HC43" s="330">
        <v>0</v>
      </c>
      <c r="HD43" s="330">
        <v>0</v>
      </c>
      <c r="HE43" s="330">
        <v>0</v>
      </c>
      <c r="HF43" s="330">
        <v>0</v>
      </c>
      <c r="HG43" s="330">
        <v>0</v>
      </c>
      <c r="HH43" s="330">
        <v>0</v>
      </c>
      <c r="HI43" s="330">
        <v>0</v>
      </c>
      <c r="HJ43" s="330">
        <v>0</v>
      </c>
      <c r="HK43" s="330">
        <v>0</v>
      </c>
      <c r="HL43" s="330">
        <v>0</v>
      </c>
      <c r="HM43" s="330">
        <v>0</v>
      </c>
      <c r="HN43" s="330">
        <v>0</v>
      </c>
      <c r="HO43" s="330">
        <v>0</v>
      </c>
      <c r="HP43" s="330">
        <v>0</v>
      </c>
      <c r="HQ43" s="330">
        <v>0</v>
      </c>
      <c r="HR43" s="330">
        <v>0</v>
      </c>
      <c r="HS43" s="330">
        <v>0</v>
      </c>
      <c r="HT43" s="330">
        <v>0</v>
      </c>
      <c r="HU43" s="330">
        <v>0</v>
      </c>
      <c r="HV43" s="330">
        <v>0</v>
      </c>
      <c r="HW43" s="330">
        <v>0</v>
      </c>
      <c r="HX43" s="330">
        <v>0</v>
      </c>
      <c r="HY43" s="330">
        <v>0</v>
      </c>
      <c r="HZ43" s="330">
        <v>0</v>
      </c>
      <c r="IA43" s="330">
        <v>0</v>
      </c>
      <c r="IB43" s="330">
        <v>0</v>
      </c>
      <c r="IC43" s="330">
        <v>0</v>
      </c>
      <c r="ID43" s="330">
        <v>0</v>
      </c>
      <c r="IE43" s="330">
        <v>0</v>
      </c>
      <c r="IF43" s="330">
        <v>0</v>
      </c>
      <c r="IG43" s="330">
        <v>0</v>
      </c>
      <c r="IH43" s="330">
        <v>0</v>
      </c>
      <c r="II43" s="330">
        <v>0</v>
      </c>
      <c r="IJ43" s="330">
        <v>0</v>
      </c>
      <c r="IK43" s="330">
        <v>0</v>
      </c>
      <c r="IL43" s="330">
        <v>0</v>
      </c>
      <c r="IM43" s="330">
        <v>0</v>
      </c>
      <c r="IN43" s="330">
        <v>0</v>
      </c>
      <c r="IO43" s="330">
        <v>0</v>
      </c>
      <c r="IP43" s="330">
        <v>0</v>
      </c>
      <c r="IQ43" s="330">
        <v>0</v>
      </c>
      <c r="IR43" s="330">
        <v>0</v>
      </c>
      <c r="IS43" s="330">
        <v>0</v>
      </c>
      <c r="IT43" s="330">
        <v>0</v>
      </c>
      <c r="IU43" s="330">
        <v>0</v>
      </c>
      <c r="IV43" s="330">
        <v>0</v>
      </c>
      <c r="IW43" s="330">
        <v>0</v>
      </c>
      <c r="IX43" s="330">
        <v>0</v>
      </c>
      <c r="IY43" s="330">
        <v>0</v>
      </c>
      <c r="IZ43" s="330">
        <v>0</v>
      </c>
      <c r="JA43" s="330">
        <v>0</v>
      </c>
      <c r="JB43" s="330">
        <v>0</v>
      </c>
      <c r="JC43" s="330">
        <v>0</v>
      </c>
      <c r="JD43" s="330">
        <v>0</v>
      </c>
      <c r="JE43" s="330">
        <v>0</v>
      </c>
      <c r="JF43" s="330">
        <v>0</v>
      </c>
      <c r="JG43" s="330">
        <v>0</v>
      </c>
      <c r="JH43" s="330">
        <v>0</v>
      </c>
      <c r="JI43" s="330">
        <v>0</v>
      </c>
      <c r="JJ43" s="330">
        <v>0</v>
      </c>
      <c r="JK43" s="330">
        <v>0</v>
      </c>
      <c r="JL43" s="330">
        <v>0</v>
      </c>
      <c r="JM43" s="330">
        <v>0</v>
      </c>
      <c r="JN43" s="330">
        <v>0</v>
      </c>
      <c r="JO43" s="330">
        <v>0</v>
      </c>
      <c r="JP43" s="330">
        <v>0</v>
      </c>
      <c r="JQ43" s="330">
        <v>0</v>
      </c>
      <c r="JR43" s="330">
        <v>0</v>
      </c>
      <c r="JS43" s="330">
        <v>0</v>
      </c>
      <c r="JT43" s="330">
        <v>0</v>
      </c>
      <c r="JU43" s="330">
        <v>0</v>
      </c>
      <c r="JV43" s="330">
        <v>0</v>
      </c>
      <c r="JW43" s="330">
        <v>0</v>
      </c>
      <c r="JX43" s="330">
        <v>0</v>
      </c>
      <c r="JY43" s="330">
        <v>0</v>
      </c>
      <c r="JZ43" s="330">
        <v>0</v>
      </c>
      <c r="KA43" s="330">
        <v>0</v>
      </c>
      <c r="KB43" s="330">
        <v>0</v>
      </c>
      <c r="KC43" s="330">
        <v>0</v>
      </c>
      <c r="KD43" s="330">
        <v>0</v>
      </c>
      <c r="KE43" s="330">
        <v>0</v>
      </c>
      <c r="KF43" s="330">
        <v>0</v>
      </c>
      <c r="KG43" s="330">
        <v>0</v>
      </c>
      <c r="KH43" s="330">
        <v>0</v>
      </c>
      <c r="KI43" s="330">
        <v>0</v>
      </c>
      <c r="KJ43" s="330">
        <v>0</v>
      </c>
      <c r="KK43" s="330">
        <v>0</v>
      </c>
      <c r="KL43" s="330">
        <v>0</v>
      </c>
      <c r="KM43" s="330">
        <v>0</v>
      </c>
      <c r="KN43" s="330">
        <v>0</v>
      </c>
      <c r="KO43" s="330">
        <v>0</v>
      </c>
      <c r="KP43" s="330">
        <v>0</v>
      </c>
      <c r="KQ43" s="167"/>
      <c r="KS43" s="169">
        <f t="shared" ref="KS43:KS74" si="6">SUMIF(CoRU,"R",$C43:$KP43)</f>
        <v>0</v>
      </c>
      <c r="KT43" s="169">
        <f t="shared" ref="KT43:KT74" si="7">SUMIF(CoRU,"U",$C43:$KP43)</f>
        <v>0</v>
      </c>
      <c r="KU43" s="169">
        <f t="shared" si="5"/>
        <v>0</v>
      </c>
      <c r="KV43" s="178"/>
      <c r="KW43" s="178"/>
      <c r="KY43" s="168">
        <f t="shared" ref="KY43:KY74" si="8">SUMIFS($C43:$KP43,$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row>
    <row r="44" spans="1:311" ht="12.75" hidden="1" customHeight="1" x14ac:dyDescent="0.25">
      <c r="A44" s="166">
        <f t="shared" si="0"/>
        <v>1996</v>
      </c>
      <c r="B44" s="273">
        <f t="shared" si="1"/>
        <v>35246</v>
      </c>
      <c r="C44" s="330">
        <v>0</v>
      </c>
      <c r="D44" s="330">
        <v>0</v>
      </c>
      <c r="E44" s="330">
        <v>0</v>
      </c>
      <c r="F44" s="330">
        <v>0</v>
      </c>
      <c r="G44" s="330">
        <v>0</v>
      </c>
      <c r="H44" s="330">
        <v>0</v>
      </c>
      <c r="I44" s="330">
        <v>0</v>
      </c>
      <c r="J44" s="330">
        <v>0</v>
      </c>
      <c r="K44" s="330">
        <v>0</v>
      </c>
      <c r="L44" s="330">
        <v>0</v>
      </c>
      <c r="M44" s="330">
        <v>0</v>
      </c>
      <c r="N44" s="330">
        <v>0</v>
      </c>
      <c r="O44" s="330">
        <v>0</v>
      </c>
      <c r="P44" s="330">
        <v>0</v>
      </c>
      <c r="Q44" s="330">
        <v>0</v>
      </c>
      <c r="R44" s="330">
        <v>0</v>
      </c>
      <c r="S44" s="330">
        <v>0</v>
      </c>
      <c r="T44" s="330">
        <v>0</v>
      </c>
      <c r="U44" s="330">
        <v>0</v>
      </c>
      <c r="V44" s="330">
        <v>0</v>
      </c>
      <c r="W44" s="330">
        <v>0</v>
      </c>
      <c r="X44" s="330">
        <v>0</v>
      </c>
      <c r="Y44" s="330">
        <v>0</v>
      </c>
      <c r="Z44" s="330">
        <v>0</v>
      </c>
      <c r="AA44" s="330">
        <v>0</v>
      </c>
      <c r="AB44" s="330">
        <v>0</v>
      </c>
      <c r="AC44" s="330">
        <v>0</v>
      </c>
      <c r="AD44" s="330">
        <v>0</v>
      </c>
      <c r="AE44" s="330">
        <v>0</v>
      </c>
      <c r="AF44" s="330">
        <v>0</v>
      </c>
      <c r="AG44" s="330">
        <v>0</v>
      </c>
      <c r="AH44" s="330">
        <v>0</v>
      </c>
      <c r="AI44" s="330">
        <v>0</v>
      </c>
      <c r="AJ44" s="330">
        <v>0</v>
      </c>
      <c r="AK44" s="330">
        <v>0</v>
      </c>
      <c r="AL44" s="330">
        <v>0</v>
      </c>
      <c r="AM44" s="330">
        <v>0</v>
      </c>
      <c r="AN44" s="330">
        <v>0</v>
      </c>
      <c r="AO44" s="330">
        <v>0</v>
      </c>
      <c r="AP44" s="330">
        <v>0</v>
      </c>
      <c r="AQ44" s="330">
        <v>0</v>
      </c>
      <c r="AR44" s="330">
        <v>0</v>
      </c>
      <c r="AS44" s="330">
        <v>0</v>
      </c>
      <c r="AT44" s="330">
        <v>0</v>
      </c>
      <c r="AU44" s="330">
        <v>0</v>
      </c>
      <c r="AV44" s="330">
        <v>0</v>
      </c>
      <c r="AW44" s="330">
        <v>0</v>
      </c>
      <c r="AX44" s="330">
        <v>0</v>
      </c>
      <c r="AY44" s="330">
        <v>0</v>
      </c>
      <c r="AZ44" s="330">
        <v>0</v>
      </c>
      <c r="BA44" s="330">
        <v>0</v>
      </c>
      <c r="BB44" s="330">
        <v>0</v>
      </c>
      <c r="BC44" s="330">
        <v>0</v>
      </c>
      <c r="BD44" s="330">
        <v>0</v>
      </c>
      <c r="BE44" s="330">
        <v>0</v>
      </c>
      <c r="BF44" s="330">
        <v>0</v>
      </c>
      <c r="BG44" s="330">
        <v>0</v>
      </c>
      <c r="BH44" s="330">
        <v>0</v>
      </c>
      <c r="BI44" s="330">
        <v>0</v>
      </c>
      <c r="BJ44" s="330">
        <v>0</v>
      </c>
      <c r="BK44" s="330">
        <v>0</v>
      </c>
      <c r="BL44" s="330">
        <v>0</v>
      </c>
      <c r="BM44" s="330">
        <v>0</v>
      </c>
      <c r="BN44" s="330">
        <v>0</v>
      </c>
      <c r="BO44" s="330">
        <v>0</v>
      </c>
      <c r="BP44" s="330">
        <v>0</v>
      </c>
      <c r="BQ44" s="330">
        <v>0</v>
      </c>
      <c r="BR44" s="330">
        <v>0</v>
      </c>
      <c r="BS44" s="330">
        <v>0</v>
      </c>
      <c r="BT44" s="330">
        <v>0</v>
      </c>
      <c r="BU44" s="330">
        <v>0</v>
      </c>
      <c r="BV44" s="330">
        <v>0</v>
      </c>
      <c r="BW44" s="330">
        <v>0</v>
      </c>
      <c r="BX44" s="330">
        <v>0</v>
      </c>
      <c r="BY44" s="330">
        <v>0</v>
      </c>
      <c r="BZ44" s="330">
        <v>0</v>
      </c>
      <c r="CA44" s="330">
        <v>0</v>
      </c>
      <c r="CB44" s="330">
        <v>0</v>
      </c>
      <c r="CC44" s="330">
        <v>0</v>
      </c>
      <c r="CD44" s="330">
        <v>0</v>
      </c>
      <c r="CE44" s="330">
        <v>0</v>
      </c>
      <c r="CF44" s="330">
        <v>0</v>
      </c>
      <c r="CG44" s="330">
        <v>0</v>
      </c>
      <c r="CH44" s="330">
        <v>0</v>
      </c>
      <c r="CI44" s="330">
        <v>0</v>
      </c>
      <c r="CJ44" s="330">
        <v>0</v>
      </c>
      <c r="CK44" s="330">
        <v>0</v>
      </c>
      <c r="CL44" s="330">
        <v>0</v>
      </c>
      <c r="CM44" s="330">
        <v>0</v>
      </c>
      <c r="CN44" s="330">
        <v>0</v>
      </c>
      <c r="CO44" s="330">
        <v>0</v>
      </c>
      <c r="CP44" s="330">
        <v>0</v>
      </c>
      <c r="CQ44" s="330">
        <v>0</v>
      </c>
      <c r="CR44" s="330">
        <v>0</v>
      </c>
      <c r="CS44" s="330">
        <v>0</v>
      </c>
      <c r="CT44" s="330">
        <v>0</v>
      </c>
      <c r="CU44" s="330">
        <v>0</v>
      </c>
      <c r="CV44" s="330">
        <v>0</v>
      </c>
      <c r="CW44" s="330">
        <v>0</v>
      </c>
      <c r="CX44" s="330">
        <v>0</v>
      </c>
      <c r="CY44" s="330">
        <v>0</v>
      </c>
      <c r="CZ44" s="330">
        <v>0</v>
      </c>
      <c r="DA44" s="330">
        <v>0</v>
      </c>
      <c r="DB44" s="330">
        <v>0</v>
      </c>
      <c r="DC44" s="330">
        <v>0</v>
      </c>
      <c r="DD44" s="330">
        <v>0</v>
      </c>
      <c r="DE44" s="330">
        <v>0</v>
      </c>
      <c r="DF44" s="330">
        <v>0</v>
      </c>
      <c r="DG44" s="330">
        <v>0</v>
      </c>
      <c r="DH44" s="330">
        <v>0</v>
      </c>
      <c r="DI44" s="330">
        <v>0</v>
      </c>
      <c r="DJ44" s="330">
        <v>0</v>
      </c>
      <c r="DK44" s="330">
        <v>0</v>
      </c>
      <c r="DL44" s="330">
        <v>0</v>
      </c>
      <c r="DM44" s="330">
        <v>0</v>
      </c>
      <c r="DN44" s="330">
        <v>0</v>
      </c>
      <c r="DO44" s="330">
        <v>0</v>
      </c>
      <c r="DP44" s="330">
        <v>0</v>
      </c>
      <c r="DQ44" s="330">
        <v>0</v>
      </c>
      <c r="DR44" s="330">
        <v>0</v>
      </c>
      <c r="DS44" s="330">
        <v>0</v>
      </c>
      <c r="DT44" s="330">
        <v>0</v>
      </c>
      <c r="DU44" s="330">
        <v>0</v>
      </c>
      <c r="DV44" s="330">
        <v>0</v>
      </c>
      <c r="DW44" s="330">
        <v>0</v>
      </c>
      <c r="DX44" s="330">
        <v>0</v>
      </c>
      <c r="DY44" s="330">
        <v>0</v>
      </c>
      <c r="DZ44" s="330">
        <v>0</v>
      </c>
      <c r="EA44" s="330">
        <v>0</v>
      </c>
      <c r="EB44" s="330">
        <v>0</v>
      </c>
      <c r="EC44" s="330">
        <v>0</v>
      </c>
      <c r="ED44" s="330">
        <v>0</v>
      </c>
      <c r="EE44" s="330">
        <v>0</v>
      </c>
      <c r="EF44" s="330">
        <v>0</v>
      </c>
      <c r="EG44" s="330">
        <v>0</v>
      </c>
      <c r="EH44" s="330">
        <v>0</v>
      </c>
      <c r="EI44" s="330">
        <v>0</v>
      </c>
      <c r="EJ44" s="330">
        <v>0</v>
      </c>
      <c r="EK44" s="330">
        <v>0</v>
      </c>
      <c r="EL44" s="330">
        <v>0</v>
      </c>
      <c r="EM44" s="330">
        <v>0</v>
      </c>
      <c r="EN44" s="330">
        <v>0</v>
      </c>
      <c r="EO44" s="330">
        <v>0</v>
      </c>
      <c r="EP44" s="330">
        <v>0</v>
      </c>
      <c r="EQ44" s="330">
        <v>0</v>
      </c>
      <c r="ER44" s="330">
        <v>0</v>
      </c>
      <c r="ES44" s="330">
        <v>0</v>
      </c>
      <c r="ET44" s="330">
        <v>0</v>
      </c>
      <c r="EU44" s="330">
        <v>0</v>
      </c>
      <c r="EV44" s="330">
        <v>0</v>
      </c>
      <c r="EW44" s="330">
        <v>0</v>
      </c>
      <c r="EX44" s="330">
        <v>0</v>
      </c>
      <c r="EY44" s="330">
        <v>0</v>
      </c>
      <c r="EZ44" s="330">
        <v>0</v>
      </c>
      <c r="FA44" s="330">
        <v>0</v>
      </c>
      <c r="FB44" s="330">
        <v>0</v>
      </c>
      <c r="FC44" s="330">
        <v>0</v>
      </c>
      <c r="FD44" s="330">
        <v>0</v>
      </c>
      <c r="FE44" s="330">
        <v>0</v>
      </c>
      <c r="FF44" s="330">
        <v>0</v>
      </c>
      <c r="FG44" s="330">
        <v>0</v>
      </c>
      <c r="FH44" s="330">
        <v>0</v>
      </c>
      <c r="FI44" s="330">
        <v>0</v>
      </c>
      <c r="FJ44" s="330">
        <v>0</v>
      </c>
      <c r="FK44" s="330">
        <v>0</v>
      </c>
      <c r="FL44" s="330">
        <v>0</v>
      </c>
      <c r="FM44" s="330">
        <v>0</v>
      </c>
      <c r="FN44" s="330">
        <v>0</v>
      </c>
      <c r="FO44" s="330">
        <v>0</v>
      </c>
      <c r="FP44" s="330">
        <v>0</v>
      </c>
      <c r="FQ44" s="330">
        <v>0</v>
      </c>
      <c r="FR44" s="330">
        <v>0</v>
      </c>
      <c r="FS44" s="330">
        <v>0</v>
      </c>
      <c r="FT44" s="330">
        <v>0</v>
      </c>
      <c r="FU44" s="330">
        <v>0</v>
      </c>
      <c r="FV44" s="330">
        <v>0</v>
      </c>
      <c r="FW44" s="330">
        <v>0</v>
      </c>
      <c r="FX44" s="330">
        <v>0</v>
      </c>
      <c r="FY44" s="330">
        <v>0</v>
      </c>
      <c r="FZ44" s="330">
        <v>0</v>
      </c>
      <c r="GA44" s="330">
        <v>0</v>
      </c>
      <c r="GB44" s="330">
        <v>0</v>
      </c>
      <c r="GC44" s="330">
        <v>0</v>
      </c>
      <c r="GD44" s="330">
        <v>0</v>
      </c>
      <c r="GE44" s="330">
        <v>0</v>
      </c>
      <c r="GF44" s="330">
        <v>0</v>
      </c>
      <c r="GG44" s="330">
        <v>0</v>
      </c>
      <c r="GH44" s="330">
        <v>0</v>
      </c>
      <c r="GI44" s="330">
        <v>0</v>
      </c>
      <c r="GJ44" s="330">
        <v>0</v>
      </c>
      <c r="GK44" s="330">
        <v>0</v>
      </c>
      <c r="GL44" s="330">
        <v>0</v>
      </c>
      <c r="GM44" s="330">
        <v>0</v>
      </c>
      <c r="GN44" s="330">
        <v>0</v>
      </c>
      <c r="GO44" s="330">
        <v>0</v>
      </c>
      <c r="GP44" s="330">
        <v>0</v>
      </c>
      <c r="GQ44" s="330">
        <v>0</v>
      </c>
      <c r="GR44" s="330">
        <v>0</v>
      </c>
      <c r="GS44" s="330">
        <v>0</v>
      </c>
      <c r="GT44" s="330">
        <v>0</v>
      </c>
      <c r="GU44" s="330">
        <v>0</v>
      </c>
      <c r="GV44" s="330">
        <v>0</v>
      </c>
      <c r="GW44" s="330">
        <v>0</v>
      </c>
      <c r="GX44" s="330">
        <v>0</v>
      </c>
      <c r="GY44" s="330">
        <v>0</v>
      </c>
      <c r="GZ44" s="330">
        <v>0</v>
      </c>
      <c r="HA44" s="330">
        <v>0</v>
      </c>
      <c r="HB44" s="330">
        <v>0</v>
      </c>
      <c r="HC44" s="330">
        <v>0</v>
      </c>
      <c r="HD44" s="330">
        <v>0</v>
      </c>
      <c r="HE44" s="330">
        <v>0</v>
      </c>
      <c r="HF44" s="330">
        <v>0</v>
      </c>
      <c r="HG44" s="330">
        <v>0</v>
      </c>
      <c r="HH44" s="330">
        <v>0</v>
      </c>
      <c r="HI44" s="330">
        <v>0</v>
      </c>
      <c r="HJ44" s="330">
        <v>0</v>
      </c>
      <c r="HK44" s="330">
        <v>0</v>
      </c>
      <c r="HL44" s="330">
        <v>0</v>
      </c>
      <c r="HM44" s="330">
        <v>0</v>
      </c>
      <c r="HN44" s="330">
        <v>0</v>
      </c>
      <c r="HO44" s="330">
        <v>0</v>
      </c>
      <c r="HP44" s="330">
        <v>0</v>
      </c>
      <c r="HQ44" s="330">
        <v>0</v>
      </c>
      <c r="HR44" s="330">
        <v>0</v>
      </c>
      <c r="HS44" s="330">
        <v>0</v>
      </c>
      <c r="HT44" s="330">
        <v>0</v>
      </c>
      <c r="HU44" s="330">
        <v>0</v>
      </c>
      <c r="HV44" s="330">
        <v>0</v>
      </c>
      <c r="HW44" s="330">
        <v>0</v>
      </c>
      <c r="HX44" s="330">
        <v>0</v>
      </c>
      <c r="HY44" s="330">
        <v>0</v>
      </c>
      <c r="HZ44" s="330">
        <v>0</v>
      </c>
      <c r="IA44" s="330">
        <v>0</v>
      </c>
      <c r="IB44" s="330">
        <v>0</v>
      </c>
      <c r="IC44" s="330">
        <v>0</v>
      </c>
      <c r="ID44" s="330">
        <v>0</v>
      </c>
      <c r="IE44" s="330">
        <v>0</v>
      </c>
      <c r="IF44" s="330">
        <v>0</v>
      </c>
      <c r="IG44" s="330">
        <v>0</v>
      </c>
      <c r="IH44" s="330">
        <v>0</v>
      </c>
      <c r="II44" s="330">
        <v>0</v>
      </c>
      <c r="IJ44" s="330">
        <v>0</v>
      </c>
      <c r="IK44" s="330">
        <v>0</v>
      </c>
      <c r="IL44" s="330">
        <v>0</v>
      </c>
      <c r="IM44" s="330">
        <v>0</v>
      </c>
      <c r="IN44" s="330">
        <v>0</v>
      </c>
      <c r="IO44" s="330">
        <v>0</v>
      </c>
      <c r="IP44" s="330">
        <v>0</v>
      </c>
      <c r="IQ44" s="330">
        <v>0</v>
      </c>
      <c r="IR44" s="330">
        <v>0</v>
      </c>
      <c r="IS44" s="330">
        <v>0</v>
      </c>
      <c r="IT44" s="330">
        <v>0</v>
      </c>
      <c r="IU44" s="330">
        <v>0</v>
      </c>
      <c r="IV44" s="330">
        <v>0</v>
      </c>
      <c r="IW44" s="330">
        <v>0</v>
      </c>
      <c r="IX44" s="330">
        <v>0</v>
      </c>
      <c r="IY44" s="330">
        <v>0</v>
      </c>
      <c r="IZ44" s="330">
        <v>0</v>
      </c>
      <c r="JA44" s="330">
        <v>0</v>
      </c>
      <c r="JB44" s="330">
        <v>0</v>
      </c>
      <c r="JC44" s="330">
        <v>0</v>
      </c>
      <c r="JD44" s="330">
        <v>0</v>
      </c>
      <c r="JE44" s="330">
        <v>0</v>
      </c>
      <c r="JF44" s="330">
        <v>0</v>
      </c>
      <c r="JG44" s="330">
        <v>0</v>
      </c>
      <c r="JH44" s="330">
        <v>0</v>
      </c>
      <c r="JI44" s="330">
        <v>0</v>
      </c>
      <c r="JJ44" s="330">
        <v>0</v>
      </c>
      <c r="JK44" s="330">
        <v>0</v>
      </c>
      <c r="JL44" s="330">
        <v>0</v>
      </c>
      <c r="JM44" s="330">
        <v>0</v>
      </c>
      <c r="JN44" s="330">
        <v>0</v>
      </c>
      <c r="JO44" s="330">
        <v>0</v>
      </c>
      <c r="JP44" s="330">
        <v>0</v>
      </c>
      <c r="JQ44" s="330">
        <v>0</v>
      </c>
      <c r="JR44" s="330">
        <v>0</v>
      </c>
      <c r="JS44" s="330">
        <v>0</v>
      </c>
      <c r="JT44" s="330">
        <v>0</v>
      </c>
      <c r="JU44" s="330">
        <v>0</v>
      </c>
      <c r="JV44" s="330">
        <v>0</v>
      </c>
      <c r="JW44" s="330">
        <v>0</v>
      </c>
      <c r="JX44" s="330">
        <v>0</v>
      </c>
      <c r="JY44" s="330">
        <v>0</v>
      </c>
      <c r="JZ44" s="330">
        <v>0</v>
      </c>
      <c r="KA44" s="330">
        <v>0</v>
      </c>
      <c r="KB44" s="330">
        <v>0</v>
      </c>
      <c r="KC44" s="330">
        <v>0</v>
      </c>
      <c r="KD44" s="330">
        <v>0</v>
      </c>
      <c r="KE44" s="330">
        <v>0</v>
      </c>
      <c r="KF44" s="330">
        <v>0</v>
      </c>
      <c r="KG44" s="330">
        <v>0</v>
      </c>
      <c r="KH44" s="330">
        <v>0</v>
      </c>
      <c r="KI44" s="330">
        <v>0</v>
      </c>
      <c r="KJ44" s="330">
        <v>0</v>
      </c>
      <c r="KK44" s="330">
        <v>0</v>
      </c>
      <c r="KL44" s="330">
        <v>0</v>
      </c>
      <c r="KM44" s="330">
        <v>0</v>
      </c>
      <c r="KN44" s="330">
        <v>0</v>
      </c>
      <c r="KO44" s="330">
        <v>0</v>
      </c>
      <c r="KP44" s="330">
        <v>0</v>
      </c>
      <c r="KQ44" s="167"/>
      <c r="KS44" s="169">
        <f t="shared" si="6"/>
        <v>0</v>
      </c>
      <c r="KT44" s="169">
        <f t="shared" si="7"/>
        <v>0</v>
      </c>
      <c r="KU44" s="169">
        <f t="shared" si="5"/>
        <v>0</v>
      </c>
      <c r="KV44" s="178"/>
      <c r="KW44" s="178"/>
      <c r="KY44" s="168">
        <f t="shared" si="8"/>
        <v>0</v>
      </c>
    </row>
    <row r="45" spans="1:311" ht="12.75" hidden="1" customHeight="1" x14ac:dyDescent="0.25">
      <c r="A45" s="166">
        <f t="shared" si="0"/>
        <v>1996</v>
      </c>
      <c r="B45" s="273">
        <f t="shared" si="1"/>
        <v>35338</v>
      </c>
      <c r="C45" s="330">
        <v>0</v>
      </c>
      <c r="D45" s="330">
        <v>0</v>
      </c>
      <c r="E45" s="330">
        <v>0</v>
      </c>
      <c r="F45" s="330">
        <v>0</v>
      </c>
      <c r="G45" s="330">
        <v>0</v>
      </c>
      <c r="H45" s="330">
        <v>0</v>
      </c>
      <c r="I45" s="330">
        <v>0</v>
      </c>
      <c r="J45" s="330">
        <v>0</v>
      </c>
      <c r="K45" s="330">
        <v>0</v>
      </c>
      <c r="L45" s="330">
        <v>0</v>
      </c>
      <c r="M45" s="330">
        <v>0</v>
      </c>
      <c r="N45" s="330">
        <v>0</v>
      </c>
      <c r="O45" s="330">
        <v>0</v>
      </c>
      <c r="P45" s="330">
        <v>0</v>
      </c>
      <c r="Q45" s="330">
        <v>0</v>
      </c>
      <c r="R45" s="330">
        <v>0</v>
      </c>
      <c r="S45" s="330">
        <v>0</v>
      </c>
      <c r="T45" s="330">
        <v>0</v>
      </c>
      <c r="U45" s="330">
        <v>0</v>
      </c>
      <c r="V45" s="330">
        <v>0</v>
      </c>
      <c r="W45" s="330">
        <v>0</v>
      </c>
      <c r="X45" s="330">
        <v>0</v>
      </c>
      <c r="Y45" s="330">
        <v>0</v>
      </c>
      <c r="Z45" s="330">
        <v>0</v>
      </c>
      <c r="AA45" s="330">
        <v>0</v>
      </c>
      <c r="AB45" s="330">
        <v>0</v>
      </c>
      <c r="AC45" s="330">
        <v>0</v>
      </c>
      <c r="AD45" s="330">
        <v>0</v>
      </c>
      <c r="AE45" s="330">
        <v>0</v>
      </c>
      <c r="AF45" s="330">
        <v>0</v>
      </c>
      <c r="AG45" s="330">
        <v>0</v>
      </c>
      <c r="AH45" s="330">
        <v>0</v>
      </c>
      <c r="AI45" s="330">
        <v>0</v>
      </c>
      <c r="AJ45" s="330">
        <v>0</v>
      </c>
      <c r="AK45" s="330">
        <v>0</v>
      </c>
      <c r="AL45" s="330">
        <v>0</v>
      </c>
      <c r="AM45" s="330">
        <v>0</v>
      </c>
      <c r="AN45" s="330">
        <v>0</v>
      </c>
      <c r="AO45" s="330">
        <v>0</v>
      </c>
      <c r="AP45" s="330">
        <v>0</v>
      </c>
      <c r="AQ45" s="330">
        <v>0</v>
      </c>
      <c r="AR45" s="330">
        <v>0</v>
      </c>
      <c r="AS45" s="330">
        <v>0</v>
      </c>
      <c r="AT45" s="330">
        <v>0</v>
      </c>
      <c r="AU45" s="330">
        <v>0</v>
      </c>
      <c r="AV45" s="330">
        <v>0</v>
      </c>
      <c r="AW45" s="330">
        <v>0</v>
      </c>
      <c r="AX45" s="330">
        <v>0</v>
      </c>
      <c r="AY45" s="330">
        <v>0</v>
      </c>
      <c r="AZ45" s="330">
        <v>0</v>
      </c>
      <c r="BA45" s="330">
        <v>0</v>
      </c>
      <c r="BB45" s="330">
        <v>0</v>
      </c>
      <c r="BC45" s="330">
        <v>0</v>
      </c>
      <c r="BD45" s="330">
        <v>0</v>
      </c>
      <c r="BE45" s="330">
        <v>0</v>
      </c>
      <c r="BF45" s="330">
        <v>0</v>
      </c>
      <c r="BG45" s="330">
        <v>0</v>
      </c>
      <c r="BH45" s="330">
        <v>0</v>
      </c>
      <c r="BI45" s="330">
        <v>0</v>
      </c>
      <c r="BJ45" s="330">
        <v>0</v>
      </c>
      <c r="BK45" s="330">
        <v>0</v>
      </c>
      <c r="BL45" s="330">
        <v>0</v>
      </c>
      <c r="BM45" s="330">
        <v>0</v>
      </c>
      <c r="BN45" s="330">
        <v>0</v>
      </c>
      <c r="BO45" s="330">
        <v>0</v>
      </c>
      <c r="BP45" s="330">
        <v>0</v>
      </c>
      <c r="BQ45" s="330">
        <v>0</v>
      </c>
      <c r="BR45" s="330">
        <v>0</v>
      </c>
      <c r="BS45" s="330">
        <v>0</v>
      </c>
      <c r="BT45" s="330">
        <v>0</v>
      </c>
      <c r="BU45" s="330">
        <v>0</v>
      </c>
      <c r="BV45" s="330">
        <v>0</v>
      </c>
      <c r="BW45" s="330">
        <v>0</v>
      </c>
      <c r="BX45" s="330">
        <v>0</v>
      </c>
      <c r="BY45" s="330">
        <v>0</v>
      </c>
      <c r="BZ45" s="330">
        <v>0</v>
      </c>
      <c r="CA45" s="330">
        <v>0</v>
      </c>
      <c r="CB45" s="330">
        <v>0</v>
      </c>
      <c r="CC45" s="330">
        <v>0</v>
      </c>
      <c r="CD45" s="330">
        <v>0</v>
      </c>
      <c r="CE45" s="330">
        <v>0</v>
      </c>
      <c r="CF45" s="330">
        <v>0</v>
      </c>
      <c r="CG45" s="330">
        <v>0</v>
      </c>
      <c r="CH45" s="330">
        <v>0</v>
      </c>
      <c r="CI45" s="330">
        <v>0</v>
      </c>
      <c r="CJ45" s="330">
        <v>0</v>
      </c>
      <c r="CK45" s="330">
        <v>0</v>
      </c>
      <c r="CL45" s="330">
        <v>0</v>
      </c>
      <c r="CM45" s="330">
        <v>0</v>
      </c>
      <c r="CN45" s="330">
        <v>0</v>
      </c>
      <c r="CO45" s="330">
        <v>0</v>
      </c>
      <c r="CP45" s="330">
        <v>0</v>
      </c>
      <c r="CQ45" s="330">
        <v>0</v>
      </c>
      <c r="CR45" s="330">
        <v>0</v>
      </c>
      <c r="CS45" s="330">
        <v>0</v>
      </c>
      <c r="CT45" s="330">
        <v>0</v>
      </c>
      <c r="CU45" s="330">
        <v>0</v>
      </c>
      <c r="CV45" s="330">
        <v>0</v>
      </c>
      <c r="CW45" s="330">
        <v>0</v>
      </c>
      <c r="CX45" s="330">
        <v>0</v>
      </c>
      <c r="CY45" s="330">
        <v>0</v>
      </c>
      <c r="CZ45" s="330">
        <v>0</v>
      </c>
      <c r="DA45" s="330">
        <v>0</v>
      </c>
      <c r="DB45" s="330">
        <v>0</v>
      </c>
      <c r="DC45" s="330">
        <v>0</v>
      </c>
      <c r="DD45" s="330">
        <v>0</v>
      </c>
      <c r="DE45" s="330">
        <v>0</v>
      </c>
      <c r="DF45" s="330">
        <v>0</v>
      </c>
      <c r="DG45" s="330">
        <v>0</v>
      </c>
      <c r="DH45" s="330">
        <v>0</v>
      </c>
      <c r="DI45" s="330">
        <v>0</v>
      </c>
      <c r="DJ45" s="330">
        <v>0</v>
      </c>
      <c r="DK45" s="330">
        <v>0</v>
      </c>
      <c r="DL45" s="330">
        <v>0</v>
      </c>
      <c r="DM45" s="330">
        <v>0</v>
      </c>
      <c r="DN45" s="330">
        <v>0</v>
      </c>
      <c r="DO45" s="330">
        <v>0</v>
      </c>
      <c r="DP45" s="330">
        <v>0</v>
      </c>
      <c r="DQ45" s="330">
        <v>0</v>
      </c>
      <c r="DR45" s="330">
        <v>0</v>
      </c>
      <c r="DS45" s="330">
        <v>0</v>
      </c>
      <c r="DT45" s="330">
        <v>0</v>
      </c>
      <c r="DU45" s="330">
        <v>0</v>
      </c>
      <c r="DV45" s="330">
        <v>0</v>
      </c>
      <c r="DW45" s="330">
        <v>0</v>
      </c>
      <c r="DX45" s="330">
        <v>0</v>
      </c>
      <c r="DY45" s="330">
        <v>0</v>
      </c>
      <c r="DZ45" s="330">
        <v>0</v>
      </c>
      <c r="EA45" s="330">
        <v>0</v>
      </c>
      <c r="EB45" s="330">
        <v>0</v>
      </c>
      <c r="EC45" s="330">
        <v>0</v>
      </c>
      <c r="ED45" s="330">
        <v>0</v>
      </c>
      <c r="EE45" s="330">
        <v>0</v>
      </c>
      <c r="EF45" s="330">
        <v>0</v>
      </c>
      <c r="EG45" s="330">
        <v>0</v>
      </c>
      <c r="EH45" s="330">
        <v>0</v>
      </c>
      <c r="EI45" s="330">
        <v>0</v>
      </c>
      <c r="EJ45" s="330">
        <v>0</v>
      </c>
      <c r="EK45" s="330">
        <v>0</v>
      </c>
      <c r="EL45" s="330">
        <v>0</v>
      </c>
      <c r="EM45" s="330">
        <v>0</v>
      </c>
      <c r="EN45" s="330">
        <v>0</v>
      </c>
      <c r="EO45" s="330">
        <v>0</v>
      </c>
      <c r="EP45" s="330">
        <v>0</v>
      </c>
      <c r="EQ45" s="330">
        <v>0</v>
      </c>
      <c r="ER45" s="330">
        <v>0</v>
      </c>
      <c r="ES45" s="330">
        <v>0</v>
      </c>
      <c r="ET45" s="330">
        <v>0</v>
      </c>
      <c r="EU45" s="330">
        <v>0</v>
      </c>
      <c r="EV45" s="330">
        <v>0</v>
      </c>
      <c r="EW45" s="330">
        <v>0</v>
      </c>
      <c r="EX45" s="330">
        <v>0</v>
      </c>
      <c r="EY45" s="330">
        <v>0</v>
      </c>
      <c r="EZ45" s="330">
        <v>0</v>
      </c>
      <c r="FA45" s="330">
        <v>0</v>
      </c>
      <c r="FB45" s="330">
        <v>0</v>
      </c>
      <c r="FC45" s="330">
        <v>0</v>
      </c>
      <c r="FD45" s="330">
        <v>0</v>
      </c>
      <c r="FE45" s="330">
        <v>0</v>
      </c>
      <c r="FF45" s="330">
        <v>0</v>
      </c>
      <c r="FG45" s="330">
        <v>0</v>
      </c>
      <c r="FH45" s="330">
        <v>0</v>
      </c>
      <c r="FI45" s="330">
        <v>0</v>
      </c>
      <c r="FJ45" s="330">
        <v>0</v>
      </c>
      <c r="FK45" s="330">
        <v>0</v>
      </c>
      <c r="FL45" s="330">
        <v>0</v>
      </c>
      <c r="FM45" s="330">
        <v>0</v>
      </c>
      <c r="FN45" s="330">
        <v>0</v>
      </c>
      <c r="FO45" s="330">
        <v>0</v>
      </c>
      <c r="FP45" s="330">
        <v>0</v>
      </c>
      <c r="FQ45" s="330">
        <v>0</v>
      </c>
      <c r="FR45" s="330">
        <v>0</v>
      </c>
      <c r="FS45" s="330">
        <v>0</v>
      </c>
      <c r="FT45" s="330">
        <v>0</v>
      </c>
      <c r="FU45" s="330">
        <v>0</v>
      </c>
      <c r="FV45" s="330">
        <v>0</v>
      </c>
      <c r="FW45" s="330">
        <v>0</v>
      </c>
      <c r="FX45" s="330">
        <v>0</v>
      </c>
      <c r="FY45" s="330">
        <v>0</v>
      </c>
      <c r="FZ45" s="330">
        <v>0</v>
      </c>
      <c r="GA45" s="330">
        <v>0</v>
      </c>
      <c r="GB45" s="330">
        <v>0</v>
      </c>
      <c r="GC45" s="330">
        <v>0</v>
      </c>
      <c r="GD45" s="330">
        <v>0</v>
      </c>
      <c r="GE45" s="330">
        <v>0</v>
      </c>
      <c r="GF45" s="330">
        <v>0</v>
      </c>
      <c r="GG45" s="330">
        <v>0</v>
      </c>
      <c r="GH45" s="330">
        <v>0</v>
      </c>
      <c r="GI45" s="330">
        <v>0</v>
      </c>
      <c r="GJ45" s="330">
        <v>0</v>
      </c>
      <c r="GK45" s="330">
        <v>0</v>
      </c>
      <c r="GL45" s="330">
        <v>0</v>
      </c>
      <c r="GM45" s="330">
        <v>0</v>
      </c>
      <c r="GN45" s="330">
        <v>0</v>
      </c>
      <c r="GO45" s="330">
        <v>0</v>
      </c>
      <c r="GP45" s="330">
        <v>0</v>
      </c>
      <c r="GQ45" s="330">
        <v>0</v>
      </c>
      <c r="GR45" s="330">
        <v>0</v>
      </c>
      <c r="GS45" s="330">
        <v>0</v>
      </c>
      <c r="GT45" s="330">
        <v>0</v>
      </c>
      <c r="GU45" s="330">
        <v>0</v>
      </c>
      <c r="GV45" s="330">
        <v>0</v>
      </c>
      <c r="GW45" s="330">
        <v>0</v>
      </c>
      <c r="GX45" s="330">
        <v>0</v>
      </c>
      <c r="GY45" s="330">
        <v>0</v>
      </c>
      <c r="GZ45" s="330">
        <v>0</v>
      </c>
      <c r="HA45" s="330">
        <v>0</v>
      </c>
      <c r="HB45" s="330">
        <v>0</v>
      </c>
      <c r="HC45" s="330">
        <v>0</v>
      </c>
      <c r="HD45" s="330">
        <v>0</v>
      </c>
      <c r="HE45" s="330">
        <v>0</v>
      </c>
      <c r="HF45" s="330">
        <v>0</v>
      </c>
      <c r="HG45" s="330">
        <v>0</v>
      </c>
      <c r="HH45" s="330">
        <v>0</v>
      </c>
      <c r="HI45" s="330">
        <v>0</v>
      </c>
      <c r="HJ45" s="330">
        <v>0</v>
      </c>
      <c r="HK45" s="330">
        <v>0</v>
      </c>
      <c r="HL45" s="330">
        <v>0</v>
      </c>
      <c r="HM45" s="330">
        <v>0</v>
      </c>
      <c r="HN45" s="330">
        <v>0</v>
      </c>
      <c r="HO45" s="330">
        <v>0</v>
      </c>
      <c r="HP45" s="330">
        <v>0</v>
      </c>
      <c r="HQ45" s="330">
        <v>0</v>
      </c>
      <c r="HR45" s="330">
        <v>0</v>
      </c>
      <c r="HS45" s="330">
        <v>0</v>
      </c>
      <c r="HT45" s="330">
        <v>0</v>
      </c>
      <c r="HU45" s="330">
        <v>0</v>
      </c>
      <c r="HV45" s="330">
        <v>0</v>
      </c>
      <c r="HW45" s="330">
        <v>0</v>
      </c>
      <c r="HX45" s="330">
        <v>0</v>
      </c>
      <c r="HY45" s="330">
        <v>0</v>
      </c>
      <c r="HZ45" s="330">
        <v>0</v>
      </c>
      <c r="IA45" s="330">
        <v>0</v>
      </c>
      <c r="IB45" s="330">
        <v>0</v>
      </c>
      <c r="IC45" s="330">
        <v>0</v>
      </c>
      <c r="ID45" s="330">
        <v>0</v>
      </c>
      <c r="IE45" s="330">
        <v>0</v>
      </c>
      <c r="IF45" s="330">
        <v>0</v>
      </c>
      <c r="IG45" s="330">
        <v>0</v>
      </c>
      <c r="IH45" s="330">
        <v>0</v>
      </c>
      <c r="II45" s="330">
        <v>0</v>
      </c>
      <c r="IJ45" s="330">
        <v>0</v>
      </c>
      <c r="IK45" s="330">
        <v>0</v>
      </c>
      <c r="IL45" s="330">
        <v>0</v>
      </c>
      <c r="IM45" s="330">
        <v>0</v>
      </c>
      <c r="IN45" s="330">
        <v>0</v>
      </c>
      <c r="IO45" s="330">
        <v>0</v>
      </c>
      <c r="IP45" s="330">
        <v>0</v>
      </c>
      <c r="IQ45" s="330">
        <v>0</v>
      </c>
      <c r="IR45" s="330">
        <v>0</v>
      </c>
      <c r="IS45" s="330">
        <v>0</v>
      </c>
      <c r="IT45" s="330">
        <v>0</v>
      </c>
      <c r="IU45" s="330">
        <v>0</v>
      </c>
      <c r="IV45" s="330">
        <v>0</v>
      </c>
      <c r="IW45" s="330">
        <v>0</v>
      </c>
      <c r="IX45" s="330">
        <v>0</v>
      </c>
      <c r="IY45" s="330">
        <v>0</v>
      </c>
      <c r="IZ45" s="330">
        <v>0</v>
      </c>
      <c r="JA45" s="330">
        <v>0</v>
      </c>
      <c r="JB45" s="330">
        <v>0</v>
      </c>
      <c r="JC45" s="330">
        <v>0</v>
      </c>
      <c r="JD45" s="330">
        <v>0</v>
      </c>
      <c r="JE45" s="330">
        <v>0</v>
      </c>
      <c r="JF45" s="330">
        <v>0</v>
      </c>
      <c r="JG45" s="330">
        <v>0</v>
      </c>
      <c r="JH45" s="330">
        <v>0</v>
      </c>
      <c r="JI45" s="330">
        <v>0</v>
      </c>
      <c r="JJ45" s="330">
        <v>0</v>
      </c>
      <c r="JK45" s="330">
        <v>0</v>
      </c>
      <c r="JL45" s="330">
        <v>0</v>
      </c>
      <c r="JM45" s="330">
        <v>0</v>
      </c>
      <c r="JN45" s="330">
        <v>0</v>
      </c>
      <c r="JO45" s="330">
        <v>0</v>
      </c>
      <c r="JP45" s="330">
        <v>0</v>
      </c>
      <c r="JQ45" s="330">
        <v>0</v>
      </c>
      <c r="JR45" s="330">
        <v>0</v>
      </c>
      <c r="JS45" s="330">
        <v>0</v>
      </c>
      <c r="JT45" s="330">
        <v>0</v>
      </c>
      <c r="JU45" s="330">
        <v>0</v>
      </c>
      <c r="JV45" s="330">
        <v>0</v>
      </c>
      <c r="JW45" s="330">
        <v>0</v>
      </c>
      <c r="JX45" s="330">
        <v>0</v>
      </c>
      <c r="JY45" s="330">
        <v>0</v>
      </c>
      <c r="JZ45" s="330">
        <v>0</v>
      </c>
      <c r="KA45" s="330">
        <v>0</v>
      </c>
      <c r="KB45" s="330">
        <v>0</v>
      </c>
      <c r="KC45" s="330">
        <v>0</v>
      </c>
      <c r="KD45" s="330">
        <v>0</v>
      </c>
      <c r="KE45" s="330">
        <v>0</v>
      </c>
      <c r="KF45" s="330">
        <v>0</v>
      </c>
      <c r="KG45" s="330">
        <v>0</v>
      </c>
      <c r="KH45" s="330">
        <v>0</v>
      </c>
      <c r="KI45" s="330">
        <v>0</v>
      </c>
      <c r="KJ45" s="330">
        <v>0</v>
      </c>
      <c r="KK45" s="330">
        <v>0</v>
      </c>
      <c r="KL45" s="330">
        <v>0</v>
      </c>
      <c r="KM45" s="330">
        <v>0</v>
      </c>
      <c r="KN45" s="330">
        <v>0</v>
      </c>
      <c r="KO45" s="330">
        <v>0</v>
      </c>
      <c r="KP45" s="330">
        <v>0</v>
      </c>
      <c r="KQ45" s="167"/>
      <c r="KS45" s="169">
        <f t="shared" si="6"/>
        <v>0</v>
      </c>
      <c r="KT45" s="169">
        <f t="shared" si="7"/>
        <v>0</v>
      </c>
      <c r="KU45" s="169">
        <f t="shared" si="5"/>
        <v>0</v>
      </c>
      <c r="KV45" s="178"/>
      <c r="KW45" s="178"/>
      <c r="KY45" s="168">
        <f t="shared" si="8"/>
        <v>0</v>
      </c>
    </row>
    <row r="46" spans="1:311" ht="12.75" hidden="1" customHeight="1" x14ac:dyDescent="0.25">
      <c r="A46" s="166">
        <f t="shared" si="0"/>
        <v>1996</v>
      </c>
      <c r="B46" s="273">
        <f t="shared" si="1"/>
        <v>35430</v>
      </c>
      <c r="C46" s="330">
        <v>0</v>
      </c>
      <c r="D46" s="330">
        <v>0</v>
      </c>
      <c r="E46" s="330">
        <v>0</v>
      </c>
      <c r="F46" s="330">
        <v>0</v>
      </c>
      <c r="G46" s="330">
        <v>0</v>
      </c>
      <c r="H46" s="330">
        <v>0</v>
      </c>
      <c r="I46" s="330">
        <v>0</v>
      </c>
      <c r="J46" s="330">
        <v>0</v>
      </c>
      <c r="K46" s="330">
        <v>0</v>
      </c>
      <c r="L46" s="330">
        <v>0</v>
      </c>
      <c r="M46" s="330">
        <v>0</v>
      </c>
      <c r="N46" s="330">
        <v>0</v>
      </c>
      <c r="O46" s="330">
        <v>0</v>
      </c>
      <c r="P46" s="330">
        <v>0</v>
      </c>
      <c r="Q46" s="330">
        <v>0</v>
      </c>
      <c r="R46" s="330">
        <v>0</v>
      </c>
      <c r="S46" s="330">
        <v>0</v>
      </c>
      <c r="T46" s="330">
        <v>0</v>
      </c>
      <c r="U46" s="330">
        <v>0</v>
      </c>
      <c r="V46" s="330">
        <v>0</v>
      </c>
      <c r="W46" s="330">
        <v>0</v>
      </c>
      <c r="X46" s="330">
        <v>0</v>
      </c>
      <c r="Y46" s="330">
        <v>0</v>
      </c>
      <c r="Z46" s="330">
        <v>0</v>
      </c>
      <c r="AA46" s="330">
        <v>0</v>
      </c>
      <c r="AB46" s="330">
        <v>0</v>
      </c>
      <c r="AC46" s="330">
        <v>0</v>
      </c>
      <c r="AD46" s="330">
        <v>0</v>
      </c>
      <c r="AE46" s="330">
        <v>0</v>
      </c>
      <c r="AF46" s="330">
        <v>0</v>
      </c>
      <c r="AG46" s="330">
        <v>0</v>
      </c>
      <c r="AH46" s="330">
        <v>0</v>
      </c>
      <c r="AI46" s="330">
        <v>0</v>
      </c>
      <c r="AJ46" s="330">
        <v>0</v>
      </c>
      <c r="AK46" s="330">
        <v>0</v>
      </c>
      <c r="AL46" s="330">
        <v>0</v>
      </c>
      <c r="AM46" s="330">
        <v>0</v>
      </c>
      <c r="AN46" s="330">
        <v>0</v>
      </c>
      <c r="AO46" s="330">
        <v>0</v>
      </c>
      <c r="AP46" s="330">
        <v>0</v>
      </c>
      <c r="AQ46" s="330">
        <v>0</v>
      </c>
      <c r="AR46" s="330">
        <v>0</v>
      </c>
      <c r="AS46" s="330">
        <v>0</v>
      </c>
      <c r="AT46" s="330">
        <v>0</v>
      </c>
      <c r="AU46" s="330">
        <v>0</v>
      </c>
      <c r="AV46" s="330">
        <v>0</v>
      </c>
      <c r="AW46" s="330">
        <v>0</v>
      </c>
      <c r="AX46" s="330">
        <v>0</v>
      </c>
      <c r="AY46" s="330">
        <v>0</v>
      </c>
      <c r="AZ46" s="330">
        <v>0</v>
      </c>
      <c r="BA46" s="330">
        <v>0</v>
      </c>
      <c r="BB46" s="330">
        <v>0</v>
      </c>
      <c r="BC46" s="330">
        <v>0</v>
      </c>
      <c r="BD46" s="330">
        <v>0</v>
      </c>
      <c r="BE46" s="330">
        <v>0</v>
      </c>
      <c r="BF46" s="330">
        <v>0</v>
      </c>
      <c r="BG46" s="330">
        <v>0</v>
      </c>
      <c r="BH46" s="330">
        <v>0</v>
      </c>
      <c r="BI46" s="330">
        <v>0</v>
      </c>
      <c r="BJ46" s="330">
        <v>0</v>
      </c>
      <c r="BK46" s="330">
        <v>0</v>
      </c>
      <c r="BL46" s="330">
        <v>0</v>
      </c>
      <c r="BM46" s="330">
        <v>0</v>
      </c>
      <c r="BN46" s="330">
        <v>0</v>
      </c>
      <c r="BO46" s="330">
        <v>0</v>
      </c>
      <c r="BP46" s="330">
        <v>0</v>
      </c>
      <c r="BQ46" s="330">
        <v>0</v>
      </c>
      <c r="BR46" s="330">
        <v>0</v>
      </c>
      <c r="BS46" s="330">
        <v>0</v>
      </c>
      <c r="BT46" s="330">
        <v>0</v>
      </c>
      <c r="BU46" s="330">
        <v>0</v>
      </c>
      <c r="BV46" s="330">
        <v>0</v>
      </c>
      <c r="BW46" s="330">
        <v>0</v>
      </c>
      <c r="BX46" s="330">
        <v>0</v>
      </c>
      <c r="BY46" s="330">
        <v>0</v>
      </c>
      <c r="BZ46" s="330">
        <v>0</v>
      </c>
      <c r="CA46" s="330">
        <v>0</v>
      </c>
      <c r="CB46" s="330">
        <v>0</v>
      </c>
      <c r="CC46" s="330">
        <v>0</v>
      </c>
      <c r="CD46" s="330">
        <v>0</v>
      </c>
      <c r="CE46" s="330">
        <v>0</v>
      </c>
      <c r="CF46" s="330">
        <v>0</v>
      </c>
      <c r="CG46" s="330">
        <v>0</v>
      </c>
      <c r="CH46" s="330">
        <v>0</v>
      </c>
      <c r="CI46" s="330">
        <v>0</v>
      </c>
      <c r="CJ46" s="330">
        <v>0</v>
      </c>
      <c r="CK46" s="330">
        <v>0</v>
      </c>
      <c r="CL46" s="330">
        <v>0</v>
      </c>
      <c r="CM46" s="330">
        <v>0</v>
      </c>
      <c r="CN46" s="330">
        <v>0</v>
      </c>
      <c r="CO46" s="330">
        <v>0</v>
      </c>
      <c r="CP46" s="330">
        <v>0</v>
      </c>
      <c r="CQ46" s="330">
        <v>0</v>
      </c>
      <c r="CR46" s="330">
        <v>0</v>
      </c>
      <c r="CS46" s="330">
        <v>0</v>
      </c>
      <c r="CT46" s="330">
        <v>0</v>
      </c>
      <c r="CU46" s="330">
        <v>0</v>
      </c>
      <c r="CV46" s="330">
        <v>0</v>
      </c>
      <c r="CW46" s="330">
        <v>0</v>
      </c>
      <c r="CX46" s="330">
        <v>0</v>
      </c>
      <c r="CY46" s="330">
        <v>0</v>
      </c>
      <c r="CZ46" s="330">
        <v>0</v>
      </c>
      <c r="DA46" s="330">
        <v>0</v>
      </c>
      <c r="DB46" s="330">
        <v>0</v>
      </c>
      <c r="DC46" s="330">
        <v>0</v>
      </c>
      <c r="DD46" s="330">
        <v>0</v>
      </c>
      <c r="DE46" s="330">
        <v>0</v>
      </c>
      <c r="DF46" s="330">
        <v>0</v>
      </c>
      <c r="DG46" s="330">
        <v>0</v>
      </c>
      <c r="DH46" s="330">
        <v>0</v>
      </c>
      <c r="DI46" s="330">
        <v>0</v>
      </c>
      <c r="DJ46" s="330">
        <v>0</v>
      </c>
      <c r="DK46" s="330">
        <v>0</v>
      </c>
      <c r="DL46" s="330">
        <v>0</v>
      </c>
      <c r="DM46" s="330">
        <v>0</v>
      </c>
      <c r="DN46" s="330">
        <v>0</v>
      </c>
      <c r="DO46" s="330">
        <v>0</v>
      </c>
      <c r="DP46" s="330">
        <v>0</v>
      </c>
      <c r="DQ46" s="330">
        <v>0</v>
      </c>
      <c r="DR46" s="330">
        <v>0</v>
      </c>
      <c r="DS46" s="330">
        <v>0</v>
      </c>
      <c r="DT46" s="330">
        <v>0</v>
      </c>
      <c r="DU46" s="330">
        <v>0</v>
      </c>
      <c r="DV46" s="330">
        <v>0</v>
      </c>
      <c r="DW46" s="330">
        <v>0</v>
      </c>
      <c r="DX46" s="330">
        <v>0</v>
      </c>
      <c r="DY46" s="330">
        <v>0</v>
      </c>
      <c r="DZ46" s="330">
        <v>0</v>
      </c>
      <c r="EA46" s="330">
        <v>0</v>
      </c>
      <c r="EB46" s="330">
        <v>0</v>
      </c>
      <c r="EC46" s="330">
        <v>0</v>
      </c>
      <c r="ED46" s="330">
        <v>0</v>
      </c>
      <c r="EE46" s="330">
        <v>0</v>
      </c>
      <c r="EF46" s="330">
        <v>0</v>
      </c>
      <c r="EG46" s="330">
        <v>0</v>
      </c>
      <c r="EH46" s="330">
        <v>0</v>
      </c>
      <c r="EI46" s="330">
        <v>0</v>
      </c>
      <c r="EJ46" s="330">
        <v>0</v>
      </c>
      <c r="EK46" s="330">
        <v>0</v>
      </c>
      <c r="EL46" s="330">
        <v>0</v>
      </c>
      <c r="EM46" s="330">
        <v>0</v>
      </c>
      <c r="EN46" s="330">
        <v>0</v>
      </c>
      <c r="EO46" s="330">
        <v>0</v>
      </c>
      <c r="EP46" s="330">
        <v>0</v>
      </c>
      <c r="EQ46" s="330">
        <v>0</v>
      </c>
      <c r="ER46" s="330">
        <v>0</v>
      </c>
      <c r="ES46" s="330">
        <v>0</v>
      </c>
      <c r="ET46" s="330">
        <v>0</v>
      </c>
      <c r="EU46" s="330">
        <v>0</v>
      </c>
      <c r="EV46" s="330">
        <v>0</v>
      </c>
      <c r="EW46" s="330">
        <v>0</v>
      </c>
      <c r="EX46" s="330">
        <v>0</v>
      </c>
      <c r="EY46" s="330">
        <v>0</v>
      </c>
      <c r="EZ46" s="330">
        <v>0</v>
      </c>
      <c r="FA46" s="330">
        <v>0</v>
      </c>
      <c r="FB46" s="330">
        <v>0</v>
      </c>
      <c r="FC46" s="330">
        <v>0</v>
      </c>
      <c r="FD46" s="330">
        <v>0</v>
      </c>
      <c r="FE46" s="330">
        <v>0</v>
      </c>
      <c r="FF46" s="330">
        <v>0</v>
      </c>
      <c r="FG46" s="330">
        <v>0</v>
      </c>
      <c r="FH46" s="330">
        <v>0</v>
      </c>
      <c r="FI46" s="330">
        <v>0</v>
      </c>
      <c r="FJ46" s="330">
        <v>0</v>
      </c>
      <c r="FK46" s="330">
        <v>0</v>
      </c>
      <c r="FL46" s="330">
        <v>0</v>
      </c>
      <c r="FM46" s="330">
        <v>0</v>
      </c>
      <c r="FN46" s="330">
        <v>0</v>
      </c>
      <c r="FO46" s="330">
        <v>0</v>
      </c>
      <c r="FP46" s="330">
        <v>0</v>
      </c>
      <c r="FQ46" s="330">
        <v>0</v>
      </c>
      <c r="FR46" s="330">
        <v>0</v>
      </c>
      <c r="FS46" s="330">
        <v>0</v>
      </c>
      <c r="FT46" s="330">
        <v>0</v>
      </c>
      <c r="FU46" s="330">
        <v>0</v>
      </c>
      <c r="FV46" s="330">
        <v>0</v>
      </c>
      <c r="FW46" s="330">
        <v>0</v>
      </c>
      <c r="FX46" s="330">
        <v>0</v>
      </c>
      <c r="FY46" s="330">
        <v>0</v>
      </c>
      <c r="FZ46" s="330">
        <v>0</v>
      </c>
      <c r="GA46" s="330">
        <v>0</v>
      </c>
      <c r="GB46" s="330">
        <v>0</v>
      </c>
      <c r="GC46" s="330">
        <v>0</v>
      </c>
      <c r="GD46" s="330">
        <v>0</v>
      </c>
      <c r="GE46" s="330">
        <v>0</v>
      </c>
      <c r="GF46" s="330">
        <v>0</v>
      </c>
      <c r="GG46" s="330">
        <v>0</v>
      </c>
      <c r="GH46" s="330">
        <v>0</v>
      </c>
      <c r="GI46" s="330">
        <v>0</v>
      </c>
      <c r="GJ46" s="330">
        <v>0</v>
      </c>
      <c r="GK46" s="330">
        <v>0</v>
      </c>
      <c r="GL46" s="330">
        <v>0</v>
      </c>
      <c r="GM46" s="330">
        <v>0</v>
      </c>
      <c r="GN46" s="330">
        <v>0</v>
      </c>
      <c r="GO46" s="330">
        <v>0</v>
      </c>
      <c r="GP46" s="330">
        <v>0</v>
      </c>
      <c r="GQ46" s="330">
        <v>0</v>
      </c>
      <c r="GR46" s="330">
        <v>0</v>
      </c>
      <c r="GS46" s="330">
        <v>0</v>
      </c>
      <c r="GT46" s="330">
        <v>0</v>
      </c>
      <c r="GU46" s="330">
        <v>0</v>
      </c>
      <c r="GV46" s="330">
        <v>0</v>
      </c>
      <c r="GW46" s="330">
        <v>0</v>
      </c>
      <c r="GX46" s="330">
        <v>0</v>
      </c>
      <c r="GY46" s="330">
        <v>0</v>
      </c>
      <c r="GZ46" s="330">
        <v>0</v>
      </c>
      <c r="HA46" s="330">
        <v>0</v>
      </c>
      <c r="HB46" s="330">
        <v>0</v>
      </c>
      <c r="HC46" s="330">
        <v>0</v>
      </c>
      <c r="HD46" s="330">
        <v>0</v>
      </c>
      <c r="HE46" s="330">
        <v>0</v>
      </c>
      <c r="HF46" s="330">
        <v>0</v>
      </c>
      <c r="HG46" s="330">
        <v>0</v>
      </c>
      <c r="HH46" s="330">
        <v>0</v>
      </c>
      <c r="HI46" s="330">
        <v>0</v>
      </c>
      <c r="HJ46" s="330">
        <v>0</v>
      </c>
      <c r="HK46" s="330">
        <v>0</v>
      </c>
      <c r="HL46" s="330">
        <v>0</v>
      </c>
      <c r="HM46" s="330">
        <v>0</v>
      </c>
      <c r="HN46" s="330">
        <v>0</v>
      </c>
      <c r="HO46" s="330">
        <v>0</v>
      </c>
      <c r="HP46" s="330">
        <v>0</v>
      </c>
      <c r="HQ46" s="330">
        <v>0</v>
      </c>
      <c r="HR46" s="330">
        <v>0</v>
      </c>
      <c r="HS46" s="330">
        <v>0</v>
      </c>
      <c r="HT46" s="330">
        <v>0</v>
      </c>
      <c r="HU46" s="330">
        <v>0</v>
      </c>
      <c r="HV46" s="330">
        <v>0</v>
      </c>
      <c r="HW46" s="330">
        <v>0</v>
      </c>
      <c r="HX46" s="330">
        <v>0</v>
      </c>
      <c r="HY46" s="330">
        <v>0</v>
      </c>
      <c r="HZ46" s="330">
        <v>0</v>
      </c>
      <c r="IA46" s="330">
        <v>0</v>
      </c>
      <c r="IB46" s="330">
        <v>0</v>
      </c>
      <c r="IC46" s="330">
        <v>0</v>
      </c>
      <c r="ID46" s="330">
        <v>0</v>
      </c>
      <c r="IE46" s="330">
        <v>0</v>
      </c>
      <c r="IF46" s="330">
        <v>0</v>
      </c>
      <c r="IG46" s="330">
        <v>0</v>
      </c>
      <c r="IH46" s="330">
        <v>0</v>
      </c>
      <c r="II46" s="330">
        <v>0</v>
      </c>
      <c r="IJ46" s="330">
        <v>0</v>
      </c>
      <c r="IK46" s="330">
        <v>0</v>
      </c>
      <c r="IL46" s="330">
        <v>0</v>
      </c>
      <c r="IM46" s="330">
        <v>0</v>
      </c>
      <c r="IN46" s="330">
        <v>0</v>
      </c>
      <c r="IO46" s="330">
        <v>0</v>
      </c>
      <c r="IP46" s="330">
        <v>0</v>
      </c>
      <c r="IQ46" s="330">
        <v>0</v>
      </c>
      <c r="IR46" s="330">
        <v>0</v>
      </c>
      <c r="IS46" s="330">
        <v>0</v>
      </c>
      <c r="IT46" s="330">
        <v>0</v>
      </c>
      <c r="IU46" s="330">
        <v>0</v>
      </c>
      <c r="IV46" s="330">
        <v>0</v>
      </c>
      <c r="IW46" s="330">
        <v>0</v>
      </c>
      <c r="IX46" s="330">
        <v>0</v>
      </c>
      <c r="IY46" s="330">
        <v>0</v>
      </c>
      <c r="IZ46" s="330">
        <v>0</v>
      </c>
      <c r="JA46" s="330">
        <v>0</v>
      </c>
      <c r="JB46" s="330">
        <v>0</v>
      </c>
      <c r="JC46" s="330">
        <v>0</v>
      </c>
      <c r="JD46" s="330">
        <v>0</v>
      </c>
      <c r="JE46" s="330">
        <v>0</v>
      </c>
      <c r="JF46" s="330">
        <v>0</v>
      </c>
      <c r="JG46" s="330">
        <v>0</v>
      </c>
      <c r="JH46" s="330">
        <v>0</v>
      </c>
      <c r="JI46" s="330">
        <v>0</v>
      </c>
      <c r="JJ46" s="330">
        <v>0</v>
      </c>
      <c r="JK46" s="330">
        <v>0</v>
      </c>
      <c r="JL46" s="330">
        <v>0</v>
      </c>
      <c r="JM46" s="330">
        <v>0</v>
      </c>
      <c r="JN46" s="330">
        <v>0</v>
      </c>
      <c r="JO46" s="330">
        <v>0</v>
      </c>
      <c r="JP46" s="330">
        <v>0</v>
      </c>
      <c r="JQ46" s="330">
        <v>0</v>
      </c>
      <c r="JR46" s="330">
        <v>0</v>
      </c>
      <c r="JS46" s="330">
        <v>0</v>
      </c>
      <c r="JT46" s="330">
        <v>0</v>
      </c>
      <c r="JU46" s="330">
        <v>0</v>
      </c>
      <c r="JV46" s="330">
        <v>0</v>
      </c>
      <c r="JW46" s="330">
        <v>0</v>
      </c>
      <c r="JX46" s="330">
        <v>0</v>
      </c>
      <c r="JY46" s="330">
        <v>0</v>
      </c>
      <c r="JZ46" s="330">
        <v>0</v>
      </c>
      <c r="KA46" s="330">
        <v>0</v>
      </c>
      <c r="KB46" s="330">
        <v>0</v>
      </c>
      <c r="KC46" s="330">
        <v>0</v>
      </c>
      <c r="KD46" s="330">
        <v>0</v>
      </c>
      <c r="KE46" s="330">
        <v>0</v>
      </c>
      <c r="KF46" s="330">
        <v>0</v>
      </c>
      <c r="KG46" s="330">
        <v>0</v>
      </c>
      <c r="KH46" s="330">
        <v>0</v>
      </c>
      <c r="KI46" s="330">
        <v>0</v>
      </c>
      <c r="KJ46" s="330">
        <v>0</v>
      </c>
      <c r="KK46" s="330">
        <v>0</v>
      </c>
      <c r="KL46" s="330">
        <v>0</v>
      </c>
      <c r="KM46" s="330">
        <v>0</v>
      </c>
      <c r="KN46" s="330">
        <v>0</v>
      </c>
      <c r="KO46" s="330">
        <v>0</v>
      </c>
      <c r="KP46" s="330">
        <v>0</v>
      </c>
      <c r="KQ46" s="167"/>
      <c r="KS46" s="169">
        <f t="shared" si="6"/>
        <v>0</v>
      </c>
      <c r="KT46" s="169">
        <f t="shared" si="7"/>
        <v>0</v>
      </c>
      <c r="KU46" s="169">
        <f t="shared" si="5"/>
        <v>0</v>
      </c>
      <c r="KV46" s="178"/>
      <c r="KW46" s="178"/>
      <c r="KY46" s="168">
        <f t="shared" si="8"/>
        <v>0</v>
      </c>
    </row>
    <row r="47" spans="1:311" ht="12.75" hidden="1" customHeight="1" x14ac:dyDescent="0.25">
      <c r="A47" s="166">
        <f t="shared" si="0"/>
        <v>1997</v>
      </c>
      <c r="B47" s="273">
        <f t="shared" si="1"/>
        <v>35520</v>
      </c>
      <c r="C47" s="330">
        <v>0</v>
      </c>
      <c r="D47" s="330">
        <v>0</v>
      </c>
      <c r="E47" s="330">
        <v>0</v>
      </c>
      <c r="F47" s="330">
        <v>0</v>
      </c>
      <c r="G47" s="330">
        <v>0</v>
      </c>
      <c r="H47" s="330">
        <v>0</v>
      </c>
      <c r="I47" s="330">
        <v>0</v>
      </c>
      <c r="J47" s="330">
        <v>0</v>
      </c>
      <c r="K47" s="330">
        <v>0</v>
      </c>
      <c r="L47" s="330">
        <v>0</v>
      </c>
      <c r="M47" s="330">
        <v>0</v>
      </c>
      <c r="N47" s="330">
        <v>0</v>
      </c>
      <c r="O47" s="330">
        <v>0</v>
      </c>
      <c r="P47" s="330">
        <v>0</v>
      </c>
      <c r="Q47" s="330">
        <v>0</v>
      </c>
      <c r="R47" s="330">
        <v>0</v>
      </c>
      <c r="S47" s="330">
        <v>0</v>
      </c>
      <c r="T47" s="330">
        <v>0</v>
      </c>
      <c r="U47" s="330">
        <v>0</v>
      </c>
      <c r="V47" s="330">
        <v>0</v>
      </c>
      <c r="W47" s="330">
        <v>0</v>
      </c>
      <c r="X47" s="330">
        <v>0</v>
      </c>
      <c r="Y47" s="330">
        <v>0</v>
      </c>
      <c r="Z47" s="330">
        <v>0</v>
      </c>
      <c r="AA47" s="330">
        <v>0</v>
      </c>
      <c r="AB47" s="330">
        <v>0</v>
      </c>
      <c r="AC47" s="330">
        <v>0</v>
      </c>
      <c r="AD47" s="330">
        <v>0</v>
      </c>
      <c r="AE47" s="330">
        <v>0</v>
      </c>
      <c r="AF47" s="330">
        <v>0</v>
      </c>
      <c r="AG47" s="330">
        <v>0</v>
      </c>
      <c r="AH47" s="330">
        <v>0</v>
      </c>
      <c r="AI47" s="330">
        <v>0</v>
      </c>
      <c r="AJ47" s="330">
        <v>0</v>
      </c>
      <c r="AK47" s="330">
        <v>0</v>
      </c>
      <c r="AL47" s="330">
        <v>0</v>
      </c>
      <c r="AM47" s="330">
        <v>0</v>
      </c>
      <c r="AN47" s="330">
        <v>0</v>
      </c>
      <c r="AO47" s="330">
        <v>0</v>
      </c>
      <c r="AP47" s="330">
        <v>0</v>
      </c>
      <c r="AQ47" s="330">
        <v>0</v>
      </c>
      <c r="AR47" s="330">
        <v>0</v>
      </c>
      <c r="AS47" s="330">
        <v>0</v>
      </c>
      <c r="AT47" s="330">
        <v>0</v>
      </c>
      <c r="AU47" s="330">
        <v>0</v>
      </c>
      <c r="AV47" s="330">
        <v>0</v>
      </c>
      <c r="AW47" s="330">
        <v>0</v>
      </c>
      <c r="AX47" s="330">
        <v>0</v>
      </c>
      <c r="AY47" s="330">
        <v>0</v>
      </c>
      <c r="AZ47" s="330">
        <v>0</v>
      </c>
      <c r="BA47" s="330">
        <v>0</v>
      </c>
      <c r="BB47" s="330">
        <v>0</v>
      </c>
      <c r="BC47" s="330">
        <v>0</v>
      </c>
      <c r="BD47" s="330">
        <v>0</v>
      </c>
      <c r="BE47" s="330">
        <v>0</v>
      </c>
      <c r="BF47" s="330">
        <v>0</v>
      </c>
      <c r="BG47" s="330">
        <v>0</v>
      </c>
      <c r="BH47" s="330">
        <v>0</v>
      </c>
      <c r="BI47" s="330">
        <v>0</v>
      </c>
      <c r="BJ47" s="330">
        <v>0</v>
      </c>
      <c r="BK47" s="330">
        <v>0</v>
      </c>
      <c r="BL47" s="330">
        <v>0</v>
      </c>
      <c r="BM47" s="330">
        <v>0</v>
      </c>
      <c r="BN47" s="330">
        <v>0</v>
      </c>
      <c r="BO47" s="330">
        <v>0</v>
      </c>
      <c r="BP47" s="330">
        <v>0</v>
      </c>
      <c r="BQ47" s="330">
        <v>0</v>
      </c>
      <c r="BR47" s="330">
        <v>0</v>
      </c>
      <c r="BS47" s="330">
        <v>0</v>
      </c>
      <c r="BT47" s="330">
        <v>0</v>
      </c>
      <c r="BU47" s="330">
        <v>0</v>
      </c>
      <c r="BV47" s="330">
        <v>0</v>
      </c>
      <c r="BW47" s="330">
        <v>0</v>
      </c>
      <c r="BX47" s="330">
        <v>0</v>
      </c>
      <c r="BY47" s="330">
        <v>0</v>
      </c>
      <c r="BZ47" s="330">
        <v>0</v>
      </c>
      <c r="CA47" s="330">
        <v>0</v>
      </c>
      <c r="CB47" s="330">
        <v>0</v>
      </c>
      <c r="CC47" s="330">
        <v>0</v>
      </c>
      <c r="CD47" s="330">
        <v>0</v>
      </c>
      <c r="CE47" s="330">
        <v>0</v>
      </c>
      <c r="CF47" s="330">
        <v>0</v>
      </c>
      <c r="CG47" s="330">
        <v>0</v>
      </c>
      <c r="CH47" s="330">
        <v>0</v>
      </c>
      <c r="CI47" s="330">
        <v>0</v>
      </c>
      <c r="CJ47" s="330">
        <v>0</v>
      </c>
      <c r="CK47" s="330">
        <v>0</v>
      </c>
      <c r="CL47" s="330">
        <v>0</v>
      </c>
      <c r="CM47" s="330">
        <v>0</v>
      </c>
      <c r="CN47" s="330">
        <v>0</v>
      </c>
      <c r="CO47" s="330">
        <v>0</v>
      </c>
      <c r="CP47" s="330">
        <v>0</v>
      </c>
      <c r="CQ47" s="330">
        <v>0</v>
      </c>
      <c r="CR47" s="330">
        <v>0</v>
      </c>
      <c r="CS47" s="330">
        <v>0</v>
      </c>
      <c r="CT47" s="330">
        <v>0</v>
      </c>
      <c r="CU47" s="330">
        <v>0</v>
      </c>
      <c r="CV47" s="330">
        <v>0</v>
      </c>
      <c r="CW47" s="330">
        <v>0</v>
      </c>
      <c r="CX47" s="330">
        <v>0</v>
      </c>
      <c r="CY47" s="330">
        <v>0</v>
      </c>
      <c r="CZ47" s="330">
        <v>0</v>
      </c>
      <c r="DA47" s="330">
        <v>0</v>
      </c>
      <c r="DB47" s="330">
        <v>0</v>
      </c>
      <c r="DC47" s="330">
        <v>0</v>
      </c>
      <c r="DD47" s="330">
        <v>0</v>
      </c>
      <c r="DE47" s="330">
        <v>0</v>
      </c>
      <c r="DF47" s="330">
        <v>0</v>
      </c>
      <c r="DG47" s="330">
        <v>0</v>
      </c>
      <c r="DH47" s="330">
        <v>0</v>
      </c>
      <c r="DI47" s="330">
        <v>0</v>
      </c>
      <c r="DJ47" s="330">
        <v>0</v>
      </c>
      <c r="DK47" s="330">
        <v>0</v>
      </c>
      <c r="DL47" s="330">
        <v>0</v>
      </c>
      <c r="DM47" s="330">
        <v>0</v>
      </c>
      <c r="DN47" s="330">
        <v>0</v>
      </c>
      <c r="DO47" s="330">
        <v>0</v>
      </c>
      <c r="DP47" s="330">
        <v>0</v>
      </c>
      <c r="DQ47" s="330">
        <v>0</v>
      </c>
      <c r="DR47" s="330">
        <v>0</v>
      </c>
      <c r="DS47" s="330">
        <v>0</v>
      </c>
      <c r="DT47" s="330">
        <v>0</v>
      </c>
      <c r="DU47" s="330">
        <v>0</v>
      </c>
      <c r="DV47" s="330">
        <v>0</v>
      </c>
      <c r="DW47" s="330">
        <v>0</v>
      </c>
      <c r="DX47" s="330">
        <v>0</v>
      </c>
      <c r="DY47" s="330">
        <v>0</v>
      </c>
      <c r="DZ47" s="330">
        <v>0</v>
      </c>
      <c r="EA47" s="330">
        <v>0</v>
      </c>
      <c r="EB47" s="330">
        <v>0</v>
      </c>
      <c r="EC47" s="330">
        <v>0</v>
      </c>
      <c r="ED47" s="330">
        <v>0</v>
      </c>
      <c r="EE47" s="330">
        <v>0</v>
      </c>
      <c r="EF47" s="330">
        <v>0</v>
      </c>
      <c r="EG47" s="330">
        <v>0</v>
      </c>
      <c r="EH47" s="330">
        <v>0</v>
      </c>
      <c r="EI47" s="330">
        <v>0</v>
      </c>
      <c r="EJ47" s="330">
        <v>0</v>
      </c>
      <c r="EK47" s="330">
        <v>0</v>
      </c>
      <c r="EL47" s="330">
        <v>0</v>
      </c>
      <c r="EM47" s="330">
        <v>0</v>
      </c>
      <c r="EN47" s="330">
        <v>0</v>
      </c>
      <c r="EO47" s="330">
        <v>0</v>
      </c>
      <c r="EP47" s="330">
        <v>0</v>
      </c>
      <c r="EQ47" s="330">
        <v>0</v>
      </c>
      <c r="ER47" s="330">
        <v>0</v>
      </c>
      <c r="ES47" s="330">
        <v>0</v>
      </c>
      <c r="ET47" s="330">
        <v>0</v>
      </c>
      <c r="EU47" s="330">
        <v>0</v>
      </c>
      <c r="EV47" s="330">
        <v>0</v>
      </c>
      <c r="EW47" s="330">
        <v>0</v>
      </c>
      <c r="EX47" s="330">
        <v>0</v>
      </c>
      <c r="EY47" s="330">
        <v>0</v>
      </c>
      <c r="EZ47" s="330">
        <v>0</v>
      </c>
      <c r="FA47" s="330">
        <v>0</v>
      </c>
      <c r="FB47" s="330">
        <v>0</v>
      </c>
      <c r="FC47" s="330">
        <v>0</v>
      </c>
      <c r="FD47" s="330">
        <v>0</v>
      </c>
      <c r="FE47" s="330">
        <v>0</v>
      </c>
      <c r="FF47" s="330">
        <v>0</v>
      </c>
      <c r="FG47" s="330">
        <v>0</v>
      </c>
      <c r="FH47" s="330">
        <v>0</v>
      </c>
      <c r="FI47" s="330">
        <v>0</v>
      </c>
      <c r="FJ47" s="330">
        <v>0</v>
      </c>
      <c r="FK47" s="330">
        <v>0</v>
      </c>
      <c r="FL47" s="330">
        <v>0</v>
      </c>
      <c r="FM47" s="330">
        <v>0</v>
      </c>
      <c r="FN47" s="330">
        <v>0</v>
      </c>
      <c r="FO47" s="330">
        <v>0</v>
      </c>
      <c r="FP47" s="330">
        <v>0</v>
      </c>
      <c r="FQ47" s="330">
        <v>0</v>
      </c>
      <c r="FR47" s="330">
        <v>0</v>
      </c>
      <c r="FS47" s="330">
        <v>0</v>
      </c>
      <c r="FT47" s="330">
        <v>0</v>
      </c>
      <c r="FU47" s="330">
        <v>0</v>
      </c>
      <c r="FV47" s="330">
        <v>0</v>
      </c>
      <c r="FW47" s="330">
        <v>0</v>
      </c>
      <c r="FX47" s="330">
        <v>0</v>
      </c>
      <c r="FY47" s="330">
        <v>0</v>
      </c>
      <c r="FZ47" s="330">
        <v>0</v>
      </c>
      <c r="GA47" s="330">
        <v>0</v>
      </c>
      <c r="GB47" s="330">
        <v>0</v>
      </c>
      <c r="GC47" s="330">
        <v>0</v>
      </c>
      <c r="GD47" s="330">
        <v>0</v>
      </c>
      <c r="GE47" s="330">
        <v>0</v>
      </c>
      <c r="GF47" s="330">
        <v>0</v>
      </c>
      <c r="GG47" s="330">
        <v>0</v>
      </c>
      <c r="GH47" s="330">
        <v>0</v>
      </c>
      <c r="GI47" s="330">
        <v>0</v>
      </c>
      <c r="GJ47" s="330">
        <v>0</v>
      </c>
      <c r="GK47" s="330">
        <v>0</v>
      </c>
      <c r="GL47" s="330">
        <v>0</v>
      </c>
      <c r="GM47" s="330">
        <v>0</v>
      </c>
      <c r="GN47" s="330">
        <v>0</v>
      </c>
      <c r="GO47" s="330">
        <v>0</v>
      </c>
      <c r="GP47" s="330">
        <v>0</v>
      </c>
      <c r="GQ47" s="330">
        <v>0</v>
      </c>
      <c r="GR47" s="330">
        <v>0</v>
      </c>
      <c r="GS47" s="330">
        <v>0</v>
      </c>
      <c r="GT47" s="330">
        <v>0</v>
      </c>
      <c r="GU47" s="330">
        <v>0</v>
      </c>
      <c r="GV47" s="330">
        <v>0</v>
      </c>
      <c r="GW47" s="330">
        <v>0</v>
      </c>
      <c r="GX47" s="330">
        <v>0</v>
      </c>
      <c r="GY47" s="330">
        <v>0</v>
      </c>
      <c r="GZ47" s="330">
        <v>0</v>
      </c>
      <c r="HA47" s="330">
        <v>0</v>
      </c>
      <c r="HB47" s="330">
        <v>0</v>
      </c>
      <c r="HC47" s="330">
        <v>0</v>
      </c>
      <c r="HD47" s="330">
        <v>0</v>
      </c>
      <c r="HE47" s="330">
        <v>0</v>
      </c>
      <c r="HF47" s="330">
        <v>0</v>
      </c>
      <c r="HG47" s="330">
        <v>0</v>
      </c>
      <c r="HH47" s="330">
        <v>0</v>
      </c>
      <c r="HI47" s="330">
        <v>0</v>
      </c>
      <c r="HJ47" s="330">
        <v>0</v>
      </c>
      <c r="HK47" s="330">
        <v>0</v>
      </c>
      <c r="HL47" s="330">
        <v>0</v>
      </c>
      <c r="HM47" s="330">
        <v>0</v>
      </c>
      <c r="HN47" s="330">
        <v>0</v>
      </c>
      <c r="HO47" s="330">
        <v>0</v>
      </c>
      <c r="HP47" s="330">
        <v>0</v>
      </c>
      <c r="HQ47" s="330">
        <v>0</v>
      </c>
      <c r="HR47" s="330">
        <v>0</v>
      </c>
      <c r="HS47" s="330">
        <v>0</v>
      </c>
      <c r="HT47" s="330">
        <v>0</v>
      </c>
      <c r="HU47" s="330">
        <v>0</v>
      </c>
      <c r="HV47" s="330">
        <v>0</v>
      </c>
      <c r="HW47" s="330">
        <v>0</v>
      </c>
      <c r="HX47" s="330">
        <v>0</v>
      </c>
      <c r="HY47" s="330">
        <v>0</v>
      </c>
      <c r="HZ47" s="330">
        <v>0</v>
      </c>
      <c r="IA47" s="330">
        <v>0</v>
      </c>
      <c r="IB47" s="330">
        <v>0</v>
      </c>
      <c r="IC47" s="330">
        <v>0</v>
      </c>
      <c r="ID47" s="330">
        <v>0</v>
      </c>
      <c r="IE47" s="330">
        <v>0</v>
      </c>
      <c r="IF47" s="330">
        <v>0</v>
      </c>
      <c r="IG47" s="330">
        <v>0</v>
      </c>
      <c r="IH47" s="330">
        <v>0</v>
      </c>
      <c r="II47" s="330">
        <v>0</v>
      </c>
      <c r="IJ47" s="330">
        <v>0</v>
      </c>
      <c r="IK47" s="330">
        <v>0</v>
      </c>
      <c r="IL47" s="330">
        <v>0</v>
      </c>
      <c r="IM47" s="330">
        <v>0</v>
      </c>
      <c r="IN47" s="330">
        <v>0</v>
      </c>
      <c r="IO47" s="330">
        <v>0</v>
      </c>
      <c r="IP47" s="330">
        <v>0</v>
      </c>
      <c r="IQ47" s="330">
        <v>0</v>
      </c>
      <c r="IR47" s="330">
        <v>0</v>
      </c>
      <c r="IS47" s="330">
        <v>0</v>
      </c>
      <c r="IT47" s="330">
        <v>0</v>
      </c>
      <c r="IU47" s="330">
        <v>0</v>
      </c>
      <c r="IV47" s="330">
        <v>0</v>
      </c>
      <c r="IW47" s="330">
        <v>0</v>
      </c>
      <c r="IX47" s="330">
        <v>0</v>
      </c>
      <c r="IY47" s="330">
        <v>0</v>
      </c>
      <c r="IZ47" s="330">
        <v>0</v>
      </c>
      <c r="JA47" s="330">
        <v>0</v>
      </c>
      <c r="JB47" s="330">
        <v>0</v>
      </c>
      <c r="JC47" s="330">
        <v>0</v>
      </c>
      <c r="JD47" s="330">
        <v>0</v>
      </c>
      <c r="JE47" s="330">
        <v>0</v>
      </c>
      <c r="JF47" s="330">
        <v>0</v>
      </c>
      <c r="JG47" s="330">
        <v>0</v>
      </c>
      <c r="JH47" s="330">
        <v>0</v>
      </c>
      <c r="JI47" s="330">
        <v>0</v>
      </c>
      <c r="JJ47" s="330">
        <v>0</v>
      </c>
      <c r="JK47" s="330">
        <v>0</v>
      </c>
      <c r="JL47" s="330">
        <v>0</v>
      </c>
      <c r="JM47" s="330">
        <v>0</v>
      </c>
      <c r="JN47" s="330">
        <v>0</v>
      </c>
      <c r="JO47" s="330">
        <v>0</v>
      </c>
      <c r="JP47" s="330">
        <v>0</v>
      </c>
      <c r="JQ47" s="330">
        <v>0</v>
      </c>
      <c r="JR47" s="330">
        <v>0</v>
      </c>
      <c r="JS47" s="330">
        <v>0</v>
      </c>
      <c r="JT47" s="330">
        <v>0</v>
      </c>
      <c r="JU47" s="330">
        <v>0</v>
      </c>
      <c r="JV47" s="330">
        <v>0</v>
      </c>
      <c r="JW47" s="330">
        <v>0</v>
      </c>
      <c r="JX47" s="330">
        <v>0</v>
      </c>
      <c r="JY47" s="330">
        <v>0</v>
      </c>
      <c r="JZ47" s="330">
        <v>0</v>
      </c>
      <c r="KA47" s="330">
        <v>0</v>
      </c>
      <c r="KB47" s="330">
        <v>0</v>
      </c>
      <c r="KC47" s="330">
        <v>0</v>
      </c>
      <c r="KD47" s="330">
        <v>0</v>
      </c>
      <c r="KE47" s="330">
        <v>0</v>
      </c>
      <c r="KF47" s="330">
        <v>0</v>
      </c>
      <c r="KG47" s="330">
        <v>0</v>
      </c>
      <c r="KH47" s="330">
        <v>0</v>
      </c>
      <c r="KI47" s="330">
        <v>0</v>
      </c>
      <c r="KJ47" s="330">
        <v>0</v>
      </c>
      <c r="KK47" s="330">
        <v>0</v>
      </c>
      <c r="KL47" s="330">
        <v>0</v>
      </c>
      <c r="KM47" s="330">
        <v>0</v>
      </c>
      <c r="KN47" s="330">
        <v>0</v>
      </c>
      <c r="KO47" s="330">
        <v>0</v>
      </c>
      <c r="KP47" s="330">
        <v>0</v>
      </c>
      <c r="KQ47" s="167"/>
      <c r="KS47" s="169">
        <f t="shared" si="6"/>
        <v>0</v>
      </c>
      <c r="KT47" s="169">
        <f t="shared" si="7"/>
        <v>0</v>
      </c>
      <c r="KU47" s="169">
        <f t="shared" si="5"/>
        <v>0</v>
      </c>
      <c r="KV47" s="178"/>
      <c r="KW47" s="178"/>
      <c r="KY47" s="168">
        <f t="shared" si="8"/>
        <v>0</v>
      </c>
    </row>
    <row r="48" spans="1:311" ht="12.75" hidden="1" customHeight="1" x14ac:dyDescent="0.25">
      <c r="A48" s="166">
        <f t="shared" si="0"/>
        <v>1997</v>
      </c>
      <c r="B48" s="273">
        <f t="shared" si="1"/>
        <v>35611</v>
      </c>
      <c r="C48" s="330">
        <v>0</v>
      </c>
      <c r="D48" s="330">
        <v>0</v>
      </c>
      <c r="E48" s="330">
        <v>0</v>
      </c>
      <c r="F48" s="330">
        <v>0</v>
      </c>
      <c r="G48" s="330">
        <v>0</v>
      </c>
      <c r="H48" s="330">
        <v>0</v>
      </c>
      <c r="I48" s="330">
        <v>0</v>
      </c>
      <c r="J48" s="330">
        <v>0</v>
      </c>
      <c r="K48" s="330">
        <v>0</v>
      </c>
      <c r="L48" s="330">
        <v>0</v>
      </c>
      <c r="M48" s="330">
        <v>0</v>
      </c>
      <c r="N48" s="330">
        <v>0</v>
      </c>
      <c r="O48" s="330">
        <v>0</v>
      </c>
      <c r="P48" s="330">
        <v>0</v>
      </c>
      <c r="Q48" s="330">
        <v>0</v>
      </c>
      <c r="R48" s="330">
        <v>0</v>
      </c>
      <c r="S48" s="330">
        <v>0</v>
      </c>
      <c r="T48" s="330">
        <v>0</v>
      </c>
      <c r="U48" s="330">
        <v>0</v>
      </c>
      <c r="V48" s="330">
        <v>0</v>
      </c>
      <c r="W48" s="330">
        <v>0</v>
      </c>
      <c r="X48" s="330">
        <v>0</v>
      </c>
      <c r="Y48" s="330">
        <v>0</v>
      </c>
      <c r="Z48" s="330">
        <v>0</v>
      </c>
      <c r="AA48" s="330">
        <v>0</v>
      </c>
      <c r="AB48" s="330">
        <v>0</v>
      </c>
      <c r="AC48" s="330">
        <v>0</v>
      </c>
      <c r="AD48" s="330">
        <v>0</v>
      </c>
      <c r="AE48" s="330">
        <v>0</v>
      </c>
      <c r="AF48" s="330">
        <v>0</v>
      </c>
      <c r="AG48" s="330">
        <v>0</v>
      </c>
      <c r="AH48" s="330">
        <v>0</v>
      </c>
      <c r="AI48" s="330">
        <v>0</v>
      </c>
      <c r="AJ48" s="330">
        <v>0</v>
      </c>
      <c r="AK48" s="330">
        <v>0</v>
      </c>
      <c r="AL48" s="330">
        <v>0</v>
      </c>
      <c r="AM48" s="330">
        <v>0</v>
      </c>
      <c r="AN48" s="330">
        <v>0</v>
      </c>
      <c r="AO48" s="330">
        <v>0</v>
      </c>
      <c r="AP48" s="330">
        <v>0</v>
      </c>
      <c r="AQ48" s="330">
        <v>0</v>
      </c>
      <c r="AR48" s="330">
        <v>0</v>
      </c>
      <c r="AS48" s="330">
        <v>0</v>
      </c>
      <c r="AT48" s="330">
        <v>0</v>
      </c>
      <c r="AU48" s="330">
        <v>0</v>
      </c>
      <c r="AV48" s="330">
        <v>0</v>
      </c>
      <c r="AW48" s="330">
        <v>0</v>
      </c>
      <c r="AX48" s="330">
        <v>0</v>
      </c>
      <c r="AY48" s="330">
        <v>0</v>
      </c>
      <c r="AZ48" s="330">
        <v>0</v>
      </c>
      <c r="BA48" s="330">
        <v>0</v>
      </c>
      <c r="BB48" s="330">
        <v>0</v>
      </c>
      <c r="BC48" s="330">
        <v>0</v>
      </c>
      <c r="BD48" s="330">
        <v>0</v>
      </c>
      <c r="BE48" s="330">
        <v>0</v>
      </c>
      <c r="BF48" s="330">
        <v>0</v>
      </c>
      <c r="BG48" s="330">
        <v>0</v>
      </c>
      <c r="BH48" s="330">
        <v>0</v>
      </c>
      <c r="BI48" s="330">
        <v>0</v>
      </c>
      <c r="BJ48" s="330">
        <v>0</v>
      </c>
      <c r="BK48" s="330">
        <v>0</v>
      </c>
      <c r="BL48" s="330">
        <v>0</v>
      </c>
      <c r="BM48" s="330">
        <v>0</v>
      </c>
      <c r="BN48" s="330">
        <v>0</v>
      </c>
      <c r="BO48" s="330">
        <v>0</v>
      </c>
      <c r="BP48" s="330">
        <v>0</v>
      </c>
      <c r="BQ48" s="330">
        <v>0</v>
      </c>
      <c r="BR48" s="330">
        <v>0</v>
      </c>
      <c r="BS48" s="330">
        <v>0</v>
      </c>
      <c r="BT48" s="330">
        <v>0</v>
      </c>
      <c r="BU48" s="330">
        <v>0</v>
      </c>
      <c r="BV48" s="330">
        <v>0</v>
      </c>
      <c r="BW48" s="330">
        <v>0</v>
      </c>
      <c r="BX48" s="330">
        <v>0</v>
      </c>
      <c r="BY48" s="330">
        <v>0</v>
      </c>
      <c r="BZ48" s="330">
        <v>0</v>
      </c>
      <c r="CA48" s="330">
        <v>0</v>
      </c>
      <c r="CB48" s="330">
        <v>0</v>
      </c>
      <c r="CC48" s="330">
        <v>0</v>
      </c>
      <c r="CD48" s="330">
        <v>0</v>
      </c>
      <c r="CE48" s="330">
        <v>0</v>
      </c>
      <c r="CF48" s="330">
        <v>0</v>
      </c>
      <c r="CG48" s="330">
        <v>0</v>
      </c>
      <c r="CH48" s="330">
        <v>0</v>
      </c>
      <c r="CI48" s="330">
        <v>0</v>
      </c>
      <c r="CJ48" s="330">
        <v>0</v>
      </c>
      <c r="CK48" s="330">
        <v>0</v>
      </c>
      <c r="CL48" s="330">
        <v>0</v>
      </c>
      <c r="CM48" s="330">
        <v>0</v>
      </c>
      <c r="CN48" s="330">
        <v>0</v>
      </c>
      <c r="CO48" s="330">
        <v>0</v>
      </c>
      <c r="CP48" s="330">
        <v>0</v>
      </c>
      <c r="CQ48" s="330">
        <v>0</v>
      </c>
      <c r="CR48" s="330">
        <v>0</v>
      </c>
      <c r="CS48" s="330">
        <v>0</v>
      </c>
      <c r="CT48" s="330">
        <v>0</v>
      </c>
      <c r="CU48" s="330">
        <v>0</v>
      </c>
      <c r="CV48" s="330">
        <v>0</v>
      </c>
      <c r="CW48" s="330">
        <v>0</v>
      </c>
      <c r="CX48" s="330">
        <v>0</v>
      </c>
      <c r="CY48" s="330">
        <v>0</v>
      </c>
      <c r="CZ48" s="330">
        <v>0</v>
      </c>
      <c r="DA48" s="330">
        <v>0</v>
      </c>
      <c r="DB48" s="330">
        <v>0</v>
      </c>
      <c r="DC48" s="330">
        <v>0</v>
      </c>
      <c r="DD48" s="330">
        <v>0</v>
      </c>
      <c r="DE48" s="330">
        <v>0</v>
      </c>
      <c r="DF48" s="330">
        <v>0</v>
      </c>
      <c r="DG48" s="330">
        <v>0</v>
      </c>
      <c r="DH48" s="330">
        <v>0</v>
      </c>
      <c r="DI48" s="330">
        <v>0</v>
      </c>
      <c r="DJ48" s="330">
        <v>0</v>
      </c>
      <c r="DK48" s="330">
        <v>0</v>
      </c>
      <c r="DL48" s="330">
        <v>0</v>
      </c>
      <c r="DM48" s="330">
        <v>0</v>
      </c>
      <c r="DN48" s="330">
        <v>0</v>
      </c>
      <c r="DO48" s="330">
        <v>0</v>
      </c>
      <c r="DP48" s="330">
        <v>0</v>
      </c>
      <c r="DQ48" s="330">
        <v>0</v>
      </c>
      <c r="DR48" s="330">
        <v>0</v>
      </c>
      <c r="DS48" s="330">
        <v>0</v>
      </c>
      <c r="DT48" s="330">
        <v>0</v>
      </c>
      <c r="DU48" s="330">
        <v>0</v>
      </c>
      <c r="DV48" s="330">
        <v>0</v>
      </c>
      <c r="DW48" s="330">
        <v>0</v>
      </c>
      <c r="DX48" s="330">
        <v>0</v>
      </c>
      <c r="DY48" s="330">
        <v>0</v>
      </c>
      <c r="DZ48" s="330">
        <v>0</v>
      </c>
      <c r="EA48" s="330">
        <v>0</v>
      </c>
      <c r="EB48" s="330">
        <v>0</v>
      </c>
      <c r="EC48" s="330">
        <v>0</v>
      </c>
      <c r="ED48" s="330">
        <v>0</v>
      </c>
      <c r="EE48" s="330">
        <v>0</v>
      </c>
      <c r="EF48" s="330">
        <v>0</v>
      </c>
      <c r="EG48" s="330">
        <v>0</v>
      </c>
      <c r="EH48" s="330">
        <v>0</v>
      </c>
      <c r="EI48" s="330">
        <v>0</v>
      </c>
      <c r="EJ48" s="330">
        <v>0</v>
      </c>
      <c r="EK48" s="330">
        <v>0</v>
      </c>
      <c r="EL48" s="330">
        <v>0</v>
      </c>
      <c r="EM48" s="330">
        <v>0</v>
      </c>
      <c r="EN48" s="330">
        <v>0</v>
      </c>
      <c r="EO48" s="330">
        <v>0</v>
      </c>
      <c r="EP48" s="330">
        <v>0</v>
      </c>
      <c r="EQ48" s="330">
        <v>0</v>
      </c>
      <c r="ER48" s="330">
        <v>0</v>
      </c>
      <c r="ES48" s="330">
        <v>0</v>
      </c>
      <c r="ET48" s="330">
        <v>0</v>
      </c>
      <c r="EU48" s="330">
        <v>0</v>
      </c>
      <c r="EV48" s="330">
        <v>0</v>
      </c>
      <c r="EW48" s="330">
        <v>0</v>
      </c>
      <c r="EX48" s="330">
        <v>0</v>
      </c>
      <c r="EY48" s="330">
        <v>0</v>
      </c>
      <c r="EZ48" s="330">
        <v>0</v>
      </c>
      <c r="FA48" s="330">
        <v>0</v>
      </c>
      <c r="FB48" s="330">
        <v>0</v>
      </c>
      <c r="FC48" s="330">
        <v>0</v>
      </c>
      <c r="FD48" s="330">
        <v>0</v>
      </c>
      <c r="FE48" s="330">
        <v>0</v>
      </c>
      <c r="FF48" s="330">
        <v>0</v>
      </c>
      <c r="FG48" s="330">
        <v>0</v>
      </c>
      <c r="FH48" s="330">
        <v>0</v>
      </c>
      <c r="FI48" s="330">
        <v>0</v>
      </c>
      <c r="FJ48" s="330">
        <v>0</v>
      </c>
      <c r="FK48" s="330">
        <v>0</v>
      </c>
      <c r="FL48" s="330">
        <v>0</v>
      </c>
      <c r="FM48" s="330">
        <v>0</v>
      </c>
      <c r="FN48" s="330">
        <v>0</v>
      </c>
      <c r="FO48" s="330">
        <v>0</v>
      </c>
      <c r="FP48" s="330">
        <v>0</v>
      </c>
      <c r="FQ48" s="330">
        <v>0</v>
      </c>
      <c r="FR48" s="330">
        <v>0</v>
      </c>
      <c r="FS48" s="330">
        <v>0</v>
      </c>
      <c r="FT48" s="330">
        <v>0</v>
      </c>
      <c r="FU48" s="330">
        <v>0</v>
      </c>
      <c r="FV48" s="330">
        <v>0</v>
      </c>
      <c r="FW48" s="330">
        <v>0</v>
      </c>
      <c r="FX48" s="330">
        <v>0</v>
      </c>
      <c r="FY48" s="330">
        <v>0</v>
      </c>
      <c r="FZ48" s="330">
        <v>0</v>
      </c>
      <c r="GA48" s="330">
        <v>0</v>
      </c>
      <c r="GB48" s="330">
        <v>0</v>
      </c>
      <c r="GC48" s="330">
        <v>0</v>
      </c>
      <c r="GD48" s="330">
        <v>0</v>
      </c>
      <c r="GE48" s="330">
        <v>0</v>
      </c>
      <c r="GF48" s="330">
        <v>0</v>
      </c>
      <c r="GG48" s="330">
        <v>0</v>
      </c>
      <c r="GH48" s="330">
        <v>0</v>
      </c>
      <c r="GI48" s="330">
        <v>0</v>
      </c>
      <c r="GJ48" s="330">
        <v>0</v>
      </c>
      <c r="GK48" s="330">
        <v>0</v>
      </c>
      <c r="GL48" s="330">
        <v>0</v>
      </c>
      <c r="GM48" s="330">
        <v>0</v>
      </c>
      <c r="GN48" s="330">
        <v>0</v>
      </c>
      <c r="GO48" s="330">
        <v>0</v>
      </c>
      <c r="GP48" s="330">
        <v>0</v>
      </c>
      <c r="GQ48" s="330">
        <v>0</v>
      </c>
      <c r="GR48" s="330">
        <v>0</v>
      </c>
      <c r="GS48" s="330">
        <v>0</v>
      </c>
      <c r="GT48" s="330">
        <v>0</v>
      </c>
      <c r="GU48" s="330">
        <v>0</v>
      </c>
      <c r="GV48" s="330">
        <v>0</v>
      </c>
      <c r="GW48" s="330">
        <v>0</v>
      </c>
      <c r="GX48" s="330">
        <v>0</v>
      </c>
      <c r="GY48" s="330">
        <v>0</v>
      </c>
      <c r="GZ48" s="330">
        <v>0</v>
      </c>
      <c r="HA48" s="330">
        <v>0</v>
      </c>
      <c r="HB48" s="330">
        <v>0</v>
      </c>
      <c r="HC48" s="330">
        <v>0</v>
      </c>
      <c r="HD48" s="330">
        <v>0</v>
      </c>
      <c r="HE48" s="330">
        <v>0</v>
      </c>
      <c r="HF48" s="330">
        <v>0</v>
      </c>
      <c r="HG48" s="330">
        <v>0</v>
      </c>
      <c r="HH48" s="330">
        <v>0</v>
      </c>
      <c r="HI48" s="330">
        <v>0</v>
      </c>
      <c r="HJ48" s="330">
        <v>0</v>
      </c>
      <c r="HK48" s="330">
        <v>0</v>
      </c>
      <c r="HL48" s="330">
        <v>0</v>
      </c>
      <c r="HM48" s="330">
        <v>0</v>
      </c>
      <c r="HN48" s="330">
        <v>0</v>
      </c>
      <c r="HO48" s="330">
        <v>0</v>
      </c>
      <c r="HP48" s="330">
        <v>0</v>
      </c>
      <c r="HQ48" s="330">
        <v>0</v>
      </c>
      <c r="HR48" s="330">
        <v>0</v>
      </c>
      <c r="HS48" s="330">
        <v>0</v>
      </c>
      <c r="HT48" s="330">
        <v>0</v>
      </c>
      <c r="HU48" s="330">
        <v>0</v>
      </c>
      <c r="HV48" s="330">
        <v>0</v>
      </c>
      <c r="HW48" s="330">
        <v>0</v>
      </c>
      <c r="HX48" s="330">
        <v>0</v>
      </c>
      <c r="HY48" s="330">
        <v>0</v>
      </c>
      <c r="HZ48" s="330">
        <v>0</v>
      </c>
      <c r="IA48" s="330">
        <v>0</v>
      </c>
      <c r="IB48" s="330">
        <v>0</v>
      </c>
      <c r="IC48" s="330">
        <v>0</v>
      </c>
      <c r="ID48" s="330">
        <v>0</v>
      </c>
      <c r="IE48" s="330">
        <v>0</v>
      </c>
      <c r="IF48" s="330">
        <v>0</v>
      </c>
      <c r="IG48" s="330">
        <v>0</v>
      </c>
      <c r="IH48" s="330">
        <v>0</v>
      </c>
      <c r="II48" s="330">
        <v>0</v>
      </c>
      <c r="IJ48" s="330">
        <v>0</v>
      </c>
      <c r="IK48" s="330">
        <v>0</v>
      </c>
      <c r="IL48" s="330">
        <v>0</v>
      </c>
      <c r="IM48" s="330">
        <v>0</v>
      </c>
      <c r="IN48" s="330">
        <v>0</v>
      </c>
      <c r="IO48" s="330">
        <v>0</v>
      </c>
      <c r="IP48" s="330">
        <v>0</v>
      </c>
      <c r="IQ48" s="330">
        <v>0</v>
      </c>
      <c r="IR48" s="330">
        <v>0</v>
      </c>
      <c r="IS48" s="330">
        <v>0</v>
      </c>
      <c r="IT48" s="330">
        <v>0</v>
      </c>
      <c r="IU48" s="330">
        <v>0</v>
      </c>
      <c r="IV48" s="330">
        <v>0</v>
      </c>
      <c r="IW48" s="330">
        <v>0</v>
      </c>
      <c r="IX48" s="330">
        <v>0</v>
      </c>
      <c r="IY48" s="330">
        <v>0</v>
      </c>
      <c r="IZ48" s="330">
        <v>0</v>
      </c>
      <c r="JA48" s="330">
        <v>0</v>
      </c>
      <c r="JB48" s="330">
        <v>0</v>
      </c>
      <c r="JC48" s="330">
        <v>0</v>
      </c>
      <c r="JD48" s="330">
        <v>0</v>
      </c>
      <c r="JE48" s="330">
        <v>0</v>
      </c>
      <c r="JF48" s="330">
        <v>0</v>
      </c>
      <c r="JG48" s="330">
        <v>0</v>
      </c>
      <c r="JH48" s="330">
        <v>0</v>
      </c>
      <c r="JI48" s="330">
        <v>0</v>
      </c>
      <c r="JJ48" s="330">
        <v>0</v>
      </c>
      <c r="JK48" s="330">
        <v>0</v>
      </c>
      <c r="JL48" s="330">
        <v>0</v>
      </c>
      <c r="JM48" s="330">
        <v>0</v>
      </c>
      <c r="JN48" s="330">
        <v>0</v>
      </c>
      <c r="JO48" s="330">
        <v>0</v>
      </c>
      <c r="JP48" s="330">
        <v>0</v>
      </c>
      <c r="JQ48" s="330">
        <v>0</v>
      </c>
      <c r="JR48" s="330">
        <v>0</v>
      </c>
      <c r="JS48" s="330">
        <v>0</v>
      </c>
      <c r="JT48" s="330">
        <v>0</v>
      </c>
      <c r="JU48" s="330">
        <v>0</v>
      </c>
      <c r="JV48" s="330">
        <v>0</v>
      </c>
      <c r="JW48" s="330">
        <v>0</v>
      </c>
      <c r="JX48" s="330">
        <v>0</v>
      </c>
      <c r="JY48" s="330">
        <v>0</v>
      </c>
      <c r="JZ48" s="330">
        <v>0</v>
      </c>
      <c r="KA48" s="330">
        <v>0</v>
      </c>
      <c r="KB48" s="330">
        <v>0</v>
      </c>
      <c r="KC48" s="330">
        <v>0</v>
      </c>
      <c r="KD48" s="330">
        <v>0</v>
      </c>
      <c r="KE48" s="330">
        <v>0</v>
      </c>
      <c r="KF48" s="330">
        <v>0</v>
      </c>
      <c r="KG48" s="330">
        <v>0</v>
      </c>
      <c r="KH48" s="330">
        <v>0</v>
      </c>
      <c r="KI48" s="330">
        <v>0</v>
      </c>
      <c r="KJ48" s="330">
        <v>0</v>
      </c>
      <c r="KK48" s="330">
        <v>0</v>
      </c>
      <c r="KL48" s="330">
        <v>0</v>
      </c>
      <c r="KM48" s="330">
        <v>0</v>
      </c>
      <c r="KN48" s="330">
        <v>0</v>
      </c>
      <c r="KO48" s="330">
        <v>0</v>
      </c>
      <c r="KP48" s="330">
        <v>0</v>
      </c>
      <c r="KQ48" s="167"/>
      <c r="KS48" s="169">
        <f t="shared" si="6"/>
        <v>0</v>
      </c>
      <c r="KT48" s="169">
        <f t="shared" si="7"/>
        <v>0</v>
      </c>
      <c r="KU48" s="169">
        <f t="shared" si="5"/>
        <v>0</v>
      </c>
      <c r="KV48" s="178"/>
      <c r="KW48" s="178"/>
      <c r="KY48" s="168">
        <f t="shared" si="8"/>
        <v>0</v>
      </c>
    </row>
    <row r="49" spans="1:311" ht="12.75" hidden="1" customHeight="1" x14ac:dyDescent="0.25">
      <c r="A49" s="166">
        <f t="shared" si="0"/>
        <v>1997</v>
      </c>
      <c r="B49" s="273">
        <f t="shared" si="1"/>
        <v>35703</v>
      </c>
      <c r="C49" s="330">
        <v>0</v>
      </c>
      <c r="D49" s="330">
        <v>0</v>
      </c>
      <c r="E49" s="330">
        <v>0</v>
      </c>
      <c r="F49" s="330">
        <v>0</v>
      </c>
      <c r="G49" s="330">
        <v>0</v>
      </c>
      <c r="H49" s="330">
        <v>0</v>
      </c>
      <c r="I49" s="330">
        <v>0</v>
      </c>
      <c r="J49" s="330">
        <v>0</v>
      </c>
      <c r="K49" s="330">
        <v>0</v>
      </c>
      <c r="L49" s="330">
        <v>0</v>
      </c>
      <c r="M49" s="330">
        <v>0</v>
      </c>
      <c r="N49" s="330">
        <v>0</v>
      </c>
      <c r="O49" s="330">
        <v>0</v>
      </c>
      <c r="P49" s="330">
        <v>0</v>
      </c>
      <c r="Q49" s="330">
        <v>0</v>
      </c>
      <c r="R49" s="330">
        <v>0</v>
      </c>
      <c r="S49" s="330">
        <v>0</v>
      </c>
      <c r="T49" s="330">
        <v>0</v>
      </c>
      <c r="U49" s="330">
        <v>0</v>
      </c>
      <c r="V49" s="330">
        <v>0</v>
      </c>
      <c r="W49" s="330">
        <v>0</v>
      </c>
      <c r="X49" s="330">
        <v>0</v>
      </c>
      <c r="Y49" s="330">
        <v>0</v>
      </c>
      <c r="Z49" s="330">
        <v>0</v>
      </c>
      <c r="AA49" s="330">
        <v>0</v>
      </c>
      <c r="AB49" s="330">
        <v>0</v>
      </c>
      <c r="AC49" s="330">
        <v>0</v>
      </c>
      <c r="AD49" s="330">
        <v>0</v>
      </c>
      <c r="AE49" s="330">
        <v>0</v>
      </c>
      <c r="AF49" s="330">
        <v>0</v>
      </c>
      <c r="AG49" s="330">
        <v>0</v>
      </c>
      <c r="AH49" s="330">
        <v>0</v>
      </c>
      <c r="AI49" s="330">
        <v>0</v>
      </c>
      <c r="AJ49" s="330">
        <v>0</v>
      </c>
      <c r="AK49" s="330">
        <v>0</v>
      </c>
      <c r="AL49" s="330">
        <v>0</v>
      </c>
      <c r="AM49" s="330">
        <v>0</v>
      </c>
      <c r="AN49" s="330">
        <v>0</v>
      </c>
      <c r="AO49" s="330">
        <v>0</v>
      </c>
      <c r="AP49" s="330">
        <v>0</v>
      </c>
      <c r="AQ49" s="330">
        <v>0</v>
      </c>
      <c r="AR49" s="330">
        <v>0</v>
      </c>
      <c r="AS49" s="330">
        <v>0</v>
      </c>
      <c r="AT49" s="330">
        <v>0</v>
      </c>
      <c r="AU49" s="330">
        <v>0</v>
      </c>
      <c r="AV49" s="330">
        <v>0</v>
      </c>
      <c r="AW49" s="330">
        <v>0</v>
      </c>
      <c r="AX49" s="330">
        <v>0</v>
      </c>
      <c r="AY49" s="330">
        <v>0</v>
      </c>
      <c r="AZ49" s="330">
        <v>0</v>
      </c>
      <c r="BA49" s="330">
        <v>0</v>
      </c>
      <c r="BB49" s="330">
        <v>0</v>
      </c>
      <c r="BC49" s="330">
        <v>0</v>
      </c>
      <c r="BD49" s="330">
        <v>0</v>
      </c>
      <c r="BE49" s="330">
        <v>0</v>
      </c>
      <c r="BF49" s="330">
        <v>0</v>
      </c>
      <c r="BG49" s="330">
        <v>0</v>
      </c>
      <c r="BH49" s="330">
        <v>0</v>
      </c>
      <c r="BI49" s="330">
        <v>0</v>
      </c>
      <c r="BJ49" s="330">
        <v>0</v>
      </c>
      <c r="BK49" s="330">
        <v>0</v>
      </c>
      <c r="BL49" s="330">
        <v>0</v>
      </c>
      <c r="BM49" s="330">
        <v>0</v>
      </c>
      <c r="BN49" s="330">
        <v>0</v>
      </c>
      <c r="BO49" s="330">
        <v>0</v>
      </c>
      <c r="BP49" s="330">
        <v>0</v>
      </c>
      <c r="BQ49" s="330">
        <v>0</v>
      </c>
      <c r="BR49" s="330">
        <v>0</v>
      </c>
      <c r="BS49" s="330">
        <v>0</v>
      </c>
      <c r="BT49" s="330">
        <v>0</v>
      </c>
      <c r="BU49" s="330">
        <v>0</v>
      </c>
      <c r="BV49" s="330">
        <v>0</v>
      </c>
      <c r="BW49" s="330">
        <v>0</v>
      </c>
      <c r="BX49" s="330">
        <v>0</v>
      </c>
      <c r="BY49" s="330">
        <v>0</v>
      </c>
      <c r="BZ49" s="330">
        <v>0</v>
      </c>
      <c r="CA49" s="330">
        <v>0</v>
      </c>
      <c r="CB49" s="330">
        <v>0</v>
      </c>
      <c r="CC49" s="330">
        <v>0</v>
      </c>
      <c r="CD49" s="330">
        <v>0</v>
      </c>
      <c r="CE49" s="330">
        <v>0</v>
      </c>
      <c r="CF49" s="330">
        <v>0</v>
      </c>
      <c r="CG49" s="330">
        <v>0</v>
      </c>
      <c r="CH49" s="330">
        <v>0</v>
      </c>
      <c r="CI49" s="330">
        <v>0</v>
      </c>
      <c r="CJ49" s="330">
        <v>0</v>
      </c>
      <c r="CK49" s="330">
        <v>0</v>
      </c>
      <c r="CL49" s="330">
        <v>0</v>
      </c>
      <c r="CM49" s="330">
        <v>0</v>
      </c>
      <c r="CN49" s="330">
        <v>0</v>
      </c>
      <c r="CO49" s="330">
        <v>0</v>
      </c>
      <c r="CP49" s="330">
        <v>0</v>
      </c>
      <c r="CQ49" s="330">
        <v>0</v>
      </c>
      <c r="CR49" s="330">
        <v>0</v>
      </c>
      <c r="CS49" s="330">
        <v>0</v>
      </c>
      <c r="CT49" s="330">
        <v>0</v>
      </c>
      <c r="CU49" s="330">
        <v>0</v>
      </c>
      <c r="CV49" s="330">
        <v>0</v>
      </c>
      <c r="CW49" s="330">
        <v>0</v>
      </c>
      <c r="CX49" s="330">
        <v>0</v>
      </c>
      <c r="CY49" s="330">
        <v>0</v>
      </c>
      <c r="CZ49" s="330">
        <v>0</v>
      </c>
      <c r="DA49" s="330">
        <v>0</v>
      </c>
      <c r="DB49" s="330">
        <v>0</v>
      </c>
      <c r="DC49" s="330">
        <v>0</v>
      </c>
      <c r="DD49" s="330">
        <v>0</v>
      </c>
      <c r="DE49" s="330">
        <v>0</v>
      </c>
      <c r="DF49" s="330">
        <v>0</v>
      </c>
      <c r="DG49" s="330">
        <v>0</v>
      </c>
      <c r="DH49" s="330">
        <v>0</v>
      </c>
      <c r="DI49" s="330">
        <v>0</v>
      </c>
      <c r="DJ49" s="330">
        <v>0</v>
      </c>
      <c r="DK49" s="330">
        <v>0</v>
      </c>
      <c r="DL49" s="330">
        <v>0</v>
      </c>
      <c r="DM49" s="330">
        <v>0</v>
      </c>
      <c r="DN49" s="330">
        <v>0</v>
      </c>
      <c r="DO49" s="330">
        <v>0</v>
      </c>
      <c r="DP49" s="330">
        <v>0</v>
      </c>
      <c r="DQ49" s="330">
        <v>0</v>
      </c>
      <c r="DR49" s="330">
        <v>0</v>
      </c>
      <c r="DS49" s="330">
        <v>0</v>
      </c>
      <c r="DT49" s="330">
        <v>0</v>
      </c>
      <c r="DU49" s="330">
        <v>0</v>
      </c>
      <c r="DV49" s="330">
        <v>0</v>
      </c>
      <c r="DW49" s="330">
        <v>0</v>
      </c>
      <c r="DX49" s="330">
        <v>0</v>
      </c>
      <c r="DY49" s="330">
        <v>0</v>
      </c>
      <c r="DZ49" s="330">
        <v>0</v>
      </c>
      <c r="EA49" s="330">
        <v>0</v>
      </c>
      <c r="EB49" s="330">
        <v>0</v>
      </c>
      <c r="EC49" s="330">
        <v>0</v>
      </c>
      <c r="ED49" s="330">
        <v>0</v>
      </c>
      <c r="EE49" s="330">
        <v>0</v>
      </c>
      <c r="EF49" s="330">
        <v>0</v>
      </c>
      <c r="EG49" s="330">
        <v>0</v>
      </c>
      <c r="EH49" s="330">
        <v>0</v>
      </c>
      <c r="EI49" s="330">
        <v>0</v>
      </c>
      <c r="EJ49" s="330">
        <v>0</v>
      </c>
      <c r="EK49" s="330">
        <v>0</v>
      </c>
      <c r="EL49" s="330">
        <v>0</v>
      </c>
      <c r="EM49" s="330">
        <v>0</v>
      </c>
      <c r="EN49" s="330">
        <v>0</v>
      </c>
      <c r="EO49" s="330">
        <v>0</v>
      </c>
      <c r="EP49" s="330">
        <v>0</v>
      </c>
      <c r="EQ49" s="330">
        <v>0</v>
      </c>
      <c r="ER49" s="330">
        <v>0</v>
      </c>
      <c r="ES49" s="330">
        <v>0</v>
      </c>
      <c r="ET49" s="330">
        <v>0</v>
      </c>
      <c r="EU49" s="330">
        <v>0</v>
      </c>
      <c r="EV49" s="330">
        <v>0</v>
      </c>
      <c r="EW49" s="330">
        <v>0</v>
      </c>
      <c r="EX49" s="330">
        <v>0</v>
      </c>
      <c r="EY49" s="330">
        <v>0</v>
      </c>
      <c r="EZ49" s="330">
        <v>0</v>
      </c>
      <c r="FA49" s="330">
        <v>0</v>
      </c>
      <c r="FB49" s="330">
        <v>0</v>
      </c>
      <c r="FC49" s="330">
        <v>0</v>
      </c>
      <c r="FD49" s="330">
        <v>0</v>
      </c>
      <c r="FE49" s="330">
        <v>0</v>
      </c>
      <c r="FF49" s="330">
        <v>0</v>
      </c>
      <c r="FG49" s="330">
        <v>0</v>
      </c>
      <c r="FH49" s="330">
        <v>0</v>
      </c>
      <c r="FI49" s="330">
        <v>0</v>
      </c>
      <c r="FJ49" s="330">
        <v>0</v>
      </c>
      <c r="FK49" s="330">
        <v>0</v>
      </c>
      <c r="FL49" s="330">
        <v>0</v>
      </c>
      <c r="FM49" s="330">
        <v>0</v>
      </c>
      <c r="FN49" s="330">
        <v>0</v>
      </c>
      <c r="FO49" s="330">
        <v>0</v>
      </c>
      <c r="FP49" s="330">
        <v>0</v>
      </c>
      <c r="FQ49" s="330">
        <v>0</v>
      </c>
      <c r="FR49" s="330">
        <v>0</v>
      </c>
      <c r="FS49" s="330">
        <v>0</v>
      </c>
      <c r="FT49" s="330">
        <v>0</v>
      </c>
      <c r="FU49" s="330">
        <v>0</v>
      </c>
      <c r="FV49" s="330">
        <v>0</v>
      </c>
      <c r="FW49" s="330">
        <v>0</v>
      </c>
      <c r="FX49" s="330">
        <v>0</v>
      </c>
      <c r="FY49" s="330">
        <v>0</v>
      </c>
      <c r="FZ49" s="330">
        <v>0</v>
      </c>
      <c r="GA49" s="330">
        <v>0</v>
      </c>
      <c r="GB49" s="330">
        <v>0</v>
      </c>
      <c r="GC49" s="330">
        <v>0</v>
      </c>
      <c r="GD49" s="330">
        <v>0</v>
      </c>
      <c r="GE49" s="330">
        <v>0</v>
      </c>
      <c r="GF49" s="330">
        <v>0</v>
      </c>
      <c r="GG49" s="330">
        <v>0</v>
      </c>
      <c r="GH49" s="330">
        <v>0</v>
      </c>
      <c r="GI49" s="330">
        <v>0</v>
      </c>
      <c r="GJ49" s="330">
        <v>0</v>
      </c>
      <c r="GK49" s="330">
        <v>0</v>
      </c>
      <c r="GL49" s="330">
        <v>0</v>
      </c>
      <c r="GM49" s="330">
        <v>0</v>
      </c>
      <c r="GN49" s="330">
        <v>0</v>
      </c>
      <c r="GO49" s="330">
        <v>0</v>
      </c>
      <c r="GP49" s="330">
        <v>0</v>
      </c>
      <c r="GQ49" s="330">
        <v>0</v>
      </c>
      <c r="GR49" s="330">
        <v>0</v>
      </c>
      <c r="GS49" s="330">
        <v>0</v>
      </c>
      <c r="GT49" s="330">
        <v>0</v>
      </c>
      <c r="GU49" s="330">
        <v>0</v>
      </c>
      <c r="GV49" s="330">
        <v>0</v>
      </c>
      <c r="GW49" s="330">
        <v>0</v>
      </c>
      <c r="GX49" s="330">
        <v>0</v>
      </c>
      <c r="GY49" s="330">
        <v>0</v>
      </c>
      <c r="GZ49" s="330">
        <v>0</v>
      </c>
      <c r="HA49" s="330">
        <v>0</v>
      </c>
      <c r="HB49" s="330">
        <v>0</v>
      </c>
      <c r="HC49" s="330">
        <v>0</v>
      </c>
      <c r="HD49" s="330">
        <v>0</v>
      </c>
      <c r="HE49" s="330">
        <v>0</v>
      </c>
      <c r="HF49" s="330">
        <v>0</v>
      </c>
      <c r="HG49" s="330">
        <v>0</v>
      </c>
      <c r="HH49" s="330">
        <v>0</v>
      </c>
      <c r="HI49" s="330">
        <v>0</v>
      </c>
      <c r="HJ49" s="330">
        <v>0</v>
      </c>
      <c r="HK49" s="330">
        <v>0</v>
      </c>
      <c r="HL49" s="330">
        <v>0</v>
      </c>
      <c r="HM49" s="330">
        <v>0</v>
      </c>
      <c r="HN49" s="330">
        <v>0</v>
      </c>
      <c r="HO49" s="330">
        <v>0</v>
      </c>
      <c r="HP49" s="330">
        <v>0</v>
      </c>
      <c r="HQ49" s="330">
        <v>0</v>
      </c>
      <c r="HR49" s="330">
        <v>0</v>
      </c>
      <c r="HS49" s="330">
        <v>0</v>
      </c>
      <c r="HT49" s="330">
        <v>0</v>
      </c>
      <c r="HU49" s="330">
        <v>0</v>
      </c>
      <c r="HV49" s="330">
        <v>0</v>
      </c>
      <c r="HW49" s="330">
        <v>0</v>
      </c>
      <c r="HX49" s="330">
        <v>0</v>
      </c>
      <c r="HY49" s="330">
        <v>0</v>
      </c>
      <c r="HZ49" s="330">
        <v>0</v>
      </c>
      <c r="IA49" s="330">
        <v>0</v>
      </c>
      <c r="IB49" s="330">
        <v>0</v>
      </c>
      <c r="IC49" s="330">
        <v>0</v>
      </c>
      <c r="ID49" s="330">
        <v>0</v>
      </c>
      <c r="IE49" s="330">
        <v>0</v>
      </c>
      <c r="IF49" s="330">
        <v>0</v>
      </c>
      <c r="IG49" s="330">
        <v>0</v>
      </c>
      <c r="IH49" s="330">
        <v>0</v>
      </c>
      <c r="II49" s="330">
        <v>0</v>
      </c>
      <c r="IJ49" s="330">
        <v>0</v>
      </c>
      <c r="IK49" s="330">
        <v>0</v>
      </c>
      <c r="IL49" s="330">
        <v>0</v>
      </c>
      <c r="IM49" s="330">
        <v>0</v>
      </c>
      <c r="IN49" s="330">
        <v>0</v>
      </c>
      <c r="IO49" s="330">
        <v>0</v>
      </c>
      <c r="IP49" s="330">
        <v>0</v>
      </c>
      <c r="IQ49" s="330">
        <v>0</v>
      </c>
      <c r="IR49" s="330">
        <v>0</v>
      </c>
      <c r="IS49" s="330">
        <v>0</v>
      </c>
      <c r="IT49" s="330">
        <v>0</v>
      </c>
      <c r="IU49" s="330">
        <v>0</v>
      </c>
      <c r="IV49" s="330">
        <v>0</v>
      </c>
      <c r="IW49" s="330">
        <v>0</v>
      </c>
      <c r="IX49" s="330">
        <v>0</v>
      </c>
      <c r="IY49" s="330">
        <v>0</v>
      </c>
      <c r="IZ49" s="330">
        <v>0</v>
      </c>
      <c r="JA49" s="330">
        <v>0</v>
      </c>
      <c r="JB49" s="330">
        <v>0</v>
      </c>
      <c r="JC49" s="330">
        <v>0</v>
      </c>
      <c r="JD49" s="330">
        <v>0</v>
      </c>
      <c r="JE49" s="330">
        <v>0</v>
      </c>
      <c r="JF49" s="330">
        <v>0</v>
      </c>
      <c r="JG49" s="330">
        <v>0</v>
      </c>
      <c r="JH49" s="330">
        <v>0</v>
      </c>
      <c r="JI49" s="330">
        <v>0</v>
      </c>
      <c r="JJ49" s="330">
        <v>0</v>
      </c>
      <c r="JK49" s="330">
        <v>0</v>
      </c>
      <c r="JL49" s="330">
        <v>0</v>
      </c>
      <c r="JM49" s="330">
        <v>0</v>
      </c>
      <c r="JN49" s="330">
        <v>0</v>
      </c>
      <c r="JO49" s="330">
        <v>0</v>
      </c>
      <c r="JP49" s="330">
        <v>0</v>
      </c>
      <c r="JQ49" s="330">
        <v>0</v>
      </c>
      <c r="JR49" s="330">
        <v>0</v>
      </c>
      <c r="JS49" s="330">
        <v>0</v>
      </c>
      <c r="JT49" s="330">
        <v>0</v>
      </c>
      <c r="JU49" s="330">
        <v>0</v>
      </c>
      <c r="JV49" s="330">
        <v>0</v>
      </c>
      <c r="JW49" s="330">
        <v>0</v>
      </c>
      <c r="JX49" s="330">
        <v>0</v>
      </c>
      <c r="JY49" s="330">
        <v>0</v>
      </c>
      <c r="JZ49" s="330">
        <v>0</v>
      </c>
      <c r="KA49" s="330">
        <v>0</v>
      </c>
      <c r="KB49" s="330">
        <v>0</v>
      </c>
      <c r="KC49" s="330">
        <v>0</v>
      </c>
      <c r="KD49" s="330">
        <v>0</v>
      </c>
      <c r="KE49" s="330">
        <v>0</v>
      </c>
      <c r="KF49" s="330">
        <v>0</v>
      </c>
      <c r="KG49" s="330">
        <v>0</v>
      </c>
      <c r="KH49" s="330">
        <v>0</v>
      </c>
      <c r="KI49" s="330">
        <v>0</v>
      </c>
      <c r="KJ49" s="330">
        <v>0</v>
      </c>
      <c r="KK49" s="330">
        <v>0</v>
      </c>
      <c r="KL49" s="330">
        <v>0</v>
      </c>
      <c r="KM49" s="330">
        <v>0</v>
      </c>
      <c r="KN49" s="330">
        <v>0</v>
      </c>
      <c r="KO49" s="330">
        <v>0</v>
      </c>
      <c r="KP49" s="330">
        <v>0</v>
      </c>
      <c r="KQ49" s="167"/>
      <c r="KS49" s="169">
        <f t="shared" si="6"/>
        <v>0</v>
      </c>
      <c r="KT49" s="169">
        <f t="shared" si="7"/>
        <v>0</v>
      </c>
      <c r="KU49" s="169">
        <f t="shared" si="5"/>
        <v>0</v>
      </c>
      <c r="KV49" s="178"/>
      <c r="KW49" s="178"/>
      <c r="KY49" s="168">
        <f t="shared" si="8"/>
        <v>0</v>
      </c>
    </row>
    <row r="50" spans="1:311" ht="12.75" hidden="1" customHeight="1" x14ac:dyDescent="0.25">
      <c r="A50" s="166">
        <f t="shared" si="0"/>
        <v>1997</v>
      </c>
      <c r="B50" s="273">
        <f t="shared" si="1"/>
        <v>35795</v>
      </c>
      <c r="C50" s="330">
        <v>0</v>
      </c>
      <c r="D50" s="330">
        <v>0</v>
      </c>
      <c r="E50" s="330">
        <v>0</v>
      </c>
      <c r="F50" s="330">
        <v>0</v>
      </c>
      <c r="G50" s="330">
        <v>0</v>
      </c>
      <c r="H50" s="330">
        <v>0</v>
      </c>
      <c r="I50" s="330">
        <v>0</v>
      </c>
      <c r="J50" s="330">
        <v>0</v>
      </c>
      <c r="K50" s="330">
        <v>0</v>
      </c>
      <c r="L50" s="330">
        <v>0</v>
      </c>
      <c r="M50" s="330">
        <v>0</v>
      </c>
      <c r="N50" s="330">
        <v>0</v>
      </c>
      <c r="O50" s="330">
        <v>0</v>
      </c>
      <c r="P50" s="330">
        <v>0</v>
      </c>
      <c r="Q50" s="330">
        <v>0</v>
      </c>
      <c r="R50" s="330">
        <v>0</v>
      </c>
      <c r="S50" s="330">
        <v>0</v>
      </c>
      <c r="T50" s="330">
        <v>0</v>
      </c>
      <c r="U50" s="330">
        <v>0</v>
      </c>
      <c r="V50" s="330">
        <v>0</v>
      </c>
      <c r="W50" s="330">
        <v>0</v>
      </c>
      <c r="X50" s="330">
        <v>0</v>
      </c>
      <c r="Y50" s="330">
        <v>0</v>
      </c>
      <c r="Z50" s="330">
        <v>0</v>
      </c>
      <c r="AA50" s="330">
        <v>0</v>
      </c>
      <c r="AB50" s="330">
        <v>0</v>
      </c>
      <c r="AC50" s="330">
        <v>0</v>
      </c>
      <c r="AD50" s="330">
        <v>0</v>
      </c>
      <c r="AE50" s="330">
        <v>0</v>
      </c>
      <c r="AF50" s="330">
        <v>0</v>
      </c>
      <c r="AG50" s="330">
        <v>0</v>
      </c>
      <c r="AH50" s="330">
        <v>0</v>
      </c>
      <c r="AI50" s="330">
        <v>0</v>
      </c>
      <c r="AJ50" s="330">
        <v>0</v>
      </c>
      <c r="AK50" s="330">
        <v>0</v>
      </c>
      <c r="AL50" s="330">
        <v>0</v>
      </c>
      <c r="AM50" s="330">
        <v>0</v>
      </c>
      <c r="AN50" s="330">
        <v>0</v>
      </c>
      <c r="AO50" s="330">
        <v>0</v>
      </c>
      <c r="AP50" s="330">
        <v>0</v>
      </c>
      <c r="AQ50" s="330">
        <v>0</v>
      </c>
      <c r="AR50" s="330">
        <v>0</v>
      </c>
      <c r="AS50" s="330">
        <v>0</v>
      </c>
      <c r="AT50" s="330">
        <v>0</v>
      </c>
      <c r="AU50" s="330">
        <v>0</v>
      </c>
      <c r="AV50" s="330">
        <v>0</v>
      </c>
      <c r="AW50" s="330">
        <v>0</v>
      </c>
      <c r="AX50" s="330">
        <v>0</v>
      </c>
      <c r="AY50" s="330">
        <v>0</v>
      </c>
      <c r="AZ50" s="330">
        <v>0</v>
      </c>
      <c r="BA50" s="330">
        <v>0</v>
      </c>
      <c r="BB50" s="330">
        <v>0</v>
      </c>
      <c r="BC50" s="330">
        <v>0</v>
      </c>
      <c r="BD50" s="330">
        <v>0</v>
      </c>
      <c r="BE50" s="330">
        <v>0</v>
      </c>
      <c r="BF50" s="330">
        <v>0</v>
      </c>
      <c r="BG50" s="330">
        <v>0</v>
      </c>
      <c r="BH50" s="330">
        <v>0</v>
      </c>
      <c r="BI50" s="330">
        <v>0</v>
      </c>
      <c r="BJ50" s="330">
        <v>0</v>
      </c>
      <c r="BK50" s="330">
        <v>0</v>
      </c>
      <c r="BL50" s="330">
        <v>0</v>
      </c>
      <c r="BM50" s="330">
        <v>0</v>
      </c>
      <c r="BN50" s="330">
        <v>0</v>
      </c>
      <c r="BO50" s="330">
        <v>0</v>
      </c>
      <c r="BP50" s="330">
        <v>0</v>
      </c>
      <c r="BQ50" s="330">
        <v>0</v>
      </c>
      <c r="BR50" s="330">
        <v>0</v>
      </c>
      <c r="BS50" s="330">
        <v>0</v>
      </c>
      <c r="BT50" s="330">
        <v>0</v>
      </c>
      <c r="BU50" s="330">
        <v>0</v>
      </c>
      <c r="BV50" s="330">
        <v>0</v>
      </c>
      <c r="BW50" s="330">
        <v>0</v>
      </c>
      <c r="BX50" s="330">
        <v>0</v>
      </c>
      <c r="BY50" s="330">
        <v>0</v>
      </c>
      <c r="BZ50" s="330">
        <v>0</v>
      </c>
      <c r="CA50" s="330">
        <v>0</v>
      </c>
      <c r="CB50" s="330">
        <v>0</v>
      </c>
      <c r="CC50" s="330">
        <v>0</v>
      </c>
      <c r="CD50" s="330">
        <v>0</v>
      </c>
      <c r="CE50" s="330">
        <v>0</v>
      </c>
      <c r="CF50" s="330">
        <v>0</v>
      </c>
      <c r="CG50" s="330">
        <v>0</v>
      </c>
      <c r="CH50" s="330">
        <v>0</v>
      </c>
      <c r="CI50" s="330">
        <v>0</v>
      </c>
      <c r="CJ50" s="330">
        <v>0</v>
      </c>
      <c r="CK50" s="330">
        <v>0</v>
      </c>
      <c r="CL50" s="330">
        <v>0</v>
      </c>
      <c r="CM50" s="330">
        <v>0</v>
      </c>
      <c r="CN50" s="330">
        <v>0</v>
      </c>
      <c r="CO50" s="330">
        <v>0</v>
      </c>
      <c r="CP50" s="330">
        <v>0</v>
      </c>
      <c r="CQ50" s="330">
        <v>0</v>
      </c>
      <c r="CR50" s="330">
        <v>0</v>
      </c>
      <c r="CS50" s="330">
        <v>0</v>
      </c>
      <c r="CT50" s="330">
        <v>0</v>
      </c>
      <c r="CU50" s="330">
        <v>0</v>
      </c>
      <c r="CV50" s="330">
        <v>0</v>
      </c>
      <c r="CW50" s="330">
        <v>0</v>
      </c>
      <c r="CX50" s="330">
        <v>0</v>
      </c>
      <c r="CY50" s="330">
        <v>0</v>
      </c>
      <c r="CZ50" s="330">
        <v>0</v>
      </c>
      <c r="DA50" s="330">
        <v>0</v>
      </c>
      <c r="DB50" s="330">
        <v>0</v>
      </c>
      <c r="DC50" s="330">
        <v>0</v>
      </c>
      <c r="DD50" s="330">
        <v>0</v>
      </c>
      <c r="DE50" s="330">
        <v>0</v>
      </c>
      <c r="DF50" s="330">
        <v>0</v>
      </c>
      <c r="DG50" s="330">
        <v>0</v>
      </c>
      <c r="DH50" s="330">
        <v>0</v>
      </c>
      <c r="DI50" s="330">
        <v>0</v>
      </c>
      <c r="DJ50" s="330">
        <v>0</v>
      </c>
      <c r="DK50" s="330">
        <v>0</v>
      </c>
      <c r="DL50" s="330">
        <v>0</v>
      </c>
      <c r="DM50" s="330">
        <v>0</v>
      </c>
      <c r="DN50" s="330">
        <v>0</v>
      </c>
      <c r="DO50" s="330">
        <v>0</v>
      </c>
      <c r="DP50" s="330">
        <v>0</v>
      </c>
      <c r="DQ50" s="330">
        <v>0</v>
      </c>
      <c r="DR50" s="330">
        <v>0</v>
      </c>
      <c r="DS50" s="330">
        <v>0</v>
      </c>
      <c r="DT50" s="330">
        <v>0</v>
      </c>
      <c r="DU50" s="330">
        <v>0</v>
      </c>
      <c r="DV50" s="330">
        <v>0</v>
      </c>
      <c r="DW50" s="330">
        <v>0</v>
      </c>
      <c r="DX50" s="330">
        <v>0</v>
      </c>
      <c r="DY50" s="330">
        <v>0</v>
      </c>
      <c r="DZ50" s="330">
        <v>0</v>
      </c>
      <c r="EA50" s="330">
        <v>0</v>
      </c>
      <c r="EB50" s="330">
        <v>0</v>
      </c>
      <c r="EC50" s="330">
        <v>0</v>
      </c>
      <c r="ED50" s="330">
        <v>0</v>
      </c>
      <c r="EE50" s="330">
        <v>0</v>
      </c>
      <c r="EF50" s="330">
        <v>0</v>
      </c>
      <c r="EG50" s="330">
        <v>0</v>
      </c>
      <c r="EH50" s="330">
        <v>0</v>
      </c>
      <c r="EI50" s="330">
        <v>0</v>
      </c>
      <c r="EJ50" s="330">
        <v>0</v>
      </c>
      <c r="EK50" s="330">
        <v>0</v>
      </c>
      <c r="EL50" s="330">
        <v>0</v>
      </c>
      <c r="EM50" s="330">
        <v>0</v>
      </c>
      <c r="EN50" s="330">
        <v>0</v>
      </c>
      <c r="EO50" s="330">
        <v>0</v>
      </c>
      <c r="EP50" s="330">
        <v>0</v>
      </c>
      <c r="EQ50" s="330">
        <v>0</v>
      </c>
      <c r="ER50" s="330">
        <v>0</v>
      </c>
      <c r="ES50" s="330">
        <v>0</v>
      </c>
      <c r="ET50" s="330">
        <v>0</v>
      </c>
      <c r="EU50" s="330">
        <v>0</v>
      </c>
      <c r="EV50" s="330">
        <v>0</v>
      </c>
      <c r="EW50" s="330">
        <v>0</v>
      </c>
      <c r="EX50" s="330">
        <v>0</v>
      </c>
      <c r="EY50" s="330">
        <v>0</v>
      </c>
      <c r="EZ50" s="330">
        <v>0</v>
      </c>
      <c r="FA50" s="330">
        <v>0</v>
      </c>
      <c r="FB50" s="330">
        <v>0</v>
      </c>
      <c r="FC50" s="330">
        <v>0</v>
      </c>
      <c r="FD50" s="330">
        <v>0</v>
      </c>
      <c r="FE50" s="330">
        <v>0</v>
      </c>
      <c r="FF50" s="330">
        <v>0</v>
      </c>
      <c r="FG50" s="330">
        <v>0</v>
      </c>
      <c r="FH50" s="330">
        <v>0</v>
      </c>
      <c r="FI50" s="330">
        <v>0</v>
      </c>
      <c r="FJ50" s="330">
        <v>0</v>
      </c>
      <c r="FK50" s="330">
        <v>0</v>
      </c>
      <c r="FL50" s="330">
        <v>0</v>
      </c>
      <c r="FM50" s="330">
        <v>0</v>
      </c>
      <c r="FN50" s="330">
        <v>0</v>
      </c>
      <c r="FO50" s="330">
        <v>0</v>
      </c>
      <c r="FP50" s="330">
        <v>0</v>
      </c>
      <c r="FQ50" s="330">
        <v>0</v>
      </c>
      <c r="FR50" s="330">
        <v>0</v>
      </c>
      <c r="FS50" s="330">
        <v>0</v>
      </c>
      <c r="FT50" s="330">
        <v>0</v>
      </c>
      <c r="FU50" s="330">
        <v>0</v>
      </c>
      <c r="FV50" s="330">
        <v>0</v>
      </c>
      <c r="FW50" s="330">
        <v>0</v>
      </c>
      <c r="FX50" s="330">
        <v>0</v>
      </c>
      <c r="FY50" s="330">
        <v>0</v>
      </c>
      <c r="FZ50" s="330">
        <v>0</v>
      </c>
      <c r="GA50" s="330">
        <v>0</v>
      </c>
      <c r="GB50" s="330">
        <v>0</v>
      </c>
      <c r="GC50" s="330">
        <v>0</v>
      </c>
      <c r="GD50" s="330">
        <v>0</v>
      </c>
      <c r="GE50" s="330">
        <v>0</v>
      </c>
      <c r="GF50" s="330">
        <v>0</v>
      </c>
      <c r="GG50" s="330">
        <v>0</v>
      </c>
      <c r="GH50" s="330">
        <v>0</v>
      </c>
      <c r="GI50" s="330">
        <v>0</v>
      </c>
      <c r="GJ50" s="330">
        <v>0</v>
      </c>
      <c r="GK50" s="330">
        <v>0</v>
      </c>
      <c r="GL50" s="330">
        <v>0</v>
      </c>
      <c r="GM50" s="330">
        <v>0</v>
      </c>
      <c r="GN50" s="330">
        <v>0</v>
      </c>
      <c r="GO50" s="330">
        <v>0</v>
      </c>
      <c r="GP50" s="330">
        <v>0</v>
      </c>
      <c r="GQ50" s="330">
        <v>0</v>
      </c>
      <c r="GR50" s="330">
        <v>0</v>
      </c>
      <c r="GS50" s="330">
        <v>0</v>
      </c>
      <c r="GT50" s="330">
        <v>0</v>
      </c>
      <c r="GU50" s="330">
        <v>0</v>
      </c>
      <c r="GV50" s="330">
        <v>0</v>
      </c>
      <c r="GW50" s="330">
        <v>0</v>
      </c>
      <c r="GX50" s="330">
        <v>0</v>
      </c>
      <c r="GY50" s="330">
        <v>0</v>
      </c>
      <c r="GZ50" s="330">
        <v>0</v>
      </c>
      <c r="HA50" s="330">
        <v>0</v>
      </c>
      <c r="HB50" s="330">
        <v>0</v>
      </c>
      <c r="HC50" s="330">
        <v>0</v>
      </c>
      <c r="HD50" s="330">
        <v>0</v>
      </c>
      <c r="HE50" s="330">
        <v>0</v>
      </c>
      <c r="HF50" s="330">
        <v>0</v>
      </c>
      <c r="HG50" s="330">
        <v>0</v>
      </c>
      <c r="HH50" s="330">
        <v>0</v>
      </c>
      <c r="HI50" s="330">
        <v>0</v>
      </c>
      <c r="HJ50" s="330">
        <v>0</v>
      </c>
      <c r="HK50" s="330">
        <v>0</v>
      </c>
      <c r="HL50" s="330">
        <v>0</v>
      </c>
      <c r="HM50" s="330">
        <v>0</v>
      </c>
      <c r="HN50" s="330">
        <v>0</v>
      </c>
      <c r="HO50" s="330">
        <v>0</v>
      </c>
      <c r="HP50" s="330">
        <v>0</v>
      </c>
      <c r="HQ50" s="330">
        <v>0</v>
      </c>
      <c r="HR50" s="330">
        <v>0</v>
      </c>
      <c r="HS50" s="330">
        <v>0</v>
      </c>
      <c r="HT50" s="330">
        <v>0</v>
      </c>
      <c r="HU50" s="330">
        <v>0</v>
      </c>
      <c r="HV50" s="330">
        <v>0</v>
      </c>
      <c r="HW50" s="330">
        <v>0</v>
      </c>
      <c r="HX50" s="330">
        <v>0</v>
      </c>
      <c r="HY50" s="330">
        <v>0</v>
      </c>
      <c r="HZ50" s="330">
        <v>0</v>
      </c>
      <c r="IA50" s="330">
        <v>0</v>
      </c>
      <c r="IB50" s="330">
        <v>0</v>
      </c>
      <c r="IC50" s="330">
        <v>0</v>
      </c>
      <c r="ID50" s="330">
        <v>0</v>
      </c>
      <c r="IE50" s="330">
        <v>0</v>
      </c>
      <c r="IF50" s="330">
        <v>0</v>
      </c>
      <c r="IG50" s="330">
        <v>0</v>
      </c>
      <c r="IH50" s="330">
        <v>0</v>
      </c>
      <c r="II50" s="330">
        <v>0</v>
      </c>
      <c r="IJ50" s="330">
        <v>0</v>
      </c>
      <c r="IK50" s="330">
        <v>0</v>
      </c>
      <c r="IL50" s="330">
        <v>0</v>
      </c>
      <c r="IM50" s="330">
        <v>0</v>
      </c>
      <c r="IN50" s="330">
        <v>0</v>
      </c>
      <c r="IO50" s="330">
        <v>0</v>
      </c>
      <c r="IP50" s="330">
        <v>0</v>
      </c>
      <c r="IQ50" s="330">
        <v>0</v>
      </c>
      <c r="IR50" s="330">
        <v>0</v>
      </c>
      <c r="IS50" s="330">
        <v>0</v>
      </c>
      <c r="IT50" s="330">
        <v>0</v>
      </c>
      <c r="IU50" s="330">
        <v>0</v>
      </c>
      <c r="IV50" s="330">
        <v>0</v>
      </c>
      <c r="IW50" s="330">
        <v>0</v>
      </c>
      <c r="IX50" s="330">
        <v>0</v>
      </c>
      <c r="IY50" s="330">
        <v>0</v>
      </c>
      <c r="IZ50" s="330">
        <v>0</v>
      </c>
      <c r="JA50" s="330">
        <v>0</v>
      </c>
      <c r="JB50" s="330">
        <v>0</v>
      </c>
      <c r="JC50" s="330">
        <v>0</v>
      </c>
      <c r="JD50" s="330">
        <v>0</v>
      </c>
      <c r="JE50" s="330">
        <v>0</v>
      </c>
      <c r="JF50" s="330">
        <v>0</v>
      </c>
      <c r="JG50" s="330">
        <v>0</v>
      </c>
      <c r="JH50" s="330">
        <v>0</v>
      </c>
      <c r="JI50" s="330">
        <v>0</v>
      </c>
      <c r="JJ50" s="330">
        <v>0</v>
      </c>
      <c r="JK50" s="330">
        <v>0</v>
      </c>
      <c r="JL50" s="330">
        <v>0</v>
      </c>
      <c r="JM50" s="330">
        <v>0</v>
      </c>
      <c r="JN50" s="330">
        <v>0</v>
      </c>
      <c r="JO50" s="330">
        <v>0</v>
      </c>
      <c r="JP50" s="330">
        <v>0</v>
      </c>
      <c r="JQ50" s="330">
        <v>0</v>
      </c>
      <c r="JR50" s="330">
        <v>0</v>
      </c>
      <c r="JS50" s="330">
        <v>0</v>
      </c>
      <c r="JT50" s="330">
        <v>0</v>
      </c>
      <c r="JU50" s="330">
        <v>0</v>
      </c>
      <c r="JV50" s="330">
        <v>0</v>
      </c>
      <c r="JW50" s="330">
        <v>0</v>
      </c>
      <c r="JX50" s="330">
        <v>0</v>
      </c>
      <c r="JY50" s="330">
        <v>0</v>
      </c>
      <c r="JZ50" s="330">
        <v>0</v>
      </c>
      <c r="KA50" s="330">
        <v>0</v>
      </c>
      <c r="KB50" s="330">
        <v>0</v>
      </c>
      <c r="KC50" s="330">
        <v>0</v>
      </c>
      <c r="KD50" s="330">
        <v>0</v>
      </c>
      <c r="KE50" s="330">
        <v>0</v>
      </c>
      <c r="KF50" s="330">
        <v>0</v>
      </c>
      <c r="KG50" s="330">
        <v>0</v>
      </c>
      <c r="KH50" s="330">
        <v>0</v>
      </c>
      <c r="KI50" s="330">
        <v>0</v>
      </c>
      <c r="KJ50" s="330">
        <v>0</v>
      </c>
      <c r="KK50" s="330">
        <v>0</v>
      </c>
      <c r="KL50" s="330">
        <v>0</v>
      </c>
      <c r="KM50" s="330">
        <v>0</v>
      </c>
      <c r="KN50" s="330">
        <v>0</v>
      </c>
      <c r="KO50" s="330">
        <v>0</v>
      </c>
      <c r="KP50" s="330">
        <v>0</v>
      </c>
      <c r="KQ50" s="167"/>
      <c r="KS50" s="169">
        <f t="shared" si="6"/>
        <v>0</v>
      </c>
      <c r="KT50" s="169">
        <f t="shared" si="7"/>
        <v>0</v>
      </c>
      <c r="KU50" s="169">
        <f t="shared" si="5"/>
        <v>0</v>
      </c>
      <c r="KV50" s="178"/>
      <c r="KW50" s="178"/>
      <c r="KY50" s="168">
        <f t="shared" si="8"/>
        <v>0</v>
      </c>
    </row>
    <row r="51" spans="1:311" ht="12.75" hidden="1" customHeight="1" collapsed="1" x14ac:dyDescent="0.25">
      <c r="A51" s="166">
        <f t="shared" si="0"/>
        <v>1998</v>
      </c>
      <c r="B51" s="273">
        <f t="shared" si="1"/>
        <v>35885</v>
      </c>
      <c r="C51" s="330">
        <v>0</v>
      </c>
      <c r="D51" s="330">
        <v>0</v>
      </c>
      <c r="E51" s="330">
        <v>0</v>
      </c>
      <c r="F51" s="330">
        <v>0</v>
      </c>
      <c r="G51" s="330">
        <v>0</v>
      </c>
      <c r="H51" s="330">
        <v>0</v>
      </c>
      <c r="I51" s="330">
        <v>0</v>
      </c>
      <c r="J51" s="330">
        <v>0</v>
      </c>
      <c r="K51" s="330">
        <v>0</v>
      </c>
      <c r="L51" s="330">
        <v>0</v>
      </c>
      <c r="M51" s="330">
        <v>0</v>
      </c>
      <c r="N51" s="330">
        <v>0</v>
      </c>
      <c r="O51" s="330">
        <v>0</v>
      </c>
      <c r="P51" s="330">
        <v>0</v>
      </c>
      <c r="Q51" s="330">
        <v>0</v>
      </c>
      <c r="R51" s="330">
        <v>0</v>
      </c>
      <c r="S51" s="330">
        <v>0</v>
      </c>
      <c r="T51" s="330">
        <v>0</v>
      </c>
      <c r="U51" s="330">
        <v>0</v>
      </c>
      <c r="V51" s="330">
        <v>0</v>
      </c>
      <c r="W51" s="330">
        <v>0</v>
      </c>
      <c r="X51" s="330">
        <v>0</v>
      </c>
      <c r="Y51" s="330">
        <v>0</v>
      </c>
      <c r="Z51" s="330">
        <v>0</v>
      </c>
      <c r="AA51" s="330">
        <v>0</v>
      </c>
      <c r="AB51" s="330">
        <v>0</v>
      </c>
      <c r="AC51" s="330">
        <v>0</v>
      </c>
      <c r="AD51" s="330">
        <v>0</v>
      </c>
      <c r="AE51" s="330">
        <v>0</v>
      </c>
      <c r="AF51" s="330">
        <v>0</v>
      </c>
      <c r="AG51" s="330">
        <v>0</v>
      </c>
      <c r="AH51" s="330">
        <v>0</v>
      </c>
      <c r="AI51" s="330">
        <v>0</v>
      </c>
      <c r="AJ51" s="330">
        <v>0</v>
      </c>
      <c r="AK51" s="330">
        <v>0</v>
      </c>
      <c r="AL51" s="330">
        <v>0</v>
      </c>
      <c r="AM51" s="330">
        <v>0</v>
      </c>
      <c r="AN51" s="330">
        <v>0</v>
      </c>
      <c r="AO51" s="330">
        <v>0</v>
      </c>
      <c r="AP51" s="330">
        <v>0</v>
      </c>
      <c r="AQ51" s="330">
        <v>0</v>
      </c>
      <c r="AR51" s="330">
        <v>0</v>
      </c>
      <c r="AS51" s="330">
        <v>0</v>
      </c>
      <c r="AT51" s="330">
        <v>0</v>
      </c>
      <c r="AU51" s="330">
        <v>0</v>
      </c>
      <c r="AV51" s="330">
        <v>0</v>
      </c>
      <c r="AW51" s="330">
        <v>0</v>
      </c>
      <c r="AX51" s="330">
        <v>0</v>
      </c>
      <c r="AY51" s="330">
        <v>0</v>
      </c>
      <c r="AZ51" s="330">
        <v>0</v>
      </c>
      <c r="BA51" s="330">
        <v>0</v>
      </c>
      <c r="BB51" s="330">
        <v>0</v>
      </c>
      <c r="BC51" s="330">
        <v>0</v>
      </c>
      <c r="BD51" s="330">
        <v>0</v>
      </c>
      <c r="BE51" s="330">
        <v>0</v>
      </c>
      <c r="BF51" s="330">
        <v>0</v>
      </c>
      <c r="BG51" s="330">
        <v>0</v>
      </c>
      <c r="BH51" s="330">
        <v>0</v>
      </c>
      <c r="BI51" s="330">
        <v>0</v>
      </c>
      <c r="BJ51" s="330">
        <v>0</v>
      </c>
      <c r="BK51" s="330">
        <v>0</v>
      </c>
      <c r="BL51" s="330">
        <v>0</v>
      </c>
      <c r="BM51" s="330">
        <v>0</v>
      </c>
      <c r="BN51" s="330">
        <v>0</v>
      </c>
      <c r="BO51" s="330">
        <v>0</v>
      </c>
      <c r="BP51" s="330">
        <v>0</v>
      </c>
      <c r="BQ51" s="330">
        <v>0</v>
      </c>
      <c r="BR51" s="330">
        <v>0</v>
      </c>
      <c r="BS51" s="330">
        <v>0</v>
      </c>
      <c r="BT51" s="330">
        <v>0</v>
      </c>
      <c r="BU51" s="330">
        <v>0</v>
      </c>
      <c r="BV51" s="330">
        <v>0</v>
      </c>
      <c r="BW51" s="330">
        <v>0</v>
      </c>
      <c r="BX51" s="330">
        <v>0</v>
      </c>
      <c r="BY51" s="330">
        <v>0</v>
      </c>
      <c r="BZ51" s="330">
        <v>0</v>
      </c>
      <c r="CA51" s="330">
        <v>0</v>
      </c>
      <c r="CB51" s="330">
        <v>0</v>
      </c>
      <c r="CC51" s="330">
        <v>0</v>
      </c>
      <c r="CD51" s="330">
        <v>0</v>
      </c>
      <c r="CE51" s="330">
        <v>0</v>
      </c>
      <c r="CF51" s="330">
        <v>0</v>
      </c>
      <c r="CG51" s="330">
        <v>0</v>
      </c>
      <c r="CH51" s="330">
        <v>0</v>
      </c>
      <c r="CI51" s="330">
        <v>0</v>
      </c>
      <c r="CJ51" s="330">
        <v>0</v>
      </c>
      <c r="CK51" s="330">
        <v>0</v>
      </c>
      <c r="CL51" s="330">
        <v>0</v>
      </c>
      <c r="CM51" s="330">
        <v>0</v>
      </c>
      <c r="CN51" s="330">
        <v>0</v>
      </c>
      <c r="CO51" s="330">
        <v>0</v>
      </c>
      <c r="CP51" s="330">
        <v>0</v>
      </c>
      <c r="CQ51" s="330">
        <v>0</v>
      </c>
      <c r="CR51" s="330">
        <v>0</v>
      </c>
      <c r="CS51" s="330">
        <v>0</v>
      </c>
      <c r="CT51" s="330">
        <v>0</v>
      </c>
      <c r="CU51" s="330">
        <v>0</v>
      </c>
      <c r="CV51" s="330">
        <v>0</v>
      </c>
      <c r="CW51" s="330">
        <v>0</v>
      </c>
      <c r="CX51" s="330">
        <v>0</v>
      </c>
      <c r="CY51" s="330">
        <v>0</v>
      </c>
      <c r="CZ51" s="330">
        <v>0</v>
      </c>
      <c r="DA51" s="330">
        <v>0</v>
      </c>
      <c r="DB51" s="330">
        <v>0</v>
      </c>
      <c r="DC51" s="330">
        <v>0</v>
      </c>
      <c r="DD51" s="330">
        <v>0</v>
      </c>
      <c r="DE51" s="330">
        <v>0</v>
      </c>
      <c r="DF51" s="330">
        <v>0</v>
      </c>
      <c r="DG51" s="330">
        <v>0</v>
      </c>
      <c r="DH51" s="330">
        <v>0</v>
      </c>
      <c r="DI51" s="330">
        <v>0</v>
      </c>
      <c r="DJ51" s="330">
        <v>0</v>
      </c>
      <c r="DK51" s="330">
        <v>0</v>
      </c>
      <c r="DL51" s="330">
        <v>0</v>
      </c>
      <c r="DM51" s="330">
        <v>0</v>
      </c>
      <c r="DN51" s="330">
        <v>0</v>
      </c>
      <c r="DO51" s="330">
        <v>0</v>
      </c>
      <c r="DP51" s="330">
        <v>0</v>
      </c>
      <c r="DQ51" s="330">
        <v>0</v>
      </c>
      <c r="DR51" s="330">
        <v>0</v>
      </c>
      <c r="DS51" s="330">
        <v>0</v>
      </c>
      <c r="DT51" s="330">
        <v>0</v>
      </c>
      <c r="DU51" s="330">
        <v>0</v>
      </c>
      <c r="DV51" s="330">
        <v>0</v>
      </c>
      <c r="DW51" s="330">
        <v>0</v>
      </c>
      <c r="DX51" s="330">
        <v>0</v>
      </c>
      <c r="DY51" s="330">
        <v>0</v>
      </c>
      <c r="DZ51" s="330">
        <v>0</v>
      </c>
      <c r="EA51" s="330">
        <v>0</v>
      </c>
      <c r="EB51" s="330">
        <v>0</v>
      </c>
      <c r="EC51" s="330">
        <v>0</v>
      </c>
      <c r="ED51" s="330">
        <v>0</v>
      </c>
      <c r="EE51" s="330">
        <v>0</v>
      </c>
      <c r="EF51" s="330">
        <v>0</v>
      </c>
      <c r="EG51" s="330">
        <v>0</v>
      </c>
      <c r="EH51" s="330">
        <v>0</v>
      </c>
      <c r="EI51" s="330">
        <v>0</v>
      </c>
      <c r="EJ51" s="330">
        <v>0</v>
      </c>
      <c r="EK51" s="330">
        <v>0</v>
      </c>
      <c r="EL51" s="330">
        <v>0</v>
      </c>
      <c r="EM51" s="330">
        <v>0</v>
      </c>
      <c r="EN51" s="330">
        <v>0</v>
      </c>
      <c r="EO51" s="330">
        <v>0</v>
      </c>
      <c r="EP51" s="330">
        <v>0</v>
      </c>
      <c r="EQ51" s="330">
        <v>0</v>
      </c>
      <c r="ER51" s="330">
        <v>0</v>
      </c>
      <c r="ES51" s="330">
        <v>0</v>
      </c>
      <c r="ET51" s="330">
        <v>0</v>
      </c>
      <c r="EU51" s="330">
        <v>0</v>
      </c>
      <c r="EV51" s="330">
        <v>0</v>
      </c>
      <c r="EW51" s="330">
        <v>0</v>
      </c>
      <c r="EX51" s="330">
        <v>0</v>
      </c>
      <c r="EY51" s="330">
        <v>0</v>
      </c>
      <c r="EZ51" s="330">
        <v>0</v>
      </c>
      <c r="FA51" s="330">
        <v>0</v>
      </c>
      <c r="FB51" s="330">
        <v>0</v>
      </c>
      <c r="FC51" s="330">
        <v>0</v>
      </c>
      <c r="FD51" s="330">
        <v>0</v>
      </c>
      <c r="FE51" s="330">
        <v>0</v>
      </c>
      <c r="FF51" s="330">
        <v>0</v>
      </c>
      <c r="FG51" s="330">
        <v>0</v>
      </c>
      <c r="FH51" s="330">
        <v>0</v>
      </c>
      <c r="FI51" s="330">
        <v>0</v>
      </c>
      <c r="FJ51" s="330">
        <v>0</v>
      </c>
      <c r="FK51" s="330">
        <v>0</v>
      </c>
      <c r="FL51" s="330">
        <v>0</v>
      </c>
      <c r="FM51" s="330">
        <v>0</v>
      </c>
      <c r="FN51" s="330">
        <v>0</v>
      </c>
      <c r="FO51" s="330">
        <v>0</v>
      </c>
      <c r="FP51" s="330">
        <v>0</v>
      </c>
      <c r="FQ51" s="330">
        <v>0</v>
      </c>
      <c r="FR51" s="330">
        <v>0</v>
      </c>
      <c r="FS51" s="330">
        <v>0</v>
      </c>
      <c r="FT51" s="330">
        <v>0</v>
      </c>
      <c r="FU51" s="330">
        <v>0</v>
      </c>
      <c r="FV51" s="330">
        <v>0</v>
      </c>
      <c r="FW51" s="330">
        <v>0</v>
      </c>
      <c r="FX51" s="330">
        <v>0</v>
      </c>
      <c r="FY51" s="330">
        <v>0</v>
      </c>
      <c r="FZ51" s="330">
        <v>0</v>
      </c>
      <c r="GA51" s="330">
        <v>0</v>
      </c>
      <c r="GB51" s="330">
        <v>0</v>
      </c>
      <c r="GC51" s="330">
        <v>0</v>
      </c>
      <c r="GD51" s="330">
        <v>0</v>
      </c>
      <c r="GE51" s="330">
        <v>0</v>
      </c>
      <c r="GF51" s="330">
        <v>0</v>
      </c>
      <c r="GG51" s="330">
        <v>0</v>
      </c>
      <c r="GH51" s="330">
        <v>0</v>
      </c>
      <c r="GI51" s="330">
        <v>0</v>
      </c>
      <c r="GJ51" s="330">
        <v>0</v>
      </c>
      <c r="GK51" s="330">
        <v>0</v>
      </c>
      <c r="GL51" s="330">
        <v>0</v>
      </c>
      <c r="GM51" s="330">
        <v>0</v>
      </c>
      <c r="GN51" s="330">
        <v>0</v>
      </c>
      <c r="GO51" s="330">
        <v>0</v>
      </c>
      <c r="GP51" s="330">
        <v>0</v>
      </c>
      <c r="GQ51" s="330">
        <v>0</v>
      </c>
      <c r="GR51" s="330">
        <v>0</v>
      </c>
      <c r="GS51" s="330">
        <v>0</v>
      </c>
      <c r="GT51" s="330">
        <v>0</v>
      </c>
      <c r="GU51" s="330">
        <v>0</v>
      </c>
      <c r="GV51" s="330">
        <v>0</v>
      </c>
      <c r="GW51" s="330">
        <v>0</v>
      </c>
      <c r="GX51" s="330">
        <v>0</v>
      </c>
      <c r="GY51" s="330">
        <v>0</v>
      </c>
      <c r="GZ51" s="330">
        <v>0</v>
      </c>
      <c r="HA51" s="330">
        <v>0</v>
      </c>
      <c r="HB51" s="330">
        <v>0</v>
      </c>
      <c r="HC51" s="330">
        <v>0</v>
      </c>
      <c r="HD51" s="330">
        <v>0</v>
      </c>
      <c r="HE51" s="330">
        <v>0</v>
      </c>
      <c r="HF51" s="330">
        <v>0</v>
      </c>
      <c r="HG51" s="330">
        <v>0</v>
      </c>
      <c r="HH51" s="330">
        <v>0</v>
      </c>
      <c r="HI51" s="330">
        <v>0</v>
      </c>
      <c r="HJ51" s="330">
        <v>0</v>
      </c>
      <c r="HK51" s="330">
        <v>0</v>
      </c>
      <c r="HL51" s="330">
        <v>0</v>
      </c>
      <c r="HM51" s="330">
        <v>0</v>
      </c>
      <c r="HN51" s="330">
        <v>0</v>
      </c>
      <c r="HO51" s="330">
        <v>0</v>
      </c>
      <c r="HP51" s="330">
        <v>0</v>
      </c>
      <c r="HQ51" s="330">
        <v>0</v>
      </c>
      <c r="HR51" s="330">
        <v>0</v>
      </c>
      <c r="HS51" s="330">
        <v>0</v>
      </c>
      <c r="HT51" s="330">
        <v>0</v>
      </c>
      <c r="HU51" s="330">
        <v>0</v>
      </c>
      <c r="HV51" s="330">
        <v>0</v>
      </c>
      <c r="HW51" s="330">
        <v>0</v>
      </c>
      <c r="HX51" s="330">
        <v>0</v>
      </c>
      <c r="HY51" s="330">
        <v>0</v>
      </c>
      <c r="HZ51" s="330">
        <v>0</v>
      </c>
      <c r="IA51" s="330">
        <v>0</v>
      </c>
      <c r="IB51" s="330">
        <v>0</v>
      </c>
      <c r="IC51" s="330">
        <v>0</v>
      </c>
      <c r="ID51" s="330">
        <v>0</v>
      </c>
      <c r="IE51" s="330">
        <v>0</v>
      </c>
      <c r="IF51" s="330">
        <v>0</v>
      </c>
      <c r="IG51" s="330">
        <v>0</v>
      </c>
      <c r="IH51" s="330">
        <v>0</v>
      </c>
      <c r="II51" s="330">
        <v>0</v>
      </c>
      <c r="IJ51" s="330">
        <v>0</v>
      </c>
      <c r="IK51" s="330">
        <v>0</v>
      </c>
      <c r="IL51" s="330">
        <v>0</v>
      </c>
      <c r="IM51" s="330">
        <v>0</v>
      </c>
      <c r="IN51" s="330">
        <v>0</v>
      </c>
      <c r="IO51" s="330">
        <v>0</v>
      </c>
      <c r="IP51" s="330">
        <v>0</v>
      </c>
      <c r="IQ51" s="330">
        <v>0</v>
      </c>
      <c r="IR51" s="330">
        <v>0</v>
      </c>
      <c r="IS51" s="330">
        <v>0</v>
      </c>
      <c r="IT51" s="330">
        <v>0</v>
      </c>
      <c r="IU51" s="330">
        <v>0</v>
      </c>
      <c r="IV51" s="330">
        <v>0</v>
      </c>
      <c r="IW51" s="330">
        <v>0</v>
      </c>
      <c r="IX51" s="330">
        <v>0</v>
      </c>
      <c r="IY51" s="330">
        <v>0</v>
      </c>
      <c r="IZ51" s="330">
        <v>0</v>
      </c>
      <c r="JA51" s="330">
        <v>0</v>
      </c>
      <c r="JB51" s="330">
        <v>0</v>
      </c>
      <c r="JC51" s="330">
        <v>0</v>
      </c>
      <c r="JD51" s="330">
        <v>0</v>
      </c>
      <c r="JE51" s="330">
        <v>0</v>
      </c>
      <c r="JF51" s="330">
        <v>0</v>
      </c>
      <c r="JG51" s="330">
        <v>0</v>
      </c>
      <c r="JH51" s="330">
        <v>0</v>
      </c>
      <c r="JI51" s="330">
        <v>0</v>
      </c>
      <c r="JJ51" s="330">
        <v>0</v>
      </c>
      <c r="JK51" s="330">
        <v>0</v>
      </c>
      <c r="JL51" s="330">
        <v>0</v>
      </c>
      <c r="JM51" s="330">
        <v>0</v>
      </c>
      <c r="JN51" s="330">
        <v>0</v>
      </c>
      <c r="JO51" s="330">
        <v>0</v>
      </c>
      <c r="JP51" s="330">
        <v>0</v>
      </c>
      <c r="JQ51" s="330">
        <v>0</v>
      </c>
      <c r="JR51" s="330">
        <v>0</v>
      </c>
      <c r="JS51" s="330">
        <v>0</v>
      </c>
      <c r="JT51" s="330">
        <v>0</v>
      </c>
      <c r="JU51" s="330">
        <v>0</v>
      </c>
      <c r="JV51" s="330">
        <v>0</v>
      </c>
      <c r="JW51" s="330">
        <v>0</v>
      </c>
      <c r="JX51" s="330">
        <v>0</v>
      </c>
      <c r="JY51" s="330">
        <v>0</v>
      </c>
      <c r="JZ51" s="330">
        <v>0</v>
      </c>
      <c r="KA51" s="330">
        <v>0</v>
      </c>
      <c r="KB51" s="330">
        <v>0</v>
      </c>
      <c r="KC51" s="330">
        <v>0</v>
      </c>
      <c r="KD51" s="330">
        <v>0</v>
      </c>
      <c r="KE51" s="330">
        <v>0</v>
      </c>
      <c r="KF51" s="330">
        <v>0</v>
      </c>
      <c r="KG51" s="330">
        <v>0</v>
      </c>
      <c r="KH51" s="330">
        <v>0</v>
      </c>
      <c r="KI51" s="330">
        <v>0</v>
      </c>
      <c r="KJ51" s="330">
        <v>0</v>
      </c>
      <c r="KK51" s="330">
        <v>0</v>
      </c>
      <c r="KL51" s="330">
        <v>0</v>
      </c>
      <c r="KM51" s="330">
        <v>0</v>
      </c>
      <c r="KN51" s="330">
        <v>0</v>
      </c>
      <c r="KO51" s="330">
        <v>0</v>
      </c>
      <c r="KP51" s="330">
        <v>0</v>
      </c>
      <c r="KQ51" s="167"/>
      <c r="KS51" s="169">
        <f t="shared" si="6"/>
        <v>0</v>
      </c>
      <c r="KT51" s="169">
        <f t="shared" si="7"/>
        <v>0</v>
      </c>
      <c r="KU51" s="169">
        <f t="shared" si="5"/>
        <v>0</v>
      </c>
      <c r="KV51" s="178"/>
      <c r="KW51" s="178"/>
      <c r="KY51" s="168">
        <f t="shared" si="8"/>
        <v>0</v>
      </c>
    </row>
    <row r="52" spans="1:311" ht="12.75" hidden="1" customHeight="1" x14ac:dyDescent="0.25">
      <c r="A52" s="166">
        <f t="shared" si="0"/>
        <v>1998</v>
      </c>
      <c r="B52" s="273">
        <f t="shared" si="1"/>
        <v>35976</v>
      </c>
      <c r="C52" s="330">
        <v>0</v>
      </c>
      <c r="D52" s="330">
        <v>0</v>
      </c>
      <c r="E52" s="330">
        <v>0</v>
      </c>
      <c r="F52" s="330">
        <v>0</v>
      </c>
      <c r="G52" s="330">
        <v>0</v>
      </c>
      <c r="H52" s="330">
        <v>0</v>
      </c>
      <c r="I52" s="330">
        <v>0</v>
      </c>
      <c r="J52" s="330">
        <v>0</v>
      </c>
      <c r="K52" s="330">
        <v>0</v>
      </c>
      <c r="L52" s="330">
        <v>0</v>
      </c>
      <c r="M52" s="330">
        <v>0</v>
      </c>
      <c r="N52" s="330">
        <v>0</v>
      </c>
      <c r="O52" s="330">
        <v>0</v>
      </c>
      <c r="P52" s="330">
        <v>0</v>
      </c>
      <c r="Q52" s="330">
        <v>0</v>
      </c>
      <c r="R52" s="330">
        <v>0</v>
      </c>
      <c r="S52" s="330">
        <v>0</v>
      </c>
      <c r="T52" s="330">
        <v>0</v>
      </c>
      <c r="U52" s="330">
        <v>0</v>
      </c>
      <c r="V52" s="330">
        <v>0</v>
      </c>
      <c r="W52" s="330">
        <v>0</v>
      </c>
      <c r="X52" s="330">
        <v>0</v>
      </c>
      <c r="Y52" s="330">
        <v>0</v>
      </c>
      <c r="Z52" s="330">
        <v>0</v>
      </c>
      <c r="AA52" s="330">
        <v>0</v>
      </c>
      <c r="AB52" s="330">
        <v>0</v>
      </c>
      <c r="AC52" s="330">
        <v>0</v>
      </c>
      <c r="AD52" s="330">
        <v>0</v>
      </c>
      <c r="AE52" s="330">
        <v>0</v>
      </c>
      <c r="AF52" s="330">
        <v>0</v>
      </c>
      <c r="AG52" s="330">
        <v>0</v>
      </c>
      <c r="AH52" s="330">
        <v>0</v>
      </c>
      <c r="AI52" s="330">
        <v>0</v>
      </c>
      <c r="AJ52" s="330">
        <v>0</v>
      </c>
      <c r="AK52" s="330">
        <v>0</v>
      </c>
      <c r="AL52" s="330">
        <v>0</v>
      </c>
      <c r="AM52" s="330">
        <v>0</v>
      </c>
      <c r="AN52" s="330">
        <v>0</v>
      </c>
      <c r="AO52" s="330">
        <v>0</v>
      </c>
      <c r="AP52" s="330">
        <v>0</v>
      </c>
      <c r="AQ52" s="330">
        <v>0</v>
      </c>
      <c r="AR52" s="330">
        <v>0</v>
      </c>
      <c r="AS52" s="330">
        <v>0</v>
      </c>
      <c r="AT52" s="330">
        <v>0</v>
      </c>
      <c r="AU52" s="330">
        <v>0</v>
      </c>
      <c r="AV52" s="330">
        <v>0</v>
      </c>
      <c r="AW52" s="330">
        <v>0</v>
      </c>
      <c r="AX52" s="330">
        <v>0</v>
      </c>
      <c r="AY52" s="330">
        <v>0</v>
      </c>
      <c r="AZ52" s="330">
        <v>0</v>
      </c>
      <c r="BA52" s="330">
        <v>0</v>
      </c>
      <c r="BB52" s="330">
        <v>0</v>
      </c>
      <c r="BC52" s="330">
        <v>0</v>
      </c>
      <c r="BD52" s="330">
        <v>0</v>
      </c>
      <c r="BE52" s="330">
        <v>0</v>
      </c>
      <c r="BF52" s="330">
        <v>0</v>
      </c>
      <c r="BG52" s="330">
        <v>0</v>
      </c>
      <c r="BH52" s="330">
        <v>0</v>
      </c>
      <c r="BI52" s="330">
        <v>0</v>
      </c>
      <c r="BJ52" s="330">
        <v>0</v>
      </c>
      <c r="BK52" s="330">
        <v>0</v>
      </c>
      <c r="BL52" s="330">
        <v>0</v>
      </c>
      <c r="BM52" s="330">
        <v>0</v>
      </c>
      <c r="BN52" s="330">
        <v>0</v>
      </c>
      <c r="BO52" s="330">
        <v>0</v>
      </c>
      <c r="BP52" s="330">
        <v>0</v>
      </c>
      <c r="BQ52" s="330">
        <v>0</v>
      </c>
      <c r="BR52" s="330">
        <v>0</v>
      </c>
      <c r="BS52" s="330">
        <v>0</v>
      </c>
      <c r="BT52" s="330">
        <v>0</v>
      </c>
      <c r="BU52" s="330">
        <v>0</v>
      </c>
      <c r="BV52" s="330">
        <v>0</v>
      </c>
      <c r="BW52" s="330">
        <v>0</v>
      </c>
      <c r="BX52" s="330">
        <v>0</v>
      </c>
      <c r="BY52" s="330">
        <v>0</v>
      </c>
      <c r="BZ52" s="330">
        <v>0</v>
      </c>
      <c r="CA52" s="330">
        <v>0</v>
      </c>
      <c r="CB52" s="330">
        <v>0</v>
      </c>
      <c r="CC52" s="330">
        <v>0</v>
      </c>
      <c r="CD52" s="330">
        <v>0</v>
      </c>
      <c r="CE52" s="330">
        <v>0</v>
      </c>
      <c r="CF52" s="330">
        <v>0</v>
      </c>
      <c r="CG52" s="330">
        <v>0</v>
      </c>
      <c r="CH52" s="330">
        <v>0</v>
      </c>
      <c r="CI52" s="330">
        <v>0</v>
      </c>
      <c r="CJ52" s="330">
        <v>0</v>
      </c>
      <c r="CK52" s="330">
        <v>0</v>
      </c>
      <c r="CL52" s="330">
        <v>0</v>
      </c>
      <c r="CM52" s="330">
        <v>0</v>
      </c>
      <c r="CN52" s="330">
        <v>0</v>
      </c>
      <c r="CO52" s="330">
        <v>0</v>
      </c>
      <c r="CP52" s="330">
        <v>0</v>
      </c>
      <c r="CQ52" s="330">
        <v>0</v>
      </c>
      <c r="CR52" s="330">
        <v>0</v>
      </c>
      <c r="CS52" s="330">
        <v>0</v>
      </c>
      <c r="CT52" s="330">
        <v>0</v>
      </c>
      <c r="CU52" s="330">
        <v>0</v>
      </c>
      <c r="CV52" s="330">
        <v>0</v>
      </c>
      <c r="CW52" s="330">
        <v>0</v>
      </c>
      <c r="CX52" s="330">
        <v>0</v>
      </c>
      <c r="CY52" s="330">
        <v>0</v>
      </c>
      <c r="CZ52" s="330">
        <v>0</v>
      </c>
      <c r="DA52" s="330">
        <v>0</v>
      </c>
      <c r="DB52" s="330">
        <v>0</v>
      </c>
      <c r="DC52" s="330">
        <v>0</v>
      </c>
      <c r="DD52" s="330">
        <v>0</v>
      </c>
      <c r="DE52" s="330">
        <v>0</v>
      </c>
      <c r="DF52" s="330">
        <v>0</v>
      </c>
      <c r="DG52" s="330">
        <v>0</v>
      </c>
      <c r="DH52" s="330">
        <v>0</v>
      </c>
      <c r="DI52" s="330">
        <v>0</v>
      </c>
      <c r="DJ52" s="330">
        <v>0</v>
      </c>
      <c r="DK52" s="330">
        <v>0</v>
      </c>
      <c r="DL52" s="330">
        <v>0</v>
      </c>
      <c r="DM52" s="330">
        <v>0</v>
      </c>
      <c r="DN52" s="330">
        <v>0</v>
      </c>
      <c r="DO52" s="330">
        <v>0</v>
      </c>
      <c r="DP52" s="330">
        <v>0</v>
      </c>
      <c r="DQ52" s="330">
        <v>0</v>
      </c>
      <c r="DR52" s="330">
        <v>0</v>
      </c>
      <c r="DS52" s="330">
        <v>0</v>
      </c>
      <c r="DT52" s="330">
        <v>0</v>
      </c>
      <c r="DU52" s="330">
        <v>0</v>
      </c>
      <c r="DV52" s="330">
        <v>0</v>
      </c>
      <c r="DW52" s="330">
        <v>0</v>
      </c>
      <c r="DX52" s="330">
        <v>0</v>
      </c>
      <c r="DY52" s="330">
        <v>0</v>
      </c>
      <c r="DZ52" s="330">
        <v>0</v>
      </c>
      <c r="EA52" s="330">
        <v>0</v>
      </c>
      <c r="EB52" s="330">
        <v>0</v>
      </c>
      <c r="EC52" s="330">
        <v>0</v>
      </c>
      <c r="ED52" s="330">
        <v>0</v>
      </c>
      <c r="EE52" s="330">
        <v>0</v>
      </c>
      <c r="EF52" s="330">
        <v>0</v>
      </c>
      <c r="EG52" s="330">
        <v>0</v>
      </c>
      <c r="EH52" s="330">
        <v>0</v>
      </c>
      <c r="EI52" s="330">
        <v>0</v>
      </c>
      <c r="EJ52" s="330">
        <v>0</v>
      </c>
      <c r="EK52" s="330">
        <v>0</v>
      </c>
      <c r="EL52" s="330">
        <v>0</v>
      </c>
      <c r="EM52" s="330">
        <v>0</v>
      </c>
      <c r="EN52" s="330">
        <v>0</v>
      </c>
      <c r="EO52" s="330">
        <v>0</v>
      </c>
      <c r="EP52" s="330">
        <v>0</v>
      </c>
      <c r="EQ52" s="330">
        <v>0</v>
      </c>
      <c r="ER52" s="330">
        <v>0</v>
      </c>
      <c r="ES52" s="330">
        <v>0</v>
      </c>
      <c r="ET52" s="330">
        <v>0</v>
      </c>
      <c r="EU52" s="330">
        <v>0</v>
      </c>
      <c r="EV52" s="330">
        <v>0</v>
      </c>
      <c r="EW52" s="330">
        <v>0</v>
      </c>
      <c r="EX52" s="330">
        <v>0</v>
      </c>
      <c r="EY52" s="330">
        <v>0</v>
      </c>
      <c r="EZ52" s="330">
        <v>0</v>
      </c>
      <c r="FA52" s="330">
        <v>0</v>
      </c>
      <c r="FB52" s="330">
        <v>0</v>
      </c>
      <c r="FC52" s="330">
        <v>0</v>
      </c>
      <c r="FD52" s="330">
        <v>0</v>
      </c>
      <c r="FE52" s="330">
        <v>0</v>
      </c>
      <c r="FF52" s="330">
        <v>0</v>
      </c>
      <c r="FG52" s="330">
        <v>0</v>
      </c>
      <c r="FH52" s="330">
        <v>0</v>
      </c>
      <c r="FI52" s="330">
        <v>0</v>
      </c>
      <c r="FJ52" s="330">
        <v>0</v>
      </c>
      <c r="FK52" s="330">
        <v>0</v>
      </c>
      <c r="FL52" s="330">
        <v>0</v>
      </c>
      <c r="FM52" s="330">
        <v>0</v>
      </c>
      <c r="FN52" s="330">
        <v>0</v>
      </c>
      <c r="FO52" s="330">
        <v>0</v>
      </c>
      <c r="FP52" s="330">
        <v>0</v>
      </c>
      <c r="FQ52" s="330">
        <v>0</v>
      </c>
      <c r="FR52" s="330">
        <v>0</v>
      </c>
      <c r="FS52" s="330">
        <v>0</v>
      </c>
      <c r="FT52" s="330">
        <v>0</v>
      </c>
      <c r="FU52" s="330">
        <v>0</v>
      </c>
      <c r="FV52" s="330">
        <v>0</v>
      </c>
      <c r="FW52" s="330">
        <v>0</v>
      </c>
      <c r="FX52" s="330">
        <v>0</v>
      </c>
      <c r="FY52" s="330">
        <v>0</v>
      </c>
      <c r="FZ52" s="330">
        <v>0</v>
      </c>
      <c r="GA52" s="330">
        <v>0</v>
      </c>
      <c r="GB52" s="330">
        <v>0</v>
      </c>
      <c r="GC52" s="330">
        <v>0</v>
      </c>
      <c r="GD52" s="330">
        <v>0</v>
      </c>
      <c r="GE52" s="330">
        <v>0</v>
      </c>
      <c r="GF52" s="330">
        <v>0</v>
      </c>
      <c r="GG52" s="330">
        <v>0</v>
      </c>
      <c r="GH52" s="330">
        <v>0</v>
      </c>
      <c r="GI52" s="330">
        <v>0</v>
      </c>
      <c r="GJ52" s="330">
        <v>0</v>
      </c>
      <c r="GK52" s="330">
        <v>0</v>
      </c>
      <c r="GL52" s="330">
        <v>0</v>
      </c>
      <c r="GM52" s="330">
        <v>0</v>
      </c>
      <c r="GN52" s="330">
        <v>0</v>
      </c>
      <c r="GO52" s="330">
        <v>0</v>
      </c>
      <c r="GP52" s="330">
        <v>0</v>
      </c>
      <c r="GQ52" s="330">
        <v>0</v>
      </c>
      <c r="GR52" s="330">
        <v>0</v>
      </c>
      <c r="GS52" s="330">
        <v>0</v>
      </c>
      <c r="GT52" s="330">
        <v>0</v>
      </c>
      <c r="GU52" s="330">
        <v>0</v>
      </c>
      <c r="GV52" s="330">
        <v>0</v>
      </c>
      <c r="GW52" s="330">
        <v>0</v>
      </c>
      <c r="GX52" s="330">
        <v>0</v>
      </c>
      <c r="GY52" s="330">
        <v>0</v>
      </c>
      <c r="GZ52" s="330">
        <v>0</v>
      </c>
      <c r="HA52" s="330">
        <v>0</v>
      </c>
      <c r="HB52" s="330">
        <v>0</v>
      </c>
      <c r="HC52" s="330">
        <v>0</v>
      </c>
      <c r="HD52" s="330">
        <v>0</v>
      </c>
      <c r="HE52" s="330">
        <v>0</v>
      </c>
      <c r="HF52" s="330">
        <v>0</v>
      </c>
      <c r="HG52" s="330">
        <v>0</v>
      </c>
      <c r="HH52" s="330">
        <v>0</v>
      </c>
      <c r="HI52" s="330">
        <v>0</v>
      </c>
      <c r="HJ52" s="330">
        <v>0</v>
      </c>
      <c r="HK52" s="330">
        <v>0</v>
      </c>
      <c r="HL52" s="330">
        <v>0</v>
      </c>
      <c r="HM52" s="330">
        <v>0</v>
      </c>
      <c r="HN52" s="330">
        <v>0</v>
      </c>
      <c r="HO52" s="330">
        <v>0</v>
      </c>
      <c r="HP52" s="330">
        <v>0</v>
      </c>
      <c r="HQ52" s="330">
        <v>0</v>
      </c>
      <c r="HR52" s="330">
        <v>0</v>
      </c>
      <c r="HS52" s="330">
        <v>0</v>
      </c>
      <c r="HT52" s="330">
        <v>0</v>
      </c>
      <c r="HU52" s="330">
        <v>0</v>
      </c>
      <c r="HV52" s="330">
        <v>0</v>
      </c>
      <c r="HW52" s="330">
        <v>0</v>
      </c>
      <c r="HX52" s="330">
        <v>0</v>
      </c>
      <c r="HY52" s="330">
        <v>0</v>
      </c>
      <c r="HZ52" s="330">
        <v>0</v>
      </c>
      <c r="IA52" s="330">
        <v>0</v>
      </c>
      <c r="IB52" s="330">
        <v>0</v>
      </c>
      <c r="IC52" s="330">
        <v>0</v>
      </c>
      <c r="ID52" s="330">
        <v>0</v>
      </c>
      <c r="IE52" s="330">
        <v>0</v>
      </c>
      <c r="IF52" s="330">
        <v>0</v>
      </c>
      <c r="IG52" s="330">
        <v>0</v>
      </c>
      <c r="IH52" s="330">
        <v>0</v>
      </c>
      <c r="II52" s="330">
        <v>0</v>
      </c>
      <c r="IJ52" s="330">
        <v>0</v>
      </c>
      <c r="IK52" s="330">
        <v>0</v>
      </c>
      <c r="IL52" s="330">
        <v>0</v>
      </c>
      <c r="IM52" s="330">
        <v>0</v>
      </c>
      <c r="IN52" s="330">
        <v>0</v>
      </c>
      <c r="IO52" s="330">
        <v>0</v>
      </c>
      <c r="IP52" s="330">
        <v>0</v>
      </c>
      <c r="IQ52" s="330">
        <v>0</v>
      </c>
      <c r="IR52" s="330">
        <v>0</v>
      </c>
      <c r="IS52" s="330">
        <v>0</v>
      </c>
      <c r="IT52" s="330">
        <v>0</v>
      </c>
      <c r="IU52" s="330">
        <v>0</v>
      </c>
      <c r="IV52" s="330">
        <v>0</v>
      </c>
      <c r="IW52" s="330">
        <v>0</v>
      </c>
      <c r="IX52" s="330">
        <v>0</v>
      </c>
      <c r="IY52" s="330">
        <v>0</v>
      </c>
      <c r="IZ52" s="330">
        <v>0</v>
      </c>
      <c r="JA52" s="330">
        <v>0</v>
      </c>
      <c r="JB52" s="330">
        <v>0</v>
      </c>
      <c r="JC52" s="330">
        <v>0</v>
      </c>
      <c r="JD52" s="330">
        <v>0</v>
      </c>
      <c r="JE52" s="330">
        <v>0</v>
      </c>
      <c r="JF52" s="330">
        <v>0</v>
      </c>
      <c r="JG52" s="330">
        <v>0</v>
      </c>
      <c r="JH52" s="330">
        <v>0</v>
      </c>
      <c r="JI52" s="330">
        <v>0</v>
      </c>
      <c r="JJ52" s="330">
        <v>0</v>
      </c>
      <c r="JK52" s="330">
        <v>0</v>
      </c>
      <c r="JL52" s="330">
        <v>0</v>
      </c>
      <c r="JM52" s="330">
        <v>0</v>
      </c>
      <c r="JN52" s="330">
        <v>0</v>
      </c>
      <c r="JO52" s="330">
        <v>0</v>
      </c>
      <c r="JP52" s="330">
        <v>0</v>
      </c>
      <c r="JQ52" s="330">
        <v>0</v>
      </c>
      <c r="JR52" s="330">
        <v>0</v>
      </c>
      <c r="JS52" s="330">
        <v>0</v>
      </c>
      <c r="JT52" s="330">
        <v>0</v>
      </c>
      <c r="JU52" s="330">
        <v>0</v>
      </c>
      <c r="JV52" s="330">
        <v>0</v>
      </c>
      <c r="JW52" s="330">
        <v>0</v>
      </c>
      <c r="JX52" s="330">
        <v>0</v>
      </c>
      <c r="JY52" s="330">
        <v>0</v>
      </c>
      <c r="JZ52" s="330">
        <v>0</v>
      </c>
      <c r="KA52" s="330">
        <v>0</v>
      </c>
      <c r="KB52" s="330">
        <v>0</v>
      </c>
      <c r="KC52" s="330">
        <v>0</v>
      </c>
      <c r="KD52" s="330">
        <v>0</v>
      </c>
      <c r="KE52" s="330">
        <v>0</v>
      </c>
      <c r="KF52" s="330">
        <v>0</v>
      </c>
      <c r="KG52" s="330">
        <v>0</v>
      </c>
      <c r="KH52" s="330">
        <v>0</v>
      </c>
      <c r="KI52" s="330">
        <v>0</v>
      </c>
      <c r="KJ52" s="330">
        <v>0</v>
      </c>
      <c r="KK52" s="330">
        <v>0</v>
      </c>
      <c r="KL52" s="330">
        <v>0</v>
      </c>
      <c r="KM52" s="330">
        <v>0</v>
      </c>
      <c r="KN52" s="330">
        <v>0</v>
      </c>
      <c r="KO52" s="330">
        <v>0</v>
      </c>
      <c r="KP52" s="330">
        <v>0</v>
      </c>
      <c r="KQ52" s="167"/>
      <c r="KS52" s="169">
        <f t="shared" si="6"/>
        <v>0</v>
      </c>
      <c r="KT52" s="169">
        <f t="shared" si="7"/>
        <v>0</v>
      </c>
      <c r="KU52" s="169">
        <f t="shared" si="5"/>
        <v>0</v>
      </c>
      <c r="KV52" s="178"/>
      <c r="KW52" s="178"/>
      <c r="KY52" s="168">
        <f t="shared" si="8"/>
        <v>0</v>
      </c>
    </row>
    <row r="53" spans="1:311" ht="12.75" hidden="1" customHeight="1" x14ac:dyDescent="0.25">
      <c r="A53" s="166">
        <f t="shared" si="0"/>
        <v>1998</v>
      </c>
      <c r="B53" s="273">
        <f t="shared" si="1"/>
        <v>36068</v>
      </c>
      <c r="C53" s="330">
        <v>0</v>
      </c>
      <c r="D53" s="330">
        <v>0</v>
      </c>
      <c r="E53" s="330">
        <v>0</v>
      </c>
      <c r="F53" s="330">
        <v>0</v>
      </c>
      <c r="G53" s="330">
        <v>0</v>
      </c>
      <c r="H53" s="330">
        <v>0</v>
      </c>
      <c r="I53" s="330">
        <v>0</v>
      </c>
      <c r="J53" s="330">
        <v>0</v>
      </c>
      <c r="K53" s="330">
        <v>0</v>
      </c>
      <c r="L53" s="330">
        <v>0</v>
      </c>
      <c r="M53" s="330">
        <v>0</v>
      </c>
      <c r="N53" s="330">
        <v>0</v>
      </c>
      <c r="O53" s="330">
        <v>0</v>
      </c>
      <c r="P53" s="330">
        <v>0</v>
      </c>
      <c r="Q53" s="330">
        <v>0</v>
      </c>
      <c r="R53" s="330">
        <v>0</v>
      </c>
      <c r="S53" s="330">
        <v>0</v>
      </c>
      <c r="T53" s="330">
        <v>0</v>
      </c>
      <c r="U53" s="330">
        <v>0</v>
      </c>
      <c r="V53" s="330">
        <v>0</v>
      </c>
      <c r="W53" s="330">
        <v>0</v>
      </c>
      <c r="X53" s="330">
        <v>0</v>
      </c>
      <c r="Y53" s="330">
        <v>0</v>
      </c>
      <c r="Z53" s="330">
        <v>0</v>
      </c>
      <c r="AA53" s="330">
        <v>0</v>
      </c>
      <c r="AB53" s="330">
        <v>0</v>
      </c>
      <c r="AC53" s="330">
        <v>0</v>
      </c>
      <c r="AD53" s="330">
        <v>0</v>
      </c>
      <c r="AE53" s="330">
        <v>0</v>
      </c>
      <c r="AF53" s="330">
        <v>0</v>
      </c>
      <c r="AG53" s="330">
        <v>0</v>
      </c>
      <c r="AH53" s="330">
        <v>0</v>
      </c>
      <c r="AI53" s="330">
        <v>0</v>
      </c>
      <c r="AJ53" s="330">
        <v>0</v>
      </c>
      <c r="AK53" s="330">
        <v>0</v>
      </c>
      <c r="AL53" s="330">
        <v>0</v>
      </c>
      <c r="AM53" s="330">
        <v>0</v>
      </c>
      <c r="AN53" s="330">
        <v>0</v>
      </c>
      <c r="AO53" s="330">
        <v>0</v>
      </c>
      <c r="AP53" s="330">
        <v>0</v>
      </c>
      <c r="AQ53" s="330">
        <v>0</v>
      </c>
      <c r="AR53" s="330">
        <v>0</v>
      </c>
      <c r="AS53" s="330">
        <v>0</v>
      </c>
      <c r="AT53" s="330">
        <v>0</v>
      </c>
      <c r="AU53" s="330">
        <v>0</v>
      </c>
      <c r="AV53" s="330">
        <v>0</v>
      </c>
      <c r="AW53" s="330">
        <v>0</v>
      </c>
      <c r="AX53" s="330">
        <v>0</v>
      </c>
      <c r="AY53" s="330">
        <v>0</v>
      </c>
      <c r="AZ53" s="330">
        <v>0</v>
      </c>
      <c r="BA53" s="330">
        <v>0</v>
      </c>
      <c r="BB53" s="330">
        <v>0</v>
      </c>
      <c r="BC53" s="330">
        <v>0</v>
      </c>
      <c r="BD53" s="330">
        <v>0</v>
      </c>
      <c r="BE53" s="330">
        <v>0</v>
      </c>
      <c r="BF53" s="330">
        <v>0</v>
      </c>
      <c r="BG53" s="330">
        <v>0</v>
      </c>
      <c r="BH53" s="330">
        <v>0</v>
      </c>
      <c r="BI53" s="330">
        <v>0</v>
      </c>
      <c r="BJ53" s="330">
        <v>0</v>
      </c>
      <c r="BK53" s="330">
        <v>0</v>
      </c>
      <c r="BL53" s="330">
        <v>0</v>
      </c>
      <c r="BM53" s="330">
        <v>0</v>
      </c>
      <c r="BN53" s="330">
        <v>0</v>
      </c>
      <c r="BO53" s="330">
        <v>0</v>
      </c>
      <c r="BP53" s="330">
        <v>0</v>
      </c>
      <c r="BQ53" s="330">
        <v>0</v>
      </c>
      <c r="BR53" s="330">
        <v>0</v>
      </c>
      <c r="BS53" s="330">
        <v>0</v>
      </c>
      <c r="BT53" s="330">
        <v>0</v>
      </c>
      <c r="BU53" s="330">
        <v>0</v>
      </c>
      <c r="BV53" s="330">
        <v>0</v>
      </c>
      <c r="BW53" s="330">
        <v>0</v>
      </c>
      <c r="BX53" s="330">
        <v>0</v>
      </c>
      <c r="BY53" s="330">
        <v>0</v>
      </c>
      <c r="BZ53" s="330">
        <v>0</v>
      </c>
      <c r="CA53" s="330">
        <v>0</v>
      </c>
      <c r="CB53" s="330">
        <v>0</v>
      </c>
      <c r="CC53" s="330">
        <v>0</v>
      </c>
      <c r="CD53" s="330">
        <v>0</v>
      </c>
      <c r="CE53" s="330">
        <v>0</v>
      </c>
      <c r="CF53" s="330">
        <v>0</v>
      </c>
      <c r="CG53" s="330">
        <v>0</v>
      </c>
      <c r="CH53" s="330">
        <v>0</v>
      </c>
      <c r="CI53" s="330">
        <v>0</v>
      </c>
      <c r="CJ53" s="330">
        <v>0</v>
      </c>
      <c r="CK53" s="330">
        <v>0</v>
      </c>
      <c r="CL53" s="330">
        <v>0</v>
      </c>
      <c r="CM53" s="330">
        <v>0</v>
      </c>
      <c r="CN53" s="330">
        <v>0</v>
      </c>
      <c r="CO53" s="330">
        <v>0</v>
      </c>
      <c r="CP53" s="330">
        <v>0</v>
      </c>
      <c r="CQ53" s="330">
        <v>0</v>
      </c>
      <c r="CR53" s="330">
        <v>0</v>
      </c>
      <c r="CS53" s="330">
        <v>0</v>
      </c>
      <c r="CT53" s="330">
        <v>0</v>
      </c>
      <c r="CU53" s="330">
        <v>0</v>
      </c>
      <c r="CV53" s="330">
        <v>0</v>
      </c>
      <c r="CW53" s="330">
        <v>0</v>
      </c>
      <c r="CX53" s="330">
        <v>0</v>
      </c>
      <c r="CY53" s="330">
        <v>0</v>
      </c>
      <c r="CZ53" s="330">
        <v>0</v>
      </c>
      <c r="DA53" s="330">
        <v>0</v>
      </c>
      <c r="DB53" s="330">
        <v>0</v>
      </c>
      <c r="DC53" s="330">
        <v>0</v>
      </c>
      <c r="DD53" s="330">
        <v>0</v>
      </c>
      <c r="DE53" s="330">
        <v>0</v>
      </c>
      <c r="DF53" s="330">
        <v>0</v>
      </c>
      <c r="DG53" s="330">
        <v>0</v>
      </c>
      <c r="DH53" s="330">
        <v>0</v>
      </c>
      <c r="DI53" s="330">
        <v>0</v>
      </c>
      <c r="DJ53" s="330">
        <v>0</v>
      </c>
      <c r="DK53" s="330">
        <v>0</v>
      </c>
      <c r="DL53" s="330">
        <v>0</v>
      </c>
      <c r="DM53" s="330">
        <v>0</v>
      </c>
      <c r="DN53" s="330">
        <v>0</v>
      </c>
      <c r="DO53" s="330">
        <v>0</v>
      </c>
      <c r="DP53" s="330">
        <v>0</v>
      </c>
      <c r="DQ53" s="330">
        <v>0</v>
      </c>
      <c r="DR53" s="330">
        <v>0</v>
      </c>
      <c r="DS53" s="330">
        <v>0</v>
      </c>
      <c r="DT53" s="330">
        <v>0</v>
      </c>
      <c r="DU53" s="330">
        <v>0</v>
      </c>
      <c r="DV53" s="330">
        <v>0</v>
      </c>
      <c r="DW53" s="330">
        <v>0</v>
      </c>
      <c r="DX53" s="330">
        <v>0</v>
      </c>
      <c r="DY53" s="330">
        <v>0</v>
      </c>
      <c r="DZ53" s="330">
        <v>0</v>
      </c>
      <c r="EA53" s="330">
        <v>0</v>
      </c>
      <c r="EB53" s="330">
        <v>0</v>
      </c>
      <c r="EC53" s="330">
        <v>0</v>
      </c>
      <c r="ED53" s="330">
        <v>0</v>
      </c>
      <c r="EE53" s="330">
        <v>0</v>
      </c>
      <c r="EF53" s="330">
        <v>0</v>
      </c>
      <c r="EG53" s="330">
        <v>0</v>
      </c>
      <c r="EH53" s="330">
        <v>0</v>
      </c>
      <c r="EI53" s="330">
        <v>0</v>
      </c>
      <c r="EJ53" s="330">
        <v>0</v>
      </c>
      <c r="EK53" s="330">
        <v>0</v>
      </c>
      <c r="EL53" s="330">
        <v>0</v>
      </c>
      <c r="EM53" s="330">
        <v>0</v>
      </c>
      <c r="EN53" s="330">
        <v>0</v>
      </c>
      <c r="EO53" s="330">
        <v>0</v>
      </c>
      <c r="EP53" s="330">
        <v>0</v>
      </c>
      <c r="EQ53" s="330">
        <v>0</v>
      </c>
      <c r="ER53" s="330">
        <v>0</v>
      </c>
      <c r="ES53" s="330">
        <v>0</v>
      </c>
      <c r="ET53" s="330">
        <v>0</v>
      </c>
      <c r="EU53" s="330">
        <v>0</v>
      </c>
      <c r="EV53" s="330">
        <v>0</v>
      </c>
      <c r="EW53" s="330">
        <v>0</v>
      </c>
      <c r="EX53" s="330">
        <v>0</v>
      </c>
      <c r="EY53" s="330">
        <v>0</v>
      </c>
      <c r="EZ53" s="330">
        <v>0</v>
      </c>
      <c r="FA53" s="330">
        <v>0</v>
      </c>
      <c r="FB53" s="330">
        <v>0</v>
      </c>
      <c r="FC53" s="330">
        <v>0</v>
      </c>
      <c r="FD53" s="330">
        <v>0</v>
      </c>
      <c r="FE53" s="330">
        <v>0</v>
      </c>
      <c r="FF53" s="330">
        <v>0</v>
      </c>
      <c r="FG53" s="330">
        <v>0</v>
      </c>
      <c r="FH53" s="330">
        <v>0</v>
      </c>
      <c r="FI53" s="330">
        <v>0</v>
      </c>
      <c r="FJ53" s="330">
        <v>0</v>
      </c>
      <c r="FK53" s="330">
        <v>0</v>
      </c>
      <c r="FL53" s="330">
        <v>0</v>
      </c>
      <c r="FM53" s="330">
        <v>0</v>
      </c>
      <c r="FN53" s="330">
        <v>0</v>
      </c>
      <c r="FO53" s="330">
        <v>0</v>
      </c>
      <c r="FP53" s="330">
        <v>0</v>
      </c>
      <c r="FQ53" s="330">
        <v>0</v>
      </c>
      <c r="FR53" s="330">
        <v>0</v>
      </c>
      <c r="FS53" s="330">
        <v>0</v>
      </c>
      <c r="FT53" s="330">
        <v>0</v>
      </c>
      <c r="FU53" s="330">
        <v>0</v>
      </c>
      <c r="FV53" s="330">
        <v>0</v>
      </c>
      <c r="FW53" s="330">
        <v>0</v>
      </c>
      <c r="FX53" s="330">
        <v>0</v>
      </c>
      <c r="FY53" s="330">
        <v>0</v>
      </c>
      <c r="FZ53" s="330">
        <v>0</v>
      </c>
      <c r="GA53" s="330">
        <v>0</v>
      </c>
      <c r="GB53" s="330">
        <v>0</v>
      </c>
      <c r="GC53" s="330">
        <v>0</v>
      </c>
      <c r="GD53" s="330">
        <v>0</v>
      </c>
      <c r="GE53" s="330">
        <v>0</v>
      </c>
      <c r="GF53" s="330">
        <v>0</v>
      </c>
      <c r="GG53" s="330">
        <v>0</v>
      </c>
      <c r="GH53" s="330">
        <v>0</v>
      </c>
      <c r="GI53" s="330">
        <v>0</v>
      </c>
      <c r="GJ53" s="330">
        <v>0</v>
      </c>
      <c r="GK53" s="330">
        <v>0</v>
      </c>
      <c r="GL53" s="330">
        <v>0</v>
      </c>
      <c r="GM53" s="330">
        <v>0</v>
      </c>
      <c r="GN53" s="330">
        <v>0</v>
      </c>
      <c r="GO53" s="330">
        <v>0</v>
      </c>
      <c r="GP53" s="330">
        <v>0</v>
      </c>
      <c r="GQ53" s="330">
        <v>0</v>
      </c>
      <c r="GR53" s="330">
        <v>0</v>
      </c>
      <c r="GS53" s="330">
        <v>0</v>
      </c>
      <c r="GT53" s="330">
        <v>0</v>
      </c>
      <c r="GU53" s="330">
        <v>0</v>
      </c>
      <c r="GV53" s="330">
        <v>0</v>
      </c>
      <c r="GW53" s="330">
        <v>0</v>
      </c>
      <c r="GX53" s="330">
        <v>0</v>
      </c>
      <c r="GY53" s="330">
        <v>0</v>
      </c>
      <c r="GZ53" s="330">
        <v>0</v>
      </c>
      <c r="HA53" s="330">
        <v>0</v>
      </c>
      <c r="HB53" s="330">
        <v>0</v>
      </c>
      <c r="HC53" s="330">
        <v>0</v>
      </c>
      <c r="HD53" s="330">
        <v>0</v>
      </c>
      <c r="HE53" s="330">
        <v>0</v>
      </c>
      <c r="HF53" s="330">
        <v>0</v>
      </c>
      <c r="HG53" s="330">
        <v>0</v>
      </c>
      <c r="HH53" s="330">
        <v>0</v>
      </c>
      <c r="HI53" s="330">
        <v>0</v>
      </c>
      <c r="HJ53" s="330">
        <v>0</v>
      </c>
      <c r="HK53" s="330">
        <v>0</v>
      </c>
      <c r="HL53" s="330">
        <v>0</v>
      </c>
      <c r="HM53" s="330">
        <v>0</v>
      </c>
      <c r="HN53" s="330">
        <v>0</v>
      </c>
      <c r="HO53" s="330">
        <v>0</v>
      </c>
      <c r="HP53" s="330">
        <v>0</v>
      </c>
      <c r="HQ53" s="330">
        <v>0</v>
      </c>
      <c r="HR53" s="330">
        <v>0</v>
      </c>
      <c r="HS53" s="330">
        <v>0</v>
      </c>
      <c r="HT53" s="330">
        <v>0</v>
      </c>
      <c r="HU53" s="330">
        <v>0</v>
      </c>
      <c r="HV53" s="330">
        <v>0</v>
      </c>
      <c r="HW53" s="330">
        <v>0</v>
      </c>
      <c r="HX53" s="330">
        <v>0</v>
      </c>
      <c r="HY53" s="330">
        <v>0</v>
      </c>
      <c r="HZ53" s="330">
        <v>0</v>
      </c>
      <c r="IA53" s="330">
        <v>0</v>
      </c>
      <c r="IB53" s="330">
        <v>0</v>
      </c>
      <c r="IC53" s="330">
        <v>0</v>
      </c>
      <c r="ID53" s="330">
        <v>0</v>
      </c>
      <c r="IE53" s="330">
        <v>0</v>
      </c>
      <c r="IF53" s="330">
        <v>0</v>
      </c>
      <c r="IG53" s="330">
        <v>0</v>
      </c>
      <c r="IH53" s="330">
        <v>0</v>
      </c>
      <c r="II53" s="330">
        <v>0</v>
      </c>
      <c r="IJ53" s="330">
        <v>0</v>
      </c>
      <c r="IK53" s="330">
        <v>0</v>
      </c>
      <c r="IL53" s="330">
        <v>0</v>
      </c>
      <c r="IM53" s="330">
        <v>0</v>
      </c>
      <c r="IN53" s="330">
        <v>0</v>
      </c>
      <c r="IO53" s="330">
        <v>0</v>
      </c>
      <c r="IP53" s="330">
        <v>0</v>
      </c>
      <c r="IQ53" s="330">
        <v>0</v>
      </c>
      <c r="IR53" s="330">
        <v>0</v>
      </c>
      <c r="IS53" s="330">
        <v>0</v>
      </c>
      <c r="IT53" s="330">
        <v>0</v>
      </c>
      <c r="IU53" s="330">
        <v>0</v>
      </c>
      <c r="IV53" s="330">
        <v>0</v>
      </c>
      <c r="IW53" s="330">
        <v>0</v>
      </c>
      <c r="IX53" s="330">
        <v>0</v>
      </c>
      <c r="IY53" s="330">
        <v>0</v>
      </c>
      <c r="IZ53" s="330">
        <v>0</v>
      </c>
      <c r="JA53" s="330">
        <v>0</v>
      </c>
      <c r="JB53" s="330">
        <v>0</v>
      </c>
      <c r="JC53" s="330">
        <v>0</v>
      </c>
      <c r="JD53" s="330">
        <v>0</v>
      </c>
      <c r="JE53" s="330">
        <v>0</v>
      </c>
      <c r="JF53" s="330">
        <v>0</v>
      </c>
      <c r="JG53" s="330">
        <v>0</v>
      </c>
      <c r="JH53" s="330">
        <v>0</v>
      </c>
      <c r="JI53" s="330">
        <v>0</v>
      </c>
      <c r="JJ53" s="330">
        <v>0</v>
      </c>
      <c r="JK53" s="330">
        <v>0</v>
      </c>
      <c r="JL53" s="330">
        <v>0</v>
      </c>
      <c r="JM53" s="330">
        <v>0</v>
      </c>
      <c r="JN53" s="330">
        <v>0</v>
      </c>
      <c r="JO53" s="330">
        <v>0</v>
      </c>
      <c r="JP53" s="330">
        <v>0</v>
      </c>
      <c r="JQ53" s="330">
        <v>0</v>
      </c>
      <c r="JR53" s="330">
        <v>0</v>
      </c>
      <c r="JS53" s="330">
        <v>0</v>
      </c>
      <c r="JT53" s="330">
        <v>0</v>
      </c>
      <c r="JU53" s="330">
        <v>0</v>
      </c>
      <c r="JV53" s="330">
        <v>0</v>
      </c>
      <c r="JW53" s="330">
        <v>0</v>
      </c>
      <c r="JX53" s="330">
        <v>0</v>
      </c>
      <c r="JY53" s="330">
        <v>0</v>
      </c>
      <c r="JZ53" s="330">
        <v>0</v>
      </c>
      <c r="KA53" s="330">
        <v>0</v>
      </c>
      <c r="KB53" s="330">
        <v>0</v>
      </c>
      <c r="KC53" s="330">
        <v>0</v>
      </c>
      <c r="KD53" s="330">
        <v>0</v>
      </c>
      <c r="KE53" s="330">
        <v>0</v>
      </c>
      <c r="KF53" s="330">
        <v>0</v>
      </c>
      <c r="KG53" s="330">
        <v>0</v>
      </c>
      <c r="KH53" s="330">
        <v>0</v>
      </c>
      <c r="KI53" s="330">
        <v>0</v>
      </c>
      <c r="KJ53" s="330">
        <v>0</v>
      </c>
      <c r="KK53" s="330">
        <v>0</v>
      </c>
      <c r="KL53" s="330">
        <v>0</v>
      </c>
      <c r="KM53" s="330">
        <v>0</v>
      </c>
      <c r="KN53" s="330">
        <v>0</v>
      </c>
      <c r="KO53" s="330">
        <v>0</v>
      </c>
      <c r="KP53" s="330">
        <v>0</v>
      </c>
      <c r="KQ53" s="167"/>
      <c r="KS53" s="169">
        <f t="shared" si="6"/>
        <v>0</v>
      </c>
      <c r="KT53" s="169">
        <f t="shared" si="7"/>
        <v>0</v>
      </c>
      <c r="KU53" s="169">
        <f t="shared" si="5"/>
        <v>0</v>
      </c>
      <c r="KV53" s="178"/>
      <c r="KW53" s="178"/>
      <c r="KY53" s="168">
        <f t="shared" si="8"/>
        <v>0</v>
      </c>
    </row>
    <row r="54" spans="1:311" ht="12.75" hidden="1" customHeight="1" x14ac:dyDescent="0.25">
      <c r="A54" s="166">
        <f t="shared" si="0"/>
        <v>1998</v>
      </c>
      <c r="B54" s="273">
        <f t="shared" si="1"/>
        <v>36160</v>
      </c>
      <c r="C54" s="330">
        <v>0</v>
      </c>
      <c r="D54" s="330">
        <v>0</v>
      </c>
      <c r="E54" s="330">
        <v>0</v>
      </c>
      <c r="F54" s="330">
        <v>0</v>
      </c>
      <c r="G54" s="330">
        <v>0</v>
      </c>
      <c r="H54" s="330">
        <v>0</v>
      </c>
      <c r="I54" s="330">
        <v>0</v>
      </c>
      <c r="J54" s="330">
        <v>0</v>
      </c>
      <c r="K54" s="330">
        <v>0</v>
      </c>
      <c r="L54" s="330">
        <v>0</v>
      </c>
      <c r="M54" s="330">
        <v>0</v>
      </c>
      <c r="N54" s="330">
        <v>0</v>
      </c>
      <c r="O54" s="330">
        <v>0</v>
      </c>
      <c r="P54" s="330">
        <v>0</v>
      </c>
      <c r="Q54" s="330">
        <v>0</v>
      </c>
      <c r="R54" s="330">
        <v>0</v>
      </c>
      <c r="S54" s="330">
        <v>0</v>
      </c>
      <c r="T54" s="330">
        <v>0</v>
      </c>
      <c r="U54" s="330">
        <v>0</v>
      </c>
      <c r="V54" s="330">
        <v>0</v>
      </c>
      <c r="W54" s="330">
        <v>0</v>
      </c>
      <c r="X54" s="330">
        <v>0</v>
      </c>
      <c r="Y54" s="330">
        <v>0</v>
      </c>
      <c r="Z54" s="330">
        <v>0</v>
      </c>
      <c r="AA54" s="330">
        <v>0</v>
      </c>
      <c r="AB54" s="330">
        <v>0</v>
      </c>
      <c r="AC54" s="330">
        <v>0</v>
      </c>
      <c r="AD54" s="330">
        <v>0</v>
      </c>
      <c r="AE54" s="330">
        <v>0</v>
      </c>
      <c r="AF54" s="330">
        <v>0</v>
      </c>
      <c r="AG54" s="330">
        <v>0</v>
      </c>
      <c r="AH54" s="330">
        <v>0</v>
      </c>
      <c r="AI54" s="330">
        <v>0</v>
      </c>
      <c r="AJ54" s="330">
        <v>0</v>
      </c>
      <c r="AK54" s="330">
        <v>0</v>
      </c>
      <c r="AL54" s="330">
        <v>0</v>
      </c>
      <c r="AM54" s="330">
        <v>0</v>
      </c>
      <c r="AN54" s="330">
        <v>0</v>
      </c>
      <c r="AO54" s="330">
        <v>0</v>
      </c>
      <c r="AP54" s="330">
        <v>0</v>
      </c>
      <c r="AQ54" s="330">
        <v>0</v>
      </c>
      <c r="AR54" s="330">
        <v>0</v>
      </c>
      <c r="AS54" s="330">
        <v>0</v>
      </c>
      <c r="AT54" s="330">
        <v>0</v>
      </c>
      <c r="AU54" s="330">
        <v>0</v>
      </c>
      <c r="AV54" s="330">
        <v>0</v>
      </c>
      <c r="AW54" s="330">
        <v>0</v>
      </c>
      <c r="AX54" s="330">
        <v>0</v>
      </c>
      <c r="AY54" s="330">
        <v>0</v>
      </c>
      <c r="AZ54" s="330">
        <v>0</v>
      </c>
      <c r="BA54" s="330">
        <v>0</v>
      </c>
      <c r="BB54" s="330">
        <v>0</v>
      </c>
      <c r="BC54" s="330">
        <v>0</v>
      </c>
      <c r="BD54" s="330">
        <v>0</v>
      </c>
      <c r="BE54" s="330">
        <v>0</v>
      </c>
      <c r="BF54" s="330">
        <v>0</v>
      </c>
      <c r="BG54" s="330">
        <v>0</v>
      </c>
      <c r="BH54" s="330">
        <v>0</v>
      </c>
      <c r="BI54" s="330">
        <v>0</v>
      </c>
      <c r="BJ54" s="330">
        <v>0</v>
      </c>
      <c r="BK54" s="330">
        <v>0</v>
      </c>
      <c r="BL54" s="330">
        <v>0</v>
      </c>
      <c r="BM54" s="330">
        <v>0</v>
      </c>
      <c r="BN54" s="330">
        <v>0</v>
      </c>
      <c r="BO54" s="330">
        <v>0</v>
      </c>
      <c r="BP54" s="330">
        <v>0</v>
      </c>
      <c r="BQ54" s="330">
        <v>0</v>
      </c>
      <c r="BR54" s="330">
        <v>0</v>
      </c>
      <c r="BS54" s="330">
        <v>0</v>
      </c>
      <c r="BT54" s="330">
        <v>0</v>
      </c>
      <c r="BU54" s="330">
        <v>0</v>
      </c>
      <c r="BV54" s="330">
        <v>0</v>
      </c>
      <c r="BW54" s="330">
        <v>0</v>
      </c>
      <c r="BX54" s="330">
        <v>0</v>
      </c>
      <c r="BY54" s="330">
        <v>0</v>
      </c>
      <c r="BZ54" s="330">
        <v>0</v>
      </c>
      <c r="CA54" s="330">
        <v>0</v>
      </c>
      <c r="CB54" s="330">
        <v>0</v>
      </c>
      <c r="CC54" s="330">
        <v>0</v>
      </c>
      <c r="CD54" s="330">
        <v>0</v>
      </c>
      <c r="CE54" s="330">
        <v>0</v>
      </c>
      <c r="CF54" s="330">
        <v>0</v>
      </c>
      <c r="CG54" s="330">
        <v>0</v>
      </c>
      <c r="CH54" s="330">
        <v>0</v>
      </c>
      <c r="CI54" s="330">
        <v>0</v>
      </c>
      <c r="CJ54" s="330">
        <v>0</v>
      </c>
      <c r="CK54" s="330">
        <v>0</v>
      </c>
      <c r="CL54" s="330">
        <v>0</v>
      </c>
      <c r="CM54" s="330">
        <v>0</v>
      </c>
      <c r="CN54" s="330">
        <v>0</v>
      </c>
      <c r="CO54" s="330">
        <v>0</v>
      </c>
      <c r="CP54" s="330">
        <v>0</v>
      </c>
      <c r="CQ54" s="330">
        <v>0</v>
      </c>
      <c r="CR54" s="330">
        <v>0</v>
      </c>
      <c r="CS54" s="330">
        <v>0</v>
      </c>
      <c r="CT54" s="330">
        <v>0</v>
      </c>
      <c r="CU54" s="330">
        <v>0</v>
      </c>
      <c r="CV54" s="330">
        <v>0</v>
      </c>
      <c r="CW54" s="330">
        <v>0</v>
      </c>
      <c r="CX54" s="330">
        <v>0</v>
      </c>
      <c r="CY54" s="330">
        <v>0</v>
      </c>
      <c r="CZ54" s="330">
        <v>0</v>
      </c>
      <c r="DA54" s="330">
        <v>0</v>
      </c>
      <c r="DB54" s="330">
        <v>0</v>
      </c>
      <c r="DC54" s="330">
        <v>0</v>
      </c>
      <c r="DD54" s="330">
        <v>0</v>
      </c>
      <c r="DE54" s="330">
        <v>0</v>
      </c>
      <c r="DF54" s="330">
        <v>0</v>
      </c>
      <c r="DG54" s="330">
        <v>0</v>
      </c>
      <c r="DH54" s="330">
        <v>0</v>
      </c>
      <c r="DI54" s="330">
        <v>0</v>
      </c>
      <c r="DJ54" s="330">
        <v>0</v>
      </c>
      <c r="DK54" s="330">
        <v>0</v>
      </c>
      <c r="DL54" s="330">
        <v>0</v>
      </c>
      <c r="DM54" s="330">
        <v>0</v>
      </c>
      <c r="DN54" s="330">
        <v>0</v>
      </c>
      <c r="DO54" s="330">
        <v>0</v>
      </c>
      <c r="DP54" s="330">
        <v>0</v>
      </c>
      <c r="DQ54" s="330">
        <v>0</v>
      </c>
      <c r="DR54" s="330">
        <v>0</v>
      </c>
      <c r="DS54" s="330">
        <v>0</v>
      </c>
      <c r="DT54" s="330">
        <v>0</v>
      </c>
      <c r="DU54" s="330">
        <v>0</v>
      </c>
      <c r="DV54" s="330">
        <v>0</v>
      </c>
      <c r="DW54" s="330">
        <v>0</v>
      </c>
      <c r="DX54" s="330">
        <v>0</v>
      </c>
      <c r="DY54" s="330">
        <v>0</v>
      </c>
      <c r="DZ54" s="330">
        <v>0</v>
      </c>
      <c r="EA54" s="330">
        <v>0</v>
      </c>
      <c r="EB54" s="330">
        <v>0</v>
      </c>
      <c r="EC54" s="330">
        <v>0</v>
      </c>
      <c r="ED54" s="330">
        <v>0</v>
      </c>
      <c r="EE54" s="330">
        <v>0</v>
      </c>
      <c r="EF54" s="330">
        <v>0</v>
      </c>
      <c r="EG54" s="330">
        <v>0</v>
      </c>
      <c r="EH54" s="330">
        <v>0</v>
      </c>
      <c r="EI54" s="330">
        <v>0</v>
      </c>
      <c r="EJ54" s="330">
        <v>0</v>
      </c>
      <c r="EK54" s="330">
        <v>0</v>
      </c>
      <c r="EL54" s="330">
        <v>0</v>
      </c>
      <c r="EM54" s="330">
        <v>0</v>
      </c>
      <c r="EN54" s="330">
        <v>0</v>
      </c>
      <c r="EO54" s="330">
        <v>0</v>
      </c>
      <c r="EP54" s="330">
        <v>0</v>
      </c>
      <c r="EQ54" s="330">
        <v>0</v>
      </c>
      <c r="ER54" s="330">
        <v>0</v>
      </c>
      <c r="ES54" s="330">
        <v>0</v>
      </c>
      <c r="ET54" s="330">
        <v>0</v>
      </c>
      <c r="EU54" s="330">
        <v>0</v>
      </c>
      <c r="EV54" s="330">
        <v>0</v>
      </c>
      <c r="EW54" s="330">
        <v>0</v>
      </c>
      <c r="EX54" s="330">
        <v>0</v>
      </c>
      <c r="EY54" s="330">
        <v>0</v>
      </c>
      <c r="EZ54" s="330">
        <v>0</v>
      </c>
      <c r="FA54" s="330">
        <v>0</v>
      </c>
      <c r="FB54" s="330">
        <v>0</v>
      </c>
      <c r="FC54" s="330">
        <v>0</v>
      </c>
      <c r="FD54" s="330">
        <v>0</v>
      </c>
      <c r="FE54" s="330">
        <v>0</v>
      </c>
      <c r="FF54" s="330">
        <v>0</v>
      </c>
      <c r="FG54" s="330">
        <v>0</v>
      </c>
      <c r="FH54" s="330">
        <v>0</v>
      </c>
      <c r="FI54" s="330">
        <v>0</v>
      </c>
      <c r="FJ54" s="330">
        <v>0</v>
      </c>
      <c r="FK54" s="330">
        <v>0</v>
      </c>
      <c r="FL54" s="330">
        <v>0</v>
      </c>
      <c r="FM54" s="330">
        <v>0</v>
      </c>
      <c r="FN54" s="330">
        <v>0</v>
      </c>
      <c r="FO54" s="330">
        <v>0</v>
      </c>
      <c r="FP54" s="330">
        <v>0</v>
      </c>
      <c r="FQ54" s="330">
        <v>0</v>
      </c>
      <c r="FR54" s="330">
        <v>0</v>
      </c>
      <c r="FS54" s="330">
        <v>0</v>
      </c>
      <c r="FT54" s="330">
        <v>0</v>
      </c>
      <c r="FU54" s="330">
        <v>0</v>
      </c>
      <c r="FV54" s="330">
        <v>0</v>
      </c>
      <c r="FW54" s="330">
        <v>0</v>
      </c>
      <c r="FX54" s="330">
        <v>0</v>
      </c>
      <c r="FY54" s="330">
        <v>0</v>
      </c>
      <c r="FZ54" s="330">
        <v>0</v>
      </c>
      <c r="GA54" s="330">
        <v>0</v>
      </c>
      <c r="GB54" s="330">
        <v>0</v>
      </c>
      <c r="GC54" s="330">
        <v>0</v>
      </c>
      <c r="GD54" s="330">
        <v>0</v>
      </c>
      <c r="GE54" s="330">
        <v>0</v>
      </c>
      <c r="GF54" s="330">
        <v>0</v>
      </c>
      <c r="GG54" s="330">
        <v>0</v>
      </c>
      <c r="GH54" s="330">
        <v>0</v>
      </c>
      <c r="GI54" s="330">
        <v>0</v>
      </c>
      <c r="GJ54" s="330">
        <v>0</v>
      </c>
      <c r="GK54" s="330">
        <v>0</v>
      </c>
      <c r="GL54" s="330">
        <v>0</v>
      </c>
      <c r="GM54" s="330">
        <v>0</v>
      </c>
      <c r="GN54" s="330">
        <v>0</v>
      </c>
      <c r="GO54" s="330">
        <v>0</v>
      </c>
      <c r="GP54" s="330">
        <v>0</v>
      </c>
      <c r="GQ54" s="330">
        <v>0</v>
      </c>
      <c r="GR54" s="330">
        <v>0</v>
      </c>
      <c r="GS54" s="330">
        <v>0</v>
      </c>
      <c r="GT54" s="330">
        <v>0</v>
      </c>
      <c r="GU54" s="330">
        <v>0</v>
      </c>
      <c r="GV54" s="330">
        <v>0</v>
      </c>
      <c r="GW54" s="330">
        <v>0</v>
      </c>
      <c r="GX54" s="330">
        <v>0</v>
      </c>
      <c r="GY54" s="330">
        <v>0</v>
      </c>
      <c r="GZ54" s="330">
        <v>0</v>
      </c>
      <c r="HA54" s="330">
        <v>0</v>
      </c>
      <c r="HB54" s="330">
        <v>0</v>
      </c>
      <c r="HC54" s="330">
        <v>0</v>
      </c>
      <c r="HD54" s="330">
        <v>0</v>
      </c>
      <c r="HE54" s="330">
        <v>0</v>
      </c>
      <c r="HF54" s="330">
        <v>0</v>
      </c>
      <c r="HG54" s="330">
        <v>0</v>
      </c>
      <c r="HH54" s="330">
        <v>0</v>
      </c>
      <c r="HI54" s="330">
        <v>0</v>
      </c>
      <c r="HJ54" s="330">
        <v>0</v>
      </c>
      <c r="HK54" s="330">
        <v>0</v>
      </c>
      <c r="HL54" s="330">
        <v>0</v>
      </c>
      <c r="HM54" s="330">
        <v>0</v>
      </c>
      <c r="HN54" s="330">
        <v>0</v>
      </c>
      <c r="HO54" s="330">
        <v>0</v>
      </c>
      <c r="HP54" s="330">
        <v>0</v>
      </c>
      <c r="HQ54" s="330">
        <v>0</v>
      </c>
      <c r="HR54" s="330">
        <v>0</v>
      </c>
      <c r="HS54" s="330">
        <v>0</v>
      </c>
      <c r="HT54" s="330">
        <v>0</v>
      </c>
      <c r="HU54" s="330">
        <v>0</v>
      </c>
      <c r="HV54" s="330">
        <v>0</v>
      </c>
      <c r="HW54" s="330">
        <v>0</v>
      </c>
      <c r="HX54" s="330">
        <v>0</v>
      </c>
      <c r="HY54" s="330">
        <v>0</v>
      </c>
      <c r="HZ54" s="330">
        <v>0</v>
      </c>
      <c r="IA54" s="330">
        <v>0</v>
      </c>
      <c r="IB54" s="330">
        <v>0</v>
      </c>
      <c r="IC54" s="330">
        <v>0</v>
      </c>
      <c r="ID54" s="330">
        <v>0</v>
      </c>
      <c r="IE54" s="330">
        <v>0</v>
      </c>
      <c r="IF54" s="330">
        <v>0</v>
      </c>
      <c r="IG54" s="330">
        <v>0</v>
      </c>
      <c r="IH54" s="330">
        <v>0</v>
      </c>
      <c r="II54" s="330">
        <v>0</v>
      </c>
      <c r="IJ54" s="330">
        <v>0</v>
      </c>
      <c r="IK54" s="330">
        <v>0</v>
      </c>
      <c r="IL54" s="330">
        <v>0</v>
      </c>
      <c r="IM54" s="330">
        <v>0</v>
      </c>
      <c r="IN54" s="330">
        <v>0</v>
      </c>
      <c r="IO54" s="330">
        <v>0</v>
      </c>
      <c r="IP54" s="330">
        <v>0</v>
      </c>
      <c r="IQ54" s="330">
        <v>0</v>
      </c>
      <c r="IR54" s="330">
        <v>0</v>
      </c>
      <c r="IS54" s="330">
        <v>0</v>
      </c>
      <c r="IT54" s="330">
        <v>0</v>
      </c>
      <c r="IU54" s="330">
        <v>0</v>
      </c>
      <c r="IV54" s="330">
        <v>0</v>
      </c>
      <c r="IW54" s="330">
        <v>0</v>
      </c>
      <c r="IX54" s="330">
        <v>0</v>
      </c>
      <c r="IY54" s="330">
        <v>0</v>
      </c>
      <c r="IZ54" s="330">
        <v>0</v>
      </c>
      <c r="JA54" s="330">
        <v>0</v>
      </c>
      <c r="JB54" s="330">
        <v>0</v>
      </c>
      <c r="JC54" s="330">
        <v>0</v>
      </c>
      <c r="JD54" s="330">
        <v>0</v>
      </c>
      <c r="JE54" s="330">
        <v>0</v>
      </c>
      <c r="JF54" s="330">
        <v>0</v>
      </c>
      <c r="JG54" s="330">
        <v>0</v>
      </c>
      <c r="JH54" s="330">
        <v>0</v>
      </c>
      <c r="JI54" s="330">
        <v>0</v>
      </c>
      <c r="JJ54" s="330">
        <v>0</v>
      </c>
      <c r="JK54" s="330">
        <v>0</v>
      </c>
      <c r="JL54" s="330">
        <v>0</v>
      </c>
      <c r="JM54" s="330">
        <v>0</v>
      </c>
      <c r="JN54" s="330">
        <v>0</v>
      </c>
      <c r="JO54" s="330">
        <v>0</v>
      </c>
      <c r="JP54" s="330">
        <v>0</v>
      </c>
      <c r="JQ54" s="330">
        <v>0</v>
      </c>
      <c r="JR54" s="330">
        <v>0</v>
      </c>
      <c r="JS54" s="330">
        <v>0</v>
      </c>
      <c r="JT54" s="330">
        <v>0</v>
      </c>
      <c r="JU54" s="330">
        <v>0</v>
      </c>
      <c r="JV54" s="330">
        <v>0</v>
      </c>
      <c r="JW54" s="330">
        <v>0</v>
      </c>
      <c r="JX54" s="330">
        <v>0</v>
      </c>
      <c r="JY54" s="330">
        <v>0</v>
      </c>
      <c r="JZ54" s="330">
        <v>0</v>
      </c>
      <c r="KA54" s="330">
        <v>0</v>
      </c>
      <c r="KB54" s="330">
        <v>0</v>
      </c>
      <c r="KC54" s="330">
        <v>0</v>
      </c>
      <c r="KD54" s="330">
        <v>0</v>
      </c>
      <c r="KE54" s="330">
        <v>0</v>
      </c>
      <c r="KF54" s="330">
        <v>0</v>
      </c>
      <c r="KG54" s="330">
        <v>0</v>
      </c>
      <c r="KH54" s="330">
        <v>0</v>
      </c>
      <c r="KI54" s="330">
        <v>0</v>
      </c>
      <c r="KJ54" s="330">
        <v>0</v>
      </c>
      <c r="KK54" s="330">
        <v>0</v>
      </c>
      <c r="KL54" s="330">
        <v>0</v>
      </c>
      <c r="KM54" s="330">
        <v>0</v>
      </c>
      <c r="KN54" s="330">
        <v>0</v>
      </c>
      <c r="KO54" s="330">
        <v>0</v>
      </c>
      <c r="KP54" s="330">
        <v>0</v>
      </c>
      <c r="KQ54" s="167"/>
      <c r="KS54" s="169">
        <f t="shared" si="6"/>
        <v>0</v>
      </c>
      <c r="KT54" s="169">
        <f t="shared" si="7"/>
        <v>0</v>
      </c>
      <c r="KU54" s="169">
        <f t="shared" si="5"/>
        <v>0</v>
      </c>
      <c r="KV54" s="178"/>
      <c r="KW54" s="178"/>
      <c r="KY54" s="168">
        <f t="shared" si="8"/>
        <v>0</v>
      </c>
    </row>
    <row r="55" spans="1:311" ht="12.75" hidden="1" customHeight="1" x14ac:dyDescent="0.25">
      <c r="A55" s="166">
        <f t="shared" si="0"/>
        <v>1999</v>
      </c>
      <c r="B55" s="273">
        <f t="shared" si="1"/>
        <v>36250</v>
      </c>
      <c r="C55" s="330">
        <v>0</v>
      </c>
      <c r="D55" s="330">
        <v>0</v>
      </c>
      <c r="E55" s="330">
        <v>0</v>
      </c>
      <c r="F55" s="330">
        <v>0</v>
      </c>
      <c r="G55" s="330">
        <v>0</v>
      </c>
      <c r="H55" s="330">
        <v>0</v>
      </c>
      <c r="I55" s="330">
        <v>0</v>
      </c>
      <c r="J55" s="330">
        <v>0</v>
      </c>
      <c r="K55" s="330">
        <v>0</v>
      </c>
      <c r="L55" s="330">
        <v>0</v>
      </c>
      <c r="M55" s="330">
        <v>0</v>
      </c>
      <c r="N55" s="330">
        <v>0</v>
      </c>
      <c r="O55" s="330">
        <v>0</v>
      </c>
      <c r="P55" s="330">
        <v>0</v>
      </c>
      <c r="Q55" s="330">
        <v>0</v>
      </c>
      <c r="R55" s="330">
        <v>0</v>
      </c>
      <c r="S55" s="330">
        <v>0</v>
      </c>
      <c r="T55" s="330">
        <v>0</v>
      </c>
      <c r="U55" s="330">
        <v>0</v>
      </c>
      <c r="V55" s="330">
        <v>0</v>
      </c>
      <c r="W55" s="330">
        <v>0</v>
      </c>
      <c r="X55" s="330">
        <v>0</v>
      </c>
      <c r="Y55" s="330">
        <v>0</v>
      </c>
      <c r="Z55" s="330">
        <v>0</v>
      </c>
      <c r="AA55" s="330">
        <v>0</v>
      </c>
      <c r="AB55" s="330">
        <v>0</v>
      </c>
      <c r="AC55" s="330">
        <v>0</v>
      </c>
      <c r="AD55" s="330">
        <v>0</v>
      </c>
      <c r="AE55" s="330">
        <v>0</v>
      </c>
      <c r="AF55" s="330">
        <v>0</v>
      </c>
      <c r="AG55" s="330">
        <v>0</v>
      </c>
      <c r="AH55" s="330">
        <v>0</v>
      </c>
      <c r="AI55" s="330">
        <v>0</v>
      </c>
      <c r="AJ55" s="330">
        <v>0</v>
      </c>
      <c r="AK55" s="330">
        <v>0</v>
      </c>
      <c r="AL55" s="330">
        <v>0</v>
      </c>
      <c r="AM55" s="330">
        <v>0</v>
      </c>
      <c r="AN55" s="330">
        <v>0</v>
      </c>
      <c r="AO55" s="330">
        <v>0</v>
      </c>
      <c r="AP55" s="330">
        <v>0</v>
      </c>
      <c r="AQ55" s="330">
        <v>0</v>
      </c>
      <c r="AR55" s="330">
        <v>0</v>
      </c>
      <c r="AS55" s="330">
        <v>0</v>
      </c>
      <c r="AT55" s="330">
        <v>0</v>
      </c>
      <c r="AU55" s="330">
        <v>0</v>
      </c>
      <c r="AV55" s="330">
        <v>0</v>
      </c>
      <c r="AW55" s="330">
        <v>0</v>
      </c>
      <c r="AX55" s="330">
        <v>0</v>
      </c>
      <c r="AY55" s="330">
        <v>0</v>
      </c>
      <c r="AZ55" s="330">
        <v>0</v>
      </c>
      <c r="BA55" s="330">
        <v>0</v>
      </c>
      <c r="BB55" s="330">
        <v>0</v>
      </c>
      <c r="BC55" s="330">
        <v>0</v>
      </c>
      <c r="BD55" s="330">
        <v>0</v>
      </c>
      <c r="BE55" s="330">
        <v>0</v>
      </c>
      <c r="BF55" s="330">
        <v>0</v>
      </c>
      <c r="BG55" s="330">
        <v>0</v>
      </c>
      <c r="BH55" s="330">
        <v>0</v>
      </c>
      <c r="BI55" s="330">
        <v>0</v>
      </c>
      <c r="BJ55" s="330">
        <v>0</v>
      </c>
      <c r="BK55" s="330">
        <v>0</v>
      </c>
      <c r="BL55" s="330">
        <v>0</v>
      </c>
      <c r="BM55" s="330">
        <v>0</v>
      </c>
      <c r="BN55" s="330">
        <v>0</v>
      </c>
      <c r="BO55" s="330">
        <v>0</v>
      </c>
      <c r="BP55" s="330">
        <v>0</v>
      </c>
      <c r="BQ55" s="330">
        <v>0</v>
      </c>
      <c r="BR55" s="330">
        <v>0</v>
      </c>
      <c r="BS55" s="330">
        <v>0</v>
      </c>
      <c r="BT55" s="330">
        <v>0</v>
      </c>
      <c r="BU55" s="330">
        <v>0</v>
      </c>
      <c r="BV55" s="330">
        <v>0</v>
      </c>
      <c r="BW55" s="330">
        <v>0</v>
      </c>
      <c r="BX55" s="330">
        <v>0</v>
      </c>
      <c r="BY55" s="330">
        <v>0</v>
      </c>
      <c r="BZ55" s="330">
        <v>0</v>
      </c>
      <c r="CA55" s="330">
        <v>0</v>
      </c>
      <c r="CB55" s="330">
        <v>0</v>
      </c>
      <c r="CC55" s="330">
        <v>0</v>
      </c>
      <c r="CD55" s="330">
        <v>0</v>
      </c>
      <c r="CE55" s="330">
        <v>0</v>
      </c>
      <c r="CF55" s="330">
        <v>0</v>
      </c>
      <c r="CG55" s="330">
        <v>0</v>
      </c>
      <c r="CH55" s="330">
        <v>0</v>
      </c>
      <c r="CI55" s="330">
        <v>0</v>
      </c>
      <c r="CJ55" s="330">
        <v>0</v>
      </c>
      <c r="CK55" s="330">
        <v>0</v>
      </c>
      <c r="CL55" s="330">
        <v>0</v>
      </c>
      <c r="CM55" s="330">
        <v>0</v>
      </c>
      <c r="CN55" s="330">
        <v>0</v>
      </c>
      <c r="CO55" s="330">
        <v>0</v>
      </c>
      <c r="CP55" s="330">
        <v>0</v>
      </c>
      <c r="CQ55" s="330">
        <v>0</v>
      </c>
      <c r="CR55" s="330">
        <v>0</v>
      </c>
      <c r="CS55" s="330">
        <v>0</v>
      </c>
      <c r="CT55" s="330">
        <v>0</v>
      </c>
      <c r="CU55" s="330">
        <v>0</v>
      </c>
      <c r="CV55" s="330">
        <v>0</v>
      </c>
      <c r="CW55" s="330">
        <v>0</v>
      </c>
      <c r="CX55" s="330">
        <v>0</v>
      </c>
      <c r="CY55" s="330">
        <v>0</v>
      </c>
      <c r="CZ55" s="330">
        <v>0</v>
      </c>
      <c r="DA55" s="330">
        <v>0</v>
      </c>
      <c r="DB55" s="330">
        <v>0</v>
      </c>
      <c r="DC55" s="330">
        <v>0</v>
      </c>
      <c r="DD55" s="330">
        <v>0</v>
      </c>
      <c r="DE55" s="330">
        <v>0</v>
      </c>
      <c r="DF55" s="330">
        <v>0</v>
      </c>
      <c r="DG55" s="330">
        <v>0</v>
      </c>
      <c r="DH55" s="330">
        <v>0</v>
      </c>
      <c r="DI55" s="330">
        <v>0</v>
      </c>
      <c r="DJ55" s="330">
        <v>0</v>
      </c>
      <c r="DK55" s="330">
        <v>0</v>
      </c>
      <c r="DL55" s="330">
        <v>0</v>
      </c>
      <c r="DM55" s="330">
        <v>0</v>
      </c>
      <c r="DN55" s="330">
        <v>0</v>
      </c>
      <c r="DO55" s="330">
        <v>0</v>
      </c>
      <c r="DP55" s="330">
        <v>0</v>
      </c>
      <c r="DQ55" s="330">
        <v>0</v>
      </c>
      <c r="DR55" s="330">
        <v>0</v>
      </c>
      <c r="DS55" s="330">
        <v>0</v>
      </c>
      <c r="DT55" s="330">
        <v>0</v>
      </c>
      <c r="DU55" s="330">
        <v>0</v>
      </c>
      <c r="DV55" s="330">
        <v>0</v>
      </c>
      <c r="DW55" s="330">
        <v>0</v>
      </c>
      <c r="DX55" s="330">
        <v>0</v>
      </c>
      <c r="DY55" s="330">
        <v>0</v>
      </c>
      <c r="DZ55" s="330">
        <v>0</v>
      </c>
      <c r="EA55" s="330">
        <v>0</v>
      </c>
      <c r="EB55" s="330">
        <v>0</v>
      </c>
      <c r="EC55" s="330">
        <v>0</v>
      </c>
      <c r="ED55" s="330">
        <v>0</v>
      </c>
      <c r="EE55" s="330">
        <v>0</v>
      </c>
      <c r="EF55" s="330">
        <v>0</v>
      </c>
      <c r="EG55" s="330">
        <v>0</v>
      </c>
      <c r="EH55" s="330">
        <v>0</v>
      </c>
      <c r="EI55" s="330">
        <v>0</v>
      </c>
      <c r="EJ55" s="330">
        <v>0</v>
      </c>
      <c r="EK55" s="330">
        <v>0</v>
      </c>
      <c r="EL55" s="330">
        <v>0</v>
      </c>
      <c r="EM55" s="330">
        <v>0</v>
      </c>
      <c r="EN55" s="330">
        <v>0</v>
      </c>
      <c r="EO55" s="330">
        <v>0</v>
      </c>
      <c r="EP55" s="330">
        <v>0</v>
      </c>
      <c r="EQ55" s="330">
        <v>0</v>
      </c>
      <c r="ER55" s="330">
        <v>0</v>
      </c>
      <c r="ES55" s="330">
        <v>0</v>
      </c>
      <c r="ET55" s="330">
        <v>0</v>
      </c>
      <c r="EU55" s="330">
        <v>0</v>
      </c>
      <c r="EV55" s="330">
        <v>0</v>
      </c>
      <c r="EW55" s="330">
        <v>0</v>
      </c>
      <c r="EX55" s="330">
        <v>0</v>
      </c>
      <c r="EY55" s="330">
        <v>0</v>
      </c>
      <c r="EZ55" s="330">
        <v>0</v>
      </c>
      <c r="FA55" s="330">
        <v>0</v>
      </c>
      <c r="FB55" s="330">
        <v>0</v>
      </c>
      <c r="FC55" s="330">
        <v>0</v>
      </c>
      <c r="FD55" s="330">
        <v>0</v>
      </c>
      <c r="FE55" s="330">
        <v>0</v>
      </c>
      <c r="FF55" s="330">
        <v>0</v>
      </c>
      <c r="FG55" s="330">
        <v>0</v>
      </c>
      <c r="FH55" s="330">
        <v>0</v>
      </c>
      <c r="FI55" s="330">
        <v>0</v>
      </c>
      <c r="FJ55" s="330">
        <v>0</v>
      </c>
      <c r="FK55" s="330">
        <v>0</v>
      </c>
      <c r="FL55" s="330">
        <v>0</v>
      </c>
      <c r="FM55" s="330">
        <v>0</v>
      </c>
      <c r="FN55" s="330">
        <v>0</v>
      </c>
      <c r="FO55" s="330">
        <v>0</v>
      </c>
      <c r="FP55" s="330">
        <v>0</v>
      </c>
      <c r="FQ55" s="330">
        <v>0</v>
      </c>
      <c r="FR55" s="330">
        <v>0</v>
      </c>
      <c r="FS55" s="330">
        <v>0</v>
      </c>
      <c r="FT55" s="330">
        <v>0</v>
      </c>
      <c r="FU55" s="330">
        <v>0</v>
      </c>
      <c r="FV55" s="330">
        <v>0</v>
      </c>
      <c r="FW55" s="330">
        <v>0</v>
      </c>
      <c r="FX55" s="330">
        <v>0</v>
      </c>
      <c r="FY55" s="330">
        <v>0</v>
      </c>
      <c r="FZ55" s="330">
        <v>0</v>
      </c>
      <c r="GA55" s="330">
        <v>0</v>
      </c>
      <c r="GB55" s="330">
        <v>0</v>
      </c>
      <c r="GC55" s="330">
        <v>0</v>
      </c>
      <c r="GD55" s="330">
        <v>0</v>
      </c>
      <c r="GE55" s="330">
        <v>0</v>
      </c>
      <c r="GF55" s="330">
        <v>0</v>
      </c>
      <c r="GG55" s="330">
        <v>0</v>
      </c>
      <c r="GH55" s="330">
        <v>0</v>
      </c>
      <c r="GI55" s="330">
        <v>0</v>
      </c>
      <c r="GJ55" s="330">
        <v>0</v>
      </c>
      <c r="GK55" s="330">
        <v>0</v>
      </c>
      <c r="GL55" s="330">
        <v>0</v>
      </c>
      <c r="GM55" s="330">
        <v>0</v>
      </c>
      <c r="GN55" s="330">
        <v>0</v>
      </c>
      <c r="GO55" s="330">
        <v>0</v>
      </c>
      <c r="GP55" s="330">
        <v>0</v>
      </c>
      <c r="GQ55" s="330">
        <v>0</v>
      </c>
      <c r="GR55" s="330">
        <v>0</v>
      </c>
      <c r="GS55" s="330">
        <v>0</v>
      </c>
      <c r="GT55" s="330">
        <v>0</v>
      </c>
      <c r="GU55" s="330">
        <v>0</v>
      </c>
      <c r="GV55" s="330">
        <v>0</v>
      </c>
      <c r="GW55" s="330">
        <v>0</v>
      </c>
      <c r="GX55" s="330">
        <v>0</v>
      </c>
      <c r="GY55" s="330">
        <v>0</v>
      </c>
      <c r="GZ55" s="330">
        <v>0</v>
      </c>
      <c r="HA55" s="330">
        <v>0</v>
      </c>
      <c r="HB55" s="330">
        <v>0</v>
      </c>
      <c r="HC55" s="330">
        <v>0</v>
      </c>
      <c r="HD55" s="330">
        <v>0</v>
      </c>
      <c r="HE55" s="330">
        <v>0</v>
      </c>
      <c r="HF55" s="330">
        <v>0</v>
      </c>
      <c r="HG55" s="330">
        <v>0</v>
      </c>
      <c r="HH55" s="330">
        <v>0</v>
      </c>
      <c r="HI55" s="330">
        <v>0</v>
      </c>
      <c r="HJ55" s="330">
        <v>0</v>
      </c>
      <c r="HK55" s="330">
        <v>0</v>
      </c>
      <c r="HL55" s="330">
        <v>0</v>
      </c>
      <c r="HM55" s="330">
        <v>0</v>
      </c>
      <c r="HN55" s="330">
        <v>0</v>
      </c>
      <c r="HO55" s="330">
        <v>0</v>
      </c>
      <c r="HP55" s="330">
        <v>0</v>
      </c>
      <c r="HQ55" s="330">
        <v>0</v>
      </c>
      <c r="HR55" s="330">
        <v>0</v>
      </c>
      <c r="HS55" s="330">
        <v>0</v>
      </c>
      <c r="HT55" s="330">
        <v>0</v>
      </c>
      <c r="HU55" s="330">
        <v>0</v>
      </c>
      <c r="HV55" s="330">
        <v>0</v>
      </c>
      <c r="HW55" s="330">
        <v>0</v>
      </c>
      <c r="HX55" s="330">
        <v>0</v>
      </c>
      <c r="HY55" s="330">
        <v>0</v>
      </c>
      <c r="HZ55" s="330">
        <v>0</v>
      </c>
      <c r="IA55" s="330">
        <v>0</v>
      </c>
      <c r="IB55" s="330">
        <v>0</v>
      </c>
      <c r="IC55" s="330">
        <v>0</v>
      </c>
      <c r="ID55" s="330">
        <v>0</v>
      </c>
      <c r="IE55" s="330">
        <v>0</v>
      </c>
      <c r="IF55" s="330">
        <v>0</v>
      </c>
      <c r="IG55" s="330">
        <v>0</v>
      </c>
      <c r="IH55" s="330">
        <v>0</v>
      </c>
      <c r="II55" s="330">
        <v>0</v>
      </c>
      <c r="IJ55" s="330">
        <v>0</v>
      </c>
      <c r="IK55" s="330">
        <v>0</v>
      </c>
      <c r="IL55" s="330">
        <v>0</v>
      </c>
      <c r="IM55" s="330">
        <v>0</v>
      </c>
      <c r="IN55" s="330">
        <v>0</v>
      </c>
      <c r="IO55" s="330">
        <v>0</v>
      </c>
      <c r="IP55" s="330">
        <v>0</v>
      </c>
      <c r="IQ55" s="330">
        <v>0</v>
      </c>
      <c r="IR55" s="330">
        <v>0</v>
      </c>
      <c r="IS55" s="330">
        <v>0</v>
      </c>
      <c r="IT55" s="330">
        <v>0</v>
      </c>
      <c r="IU55" s="330">
        <v>0</v>
      </c>
      <c r="IV55" s="330">
        <v>0</v>
      </c>
      <c r="IW55" s="330">
        <v>0</v>
      </c>
      <c r="IX55" s="330">
        <v>0</v>
      </c>
      <c r="IY55" s="330">
        <v>0</v>
      </c>
      <c r="IZ55" s="330">
        <v>0</v>
      </c>
      <c r="JA55" s="330">
        <v>0</v>
      </c>
      <c r="JB55" s="330">
        <v>0</v>
      </c>
      <c r="JC55" s="330">
        <v>0</v>
      </c>
      <c r="JD55" s="330">
        <v>0</v>
      </c>
      <c r="JE55" s="330">
        <v>0</v>
      </c>
      <c r="JF55" s="330">
        <v>0</v>
      </c>
      <c r="JG55" s="330">
        <v>0</v>
      </c>
      <c r="JH55" s="330">
        <v>0</v>
      </c>
      <c r="JI55" s="330">
        <v>0</v>
      </c>
      <c r="JJ55" s="330">
        <v>0</v>
      </c>
      <c r="JK55" s="330">
        <v>0</v>
      </c>
      <c r="JL55" s="330">
        <v>0</v>
      </c>
      <c r="JM55" s="330">
        <v>0</v>
      </c>
      <c r="JN55" s="330">
        <v>0</v>
      </c>
      <c r="JO55" s="330">
        <v>0</v>
      </c>
      <c r="JP55" s="330">
        <v>0</v>
      </c>
      <c r="JQ55" s="330">
        <v>0</v>
      </c>
      <c r="JR55" s="330">
        <v>0</v>
      </c>
      <c r="JS55" s="330">
        <v>0</v>
      </c>
      <c r="JT55" s="330">
        <v>0</v>
      </c>
      <c r="JU55" s="330">
        <v>0</v>
      </c>
      <c r="JV55" s="330">
        <v>0</v>
      </c>
      <c r="JW55" s="330">
        <v>0</v>
      </c>
      <c r="JX55" s="330">
        <v>0</v>
      </c>
      <c r="JY55" s="330">
        <v>0</v>
      </c>
      <c r="JZ55" s="330">
        <v>0</v>
      </c>
      <c r="KA55" s="330">
        <v>0</v>
      </c>
      <c r="KB55" s="330">
        <v>0</v>
      </c>
      <c r="KC55" s="330">
        <v>0</v>
      </c>
      <c r="KD55" s="330">
        <v>0</v>
      </c>
      <c r="KE55" s="330">
        <v>0</v>
      </c>
      <c r="KF55" s="330">
        <v>0</v>
      </c>
      <c r="KG55" s="330">
        <v>0</v>
      </c>
      <c r="KH55" s="330">
        <v>0</v>
      </c>
      <c r="KI55" s="330">
        <v>0</v>
      </c>
      <c r="KJ55" s="330">
        <v>0</v>
      </c>
      <c r="KK55" s="330">
        <v>0</v>
      </c>
      <c r="KL55" s="330">
        <v>0</v>
      </c>
      <c r="KM55" s="330">
        <v>0</v>
      </c>
      <c r="KN55" s="330">
        <v>0</v>
      </c>
      <c r="KO55" s="330">
        <v>0</v>
      </c>
      <c r="KP55" s="330">
        <v>0</v>
      </c>
      <c r="KQ55" s="167"/>
      <c r="KS55" s="169">
        <f t="shared" si="6"/>
        <v>0</v>
      </c>
      <c r="KT55" s="169">
        <f t="shared" si="7"/>
        <v>0</v>
      </c>
      <c r="KU55" s="169">
        <f t="shared" si="5"/>
        <v>0</v>
      </c>
      <c r="KV55" s="178"/>
      <c r="KW55" s="178"/>
      <c r="KY55" s="168">
        <f t="shared" si="8"/>
        <v>0</v>
      </c>
    </row>
    <row r="56" spans="1:311" ht="12.75" hidden="1" customHeight="1" x14ac:dyDescent="0.25">
      <c r="A56" s="166">
        <f t="shared" si="0"/>
        <v>1999</v>
      </c>
      <c r="B56" s="273">
        <f t="shared" si="1"/>
        <v>36341</v>
      </c>
      <c r="C56" s="330">
        <v>0</v>
      </c>
      <c r="D56" s="330">
        <v>0</v>
      </c>
      <c r="E56" s="330">
        <v>0</v>
      </c>
      <c r="F56" s="330">
        <v>0</v>
      </c>
      <c r="G56" s="330">
        <v>0</v>
      </c>
      <c r="H56" s="330">
        <v>0</v>
      </c>
      <c r="I56" s="330">
        <v>0</v>
      </c>
      <c r="J56" s="330">
        <v>0</v>
      </c>
      <c r="K56" s="330">
        <v>0</v>
      </c>
      <c r="L56" s="330">
        <v>0</v>
      </c>
      <c r="M56" s="330">
        <v>0</v>
      </c>
      <c r="N56" s="330">
        <v>0</v>
      </c>
      <c r="O56" s="330">
        <v>0</v>
      </c>
      <c r="P56" s="330">
        <v>0</v>
      </c>
      <c r="Q56" s="330">
        <v>0</v>
      </c>
      <c r="R56" s="330">
        <v>0</v>
      </c>
      <c r="S56" s="330">
        <v>0</v>
      </c>
      <c r="T56" s="330">
        <v>0</v>
      </c>
      <c r="U56" s="330">
        <v>0</v>
      </c>
      <c r="V56" s="330">
        <v>0</v>
      </c>
      <c r="W56" s="330">
        <v>0</v>
      </c>
      <c r="X56" s="330">
        <v>0</v>
      </c>
      <c r="Y56" s="330">
        <v>0</v>
      </c>
      <c r="Z56" s="330">
        <v>0</v>
      </c>
      <c r="AA56" s="330">
        <v>0</v>
      </c>
      <c r="AB56" s="330">
        <v>0</v>
      </c>
      <c r="AC56" s="330">
        <v>0</v>
      </c>
      <c r="AD56" s="330">
        <v>0</v>
      </c>
      <c r="AE56" s="330">
        <v>0</v>
      </c>
      <c r="AF56" s="330">
        <v>0</v>
      </c>
      <c r="AG56" s="330">
        <v>0</v>
      </c>
      <c r="AH56" s="330">
        <v>0</v>
      </c>
      <c r="AI56" s="330">
        <v>0</v>
      </c>
      <c r="AJ56" s="330">
        <v>0</v>
      </c>
      <c r="AK56" s="330">
        <v>0</v>
      </c>
      <c r="AL56" s="330">
        <v>0</v>
      </c>
      <c r="AM56" s="330">
        <v>0</v>
      </c>
      <c r="AN56" s="330">
        <v>0</v>
      </c>
      <c r="AO56" s="330">
        <v>0</v>
      </c>
      <c r="AP56" s="330">
        <v>0</v>
      </c>
      <c r="AQ56" s="330">
        <v>0</v>
      </c>
      <c r="AR56" s="330">
        <v>0</v>
      </c>
      <c r="AS56" s="330">
        <v>0</v>
      </c>
      <c r="AT56" s="330">
        <v>0</v>
      </c>
      <c r="AU56" s="330">
        <v>0</v>
      </c>
      <c r="AV56" s="330">
        <v>0</v>
      </c>
      <c r="AW56" s="330">
        <v>0</v>
      </c>
      <c r="AX56" s="330">
        <v>0</v>
      </c>
      <c r="AY56" s="330">
        <v>0</v>
      </c>
      <c r="AZ56" s="330">
        <v>0</v>
      </c>
      <c r="BA56" s="330">
        <v>0</v>
      </c>
      <c r="BB56" s="330">
        <v>0</v>
      </c>
      <c r="BC56" s="330">
        <v>0</v>
      </c>
      <c r="BD56" s="330">
        <v>0</v>
      </c>
      <c r="BE56" s="330">
        <v>0</v>
      </c>
      <c r="BF56" s="330">
        <v>0</v>
      </c>
      <c r="BG56" s="330">
        <v>0</v>
      </c>
      <c r="BH56" s="330">
        <v>0</v>
      </c>
      <c r="BI56" s="330">
        <v>0</v>
      </c>
      <c r="BJ56" s="330">
        <v>0</v>
      </c>
      <c r="BK56" s="330">
        <v>0</v>
      </c>
      <c r="BL56" s="330">
        <v>0</v>
      </c>
      <c r="BM56" s="330">
        <v>0</v>
      </c>
      <c r="BN56" s="330">
        <v>0</v>
      </c>
      <c r="BO56" s="330">
        <v>0</v>
      </c>
      <c r="BP56" s="330">
        <v>0</v>
      </c>
      <c r="BQ56" s="330">
        <v>0</v>
      </c>
      <c r="BR56" s="330">
        <v>0</v>
      </c>
      <c r="BS56" s="330">
        <v>0</v>
      </c>
      <c r="BT56" s="330">
        <v>0</v>
      </c>
      <c r="BU56" s="330">
        <v>0</v>
      </c>
      <c r="BV56" s="330">
        <v>0</v>
      </c>
      <c r="BW56" s="330">
        <v>0</v>
      </c>
      <c r="BX56" s="330">
        <v>0</v>
      </c>
      <c r="BY56" s="330">
        <v>0</v>
      </c>
      <c r="BZ56" s="330">
        <v>0</v>
      </c>
      <c r="CA56" s="330">
        <v>0</v>
      </c>
      <c r="CB56" s="330">
        <v>0</v>
      </c>
      <c r="CC56" s="330">
        <v>0</v>
      </c>
      <c r="CD56" s="330">
        <v>0</v>
      </c>
      <c r="CE56" s="330">
        <v>0</v>
      </c>
      <c r="CF56" s="330">
        <v>0</v>
      </c>
      <c r="CG56" s="330">
        <v>0</v>
      </c>
      <c r="CH56" s="330">
        <v>0</v>
      </c>
      <c r="CI56" s="330">
        <v>0</v>
      </c>
      <c r="CJ56" s="330">
        <v>0</v>
      </c>
      <c r="CK56" s="330">
        <v>0</v>
      </c>
      <c r="CL56" s="330">
        <v>0</v>
      </c>
      <c r="CM56" s="330">
        <v>0</v>
      </c>
      <c r="CN56" s="330">
        <v>0</v>
      </c>
      <c r="CO56" s="330">
        <v>0</v>
      </c>
      <c r="CP56" s="330">
        <v>0</v>
      </c>
      <c r="CQ56" s="330">
        <v>0</v>
      </c>
      <c r="CR56" s="330">
        <v>0</v>
      </c>
      <c r="CS56" s="330">
        <v>0</v>
      </c>
      <c r="CT56" s="330">
        <v>0</v>
      </c>
      <c r="CU56" s="330">
        <v>0</v>
      </c>
      <c r="CV56" s="330">
        <v>0</v>
      </c>
      <c r="CW56" s="330">
        <v>0</v>
      </c>
      <c r="CX56" s="330">
        <v>0</v>
      </c>
      <c r="CY56" s="330">
        <v>0</v>
      </c>
      <c r="CZ56" s="330">
        <v>0</v>
      </c>
      <c r="DA56" s="330">
        <v>0</v>
      </c>
      <c r="DB56" s="330">
        <v>0</v>
      </c>
      <c r="DC56" s="330">
        <v>0</v>
      </c>
      <c r="DD56" s="330">
        <v>0</v>
      </c>
      <c r="DE56" s="330">
        <v>0</v>
      </c>
      <c r="DF56" s="330">
        <v>0</v>
      </c>
      <c r="DG56" s="330">
        <v>0</v>
      </c>
      <c r="DH56" s="330">
        <v>0</v>
      </c>
      <c r="DI56" s="330">
        <v>0</v>
      </c>
      <c r="DJ56" s="330">
        <v>0</v>
      </c>
      <c r="DK56" s="330">
        <v>0</v>
      </c>
      <c r="DL56" s="330">
        <v>0</v>
      </c>
      <c r="DM56" s="330">
        <v>0</v>
      </c>
      <c r="DN56" s="330">
        <v>0</v>
      </c>
      <c r="DO56" s="330">
        <v>0</v>
      </c>
      <c r="DP56" s="330">
        <v>0</v>
      </c>
      <c r="DQ56" s="330">
        <v>0</v>
      </c>
      <c r="DR56" s="330">
        <v>0</v>
      </c>
      <c r="DS56" s="330">
        <v>0</v>
      </c>
      <c r="DT56" s="330">
        <v>0</v>
      </c>
      <c r="DU56" s="330">
        <v>0</v>
      </c>
      <c r="DV56" s="330">
        <v>0</v>
      </c>
      <c r="DW56" s="330">
        <v>0</v>
      </c>
      <c r="DX56" s="330">
        <v>0</v>
      </c>
      <c r="DY56" s="330">
        <v>0</v>
      </c>
      <c r="DZ56" s="330">
        <v>0</v>
      </c>
      <c r="EA56" s="330">
        <v>0</v>
      </c>
      <c r="EB56" s="330">
        <v>0</v>
      </c>
      <c r="EC56" s="330">
        <v>0</v>
      </c>
      <c r="ED56" s="330">
        <v>0</v>
      </c>
      <c r="EE56" s="330">
        <v>0</v>
      </c>
      <c r="EF56" s="330">
        <v>0</v>
      </c>
      <c r="EG56" s="330">
        <v>0</v>
      </c>
      <c r="EH56" s="330">
        <v>0</v>
      </c>
      <c r="EI56" s="330">
        <v>0</v>
      </c>
      <c r="EJ56" s="330">
        <v>0</v>
      </c>
      <c r="EK56" s="330">
        <v>0</v>
      </c>
      <c r="EL56" s="330">
        <v>0</v>
      </c>
      <c r="EM56" s="330">
        <v>0</v>
      </c>
      <c r="EN56" s="330">
        <v>0</v>
      </c>
      <c r="EO56" s="330">
        <v>0</v>
      </c>
      <c r="EP56" s="330">
        <v>0</v>
      </c>
      <c r="EQ56" s="330">
        <v>0</v>
      </c>
      <c r="ER56" s="330">
        <v>0</v>
      </c>
      <c r="ES56" s="330">
        <v>0</v>
      </c>
      <c r="ET56" s="330">
        <v>0</v>
      </c>
      <c r="EU56" s="330">
        <v>0</v>
      </c>
      <c r="EV56" s="330">
        <v>0</v>
      </c>
      <c r="EW56" s="330">
        <v>0</v>
      </c>
      <c r="EX56" s="330">
        <v>0</v>
      </c>
      <c r="EY56" s="330">
        <v>0</v>
      </c>
      <c r="EZ56" s="330">
        <v>0</v>
      </c>
      <c r="FA56" s="330">
        <v>0</v>
      </c>
      <c r="FB56" s="330">
        <v>0</v>
      </c>
      <c r="FC56" s="330">
        <v>0</v>
      </c>
      <c r="FD56" s="330">
        <v>0</v>
      </c>
      <c r="FE56" s="330">
        <v>0</v>
      </c>
      <c r="FF56" s="330">
        <v>0</v>
      </c>
      <c r="FG56" s="330">
        <v>0</v>
      </c>
      <c r="FH56" s="330">
        <v>0</v>
      </c>
      <c r="FI56" s="330">
        <v>0</v>
      </c>
      <c r="FJ56" s="330">
        <v>0</v>
      </c>
      <c r="FK56" s="330">
        <v>0</v>
      </c>
      <c r="FL56" s="330">
        <v>0</v>
      </c>
      <c r="FM56" s="330">
        <v>0</v>
      </c>
      <c r="FN56" s="330">
        <v>0</v>
      </c>
      <c r="FO56" s="330">
        <v>0</v>
      </c>
      <c r="FP56" s="330">
        <v>0</v>
      </c>
      <c r="FQ56" s="330">
        <v>0</v>
      </c>
      <c r="FR56" s="330">
        <v>0</v>
      </c>
      <c r="FS56" s="330">
        <v>0</v>
      </c>
      <c r="FT56" s="330">
        <v>0</v>
      </c>
      <c r="FU56" s="330">
        <v>0</v>
      </c>
      <c r="FV56" s="330">
        <v>0</v>
      </c>
      <c r="FW56" s="330">
        <v>0</v>
      </c>
      <c r="FX56" s="330">
        <v>0</v>
      </c>
      <c r="FY56" s="330">
        <v>0</v>
      </c>
      <c r="FZ56" s="330">
        <v>0</v>
      </c>
      <c r="GA56" s="330">
        <v>0</v>
      </c>
      <c r="GB56" s="330">
        <v>0</v>
      </c>
      <c r="GC56" s="330">
        <v>0</v>
      </c>
      <c r="GD56" s="330">
        <v>0</v>
      </c>
      <c r="GE56" s="330">
        <v>0</v>
      </c>
      <c r="GF56" s="330">
        <v>0</v>
      </c>
      <c r="GG56" s="330">
        <v>0</v>
      </c>
      <c r="GH56" s="330">
        <v>0</v>
      </c>
      <c r="GI56" s="330">
        <v>0</v>
      </c>
      <c r="GJ56" s="330">
        <v>0</v>
      </c>
      <c r="GK56" s="330">
        <v>0</v>
      </c>
      <c r="GL56" s="330">
        <v>0</v>
      </c>
      <c r="GM56" s="330">
        <v>0</v>
      </c>
      <c r="GN56" s="330">
        <v>0</v>
      </c>
      <c r="GO56" s="330">
        <v>0</v>
      </c>
      <c r="GP56" s="330">
        <v>0</v>
      </c>
      <c r="GQ56" s="330">
        <v>0</v>
      </c>
      <c r="GR56" s="330">
        <v>0</v>
      </c>
      <c r="GS56" s="330">
        <v>0</v>
      </c>
      <c r="GT56" s="330">
        <v>0</v>
      </c>
      <c r="GU56" s="330">
        <v>0</v>
      </c>
      <c r="GV56" s="330">
        <v>0</v>
      </c>
      <c r="GW56" s="330">
        <v>0</v>
      </c>
      <c r="GX56" s="330">
        <v>0</v>
      </c>
      <c r="GY56" s="330">
        <v>0</v>
      </c>
      <c r="GZ56" s="330">
        <v>0</v>
      </c>
      <c r="HA56" s="330">
        <v>0</v>
      </c>
      <c r="HB56" s="330">
        <v>0</v>
      </c>
      <c r="HC56" s="330">
        <v>0</v>
      </c>
      <c r="HD56" s="330">
        <v>0</v>
      </c>
      <c r="HE56" s="330">
        <v>0</v>
      </c>
      <c r="HF56" s="330">
        <v>0</v>
      </c>
      <c r="HG56" s="330">
        <v>0</v>
      </c>
      <c r="HH56" s="330">
        <v>0</v>
      </c>
      <c r="HI56" s="330">
        <v>0</v>
      </c>
      <c r="HJ56" s="330">
        <v>0</v>
      </c>
      <c r="HK56" s="330">
        <v>0</v>
      </c>
      <c r="HL56" s="330">
        <v>0</v>
      </c>
      <c r="HM56" s="330">
        <v>0</v>
      </c>
      <c r="HN56" s="330">
        <v>0</v>
      </c>
      <c r="HO56" s="330">
        <v>0</v>
      </c>
      <c r="HP56" s="330">
        <v>0</v>
      </c>
      <c r="HQ56" s="330">
        <v>0</v>
      </c>
      <c r="HR56" s="330">
        <v>0</v>
      </c>
      <c r="HS56" s="330">
        <v>0</v>
      </c>
      <c r="HT56" s="330">
        <v>0</v>
      </c>
      <c r="HU56" s="330">
        <v>0</v>
      </c>
      <c r="HV56" s="330">
        <v>0</v>
      </c>
      <c r="HW56" s="330">
        <v>0</v>
      </c>
      <c r="HX56" s="330">
        <v>0</v>
      </c>
      <c r="HY56" s="330">
        <v>0</v>
      </c>
      <c r="HZ56" s="330">
        <v>0</v>
      </c>
      <c r="IA56" s="330">
        <v>0</v>
      </c>
      <c r="IB56" s="330">
        <v>0</v>
      </c>
      <c r="IC56" s="330">
        <v>0</v>
      </c>
      <c r="ID56" s="330">
        <v>0</v>
      </c>
      <c r="IE56" s="330">
        <v>0</v>
      </c>
      <c r="IF56" s="330">
        <v>0</v>
      </c>
      <c r="IG56" s="330">
        <v>0</v>
      </c>
      <c r="IH56" s="330">
        <v>0</v>
      </c>
      <c r="II56" s="330">
        <v>0</v>
      </c>
      <c r="IJ56" s="330">
        <v>0</v>
      </c>
      <c r="IK56" s="330">
        <v>0</v>
      </c>
      <c r="IL56" s="330">
        <v>0</v>
      </c>
      <c r="IM56" s="330">
        <v>0</v>
      </c>
      <c r="IN56" s="330">
        <v>0</v>
      </c>
      <c r="IO56" s="330">
        <v>0</v>
      </c>
      <c r="IP56" s="330">
        <v>0</v>
      </c>
      <c r="IQ56" s="330">
        <v>0</v>
      </c>
      <c r="IR56" s="330">
        <v>0</v>
      </c>
      <c r="IS56" s="330">
        <v>0</v>
      </c>
      <c r="IT56" s="330">
        <v>0</v>
      </c>
      <c r="IU56" s="330">
        <v>0</v>
      </c>
      <c r="IV56" s="330">
        <v>0</v>
      </c>
      <c r="IW56" s="330">
        <v>0</v>
      </c>
      <c r="IX56" s="330">
        <v>0</v>
      </c>
      <c r="IY56" s="330">
        <v>0</v>
      </c>
      <c r="IZ56" s="330">
        <v>0</v>
      </c>
      <c r="JA56" s="330">
        <v>0</v>
      </c>
      <c r="JB56" s="330">
        <v>0</v>
      </c>
      <c r="JC56" s="330">
        <v>0</v>
      </c>
      <c r="JD56" s="330">
        <v>0</v>
      </c>
      <c r="JE56" s="330">
        <v>0</v>
      </c>
      <c r="JF56" s="330">
        <v>0</v>
      </c>
      <c r="JG56" s="330">
        <v>0</v>
      </c>
      <c r="JH56" s="330">
        <v>0</v>
      </c>
      <c r="JI56" s="330">
        <v>0</v>
      </c>
      <c r="JJ56" s="330">
        <v>0</v>
      </c>
      <c r="JK56" s="330">
        <v>0</v>
      </c>
      <c r="JL56" s="330">
        <v>0</v>
      </c>
      <c r="JM56" s="330">
        <v>0</v>
      </c>
      <c r="JN56" s="330">
        <v>0</v>
      </c>
      <c r="JO56" s="330">
        <v>0</v>
      </c>
      <c r="JP56" s="330">
        <v>0</v>
      </c>
      <c r="JQ56" s="330">
        <v>0</v>
      </c>
      <c r="JR56" s="330">
        <v>0</v>
      </c>
      <c r="JS56" s="330">
        <v>0</v>
      </c>
      <c r="JT56" s="330">
        <v>0</v>
      </c>
      <c r="JU56" s="330">
        <v>0</v>
      </c>
      <c r="JV56" s="330">
        <v>0</v>
      </c>
      <c r="JW56" s="330">
        <v>0</v>
      </c>
      <c r="JX56" s="330">
        <v>0</v>
      </c>
      <c r="JY56" s="330">
        <v>0</v>
      </c>
      <c r="JZ56" s="330">
        <v>0</v>
      </c>
      <c r="KA56" s="330">
        <v>0</v>
      </c>
      <c r="KB56" s="330">
        <v>0</v>
      </c>
      <c r="KC56" s="330">
        <v>0</v>
      </c>
      <c r="KD56" s="330">
        <v>0</v>
      </c>
      <c r="KE56" s="330">
        <v>0</v>
      </c>
      <c r="KF56" s="330">
        <v>0</v>
      </c>
      <c r="KG56" s="330">
        <v>0</v>
      </c>
      <c r="KH56" s="330">
        <v>0</v>
      </c>
      <c r="KI56" s="330">
        <v>0</v>
      </c>
      <c r="KJ56" s="330">
        <v>0</v>
      </c>
      <c r="KK56" s="330">
        <v>0</v>
      </c>
      <c r="KL56" s="330">
        <v>0</v>
      </c>
      <c r="KM56" s="330">
        <v>0</v>
      </c>
      <c r="KN56" s="330">
        <v>0</v>
      </c>
      <c r="KO56" s="330">
        <v>0</v>
      </c>
      <c r="KP56" s="330">
        <v>0</v>
      </c>
      <c r="KQ56" s="167"/>
      <c r="KS56" s="169">
        <f t="shared" si="6"/>
        <v>0</v>
      </c>
      <c r="KT56" s="169">
        <f t="shared" si="7"/>
        <v>0</v>
      </c>
      <c r="KU56" s="169">
        <f t="shared" si="5"/>
        <v>0</v>
      </c>
      <c r="KV56" s="178"/>
      <c r="KW56" s="178"/>
      <c r="KY56" s="168">
        <f t="shared" si="8"/>
        <v>0</v>
      </c>
    </row>
    <row r="57" spans="1:311" ht="12.75" hidden="1" customHeight="1" x14ac:dyDescent="0.25">
      <c r="A57" s="166">
        <f t="shared" si="0"/>
        <v>1999</v>
      </c>
      <c r="B57" s="273">
        <f t="shared" si="1"/>
        <v>36433</v>
      </c>
      <c r="C57" s="330">
        <v>0</v>
      </c>
      <c r="D57" s="330">
        <v>0</v>
      </c>
      <c r="E57" s="330">
        <v>0</v>
      </c>
      <c r="F57" s="330">
        <v>0</v>
      </c>
      <c r="G57" s="330">
        <v>0</v>
      </c>
      <c r="H57" s="330">
        <v>0</v>
      </c>
      <c r="I57" s="330">
        <v>0</v>
      </c>
      <c r="J57" s="330">
        <v>0</v>
      </c>
      <c r="K57" s="330">
        <v>0</v>
      </c>
      <c r="L57" s="330">
        <v>0</v>
      </c>
      <c r="M57" s="330">
        <v>0</v>
      </c>
      <c r="N57" s="330">
        <v>0</v>
      </c>
      <c r="O57" s="330">
        <v>0</v>
      </c>
      <c r="P57" s="330">
        <v>0</v>
      </c>
      <c r="Q57" s="330">
        <v>0</v>
      </c>
      <c r="R57" s="330">
        <v>0</v>
      </c>
      <c r="S57" s="330">
        <v>0</v>
      </c>
      <c r="T57" s="330">
        <v>0</v>
      </c>
      <c r="U57" s="330">
        <v>0</v>
      </c>
      <c r="V57" s="330">
        <v>0</v>
      </c>
      <c r="W57" s="330">
        <v>0</v>
      </c>
      <c r="X57" s="330">
        <v>0</v>
      </c>
      <c r="Y57" s="330">
        <v>0</v>
      </c>
      <c r="Z57" s="330">
        <v>0</v>
      </c>
      <c r="AA57" s="330">
        <v>0</v>
      </c>
      <c r="AB57" s="330">
        <v>0</v>
      </c>
      <c r="AC57" s="330">
        <v>0</v>
      </c>
      <c r="AD57" s="330">
        <v>0</v>
      </c>
      <c r="AE57" s="330">
        <v>0</v>
      </c>
      <c r="AF57" s="330">
        <v>0</v>
      </c>
      <c r="AG57" s="330">
        <v>0</v>
      </c>
      <c r="AH57" s="330">
        <v>0</v>
      </c>
      <c r="AI57" s="330">
        <v>0</v>
      </c>
      <c r="AJ57" s="330">
        <v>0</v>
      </c>
      <c r="AK57" s="330">
        <v>0</v>
      </c>
      <c r="AL57" s="330">
        <v>0</v>
      </c>
      <c r="AM57" s="330">
        <v>0</v>
      </c>
      <c r="AN57" s="330">
        <v>0</v>
      </c>
      <c r="AO57" s="330">
        <v>0</v>
      </c>
      <c r="AP57" s="330">
        <v>0</v>
      </c>
      <c r="AQ57" s="330">
        <v>0</v>
      </c>
      <c r="AR57" s="330">
        <v>0</v>
      </c>
      <c r="AS57" s="330">
        <v>0</v>
      </c>
      <c r="AT57" s="330">
        <v>0</v>
      </c>
      <c r="AU57" s="330">
        <v>0</v>
      </c>
      <c r="AV57" s="330">
        <v>0</v>
      </c>
      <c r="AW57" s="330">
        <v>0</v>
      </c>
      <c r="AX57" s="330">
        <v>0</v>
      </c>
      <c r="AY57" s="330">
        <v>0</v>
      </c>
      <c r="AZ57" s="330">
        <v>0</v>
      </c>
      <c r="BA57" s="330">
        <v>0</v>
      </c>
      <c r="BB57" s="330">
        <v>0</v>
      </c>
      <c r="BC57" s="330">
        <v>0</v>
      </c>
      <c r="BD57" s="330">
        <v>0</v>
      </c>
      <c r="BE57" s="330">
        <v>0</v>
      </c>
      <c r="BF57" s="330">
        <v>0</v>
      </c>
      <c r="BG57" s="330">
        <v>0</v>
      </c>
      <c r="BH57" s="330">
        <v>0</v>
      </c>
      <c r="BI57" s="330">
        <v>0</v>
      </c>
      <c r="BJ57" s="330">
        <v>0</v>
      </c>
      <c r="BK57" s="330">
        <v>0</v>
      </c>
      <c r="BL57" s="330">
        <v>0</v>
      </c>
      <c r="BM57" s="330">
        <v>0</v>
      </c>
      <c r="BN57" s="330">
        <v>0</v>
      </c>
      <c r="BO57" s="330">
        <v>0</v>
      </c>
      <c r="BP57" s="330">
        <v>0</v>
      </c>
      <c r="BQ57" s="330">
        <v>0</v>
      </c>
      <c r="BR57" s="330">
        <v>0</v>
      </c>
      <c r="BS57" s="330">
        <v>0</v>
      </c>
      <c r="BT57" s="330">
        <v>0</v>
      </c>
      <c r="BU57" s="330">
        <v>0</v>
      </c>
      <c r="BV57" s="330">
        <v>0</v>
      </c>
      <c r="BW57" s="330">
        <v>0</v>
      </c>
      <c r="BX57" s="330">
        <v>0</v>
      </c>
      <c r="BY57" s="330">
        <v>0</v>
      </c>
      <c r="BZ57" s="330">
        <v>0</v>
      </c>
      <c r="CA57" s="330">
        <v>0</v>
      </c>
      <c r="CB57" s="330">
        <v>0</v>
      </c>
      <c r="CC57" s="330">
        <v>0</v>
      </c>
      <c r="CD57" s="330">
        <v>0</v>
      </c>
      <c r="CE57" s="330">
        <v>0</v>
      </c>
      <c r="CF57" s="330">
        <v>0</v>
      </c>
      <c r="CG57" s="330">
        <v>0</v>
      </c>
      <c r="CH57" s="330">
        <v>0</v>
      </c>
      <c r="CI57" s="330">
        <v>0</v>
      </c>
      <c r="CJ57" s="330">
        <v>0</v>
      </c>
      <c r="CK57" s="330">
        <v>0</v>
      </c>
      <c r="CL57" s="330">
        <v>0</v>
      </c>
      <c r="CM57" s="330">
        <v>0</v>
      </c>
      <c r="CN57" s="330">
        <v>0</v>
      </c>
      <c r="CO57" s="330">
        <v>0</v>
      </c>
      <c r="CP57" s="330">
        <v>0</v>
      </c>
      <c r="CQ57" s="330">
        <v>0</v>
      </c>
      <c r="CR57" s="330">
        <v>0</v>
      </c>
      <c r="CS57" s="330">
        <v>0</v>
      </c>
      <c r="CT57" s="330">
        <v>0</v>
      </c>
      <c r="CU57" s="330">
        <v>0</v>
      </c>
      <c r="CV57" s="330">
        <v>0</v>
      </c>
      <c r="CW57" s="330">
        <v>0</v>
      </c>
      <c r="CX57" s="330">
        <v>0</v>
      </c>
      <c r="CY57" s="330">
        <v>0</v>
      </c>
      <c r="CZ57" s="330">
        <v>0</v>
      </c>
      <c r="DA57" s="330">
        <v>0</v>
      </c>
      <c r="DB57" s="330">
        <v>0</v>
      </c>
      <c r="DC57" s="330">
        <v>0</v>
      </c>
      <c r="DD57" s="330">
        <v>0</v>
      </c>
      <c r="DE57" s="330">
        <v>0</v>
      </c>
      <c r="DF57" s="330">
        <v>0</v>
      </c>
      <c r="DG57" s="330">
        <v>0</v>
      </c>
      <c r="DH57" s="330">
        <v>0</v>
      </c>
      <c r="DI57" s="330">
        <v>0</v>
      </c>
      <c r="DJ57" s="330">
        <v>0</v>
      </c>
      <c r="DK57" s="330">
        <v>0</v>
      </c>
      <c r="DL57" s="330">
        <v>0</v>
      </c>
      <c r="DM57" s="330">
        <v>0</v>
      </c>
      <c r="DN57" s="330">
        <v>0</v>
      </c>
      <c r="DO57" s="330">
        <v>0</v>
      </c>
      <c r="DP57" s="330">
        <v>0</v>
      </c>
      <c r="DQ57" s="330">
        <v>0</v>
      </c>
      <c r="DR57" s="330">
        <v>0</v>
      </c>
      <c r="DS57" s="330">
        <v>0</v>
      </c>
      <c r="DT57" s="330">
        <v>0</v>
      </c>
      <c r="DU57" s="330">
        <v>0</v>
      </c>
      <c r="DV57" s="330">
        <v>0</v>
      </c>
      <c r="DW57" s="330">
        <v>0</v>
      </c>
      <c r="DX57" s="330">
        <v>0</v>
      </c>
      <c r="DY57" s="330">
        <v>0</v>
      </c>
      <c r="DZ57" s="330">
        <v>0</v>
      </c>
      <c r="EA57" s="330">
        <v>0</v>
      </c>
      <c r="EB57" s="330">
        <v>0</v>
      </c>
      <c r="EC57" s="330">
        <v>0</v>
      </c>
      <c r="ED57" s="330">
        <v>0</v>
      </c>
      <c r="EE57" s="330">
        <v>0</v>
      </c>
      <c r="EF57" s="330">
        <v>0</v>
      </c>
      <c r="EG57" s="330">
        <v>0</v>
      </c>
      <c r="EH57" s="330">
        <v>0</v>
      </c>
      <c r="EI57" s="330">
        <v>0</v>
      </c>
      <c r="EJ57" s="330">
        <v>0</v>
      </c>
      <c r="EK57" s="330">
        <v>0</v>
      </c>
      <c r="EL57" s="330">
        <v>0</v>
      </c>
      <c r="EM57" s="330">
        <v>0</v>
      </c>
      <c r="EN57" s="330">
        <v>0</v>
      </c>
      <c r="EO57" s="330">
        <v>0</v>
      </c>
      <c r="EP57" s="330">
        <v>0</v>
      </c>
      <c r="EQ57" s="330">
        <v>0</v>
      </c>
      <c r="ER57" s="330">
        <v>0</v>
      </c>
      <c r="ES57" s="330">
        <v>0</v>
      </c>
      <c r="ET57" s="330">
        <v>0</v>
      </c>
      <c r="EU57" s="330">
        <v>0</v>
      </c>
      <c r="EV57" s="330">
        <v>0</v>
      </c>
      <c r="EW57" s="330">
        <v>0</v>
      </c>
      <c r="EX57" s="330">
        <v>0</v>
      </c>
      <c r="EY57" s="330">
        <v>0</v>
      </c>
      <c r="EZ57" s="330">
        <v>0</v>
      </c>
      <c r="FA57" s="330">
        <v>0</v>
      </c>
      <c r="FB57" s="330">
        <v>0</v>
      </c>
      <c r="FC57" s="330">
        <v>0</v>
      </c>
      <c r="FD57" s="330">
        <v>0</v>
      </c>
      <c r="FE57" s="330">
        <v>0</v>
      </c>
      <c r="FF57" s="330">
        <v>0</v>
      </c>
      <c r="FG57" s="330">
        <v>0</v>
      </c>
      <c r="FH57" s="330">
        <v>0</v>
      </c>
      <c r="FI57" s="330">
        <v>0</v>
      </c>
      <c r="FJ57" s="330">
        <v>0</v>
      </c>
      <c r="FK57" s="330">
        <v>0</v>
      </c>
      <c r="FL57" s="330">
        <v>0</v>
      </c>
      <c r="FM57" s="330">
        <v>0</v>
      </c>
      <c r="FN57" s="330">
        <v>0</v>
      </c>
      <c r="FO57" s="330">
        <v>0</v>
      </c>
      <c r="FP57" s="330">
        <v>0</v>
      </c>
      <c r="FQ57" s="330">
        <v>0</v>
      </c>
      <c r="FR57" s="330">
        <v>0</v>
      </c>
      <c r="FS57" s="330">
        <v>0</v>
      </c>
      <c r="FT57" s="330">
        <v>0</v>
      </c>
      <c r="FU57" s="330">
        <v>0</v>
      </c>
      <c r="FV57" s="330">
        <v>0</v>
      </c>
      <c r="FW57" s="330">
        <v>0</v>
      </c>
      <c r="FX57" s="330">
        <v>0</v>
      </c>
      <c r="FY57" s="330">
        <v>0</v>
      </c>
      <c r="FZ57" s="330">
        <v>0</v>
      </c>
      <c r="GA57" s="330">
        <v>0</v>
      </c>
      <c r="GB57" s="330">
        <v>0</v>
      </c>
      <c r="GC57" s="330">
        <v>0</v>
      </c>
      <c r="GD57" s="330">
        <v>0</v>
      </c>
      <c r="GE57" s="330">
        <v>0</v>
      </c>
      <c r="GF57" s="330">
        <v>0</v>
      </c>
      <c r="GG57" s="330">
        <v>0</v>
      </c>
      <c r="GH57" s="330">
        <v>0</v>
      </c>
      <c r="GI57" s="330">
        <v>0</v>
      </c>
      <c r="GJ57" s="330">
        <v>0</v>
      </c>
      <c r="GK57" s="330">
        <v>0</v>
      </c>
      <c r="GL57" s="330">
        <v>0</v>
      </c>
      <c r="GM57" s="330">
        <v>0</v>
      </c>
      <c r="GN57" s="330">
        <v>0</v>
      </c>
      <c r="GO57" s="330">
        <v>0</v>
      </c>
      <c r="GP57" s="330">
        <v>0</v>
      </c>
      <c r="GQ57" s="330">
        <v>0</v>
      </c>
      <c r="GR57" s="330">
        <v>0</v>
      </c>
      <c r="GS57" s="330">
        <v>0</v>
      </c>
      <c r="GT57" s="330">
        <v>0</v>
      </c>
      <c r="GU57" s="330">
        <v>0</v>
      </c>
      <c r="GV57" s="330">
        <v>0</v>
      </c>
      <c r="GW57" s="330">
        <v>0</v>
      </c>
      <c r="GX57" s="330">
        <v>0</v>
      </c>
      <c r="GY57" s="330">
        <v>0</v>
      </c>
      <c r="GZ57" s="330">
        <v>0</v>
      </c>
      <c r="HA57" s="330">
        <v>0</v>
      </c>
      <c r="HB57" s="330">
        <v>0</v>
      </c>
      <c r="HC57" s="330">
        <v>0</v>
      </c>
      <c r="HD57" s="330">
        <v>0</v>
      </c>
      <c r="HE57" s="330">
        <v>0</v>
      </c>
      <c r="HF57" s="330">
        <v>0</v>
      </c>
      <c r="HG57" s="330">
        <v>0</v>
      </c>
      <c r="HH57" s="330">
        <v>0</v>
      </c>
      <c r="HI57" s="330">
        <v>0</v>
      </c>
      <c r="HJ57" s="330">
        <v>0</v>
      </c>
      <c r="HK57" s="330">
        <v>0</v>
      </c>
      <c r="HL57" s="330">
        <v>0</v>
      </c>
      <c r="HM57" s="330">
        <v>0</v>
      </c>
      <c r="HN57" s="330">
        <v>0</v>
      </c>
      <c r="HO57" s="330">
        <v>0</v>
      </c>
      <c r="HP57" s="330">
        <v>0</v>
      </c>
      <c r="HQ57" s="330">
        <v>0</v>
      </c>
      <c r="HR57" s="330">
        <v>0</v>
      </c>
      <c r="HS57" s="330">
        <v>0</v>
      </c>
      <c r="HT57" s="330">
        <v>0</v>
      </c>
      <c r="HU57" s="330">
        <v>0</v>
      </c>
      <c r="HV57" s="330">
        <v>0</v>
      </c>
      <c r="HW57" s="330">
        <v>0</v>
      </c>
      <c r="HX57" s="330">
        <v>0</v>
      </c>
      <c r="HY57" s="330">
        <v>0</v>
      </c>
      <c r="HZ57" s="330">
        <v>0</v>
      </c>
      <c r="IA57" s="330">
        <v>0</v>
      </c>
      <c r="IB57" s="330">
        <v>0</v>
      </c>
      <c r="IC57" s="330">
        <v>0</v>
      </c>
      <c r="ID57" s="330">
        <v>0</v>
      </c>
      <c r="IE57" s="330">
        <v>0</v>
      </c>
      <c r="IF57" s="330">
        <v>0</v>
      </c>
      <c r="IG57" s="330">
        <v>0</v>
      </c>
      <c r="IH57" s="330">
        <v>0</v>
      </c>
      <c r="II57" s="330">
        <v>0</v>
      </c>
      <c r="IJ57" s="330">
        <v>0</v>
      </c>
      <c r="IK57" s="330">
        <v>0</v>
      </c>
      <c r="IL57" s="330">
        <v>0</v>
      </c>
      <c r="IM57" s="330">
        <v>0</v>
      </c>
      <c r="IN57" s="330">
        <v>0</v>
      </c>
      <c r="IO57" s="330">
        <v>0</v>
      </c>
      <c r="IP57" s="330">
        <v>0</v>
      </c>
      <c r="IQ57" s="330">
        <v>0</v>
      </c>
      <c r="IR57" s="330">
        <v>0</v>
      </c>
      <c r="IS57" s="330">
        <v>0</v>
      </c>
      <c r="IT57" s="330">
        <v>0</v>
      </c>
      <c r="IU57" s="330">
        <v>0</v>
      </c>
      <c r="IV57" s="330">
        <v>0</v>
      </c>
      <c r="IW57" s="330">
        <v>0</v>
      </c>
      <c r="IX57" s="330">
        <v>0</v>
      </c>
      <c r="IY57" s="330">
        <v>0</v>
      </c>
      <c r="IZ57" s="330">
        <v>0</v>
      </c>
      <c r="JA57" s="330">
        <v>0</v>
      </c>
      <c r="JB57" s="330">
        <v>0</v>
      </c>
      <c r="JC57" s="330">
        <v>0</v>
      </c>
      <c r="JD57" s="330">
        <v>0</v>
      </c>
      <c r="JE57" s="330">
        <v>0</v>
      </c>
      <c r="JF57" s="330">
        <v>0</v>
      </c>
      <c r="JG57" s="330">
        <v>0</v>
      </c>
      <c r="JH57" s="330">
        <v>0</v>
      </c>
      <c r="JI57" s="330">
        <v>0</v>
      </c>
      <c r="JJ57" s="330">
        <v>0</v>
      </c>
      <c r="JK57" s="330">
        <v>0</v>
      </c>
      <c r="JL57" s="330">
        <v>0</v>
      </c>
      <c r="JM57" s="330">
        <v>0</v>
      </c>
      <c r="JN57" s="330">
        <v>0</v>
      </c>
      <c r="JO57" s="330">
        <v>0</v>
      </c>
      <c r="JP57" s="330">
        <v>0</v>
      </c>
      <c r="JQ57" s="330">
        <v>0</v>
      </c>
      <c r="JR57" s="330">
        <v>0</v>
      </c>
      <c r="JS57" s="330">
        <v>0</v>
      </c>
      <c r="JT57" s="330">
        <v>0</v>
      </c>
      <c r="JU57" s="330">
        <v>0</v>
      </c>
      <c r="JV57" s="330">
        <v>0</v>
      </c>
      <c r="JW57" s="330">
        <v>0</v>
      </c>
      <c r="JX57" s="330">
        <v>0</v>
      </c>
      <c r="JY57" s="330">
        <v>0</v>
      </c>
      <c r="JZ57" s="330">
        <v>0</v>
      </c>
      <c r="KA57" s="330">
        <v>0</v>
      </c>
      <c r="KB57" s="330">
        <v>0</v>
      </c>
      <c r="KC57" s="330">
        <v>0</v>
      </c>
      <c r="KD57" s="330">
        <v>0</v>
      </c>
      <c r="KE57" s="330">
        <v>0</v>
      </c>
      <c r="KF57" s="330">
        <v>0</v>
      </c>
      <c r="KG57" s="330">
        <v>0</v>
      </c>
      <c r="KH57" s="330">
        <v>0</v>
      </c>
      <c r="KI57" s="330">
        <v>0</v>
      </c>
      <c r="KJ57" s="330">
        <v>0</v>
      </c>
      <c r="KK57" s="330">
        <v>0</v>
      </c>
      <c r="KL57" s="330">
        <v>0</v>
      </c>
      <c r="KM57" s="330">
        <v>0</v>
      </c>
      <c r="KN57" s="330">
        <v>0</v>
      </c>
      <c r="KO57" s="330">
        <v>0</v>
      </c>
      <c r="KP57" s="330">
        <v>0</v>
      </c>
      <c r="KQ57" s="167"/>
      <c r="KS57" s="169">
        <f t="shared" si="6"/>
        <v>0</v>
      </c>
      <c r="KT57" s="169">
        <f t="shared" si="7"/>
        <v>0</v>
      </c>
      <c r="KU57" s="169">
        <f t="shared" si="5"/>
        <v>0</v>
      </c>
      <c r="KV57" s="178"/>
      <c r="KW57" s="178"/>
      <c r="KY57" s="168">
        <f t="shared" si="8"/>
        <v>0</v>
      </c>
    </row>
    <row r="58" spans="1:311" ht="12.75" hidden="1" customHeight="1" x14ac:dyDescent="0.25">
      <c r="A58" s="166">
        <f t="shared" si="0"/>
        <v>1999</v>
      </c>
      <c r="B58" s="273">
        <f t="shared" si="1"/>
        <v>36525</v>
      </c>
      <c r="C58" s="330">
        <v>0</v>
      </c>
      <c r="D58" s="330">
        <v>0</v>
      </c>
      <c r="E58" s="330">
        <v>0</v>
      </c>
      <c r="F58" s="330">
        <v>0</v>
      </c>
      <c r="G58" s="330">
        <v>0</v>
      </c>
      <c r="H58" s="330">
        <v>0</v>
      </c>
      <c r="I58" s="330">
        <v>0</v>
      </c>
      <c r="J58" s="330">
        <v>0</v>
      </c>
      <c r="K58" s="330">
        <v>0</v>
      </c>
      <c r="L58" s="330">
        <v>0</v>
      </c>
      <c r="M58" s="330">
        <v>0</v>
      </c>
      <c r="N58" s="330">
        <v>0</v>
      </c>
      <c r="O58" s="330">
        <v>0</v>
      </c>
      <c r="P58" s="330">
        <v>0</v>
      </c>
      <c r="Q58" s="330">
        <v>0</v>
      </c>
      <c r="R58" s="330">
        <v>0</v>
      </c>
      <c r="S58" s="330">
        <v>0</v>
      </c>
      <c r="T58" s="330">
        <v>0</v>
      </c>
      <c r="U58" s="330">
        <v>0</v>
      </c>
      <c r="V58" s="330">
        <v>0</v>
      </c>
      <c r="W58" s="330">
        <v>0</v>
      </c>
      <c r="X58" s="330">
        <v>0</v>
      </c>
      <c r="Y58" s="330">
        <v>0</v>
      </c>
      <c r="Z58" s="330">
        <v>0</v>
      </c>
      <c r="AA58" s="330">
        <v>0</v>
      </c>
      <c r="AB58" s="330">
        <v>0</v>
      </c>
      <c r="AC58" s="330">
        <v>0</v>
      </c>
      <c r="AD58" s="330">
        <v>0</v>
      </c>
      <c r="AE58" s="330">
        <v>0</v>
      </c>
      <c r="AF58" s="330">
        <v>0</v>
      </c>
      <c r="AG58" s="330">
        <v>0</v>
      </c>
      <c r="AH58" s="330">
        <v>0</v>
      </c>
      <c r="AI58" s="330">
        <v>0</v>
      </c>
      <c r="AJ58" s="330">
        <v>0</v>
      </c>
      <c r="AK58" s="330">
        <v>0</v>
      </c>
      <c r="AL58" s="330">
        <v>0</v>
      </c>
      <c r="AM58" s="330">
        <v>0</v>
      </c>
      <c r="AN58" s="330">
        <v>0</v>
      </c>
      <c r="AO58" s="330">
        <v>0</v>
      </c>
      <c r="AP58" s="330">
        <v>0</v>
      </c>
      <c r="AQ58" s="330">
        <v>0</v>
      </c>
      <c r="AR58" s="330">
        <v>0</v>
      </c>
      <c r="AS58" s="330">
        <v>0</v>
      </c>
      <c r="AT58" s="330">
        <v>0</v>
      </c>
      <c r="AU58" s="330">
        <v>0</v>
      </c>
      <c r="AV58" s="330">
        <v>0</v>
      </c>
      <c r="AW58" s="330">
        <v>0</v>
      </c>
      <c r="AX58" s="330">
        <v>0</v>
      </c>
      <c r="AY58" s="330">
        <v>0</v>
      </c>
      <c r="AZ58" s="330">
        <v>0</v>
      </c>
      <c r="BA58" s="330">
        <v>0</v>
      </c>
      <c r="BB58" s="330">
        <v>0</v>
      </c>
      <c r="BC58" s="330">
        <v>0</v>
      </c>
      <c r="BD58" s="330">
        <v>0</v>
      </c>
      <c r="BE58" s="330">
        <v>0</v>
      </c>
      <c r="BF58" s="330">
        <v>0</v>
      </c>
      <c r="BG58" s="330">
        <v>0</v>
      </c>
      <c r="BH58" s="330">
        <v>0</v>
      </c>
      <c r="BI58" s="330">
        <v>0</v>
      </c>
      <c r="BJ58" s="330">
        <v>0</v>
      </c>
      <c r="BK58" s="330">
        <v>0</v>
      </c>
      <c r="BL58" s="330">
        <v>0</v>
      </c>
      <c r="BM58" s="330">
        <v>0</v>
      </c>
      <c r="BN58" s="330">
        <v>0</v>
      </c>
      <c r="BO58" s="330">
        <v>0</v>
      </c>
      <c r="BP58" s="330">
        <v>0</v>
      </c>
      <c r="BQ58" s="330">
        <v>0</v>
      </c>
      <c r="BR58" s="330">
        <v>0</v>
      </c>
      <c r="BS58" s="330">
        <v>0</v>
      </c>
      <c r="BT58" s="330">
        <v>0</v>
      </c>
      <c r="BU58" s="330">
        <v>0</v>
      </c>
      <c r="BV58" s="330">
        <v>0</v>
      </c>
      <c r="BW58" s="330">
        <v>0</v>
      </c>
      <c r="BX58" s="330">
        <v>0</v>
      </c>
      <c r="BY58" s="330">
        <v>0</v>
      </c>
      <c r="BZ58" s="330">
        <v>0</v>
      </c>
      <c r="CA58" s="330">
        <v>0</v>
      </c>
      <c r="CB58" s="330">
        <v>0</v>
      </c>
      <c r="CC58" s="330">
        <v>0</v>
      </c>
      <c r="CD58" s="330">
        <v>0</v>
      </c>
      <c r="CE58" s="330">
        <v>0</v>
      </c>
      <c r="CF58" s="330">
        <v>0</v>
      </c>
      <c r="CG58" s="330">
        <v>0</v>
      </c>
      <c r="CH58" s="330">
        <v>0</v>
      </c>
      <c r="CI58" s="330">
        <v>0</v>
      </c>
      <c r="CJ58" s="330">
        <v>0</v>
      </c>
      <c r="CK58" s="330">
        <v>0</v>
      </c>
      <c r="CL58" s="330">
        <v>0</v>
      </c>
      <c r="CM58" s="330">
        <v>0</v>
      </c>
      <c r="CN58" s="330">
        <v>0</v>
      </c>
      <c r="CO58" s="330">
        <v>0</v>
      </c>
      <c r="CP58" s="330">
        <v>0</v>
      </c>
      <c r="CQ58" s="330">
        <v>0</v>
      </c>
      <c r="CR58" s="330">
        <v>0</v>
      </c>
      <c r="CS58" s="330">
        <v>0</v>
      </c>
      <c r="CT58" s="330">
        <v>0</v>
      </c>
      <c r="CU58" s="330">
        <v>0</v>
      </c>
      <c r="CV58" s="330">
        <v>0</v>
      </c>
      <c r="CW58" s="330">
        <v>0</v>
      </c>
      <c r="CX58" s="330">
        <v>0</v>
      </c>
      <c r="CY58" s="330">
        <v>0</v>
      </c>
      <c r="CZ58" s="330">
        <v>0</v>
      </c>
      <c r="DA58" s="330">
        <v>0</v>
      </c>
      <c r="DB58" s="330">
        <v>0</v>
      </c>
      <c r="DC58" s="330">
        <v>0</v>
      </c>
      <c r="DD58" s="330">
        <v>0</v>
      </c>
      <c r="DE58" s="330">
        <v>0</v>
      </c>
      <c r="DF58" s="330">
        <v>0</v>
      </c>
      <c r="DG58" s="330">
        <v>0</v>
      </c>
      <c r="DH58" s="330">
        <v>0</v>
      </c>
      <c r="DI58" s="330">
        <v>0</v>
      </c>
      <c r="DJ58" s="330">
        <v>0</v>
      </c>
      <c r="DK58" s="330">
        <v>0</v>
      </c>
      <c r="DL58" s="330">
        <v>0</v>
      </c>
      <c r="DM58" s="330">
        <v>0</v>
      </c>
      <c r="DN58" s="330">
        <v>0</v>
      </c>
      <c r="DO58" s="330">
        <v>0</v>
      </c>
      <c r="DP58" s="330">
        <v>0</v>
      </c>
      <c r="DQ58" s="330">
        <v>0</v>
      </c>
      <c r="DR58" s="330">
        <v>0</v>
      </c>
      <c r="DS58" s="330">
        <v>0</v>
      </c>
      <c r="DT58" s="330">
        <v>0</v>
      </c>
      <c r="DU58" s="330">
        <v>0</v>
      </c>
      <c r="DV58" s="330">
        <v>0</v>
      </c>
      <c r="DW58" s="330">
        <v>0</v>
      </c>
      <c r="DX58" s="330">
        <v>0</v>
      </c>
      <c r="DY58" s="330">
        <v>0</v>
      </c>
      <c r="DZ58" s="330">
        <v>0</v>
      </c>
      <c r="EA58" s="330">
        <v>0</v>
      </c>
      <c r="EB58" s="330">
        <v>0</v>
      </c>
      <c r="EC58" s="330">
        <v>0</v>
      </c>
      <c r="ED58" s="330">
        <v>0</v>
      </c>
      <c r="EE58" s="330">
        <v>0</v>
      </c>
      <c r="EF58" s="330">
        <v>0</v>
      </c>
      <c r="EG58" s="330">
        <v>0</v>
      </c>
      <c r="EH58" s="330">
        <v>0</v>
      </c>
      <c r="EI58" s="330">
        <v>0</v>
      </c>
      <c r="EJ58" s="330">
        <v>0</v>
      </c>
      <c r="EK58" s="330">
        <v>0</v>
      </c>
      <c r="EL58" s="330">
        <v>0</v>
      </c>
      <c r="EM58" s="330">
        <v>0</v>
      </c>
      <c r="EN58" s="330">
        <v>0</v>
      </c>
      <c r="EO58" s="330">
        <v>0</v>
      </c>
      <c r="EP58" s="330">
        <v>0</v>
      </c>
      <c r="EQ58" s="330">
        <v>0</v>
      </c>
      <c r="ER58" s="330">
        <v>0</v>
      </c>
      <c r="ES58" s="330">
        <v>0</v>
      </c>
      <c r="ET58" s="330">
        <v>0</v>
      </c>
      <c r="EU58" s="330">
        <v>0</v>
      </c>
      <c r="EV58" s="330">
        <v>0</v>
      </c>
      <c r="EW58" s="330">
        <v>0</v>
      </c>
      <c r="EX58" s="330">
        <v>0</v>
      </c>
      <c r="EY58" s="330">
        <v>0</v>
      </c>
      <c r="EZ58" s="330">
        <v>0</v>
      </c>
      <c r="FA58" s="330">
        <v>0</v>
      </c>
      <c r="FB58" s="330">
        <v>0</v>
      </c>
      <c r="FC58" s="330">
        <v>0</v>
      </c>
      <c r="FD58" s="330">
        <v>0</v>
      </c>
      <c r="FE58" s="330">
        <v>0</v>
      </c>
      <c r="FF58" s="330">
        <v>0</v>
      </c>
      <c r="FG58" s="330">
        <v>0</v>
      </c>
      <c r="FH58" s="330">
        <v>0</v>
      </c>
      <c r="FI58" s="330">
        <v>0</v>
      </c>
      <c r="FJ58" s="330">
        <v>0</v>
      </c>
      <c r="FK58" s="330">
        <v>0</v>
      </c>
      <c r="FL58" s="330">
        <v>0</v>
      </c>
      <c r="FM58" s="330">
        <v>0</v>
      </c>
      <c r="FN58" s="330">
        <v>0</v>
      </c>
      <c r="FO58" s="330">
        <v>0</v>
      </c>
      <c r="FP58" s="330">
        <v>0</v>
      </c>
      <c r="FQ58" s="330">
        <v>0</v>
      </c>
      <c r="FR58" s="330">
        <v>0</v>
      </c>
      <c r="FS58" s="330">
        <v>0</v>
      </c>
      <c r="FT58" s="330">
        <v>0</v>
      </c>
      <c r="FU58" s="330">
        <v>0</v>
      </c>
      <c r="FV58" s="330">
        <v>0</v>
      </c>
      <c r="FW58" s="330">
        <v>0</v>
      </c>
      <c r="FX58" s="330">
        <v>0</v>
      </c>
      <c r="FY58" s="330">
        <v>0</v>
      </c>
      <c r="FZ58" s="330">
        <v>0</v>
      </c>
      <c r="GA58" s="330">
        <v>0</v>
      </c>
      <c r="GB58" s="330">
        <v>0</v>
      </c>
      <c r="GC58" s="330">
        <v>0</v>
      </c>
      <c r="GD58" s="330">
        <v>0</v>
      </c>
      <c r="GE58" s="330">
        <v>0</v>
      </c>
      <c r="GF58" s="330">
        <v>0</v>
      </c>
      <c r="GG58" s="330">
        <v>0</v>
      </c>
      <c r="GH58" s="330">
        <v>0</v>
      </c>
      <c r="GI58" s="330">
        <v>0</v>
      </c>
      <c r="GJ58" s="330">
        <v>0</v>
      </c>
      <c r="GK58" s="330">
        <v>0</v>
      </c>
      <c r="GL58" s="330">
        <v>0</v>
      </c>
      <c r="GM58" s="330">
        <v>0</v>
      </c>
      <c r="GN58" s="330">
        <v>0</v>
      </c>
      <c r="GO58" s="330">
        <v>0</v>
      </c>
      <c r="GP58" s="330">
        <v>0</v>
      </c>
      <c r="GQ58" s="330">
        <v>0</v>
      </c>
      <c r="GR58" s="330">
        <v>0</v>
      </c>
      <c r="GS58" s="330">
        <v>0</v>
      </c>
      <c r="GT58" s="330">
        <v>0</v>
      </c>
      <c r="GU58" s="330">
        <v>0</v>
      </c>
      <c r="GV58" s="330">
        <v>0</v>
      </c>
      <c r="GW58" s="330">
        <v>0</v>
      </c>
      <c r="GX58" s="330">
        <v>0</v>
      </c>
      <c r="GY58" s="330">
        <v>0</v>
      </c>
      <c r="GZ58" s="330">
        <v>0</v>
      </c>
      <c r="HA58" s="330">
        <v>0</v>
      </c>
      <c r="HB58" s="330">
        <v>0</v>
      </c>
      <c r="HC58" s="330">
        <v>0</v>
      </c>
      <c r="HD58" s="330">
        <v>0</v>
      </c>
      <c r="HE58" s="330">
        <v>0</v>
      </c>
      <c r="HF58" s="330">
        <v>0</v>
      </c>
      <c r="HG58" s="330">
        <v>0</v>
      </c>
      <c r="HH58" s="330">
        <v>0</v>
      </c>
      <c r="HI58" s="330">
        <v>0</v>
      </c>
      <c r="HJ58" s="330">
        <v>0</v>
      </c>
      <c r="HK58" s="330">
        <v>0</v>
      </c>
      <c r="HL58" s="330">
        <v>0</v>
      </c>
      <c r="HM58" s="330">
        <v>0</v>
      </c>
      <c r="HN58" s="330">
        <v>0</v>
      </c>
      <c r="HO58" s="330">
        <v>0</v>
      </c>
      <c r="HP58" s="330">
        <v>0</v>
      </c>
      <c r="HQ58" s="330">
        <v>0</v>
      </c>
      <c r="HR58" s="330">
        <v>0</v>
      </c>
      <c r="HS58" s="330">
        <v>0</v>
      </c>
      <c r="HT58" s="330">
        <v>0</v>
      </c>
      <c r="HU58" s="330">
        <v>0</v>
      </c>
      <c r="HV58" s="330">
        <v>0</v>
      </c>
      <c r="HW58" s="330">
        <v>0</v>
      </c>
      <c r="HX58" s="330">
        <v>0</v>
      </c>
      <c r="HY58" s="330">
        <v>0</v>
      </c>
      <c r="HZ58" s="330">
        <v>0</v>
      </c>
      <c r="IA58" s="330">
        <v>0</v>
      </c>
      <c r="IB58" s="330">
        <v>0</v>
      </c>
      <c r="IC58" s="330">
        <v>0</v>
      </c>
      <c r="ID58" s="330">
        <v>0</v>
      </c>
      <c r="IE58" s="330">
        <v>0</v>
      </c>
      <c r="IF58" s="330">
        <v>0</v>
      </c>
      <c r="IG58" s="330">
        <v>0</v>
      </c>
      <c r="IH58" s="330">
        <v>0</v>
      </c>
      <c r="II58" s="330">
        <v>0</v>
      </c>
      <c r="IJ58" s="330">
        <v>0</v>
      </c>
      <c r="IK58" s="330">
        <v>0</v>
      </c>
      <c r="IL58" s="330">
        <v>0</v>
      </c>
      <c r="IM58" s="330">
        <v>0</v>
      </c>
      <c r="IN58" s="330">
        <v>0</v>
      </c>
      <c r="IO58" s="330">
        <v>0</v>
      </c>
      <c r="IP58" s="330">
        <v>0</v>
      </c>
      <c r="IQ58" s="330">
        <v>0</v>
      </c>
      <c r="IR58" s="330">
        <v>0</v>
      </c>
      <c r="IS58" s="330">
        <v>0</v>
      </c>
      <c r="IT58" s="330">
        <v>0</v>
      </c>
      <c r="IU58" s="330">
        <v>0</v>
      </c>
      <c r="IV58" s="330">
        <v>0</v>
      </c>
      <c r="IW58" s="330">
        <v>0</v>
      </c>
      <c r="IX58" s="330">
        <v>0</v>
      </c>
      <c r="IY58" s="330">
        <v>0</v>
      </c>
      <c r="IZ58" s="330">
        <v>0</v>
      </c>
      <c r="JA58" s="330">
        <v>0</v>
      </c>
      <c r="JB58" s="330">
        <v>0</v>
      </c>
      <c r="JC58" s="330">
        <v>0</v>
      </c>
      <c r="JD58" s="330">
        <v>0</v>
      </c>
      <c r="JE58" s="330">
        <v>0</v>
      </c>
      <c r="JF58" s="330">
        <v>0</v>
      </c>
      <c r="JG58" s="330">
        <v>0</v>
      </c>
      <c r="JH58" s="330">
        <v>0</v>
      </c>
      <c r="JI58" s="330">
        <v>0</v>
      </c>
      <c r="JJ58" s="330">
        <v>0</v>
      </c>
      <c r="JK58" s="330">
        <v>0</v>
      </c>
      <c r="JL58" s="330">
        <v>0</v>
      </c>
      <c r="JM58" s="330">
        <v>0</v>
      </c>
      <c r="JN58" s="330">
        <v>0</v>
      </c>
      <c r="JO58" s="330">
        <v>0</v>
      </c>
      <c r="JP58" s="330">
        <v>0</v>
      </c>
      <c r="JQ58" s="330">
        <v>0</v>
      </c>
      <c r="JR58" s="330">
        <v>0</v>
      </c>
      <c r="JS58" s="330">
        <v>0</v>
      </c>
      <c r="JT58" s="330">
        <v>0</v>
      </c>
      <c r="JU58" s="330">
        <v>0</v>
      </c>
      <c r="JV58" s="330">
        <v>0</v>
      </c>
      <c r="JW58" s="330">
        <v>0</v>
      </c>
      <c r="JX58" s="330">
        <v>0</v>
      </c>
      <c r="JY58" s="330">
        <v>0</v>
      </c>
      <c r="JZ58" s="330">
        <v>0</v>
      </c>
      <c r="KA58" s="330">
        <v>0</v>
      </c>
      <c r="KB58" s="330">
        <v>0</v>
      </c>
      <c r="KC58" s="330">
        <v>0</v>
      </c>
      <c r="KD58" s="330">
        <v>0</v>
      </c>
      <c r="KE58" s="330">
        <v>0</v>
      </c>
      <c r="KF58" s="330">
        <v>0</v>
      </c>
      <c r="KG58" s="330">
        <v>0</v>
      </c>
      <c r="KH58" s="330">
        <v>0</v>
      </c>
      <c r="KI58" s="330">
        <v>0</v>
      </c>
      <c r="KJ58" s="330">
        <v>0</v>
      </c>
      <c r="KK58" s="330">
        <v>0</v>
      </c>
      <c r="KL58" s="330">
        <v>0</v>
      </c>
      <c r="KM58" s="330">
        <v>0</v>
      </c>
      <c r="KN58" s="330">
        <v>0</v>
      </c>
      <c r="KO58" s="330">
        <v>0</v>
      </c>
      <c r="KP58" s="330">
        <v>0</v>
      </c>
      <c r="KQ58" s="167"/>
      <c r="KS58" s="169">
        <f t="shared" si="6"/>
        <v>0</v>
      </c>
      <c r="KT58" s="169">
        <f t="shared" si="7"/>
        <v>0</v>
      </c>
      <c r="KU58" s="169">
        <f t="shared" si="5"/>
        <v>0</v>
      </c>
      <c r="KV58" s="178"/>
      <c r="KW58" s="178"/>
      <c r="KY58" s="168">
        <f t="shared" si="8"/>
        <v>0</v>
      </c>
    </row>
    <row r="59" spans="1:311" ht="12.75" hidden="1" customHeight="1" x14ac:dyDescent="0.25">
      <c r="A59" s="166">
        <f t="shared" si="0"/>
        <v>2000</v>
      </c>
      <c r="B59" s="273">
        <f t="shared" si="1"/>
        <v>36616</v>
      </c>
      <c r="C59" s="330">
        <v>0</v>
      </c>
      <c r="D59" s="330">
        <v>0</v>
      </c>
      <c r="E59" s="330">
        <v>0</v>
      </c>
      <c r="F59" s="330">
        <v>0</v>
      </c>
      <c r="G59" s="330">
        <v>0</v>
      </c>
      <c r="H59" s="330">
        <v>0</v>
      </c>
      <c r="I59" s="330">
        <v>0</v>
      </c>
      <c r="J59" s="330">
        <v>0</v>
      </c>
      <c r="K59" s="330">
        <v>0</v>
      </c>
      <c r="L59" s="330">
        <v>0</v>
      </c>
      <c r="M59" s="330">
        <v>0</v>
      </c>
      <c r="N59" s="330">
        <v>0</v>
      </c>
      <c r="O59" s="330">
        <v>0</v>
      </c>
      <c r="P59" s="330">
        <v>0</v>
      </c>
      <c r="Q59" s="330">
        <v>0</v>
      </c>
      <c r="R59" s="330">
        <v>0</v>
      </c>
      <c r="S59" s="330">
        <v>0</v>
      </c>
      <c r="T59" s="330">
        <v>0</v>
      </c>
      <c r="U59" s="330">
        <v>0</v>
      </c>
      <c r="V59" s="330">
        <v>0</v>
      </c>
      <c r="W59" s="330">
        <v>0</v>
      </c>
      <c r="X59" s="330">
        <v>0</v>
      </c>
      <c r="Y59" s="330">
        <v>0</v>
      </c>
      <c r="Z59" s="330">
        <v>0</v>
      </c>
      <c r="AA59" s="330">
        <v>0</v>
      </c>
      <c r="AB59" s="330">
        <v>0</v>
      </c>
      <c r="AC59" s="330">
        <v>0</v>
      </c>
      <c r="AD59" s="330">
        <v>0</v>
      </c>
      <c r="AE59" s="330">
        <v>0</v>
      </c>
      <c r="AF59" s="330">
        <v>0</v>
      </c>
      <c r="AG59" s="330">
        <v>0</v>
      </c>
      <c r="AH59" s="330">
        <v>0</v>
      </c>
      <c r="AI59" s="330">
        <v>0</v>
      </c>
      <c r="AJ59" s="330">
        <v>0</v>
      </c>
      <c r="AK59" s="330">
        <v>0</v>
      </c>
      <c r="AL59" s="330">
        <v>0</v>
      </c>
      <c r="AM59" s="330">
        <v>0</v>
      </c>
      <c r="AN59" s="330">
        <v>0</v>
      </c>
      <c r="AO59" s="330">
        <v>0</v>
      </c>
      <c r="AP59" s="330">
        <v>0</v>
      </c>
      <c r="AQ59" s="330">
        <v>0</v>
      </c>
      <c r="AR59" s="330">
        <v>0</v>
      </c>
      <c r="AS59" s="330">
        <v>0</v>
      </c>
      <c r="AT59" s="330">
        <v>0</v>
      </c>
      <c r="AU59" s="330">
        <v>0</v>
      </c>
      <c r="AV59" s="330">
        <v>0</v>
      </c>
      <c r="AW59" s="330">
        <v>0</v>
      </c>
      <c r="AX59" s="330">
        <v>0</v>
      </c>
      <c r="AY59" s="330">
        <v>0</v>
      </c>
      <c r="AZ59" s="330">
        <v>0</v>
      </c>
      <c r="BA59" s="330">
        <v>0</v>
      </c>
      <c r="BB59" s="330">
        <v>0</v>
      </c>
      <c r="BC59" s="330">
        <v>0</v>
      </c>
      <c r="BD59" s="330">
        <v>0</v>
      </c>
      <c r="BE59" s="330">
        <v>0</v>
      </c>
      <c r="BF59" s="330">
        <v>0</v>
      </c>
      <c r="BG59" s="330">
        <v>0</v>
      </c>
      <c r="BH59" s="330">
        <v>0</v>
      </c>
      <c r="BI59" s="330">
        <v>0</v>
      </c>
      <c r="BJ59" s="330">
        <v>0</v>
      </c>
      <c r="BK59" s="330">
        <v>0</v>
      </c>
      <c r="BL59" s="330">
        <v>0</v>
      </c>
      <c r="BM59" s="330">
        <v>0</v>
      </c>
      <c r="BN59" s="330">
        <v>0</v>
      </c>
      <c r="BO59" s="330">
        <v>0</v>
      </c>
      <c r="BP59" s="330">
        <v>0</v>
      </c>
      <c r="BQ59" s="330">
        <v>0</v>
      </c>
      <c r="BR59" s="330">
        <v>0</v>
      </c>
      <c r="BS59" s="330">
        <v>0</v>
      </c>
      <c r="BT59" s="330">
        <v>0</v>
      </c>
      <c r="BU59" s="330">
        <v>0</v>
      </c>
      <c r="BV59" s="330">
        <v>0</v>
      </c>
      <c r="BW59" s="330">
        <v>0</v>
      </c>
      <c r="BX59" s="330">
        <v>0</v>
      </c>
      <c r="BY59" s="330">
        <v>0</v>
      </c>
      <c r="BZ59" s="330">
        <v>0</v>
      </c>
      <c r="CA59" s="330">
        <v>0</v>
      </c>
      <c r="CB59" s="330">
        <v>0</v>
      </c>
      <c r="CC59" s="330">
        <v>0</v>
      </c>
      <c r="CD59" s="330">
        <v>0</v>
      </c>
      <c r="CE59" s="330">
        <v>0</v>
      </c>
      <c r="CF59" s="330">
        <v>0</v>
      </c>
      <c r="CG59" s="330">
        <v>0</v>
      </c>
      <c r="CH59" s="330">
        <v>0</v>
      </c>
      <c r="CI59" s="330">
        <v>0</v>
      </c>
      <c r="CJ59" s="330">
        <v>0</v>
      </c>
      <c r="CK59" s="330">
        <v>0</v>
      </c>
      <c r="CL59" s="330">
        <v>0</v>
      </c>
      <c r="CM59" s="330">
        <v>0</v>
      </c>
      <c r="CN59" s="330">
        <v>0</v>
      </c>
      <c r="CO59" s="330">
        <v>0</v>
      </c>
      <c r="CP59" s="330">
        <v>0</v>
      </c>
      <c r="CQ59" s="330">
        <v>0</v>
      </c>
      <c r="CR59" s="330">
        <v>0</v>
      </c>
      <c r="CS59" s="330">
        <v>0</v>
      </c>
      <c r="CT59" s="330">
        <v>0</v>
      </c>
      <c r="CU59" s="330">
        <v>0</v>
      </c>
      <c r="CV59" s="330">
        <v>0</v>
      </c>
      <c r="CW59" s="330">
        <v>0</v>
      </c>
      <c r="CX59" s="330">
        <v>0</v>
      </c>
      <c r="CY59" s="330">
        <v>0</v>
      </c>
      <c r="CZ59" s="330">
        <v>0</v>
      </c>
      <c r="DA59" s="330">
        <v>0</v>
      </c>
      <c r="DB59" s="330">
        <v>0</v>
      </c>
      <c r="DC59" s="330">
        <v>0</v>
      </c>
      <c r="DD59" s="330">
        <v>0</v>
      </c>
      <c r="DE59" s="330">
        <v>0</v>
      </c>
      <c r="DF59" s="330">
        <v>0</v>
      </c>
      <c r="DG59" s="330">
        <v>0</v>
      </c>
      <c r="DH59" s="330">
        <v>0</v>
      </c>
      <c r="DI59" s="330">
        <v>0</v>
      </c>
      <c r="DJ59" s="330">
        <v>0</v>
      </c>
      <c r="DK59" s="330">
        <v>0</v>
      </c>
      <c r="DL59" s="330">
        <v>0</v>
      </c>
      <c r="DM59" s="330">
        <v>0</v>
      </c>
      <c r="DN59" s="330">
        <v>0</v>
      </c>
      <c r="DO59" s="330">
        <v>0</v>
      </c>
      <c r="DP59" s="330">
        <v>0</v>
      </c>
      <c r="DQ59" s="330">
        <v>0</v>
      </c>
      <c r="DR59" s="330">
        <v>0</v>
      </c>
      <c r="DS59" s="330">
        <v>0</v>
      </c>
      <c r="DT59" s="330">
        <v>0</v>
      </c>
      <c r="DU59" s="330">
        <v>0</v>
      </c>
      <c r="DV59" s="330">
        <v>0</v>
      </c>
      <c r="DW59" s="330">
        <v>0</v>
      </c>
      <c r="DX59" s="330">
        <v>0</v>
      </c>
      <c r="DY59" s="330">
        <v>0</v>
      </c>
      <c r="DZ59" s="330">
        <v>0</v>
      </c>
      <c r="EA59" s="330">
        <v>0</v>
      </c>
      <c r="EB59" s="330">
        <v>0</v>
      </c>
      <c r="EC59" s="330">
        <v>0</v>
      </c>
      <c r="ED59" s="330">
        <v>0</v>
      </c>
      <c r="EE59" s="330">
        <v>0</v>
      </c>
      <c r="EF59" s="330">
        <v>0</v>
      </c>
      <c r="EG59" s="330">
        <v>0</v>
      </c>
      <c r="EH59" s="330">
        <v>0</v>
      </c>
      <c r="EI59" s="330">
        <v>0</v>
      </c>
      <c r="EJ59" s="330">
        <v>0</v>
      </c>
      <c r="EK59" s="330">
        <v>0</v>
      </c>
      <c r="EL59" s="330">
        <v>0</v>
      </c>
      <c r="EM59" s="330">
        <v>0</v>
      </c>
      <c r="EN59" s="330">
        <v>0</v>
      </c>
      <c r="EO59" s="330">
        <v>0</v>
      </c>
      <c r="EP59" s="330">
        <v>0</v>
      </c>
      <c r="EQ59" s="330">
        <v>0</v>
      </c>
      <c r="ER59" s="330">
        <v>0</v>
      </c>
      <c r="ES59" s="330">
        <v>0</v>
      </c>
      <c r="ET59" s="330">
        <v>0</v>
      </c>
      <c r="EU59" s="330">
        <v>0</v>
      </c>
      <c r="EV59" s="330">
        <v>0</v>
      </c>
      <c r="EW59" s="330">
        <v>0</v>
      </c>
      <c r="EX59" s="330">
        <v>0</v>
      </c>
      <c r="EY59" s="330">
        <v>0</v>
      </c>
      <c r="EZ59" s="330">
        <v>0</v>
      </c>
      <c r="FA59" s="330">
        <v>0</v>
      </c>
      <c r="FB59" s="330">
        <v>0</v>
      </c>
      <c r="FC59" s="330">
        <v>0</v>
      </c>
      <c r="FD59" s="330">
        <v>0</v>
      </c>
      <c r="FE59" s="330">
        <v>0</v>
      </c>
      <c r="FF59" s="330">
        <v>0</v>
      </c>
      <c r="FG59" s="330">
        <v>0</v>
      </c>
      <c r="FH59" s="330">
        <v>0</v>
      </c>
      <c r="FI59" s="330">
        <v>0</v>
      </c>
      <c r="FJ59" s="330">
        <v>0</v>
      </c>
      <c r="FK59" s="330">
        <v>0</v>
      </c>
      <c r="FL59" s="330">
        <v>0</v>
      </c>
      <c r="FM59" s="330">
        <v>0</v>
      </c>
      <c r="FN59" s="330">
        <v>0</v>
      </c>
      <c r="FO59" s="330">
        <v>0</v>
      </c>
      <c r="FP59" s="330">
        <v>0</v>
      </c>
      <c r="FQ59" s="330">
        <v>0</v>
      </c>
      <c r="FR59" s="330">
        <v>0</v>
      </c>
      <c r="FS59" s="330">
        <v>0</v>
      </c>
      <c r="FT59" s="330">
        <v>0</v>
      </c>
      <c r="FU59" s="330">
        <v>0</v>
      </c>
      <c r="FV59" s="330">
        <v>0</v>
      </c>
      <c r="FW59" s="330">
        <v>0</v>
      </c>
      <c r="FX59" s="330">
        <v>0</v>
      </c>
      <c r="FY59" s="330">
        <v>0</v>
      </c>
      <c r="FZ59" s="330">
        <v>0</v>
      </c>
      <c r="GA59" s="330">
        <v>0</v>
      </c>
      <c r="GB59" s="330">
        <v>0</v>
      </c>
      <c r="GC59" s="330">
        <v>0</v>
      </c>
      <c r="GD59" s="330">
        <v>0</v>
      </c>
      <c r="GE59" s="330">
        <v>0</v>
      </c>
      <c r="GF59" s="330">
        <v>0</v>
      </c>
      <c r="GG59" s="330">
        <v>0</v>
      </c>
      <c r="GH59" s="330">
        <v>0</v>
      </c>
      <c r="GI59" s="330">
        <v>0</v>
      </c>
      <c r="GJ59" s="330">
        <v>0</v>
      </c>
      <c r="GK59" s="330">
        <v>0</v>
      </c>
      <c r="GL59" s="330">
        <v>0</v>
      </c>
      <c r="GM59" s="330">
        <v>0</v>
      </c>
      <c r="GN59" s="330">
        <v>0</v>
      </c>
      <c r="GO59" s="330">
        <v>0</v>
      </c>
      <c r="GP59" s="330">
        <v>0</v>
      </c>
      <c r="GQ59" s="330">
        <v>0</v>
      </c>
      <c r="GR59" s="330">
        <v>0</v>
      </c>
      <c r="GS59" s="330">
        <v>0</v>
      </c>
      <c r="GT59" s="330">
        <v>0</v>
      </c>
      <c r="GU59" s="330">
        <v>0</v>
      </c>
      <c r="GV59" s="330">
        <v>0</v>
      </c>
      <c r="GW59" s="330">
        <v>0</v>
      </c>
      <c r="GX59" s="330">
        <v>0</v>
      </c>
      <c r="GY59" s="330">
        <v>0</v>
      </c>
      <c r="GZ59" s="330">
        <v>0</v>
      </c>
      <c r="HA59" s="330">
        <v>0</v>
      </c>
      <c r="HB59" s="330">
        <v>0</v>
      </c>
      <c r="HC59" s="330">
        <v>0</v>
      </c>
      <c r="HD59" s="330">
        <v>0</v>
      </c>
      <c r="HE59" s="330">
        <v>0</v>
      </c>
      <c r="HF59" s="330">
        <v>0</v>
      </c>
      <c r="HG59" s="330">
        <v>0</v>
      </c>
      <c r="HH59" s="330">
        <v>0</v>
      </c>
      <c r="HI59" s="330">
        <v>0</v>
      </c>
      <c r="HJ59" s="330">
        <v>0</v>
      </c>
      <c r="HK59" s="330">
        <v>0</v>
      </c>
      <c r="HL59" s="330">
        <v>0</v>
      </c>
      <c r="HM59" s="330">
        <v>0</v>
      </c>
      <c r="HN59" s="330">
        <v>0</v>
      </c>
      <c r="HO59" s="330">
        <v>0</v>
      </c>
      <c r="HP59" s="330">
        <v>0</v>
      </c>
      <c r="HQ59" s="330">
        <v>0</v>
      </c>
      <c r="HR59" s="330">
        <v>0</v>
      </c>
      <c r="HS59" s="330">
        <v>0</v>
      </c>
      <c r="HT59" s="330">
        <v>0</v>
      </c>
      <c r="HU59" s="330">
        <v>0</v>
      </c>
      <c r="HV59" s="330">
        <v>0</v>
      </c>
      <c r="HW59" s="330">
        <v>0</v>
      </c>
      <c r="HX59" s="330">
        <v>0</v>
      </c>
      <c r="HY59" s="330">
        <v>0</v>
      </c>
      <c r="HZ59" s="330">
        <v>0</v>
      </c>
      <c r="IA59" s="330">
        <v>0</v>
      </c>
      <c r="IB59" s="330">
        <v>0</v>
      </c>
      <c r="IC59" s="330">
        <v>0</v>
      </c>
      <c r="ID59" s="330">
        <v>0</v>
      </c>
      <c r="IE59" s="330">
        <v>0</v>
      </c>
      <c r="IF59" s="330">
        <v>0</v>
      </c>
      <c r="IG59" s="330">
        <v>0</v>
      </c>
      <c r="IH59" s="330">
        <v>0</v>
      </c>
      <c r="II59" s="330">
        <v>0</v>
      </c>
      <c r="IJ59" s="330">
        <v>0</v>
      </c>
      <c r="IK59" s="330">
        <v>0</v>
      </c>
      <c r="IL59" s="330">
        <v>0</v>
      </c>
      <c r="IM59" s="330">
        <v>0</v>
      </c>
      <c r="IN59" s="330">
        <v>0</v>
      </c>
      <c r="IO59" s="330">
        <v>0</v>
      </c>
      <c r="IP59" s="330">
        <v>0</v>
      </c>
      <c r="IQ59" s="330">
        <v>0</v>
      </c>
      <c r="IR59" s="330">
        <v>0</v>
      </c>
      <c r="IS59" s="330">
        <v>0</v>
      </c>
      <c r="IT59" s="330">
        <v>0</v>
      </c>
      <c r="IU59" s="330">
        <v>0</v>
      </c>
      <c r="IV59" s="330">
        <v>0</v>
      </c>
      <c r="IW59" s="330">
        <v>0</v>
      </c>
      <c r="IX59" s="330">
        <v>0</v>
      </c>
      <c r="IY59" s="330">
        <v>0</v>
      </c>
      <c r="IZ59" s="330">
        <v>0</v>
      </c>
      <c r="JA59" s="330">
        <v>0</v>
      </c>
      <c r="JB59" s="330">
        <v>0</v>
      </c>
      <c r="JC59" s="330">
        <v>0</v>
      </c>
      <c r="JD59" s="330">
        <v>0</v>
      </c>
      <c r="JE59" s="330">
        <v>0</v>
      </c>
      <c r="JF59" s="330">
        <v>0</v>
      </c>
      <c r="JG59" s="330">
        <v>0</v>
      </c>
      <c r="JH59" s="330">
        <v>0</v>
      </c>
      <c r="JI59" s="330">
        <v>0</v>
      </c>
      <c r="JJ59" s="330">
        <v>0</v>
      </c>
      <c r="JK59" s="330">
        <v>0</v>
      </c>
      <c r="JL59" s="330">
        <v>0</v>
      </c>
      <c r="JM59" s="330">
        <v>0</v>
      </c>
      <c r="JN59" s="330">
        <v>0</v>
      </c>
      <c r="JO59" s="330">
        <v>0</v>
      </c>
      <c r="JP59" s="330">
        <v>0</v>
      </c>
      <c r="JQ59" s="330">
        <v>0</v>
      </c>
      <c r="JR59" s="330">
        <v>0</v>
      </c>
      <c r="JS59" s="330">
        <v>0</v>
      </c>
      <c r="JT59" s="330">
        <v>0</v>
      </c>
      <c r="JU59" s="330">
        <v>0</v>
      </c>
      <c r="JV59" s="330">
        <v>0</v>
      </c>
      <c r="JW59" s="330">
        <v>0</v>
      </c>
      <c r="JX59" s="330">
        <v>0</v>
      </c>
      <c r="JY59" s="330">
        <v>0</v>
      </c>
      <c r="JZ59" s="330">
        <v>0</v>
      </c>
      <c r="KA59" s="330">
        <v>0</v>
      </c>
      <c r="KB59" s="330">
        <v>0</v>
      </c>
      <c r="KC59" s="330">
        <v>0</v>
      </c>
      <c r="KD59" s="330">
        <v>0</v>
      </c>
      <c r="KE59" s="330">
        <v>0</v>
      </c>
      <c r="KF59" s="330">
        <v>0</v>
      </c>
      <c r="KG59" s="330">
        <v>0</v>
      </c>
      <c r="KH59" s="330">
        <v>0</v>
      </c>
      <c r="KI59" s="330">
        <v>0</v>
      </c>
      <c r="KJ59" s="330">
        <v>0</v>
      </c>
      <c r="KK59" s="330">
        <v>0</v>
      </c>
      <c r="KL59" s="330">
        <v>0</v>
      </c>
      <c r="KM59" s="330">
        <v>0</v>
      </c>
      <c r="KN59" s="330">
        <v>0</v>
      </c>
      <c r="KO59" s="330">
        <v>0</v>
      </c>
      <c r="KP59" s="330">
        <v>0</v>
      </c>
      <c r="KQ59" s="167"/>
      <c r="KS59" s="169">
        <f t="shared" si="6"/>
        <v>0</v>
      </c>
      <c r="KT59" s="169">
        <f t="shared" si="7"/>
        <v>0</v>
      </c>
      <c r="KU59" s="169">
        <f t="shared" si="5"/>
        <v>0</v>
      </c>
      <c r="KV59" s="178"/>
      <c r="KW59" s="178"/>
      <c r="KY59" s="168">
        <f t="shared" si="8"/>
        <v>0</v>
      </c>
    </row>
    <row r="60" spans="1:311" ht="12.75" hidden="1" customHeight="1" x14ac:dyDescent="0.25">
      <c r="A60" s="166">
        <f t="shared" ref="A60:A110" si="9">YEAR(B60)</f>
        <v>2000</v>
      </c>
      <c r="B60" s="273">
        <f t="shared" si="1"/>
        <v>36707</v>
      </c>
      <c r="C60" s="330">
        <v>0</v>
      </c>
      <c r="D60" s="330">
        <v>0</v>
      </c>
      <c r="E60" s="330">
        <v>0</v>
      </c>
      <c r="F60" s="330">
        <v>0</v>
      </c>
      <c r="G60" s="330">
        <v>0</v>
      </c>
      <c r="H60" s="330">
        <v>0</v>
      </c>
      <c r="I60" s="330">
        <v>0</v>
      </c>
      <c r="J60" s="330">
        <v>0</v>
      </c>
      <c r="K60" s="330">
        <v>0</v>
      </c>
      <c r="L60" s="330">
        <v>0</v>
      </c>
      <c r="M60" s="330">
        <v>0</v>
      </c>
      <c r="N60" s="330">
        <v>0</v>
      </c>
      <c r="O60" s="330">
        <v>0</v>
      </c>
      <c r="P60" s="330">
        <v>0</v>
      </c>
      <c r="Q60" s="330">
        <v>0</v>
      </c>
      <c r="R60" s="330">
        <v>0</v>
      </c>
      <c r="S60" s="330">
        <v>0</v>
      </c>
      <c r="T60" s="330">
        <v>0</v>
      </c>
      <c r="U60" s="330">
        <v>0</v>
      </c>
      <c r="V60" s="330">
        <v>0</v>
      </c>
      <c r="W60" s="330">
        <v>0</v>
      </c>
      <c r="X60" s="330">
        <v>0</v>
      </c>
      <c r="Y60" s="330">
        <v>0</v>
      </c>
      <c r="Z60" s="330">
        <v>0</v>
      </c>
      <c r="AA60" s="330">
        <v>0</v>
      </c>
      <c r="AB60" s="330">
        <v>0</v>
      </c>
      <c r="AC60" s="330">
        <v>0</v>
      </c>
      <c r="AD60" s="330">
        <v>0</v>
      </c>
      <c r="AE60" s="330">
        <v>0</v>
      </c>
      <c r="AF60" s="330">
        <v>0</v>
      </c>
      <c r="AG60" s="330">
        <v>0</v>
      </c>
      <c r="AH60" s="330">
        <v>0</v>
      </c>
      <c r="AI60" s="330">
        <v>0</v>
      </c>
      <c r="AJ60" s="330">
        <v>0</v>
      </c>
      <c r="AK60" s="330">
        <v>0</v>
      </c>
      <c r="AL60" s="330">
        <v>0</v>
      </c>
      <c r="AM60" s="330">
        <v>0</v>
      </c>
      <c r="AN60" s="330">
        <v>0</v>
      </c>
      <c r="AO60" s="330">
        <v>0</v>
      </c>
      <c r="AP60" s="330">
        <v>0</v>
      </c>
      <c r="AQ60" s="330">
        <v>0</v>
      </c>
      <c r="AR60" s="330">
        <v>0</v>
      </c>
      <c r="AS60" s="330">
        <v>0</v>
      </c>
      <c r="AT60" s="330">
        <v>0</v>
      </c>
      <c r="AU60" s="330">
        <v>0</v>
      </c>
      <c r="AV60" s="330">
        <v>0</v>
      </c>
      <c r="AW60" s="330">
        <v>0</v>
      </c>
      <c r="AX60" s="330">
        <v>0</v>
      </c>
      <c r="AY60" s="330">
        <v>0</v>
      </c>
      <c r="AZ60" s="330">
        <v>0</v>
      </c>
      <c r="BA60" s="330">
        <v>0</v>
      </c>
      <c r="BB60" s="330">
        <v>0</v>
      </c>
      <c r="BC60" s="330">
        <v>0</v>
      </c>
      <c r="BD60" s="330">
        <v>0</v>
      </c>
      <c r="BE60" s="330">
        <v>0</v>
      </c>
      <c r="BF60" s="330">
        <v>0</v>
      </c>
      <c r="BG60" s="330">
        <v>0</v>
      </c>
      <c r="BH60" s="330">
        <v>0</v>
      </c>
      <c r="BI60" s="330">
        <v>0</v>
      </c>
      <c r="BJ60" s="330">
        <v>0</v>
      </c>
      <c r="BK60" s="330">
        <v>0</v>
      </c>
      <c r="BL60" s="330">
        <v>0</v>
      </c>
      <c r="BM60" s="330">
        <v>0</v>
      </c>
      <c r="BN60" s="330">
        <v>0</v>
      </c>
      <c r="BO60" s="330">
        <v>0</v>
      </c>
      <c r="BP60" s="330">
        <v>0</v>
      </c>
      <c r="BQ60" s="330">
        <v>0</v>
      </c>
      <c r="BR60" s="330">
        <v>0</v>
      </c>
      <c r="BS60" s="330">
        <v>0</v>
      </c>
      <c r="BT60" s="330">
        <v>0</v>
      </c>
      <c r="BU60" s="330">
        <v>0</v>
      </c>
      <c r="BV60" s="330">
        <v>0</v>
      </c>
      <c r="BW60" s="330">
        <v>0</v>
      </c>
      <c r="BX60" s="330">
        <v>0</v>
      </c>
      <c r="BY60" s="330">
        <v>0</v>
      </c>
      <c r="BZ60" s="330">
        <v>0</v>
      </c>
      <c r="CA60" s="330">
        <v>0</v>
      </c>
      <c r="CB60" s="330">
        <v>0</v>
      </c>
      <c r="CC60" s="330">
        <v>0</v>
      </c>
      <c r="CD60" s="330">
        <v>0</v>
      </c>
      <c r="CE60" s="330">
        <v>0</v>
      </c>
      <c r="CF60" s="330">
        <v>0</v>
      </c>
      <c r="CG60" s="330">
        <v>0</v>
      </c>
      <c r="CH60" s="330">
        <v>0</v>
      </c>
      <c r="CI60" s="330">
        <v>0</v>
      </c>
      <c r="CJ60" s="330">
        <v>0</v>
      </c>
      <c r="CK60" s="330">
        <v>0</v>
      </c>
      <c r="CL60" s="330">
        <v>0</v>
      </c>
      <c r="CM60" s="330">
        <v>0</v>
      </c>
      <c r="CN60" s="330">
        <v>0</v>
      </c>
      <c r="CO60" s="330">
        <v>0</v>
      </c>
      <c r="CP60" s="330">
        <v>0</v>
      </c>
      <c r="CQ60" s="330">
        <v>0</v>
      </c>
      <c r="CR60" s="330">
        <v>0</v>
      </c>
      <c r="CS60" s="330">
        <v>0</v>
      </c>
      <c r="CT60" s="330">
        <v>0</v>
      </c>
      <c r="CU60" s="330">
        <v>0</v>
      </c>
      <c r="CV60" s="330">
        <v>0</v>
      </c>
      <c r="CW60" s="330">
        <v>0</v>
      </c>
      <c r="CX60" s="330">
        <v>0</v>
      </c>
      <c r="CY60" s="330">
        <v>0</v>
      </c>
      <c r="CZ60" s="330">
        <v>0</v>
      </c>
      <c r="DA60" s="330">
        <v>0</v>
      </c>
      <c r="DB60" s="330">
        <v>0</v>
      </c>
      <c r="DC60" s="330">
        <v>0</v>
      </c>
      <c r="DD60" s="330">
        <v>0</v>
      </c>
      <c r="DE60" s="330">
        <v>0</v>
      </c>
      <c r="DF60" s="330">
        <v>0</v>
      </c>
      <c r="DG60" s="330">
        <v>0</v>
      </c>
      <c r="DH60" s="330">
        <v>0</v>
      </c>
      <c r="DI60" s="330">
        <v>0</v>
      </c>
      <c r="DJ60" s="330">
        <v>0</v>
      </c>
      <c r="DK60" s="330">
        <v>0</v>
      </c>
      <c r="DL60" s="330">
        <v>0</v>
      </c>
      <c r="DM60" s="330">
        <v>0</v>
      </c>
      <c r="DN60" s="330">
        <v>0</v>
      </c>
      <c r="DO60" s="330">
        <v>0</v>
      </c>
      <c r="DP60" s="330">
        <v>0</v>
      </c>
      <c r="DQ60" s="330">
        <v>0</v>
      </c>
      <c r="DR60" s="330">
        <v>0</v>
      </c>
      <c r="DS60" s="330">
        <v>0</v>
      </c>
      <c r="DT60" s="330">
        <v>0</v>
      </c>
      <c r="DU60" s="330">
        <v>0</v>
      </c>
      <c r="DV60" s="330">
        <v>0</v>
      </c>
      <c r="DW60" s="330">
        <v>0</v>
      </c>
      <c r="DX60" s="330">
        <v>0</v>
      </c>
      <c r="DY60" s="330">
        <v>0</v>
      </c>
      <c r="DZ60" s="330">
        <v>0</v>
      </c>
      <c r="EA60" s="330">
        <v>0</v>
      </c>
      <c r="EB60" s="330">
        <v>0</v>
      </c>
      <c r="EC60" s="330">
        <v>0</v>
      </c>
      <c r="ED60" s="330">
        <v>0</v>
      </c>
      <c r="EE60" s="330">
        <v>0</v>
      </c>
      <c r="EF60" s="330">
        <v>0</v>
      </c>
      <c r="EG60" s="330">
        <v>0</v>
      </c>
      <c r="EH60" s="330">
        <v>0</v>
      </c>
      <c r="EI60" s="330">
        <v>0</v>
      </c>
      <c r="EJ60" s="330">
        <v>0</v>
      </c>
      <c r="EK60" s="330">
        <v>0</v>
      </c>
      <c r="EL60" s="330">
        <v>0</v>
      </c>
      <c r="EM60" s="330">
        <v>0</v>
      </c>
      <c r="EN60" s="330">
        <v>0</v>
      </c>
      <c r="EO60" s="330">
        <v>0</v>
      </c>
      <c r="EP60" s="330">
        <v>0</v>
      </c>
      <c r="EQ60" s="330">
        <v>0</v>
      </c>
      <c r="ER60" s="330">
        <v>0</v>
      </c>
      <c r="ES60" s="330">
        <v>0</v>
      </c>
      <c r="ET60" s="330">
        <v>0</v>
      </c>
      <c r="EU60" s="330">
        <v>0</v>
      </c>
      <c r="EV60" s="330">
        <v>0</v>
      </c>
      <c r="EW60" s="330">
        <v>0</v>
      </c>
      <c r="EX60" s="330">
        <v>0</v>
      </c>
      <c r="EY60" s="330">
        <v>0</v>
      </c>
      <c r="EZ60" s="330">
        <v>0</v>
      </c>
      <c r="FA60" s="330">
        <v>0</v>
      </c>
      <c r="FB60" s="330">
        <v>0</v>
      </c>
      <c r="FC60" s="330">
        <v>0</v>
      </c>
      <c r="FD60" s="330">
        <v>0</v>
      </c>
      <c r="FE60" s="330">
        <v>0</v>
      </c>
      <c r="FF60" s="330">
        <v>0</v>
      </c>
      <c r="FG60" s="330">
        <v>0</v>
      </c>
      <c r="FH60" s="330">
        <v>0</v>
      </c>
      <c r="FI60" s="330">
        <v>0</v>
      </c>
      <c r="FJ60" s="330">
        <v>0</v>
      </c>
      <c r="FK60" s="330">
        <v>0</v>
      </c>
      <c r="FL60" s="330">
        <v>0</v>
      </c>
      <c r="FM60" s="330">
        <v>0</v>
      </c>
      <c r="FN60" s="330">
        <v>0</v>
      </c>
      <c r="FO60" s="330">
        <v>0</v>
      </c>
      <c r="FP60" s="330">
        <v>0</v>
      </c>
      <c r="FQ60" s="330">
        <v>0</v>
      </c>
      <c r="FR60" s="330">
        <v>0</v>
      </c>
      <c r="FS60" s="330">
        <v>0</v>
      </c>
      <c r="FT60" s="330">
        <v>0</v>
      </c>
      <c r="FU60" s="330">
        <v>0</v>
      </c>
      <c r="FV60" s="330">
        <v>0</v>
      </c>
      <c r="FW60" s="330">
        <v>0</v>
      </c>
      <c r="FX60" s="330">
        <v>0</v>
      </c>
      <c r="FY60" s="330">
        <v>0</v>
      </c>
      <c r="FZ60" s="330">
        <v>0</v>
      </c>
      <c r="GA60" s="330">
        <v>0</v>
      </c>
      <c r="GB60" s="330">
        <v>0</v>
      </c>
      <c r="GC60" s="330">
        <v>0</v>
      </c>
      <c r="GD60" s="330">
        <v>0</v>
      </c>
      <c r="GE60" s="330">
        <v>0</v>
      </c>
      <c r="GF60" s="330">
        <v>0</v>
      </c>
      <c r="GG60" s="330">
        <v>0</v>
      </c>
      <c r="GH60" s="330">
        <v>0</v>
      </c>
      <c r="GI60" s="330">
        <v>0</v>
      </c>
      <c r="GJ60" s="330">
        <v>0</v>
      </c>
      <c r="GK60" s="330">
        <v>0</v>
      </c>
      <c r="GL60" s="330">
        <v>0</v>
      </c>
      <c r="GM60" s="330">
        <v>0</v>
      </c>
      <c r="GN60" s="330">
        <v>0</v>
      </c>
      <c r="GO60" s="330">
        <v>0</v>
      </c>
      <c r="GP60" s="330">
        <v>0</v>
      </c>
      <c r="GQ60" s="330">
        <v>0</v>
      </c>
      <c r="GR60" s="330">
        <v>0</v>
      </c>
      <c r="GS60" s="330">
        <v>0</v>
      </c>
      <c r="GT60" s="330">
        <v>0</v>
      </c>
      <c r="GU60" s="330">
        <v>0</v>
      </c>
      <c r="GV60" s="330">
        <v>0</v>
      </c>
      <c r="GW60" s="330">
        <v>0</v>
      </c>
      <c r="GX60" s="330">
        <v>0</v>
      </c>
      <c r="GY60" s="330">
        <v>0</v>
      </c>
      <c r="GZ60" s="330">
        <v>0</v>
      </c>
      <c r="HA60" s="330">
        <v>0</v>
      </c>
      <c r="HB60" s="330">
        <v>0</v>
      </c>
      <c r="HC60" s="330">
        <v>0</v>
      </c>
      <c r="HD60" s="330">
        <v>0</v>
      </c>
      <c r="HE60" s="330">
        <v>0</v>
      </c>
      <c r="HF60" s="330">
        <v>0</v>
      </c>
      <c r="HG60" s="330">
        <v>0</v>
      </c>
      <c r="HH60" s="330">
        <v>0</v>
      </c>
      <c r="HI60" s="330">
        <v>0</v>
      </c>
      <c r="HJ60" s="330">
        <v>0</v>
      </c>
      <c r="HK60" s="330">
        <v>0</v>
      </c>
      <c r="HL60" s="330">
        <v>0</v>
      </c>
      <c r="HM60" s="330">
        <v>0</v>
      </c>
      <c r="HN60" s="330">
        <v>0</v>
      </c>
      <c r="HO60" s="330">
        <v>0</v>
      </c>
      <c r="HP60" s="330">
        <v>0</v>
      </c>
      <c r="HQ60" s="330">
        <v>0</v>
      </c>
      <c r="HR60" s="330">
        <v>0</v>
      </c>
      <c r="HS60" s="330">
        <v>0</v>
      </c>
      <c r="HT60" s="330">
        <v>0</v>
      </c>
      <c r="HU60" s="330">
        <v>0</v>
      </c>
      <c r="HV60" s="330">
        <v>0</v>
      </c>
      <c r="HW60" s="330">
        <v>0</v>
      </c>
      <c r="HX60" s="330">
        <v>0</v>
      </c>
      <c r="HY60" s="330">
        <v>0</v>
      </c>
      <c r="HZ60" s="330">
        <v>0</v>
      </c>
      <c r="IA60" s="330">
        <v>0</v>
      </c>
      <c r="IB60" s="330">
        <v>0</v>
      </c>
      <c r="IC60" s="330">
        <v>0</v>
      </c>
      <c r="ID60" s="330">
        <v>0</v>
      </c>
      <c r="IE60" s="330">
        <v>0</v>
      </c>
      <c r="IF60" s="330">
        <v>0</v>
      </c>
      <c r="IG60" s="330">
        <v>0</v>
      </c>
      <c r="IH60" s="330">
        <v>0</v>
      </c>
      <c r="II60" s="330">
        <v>0</v>
      </c>
      <c r="IJ60" s="330">
        <v>0</v>
      </c>
      <c r="IK60" s="330">
        <v>0</v>
      </c>
      <c r="IL60" s="330">
        <v>0</v>
      </c>
      <c r="IM60" s="330">
        <v>0</v>
      </c>
      <c r="IN60" s="330">
        <v>0</v>
      </c>
      <c r="IO60" s="330">
        <v>0</v>
      </c>
      <c r="IP60" s="330">
        <v>0</v>
      </c>
      <c r="IQ60" s="330">
        <v>0</v>
      </c>
      <c r="IR60" s="330">
        <v>0</v>
      </c>
      <c r="IS60" s="330">
        <v>0</v>
      </c>
      <c r="IT60" s="330">
        <v>0</v>
      </c>
      <c r="IU60" s="330">
        <v>0</v>
      </c>
      <c r="IV60" s="330">
        <v>0</v>
      </c>
      <c r="IW60" s="330">
        <v>0</v>
      </c>
      <c r="IX60" s="330">
        <v>0</v>
      </c>
      <c r="IY60" s="330">
        <v>0</v>
      </c>
      <c r="IZ60" s="330">
        <v>0</v>
      </c>
      <c r="JA60" s="330">
        <v>0</v>
      </c>
      <c r="JB60" s="330">
        <v>0</v>
      </c>
      <c r="JC60" s="330">
        <v>0</v>
      </c>
      <c r="JD60" s="330">
        <v>0</v>
      </c>
      <c r="JE60" s="330">
        <v>0</v>
      </c>
      <c r="JF60" s="330">
        <v>0</v>
      </c>
      <c r="JG60" s="330">
        <v>0</v>
      </c>
      <c r="JH60" s="330">
        <v>0</v>
      </c>
      <c r="JI60" s="330">
        <v>0</v>
      </c>
      <c r="JJ60" s="330">
        <v>0</v>
      </c>
      <c r="JK60" s="330">
        <v>0</v>
      </c>
      <c r="JL60" s="330">
        <v>0</v>
      </c>
      <c r="JM60" s="330">
        <v>0</v>
      </c>
      <c r="JN60" s="330">
        <v>0</v>
      </c>
      <c r="JO60" s="330">
        <v>0</v>
      </c>
      <c r="JP60" s="330">
        <v>0</v>
      </c>
      <c r="JQ60" s="330">
        <v>0</v>
      </c>
      <c r="JR60" s="330">
        <v>0</v>
      </c>
      <c r="JS60" s="330">
        <v>0</v>
      </c>
      <c r="JT60" s="330">
        <v>0</v>
      </c>
      <c r="JU60" s="330">
        <v>0</v>
      </c>
      <c r="JV60" s="330">
        <v>0</v>
      </c>
      <c r="JW60" s="330">
        <v>0</v>
      </c>
      <c r="JX60" s="330">
        <v>0</v>
      </c>
      <c r="JY60" s="330">
        <v>0</v>
      </c>
      <c r="JZ60" s="330">
        <v>0</v>
      </c>
      <c r="KA60" s="330">
        <v>0</v>
      </c>
      <c r="KB60" s="330">
        <v>0</v>
      </c>
      <c r="KC60" s="330">
        <v>0</v>
      </c>
      <c r="KD60" s="330">
        <v>0</v>
      </c>
      <c r="KE60" s="330">
        <v>0</v>
      </c>
      <c r="KF60" s="330">
        <v>0</v>
      </c>
      <c r="KG60" s="330">
        <v>0</v>
      </c>
      <c r="KH60" s="330">
        <v>0</v>
      </c>
      <c r="KI60" s="330">
        <v>0</v>
      </c>
      <c r="KJ60" s="330">
        <v>0</v>
      </c>
      <c r="KK60" s="330">
        <v>0</v>
      </c>
      <c r="KL60" s="330">
        <v>0</v>
      </c>
      <c r="KM60" s="330">
        <v>0</v>
      </c>
      <c r="KN60" s="330">
        <v>0</v>
      </c>
      <c r="KO60" s="330">
        <v>0</v>
      </c>
      <c r="KP60" s="330">
        <v>0</v>
      </c>
      <c r="KQ60" s="167"/>
      <c r="KS60" s="169">
        <f t="shared" si="6"/>
        <v>0</v>
      </c>
      <c r="KT60" s="169">
        <f t="shared" si="7"/>
        <v>0</v>
      </c>
      <c r="KU60" s="169">
        <f t="shared" si="5"/>
        <v>0</v>
      </c>
      <c r="KV60" s="178"/>
      <c r="KW60" s="178"/>
      <c r="KY60" s="168">
        <f t="shared" si="8"/>
        <v>0</v>
      </c>
    </row>
    <row r="61" spans="1:311" ht="12.75" hidden="1" customHeight="1" x14ac:dyDescent="0.25">
      <c r="A61" s="166">
        <f t="shared" si="9"/>
        <v>2000</v>
      </c>
      <c r="B61" s="273">
        <f t="shared" si="1"/>
        <v>36799</v>
      </c>
      <c r="C61" s="330">
        <v>0</v>
      </c>
      <c r="D61" s="330">
        <v>0</v>
      </c>
      <c r="E61" s="330">
        <v>0</v>
      </c>
      <c r="F61" s="330">
        <v>0</v>
      </c>
      <c r="G61" s="330">
        <v>0</v>
      </c>
      <c r="H61" s="330">
        <v>0</v>
      </c>
      <c r="I61" s="330">
        <v>0</v>
      </c>
      <c r="J61" s="330">
        <v>0</v>
      </c>
      <c r="K61" s="330">
        <v>0</v>
      </c>
      <c r="L61" s="330">
        <v>0</v>
      </c>
      <c r="M61" s="330">
        <v>0</v>
      </c>
      <c r="N61" s="330">
        <v>0</v>
      </c>
      <c r="O61" s="330">
        <v>0</v>
      </c>
      <c r="P61" s="330">
        <v>0</v>
      </c>
      <c r="Q61" s="330">
        <v>0</v>
      </c>
      <c r="R61" s="330">
        <v>0</v>
      </c>
      <c r="S61" s="330">
        <v>0</v>
      </c>
      <c r="T61" s="330">
        <v>0</v>
      </c>
      <c r="U61" s="330">
        <v>0</v>
      </c>
      <c r="V61" s="330">
        <v>0</v>
      </c>
      <c r="W61" s="330">
        <v>0</v>
      </c>
      <c r="X61" s="330">
        <v>0</v>
      </c>
      <c r="Y61" s="330">
        <v>0</v>
      </c>
      <c r="Z61" s="330">
        <v>0</v>
      </c>
      <c r="AA61" s="330">
        <v>0</v>
      </c>
      <c r="AB61" s="330">
        <v>0</v>
      </c>
      <c r="AC61" s="330">
        <v>0</v>
      </c>
      <c r="AD61" s="330">
        <v>0</v>
      </c>
      <c r="AE61" s="330">
        <v>0</v>
      </c>
      <c r="AF61" s="330">
        <v>0</v>
      </c>
      <c r="AG61" s="330">
        <v>0</v>
      </c>
      <c r="AH61" s="330">
        <v>0</v>
      </c>
      <c r="AI61" s="330">
        <v>0</v>
      </c>
      <c r="AJ61" s="330">
        <v>0</v>
      </c>
      <c r="AK61" s="330">
        <v>0</v>
      </c>
      <c r="AL61" s="330">
        <v>0</v>
      </c>
      <c r="AM61" s="330">
        <v>0</v>
      </c>
      <c r="AN61" s="330">
        <v>0</v>
      </c>
      <c r="AO61" s="330">
        <v>0</v>
      </c>
      <c r="AP61" s="330">
        <v>0</v>
      </c>
      <c r="AQ61" s="330">
        <v>0</v>
      </c>
      <c r="AR61" s="330">
        <v>0</v>
      </c>
      <c r="AS61" s="330">
        <v>0</v>
      </c>
      <c r="AT61" s="330">
        <v>0</v>
      </c>
      <c r="AU61" s="330">
        <v>0</v>
      </c>
      <c r="AV61" s="330">
        <v>0</v>
      </c>
      <c r="AW61" s="330">
        <v>0</v>
      </c>
      <c r="AX61" s="330">
        <v>0</v>
      </c>
      <c r="AY61" s="330">
        <v>0</v>
      </c>
      <c r="AZ61" s="330">
        <v>0</v>
      </c>
      <c r="BA61" s="330">
        <v>0</v>
      </c>
      <c r="BB61" s="330">
        <v>0</v>
      </c>
      <c r="BC61" s="330">
        <v>0</v>
      </c>
      <c r="BD61" s="330">
        <v>0</v>
      </c>
      <c r="BE61" s="330">
        <v>0</v>
      </c>
      <c r="BF61" s="330">
        <v>0</v>
      </c>
      <c r="BG61" s="330">
        <v>0</v>
      </c>
      <c r="BH61" s="330">
        <v>0</v>
      </c>
      <c r="BI61" s="330">
        <v>0</v>
      </c>
      <c r="BJ61" s="330">
        <v>0</v>
      </c>
      <c r="BK61" s="330">
        <v>0</v>
      </c>
      <c r="BL61" s="330">
        <v>0</v>
      </c>
      <c r="BM61" s="330">
        <v>0</v>
      </c>
      <c r="BN61" s="330">
        <v>0</v>
      </c>
      <c r="BO61" s="330">
        <v>0</v>
      </c>
      <c r="BP61" s="330">
        <v>0</v>
      </c>
      <c r="BQ61" s="330">
        <v>0</v>
      </c>
      <c r="BR61" s="330">
        <v>0</v>
      </c>
      <c r="BS61" s="330">
        <v>0</v>
      </c>
      <c r="BT61" s="330">
        <v>0</v>
      </c>
      <c r="BU61" s="330">
        <v>0</v>
      </c>
      <c r="BV61" s="330">
        <v>0</v>
      </c>
      <c r="BW61" s="330">
        <v>0</v>
      </c>
      <c r="BX61" s="330">
        <v>0</v>
      </c>
      <c r="BY61" s="330">
        <v>0</v>
      </c>
      <c r="BZ61" s="330">
        <v>0</v>
      </c>
      <c r="CA61" s="330">
        <v>0</v>
      </c>
      <c r="CB61" s="330">
        <v>0</v>
      </c>
      <c r="CC61" s="330">
        <v>0</v>
      </c>
      <c r="CD61" s="330">
        <v>0</v>
      </c>
      <c r="CE61" s="330">
        <v>0</v>
      </c>
      <c r="CF61" s="330">
        <v>0</v>
      </c>
      <c r="CG61" s="330">
        <v>0</v>
      </c>
      <c r="CH61" s="330">
        <v>0</v>
      </c>
      <c r="CI61" s="330">
        <v>0</v>
      </c>
      <c r="CJ61" s="330">
        <v>0</v>
      </c>
      <c r="CK61" s="330">
        <v>0</v>
      </c>
      <c r="CL61" s="330">
        <v>0</v>
      </c>
      <c r="CM61" s="330">
        <v>0</v>
      </c>
      <c r="CN61" s="330">
        <v>0</v>
      </c>
      <c r="CO61" s="330">
        <v>0</v>
      </c>
      <c r="CP61" s="330">
        <v>0</v>
      </c>
      <c r="CQ61" s="330">
        <v>0</v>
      </c>
      <c r="CR61" s="330">
        <v>0</v>
      </c>
      <c r="CS61" s="330">
        <v>0</v>
      </c>
      <c r="CT61" s="330">
        <v>0</v>
      </c>
      <c r="CU61" s="330">
        <v>0</v>
      </c>
      <c r="CV61" s="330">
        <v>0</v>
      </c>
      <c r="CW61" s="330">
        <v>0</v>
      </c>
      <c r="CX61" s="330">
        <v>0</v>
      </c>
      <c r="CY61" s="330">
        <v>0</v>
      </c>
      <c r="CZ61" s="330">
        <v>0</v>
      </c>
      <c r="DA61" s="330">
        <v>0</v>
      </c>
      <c r="DB61" s="330">
        <v>0</v>
      </c>
      <c r="DC61" s="330">
        <v>0</v>
      </c>
      <c r="DD61" s="330">
        <v>0</v>
      </c>
      <c r="DE61" s="330">
        <v>0</v>
      </c>
      <c r="DF61" s="330">
        <v>0</v>
      </c>
      <c r="DG61" s="330">
        <v>0</v>
      </c>
      <c r="DH61" s="330">
        <v>0</v>
      </c>
      <c r="DI61" s="330">
        <v>0</v>
      </c>
      <c r="DJ61" s="330">
        <v>0</v>
      </c>
      <c r="DK61" s="330">
        <v>0</v>
      </c>
      <c r="DL61" s="330">
        <v>0</v>
      </c>
      <c r="DM61" s="330">
        <v>0</v>
      </c>
      <c r="DN61" s="330">
        <v>0</v>
      </c>
      <c r="DO61" s="330">
        <v>0</v>
      </c>
      <c r="DP61" s="330">
        <v>0</v>
      </c>
      <c r="DQ61" s="330">
        <v>0</v>
      </c>
      <c r="DR61" s="330">
        <v>0</v>
      </c>
      <c r="DS61" s="330">
        <v>0</v>
      </c>
      <c r="DT61" s="330">
        <v>0</v>
      </c>
      <c r="DU61" s="330">
        <v>0</v>
      </c>
      <c r="DV61" s="330">
        <v>0</v>
      </c>
      <c r="DW61" s="330">
        <v>0</v>
      </c>
      <c r="DX61" s="330">
        <v>0</v>
      </c>
      <c r="DY61" s="330">
        <v>0</v>
      </c>
      <c r="DZ61" s="330">
        <v>0</v>
      </c>
      <c r="EA61" s="330">
        <v>0</v>
      </c>
      <c r="EB61" s="330">
        <v>0</v>
      </c>
      <c r="EC61" s="330">
        <v>0</v>
      </c>
      <c r="ED61" s="330">
        <v>0</v>
      </c>
      <c r="EE61" s="330">
        <v>0</v>
      </c>
      <c r="EF61" s="330">
        <v>0</v>
      </c>
      <c r="EG61" s="330">
        <v>0</v>
      </c>
      <c r="EH61" s="330">
        <v>0</v>
      </c>
      <c r="EI61" s="330">
        <v>0</v>
      </c>
      <c r="EJ61" s="330">
        <v>0</v>
      </c>
      <c r="EK61" s="330">
        <v>0</v>
      </c>
      <c r="EL61" s="330">
        <v>0</v>
      </c>
      <c r="EM61" s="330">
        <v>0</v>
      </c>
      <c r="EN61" s="330">
        <v>0</v>
      </c>
      <c r="EO61" s="330">
        <v>0</v>
      </c>
      <c r="EP61" s="330">
        <v>0</v>
      </c>
      <c r="EQ61" s="330">
        <v>0</v>
      </c>
      <c r="ER61" s="330">
        <v>0</v>
      </c>
      <c r="ES61" s="330">
        <v>0</v>
      </c>
      <c r="ET61" s="330">
        <v>0</v>
      </c>
      <c r="EU61" s="330">
        <v>0</v>
      </c>
      <c r="EV61" s="330">
        <v>0</v>
      </c>
      <c r="EW61" s="330">
        <v>0</v>
      </c>
      <c r="EX61" s="330">
        <v>0</v>
      </c>
      <c r="EY61" s="330">
        <v>0</v>
      </c>
      <c r="EZ61" s="330">
        <v>0</v>
      </c>
      <c r="FA61" s="330">
        <v>0</v>
      </c>
      <c r="FB61" s="330">
        <v>0</v>
      </c>
      <c r="FC61" s="330">
        <v>0</v>
      </c>
      <c r="FD61" s="330">
        <v>0</v>
      </c>
      <c r="FE61" s="330">
        <v>0</v>
      </c>
      <c r="FF61" s="330">
        <v>0</v>
      </c>
      <c r="FG61" s="330">
        <v>0</v>
      </c>
      <c r="FH61" s="330">
        <v>0</v>
      </c>
      <c r="FI61" s="330">
        <v>0</v>
      </c>
      <c r="FJ61" s="330">
        <v>0</v>
      </c>
      <c r="FK61" s="330">
        <v>0</v>
      </c>
      <c r="FL61" s="330">
        <v>0</v>
      </c>
      <c r="FM61" s="330">
        <v>0</v>
      </c>
      <c r="FN61" s="330">
        <v>0</v>
      </c>
      <c r="FO61" s="330">
        <v>0</v>
      </c>
      <c r="FP61" s="330">
        <v>0</v>
      </c>
      <c r="FQ61" s="330">
        <v>0</v>
      </c>
      <c r="FR61" s="330">
        <v>0</v>
      </c>
      <c r="FS61" s="330">
        <v>0</v>
      </c>
      <c r="FT61" s="330">
        <v>0</v>
      </c>
      <c r="FU61" s="330">
        <v>0</v>
      </c>
      <c r="FV61" s="330">
        <v>0</v>
      </c>
      <c r="FW61" s="330">
        <v>0</v>
      </c>
      <c r="FX61" s="330">
        <v>0</v>
      </c>
      <c r="FY61" s="330">
        <v>0</v>
      </c>
      <c r="FZ61" s="330">
        <v>0</v>
      </c>
      <c r="GA61" s="330">
        <v>0</v>
      </c>
      <c r="GB61" s="330">
        <v>0</v>
      </c>
      <c r="GC61" s="330">
        <v>0</v>
      </c>
      <c r="GD61" s="330">
        <v>0</v>
      </c>
      <c r="GE61" s="330">
        <v>0</v>
      </c>
      <c r="GF61" s="330">
        <v>0</v>
      </c>
      <c r="GG61" s="330">
        <v>0</v>
      </c>
      <c r="GH61" s="330">
        <v>0</v>
      </c>
      <c r="GI61" s="330">
        <v>0</v>
      </c>
      <c r="GJ61" s="330">
        <v>0</v>
      </c>
      <c r="GK61" s="330">
        <v>0</v>
      </c>
      <c r="GL61" s="330">
        <v>0</v>
      </c>
      <c r="GM61" s="330">
        <v>0</v>
      </c>
      <c r="GN61" s="330">
        <v>0</v>
      </c>
      <c r="GO61" s="330">
        <v>0</v>
      </c>
      <c r="GP61" s="330">
        <v>0</v>
      </c>
      <c r="GQ61" s="330">
        <v>0</v>
      </c>
      <c r="GR61" s="330">
        <v>0</v>
      </c>
      <c r="GS61" s="330">
        <v>0</v>
      </c>
      <c r="GT61" s="330">
        <v>0</v>
      </c>
      <c r="GU61" s="330">
        <v>0</v>
      </c>
      <c r="GV61" s="330">
        <v>0</v>
      </c>
      <c r="GW61" s="330">
        <v>0</v>
      </c>
      <c r="GX61" s="330">
        <v>0</v>
      </c>
      <c r="GY61" s="330">
        <v>0</v>
      </c>
      <c r="GZ61" s="330">
        <v>0</v>
      </c>
      <c r="HA61" s="330">
        <v>0</v>
      </c>
      <c r="HB61" s="330">
        <v>0</v>
      </c>
      <c r="HC61" s="330">
        <v>0</v>
      </c>
      <c r="HD61" s="330">
        <v>0</v>
      </c>
      <c r="HE61" s="330">
        <v>0</v>
      </c>
      <c r="HF61" s="330">
        <v>0</v>
      </c>
      <c r="HG61" s="330">
        <v>0</v>
      </c>
      <c r="HH61" s="330">
        <v>0</v>
      </c>
      <c r="HI61" s="330">
        <v>0</v>
      </c>
      <c r="HJ61" s="330">
        <v>0</v>
      </c>
      <c r="HK61" s="330">
        <v>0</v>
      </c>
      <c r="HL61" s="330">
        <v>0</v>
      </c>
      <c r="HM61" s="330">
        <v>0</v>
      </c>
      <c r="HN61" s="330">
        <v>0</v>
      </c>
      <c r="HO61" s="330">
        <v>0</v>
      </c>
      <c r="HP61" s="330">
        <v>0</v>
      </c>
      <c r="HQ61" s="330">
        <v>0</v>
      </c>
      <c r="HR61" s="330">
        <v>0</v>
      </c>
      <c r="HS61" s="330">
        <v>0</v>
      </c>
      <c r="HT61" s="330">
        <v>0</v>
      </c>
      <c r="HU61" s="330">
        <v>0</v>
      </c>
      <c r="HV61" s="330">
        <v>0</v>
      </c>
      <c r="HW61" s="330">
        <v>0</v>
      </c>
      <c r="HX61" s="330">
        <v>0</v>
      </c>
      <c r="HY61" s="330">
        <v>0</v>
      </c>
      <c r="HZ61" s="330">
        <v>0</v>
      </c>
      <c r="IA61" s="330">
        <v>0</v>
      </c>
      <c r="IB61" s="330">
        <v>0</v>
      </c>
      <c r="IC61" s="330">
        <v>0</v>
      </c>
      <c r="ID61" s="330">
        <v>0</v>
      </c>
      <c r="IE61" s="330">
        <v>0</v>
      </c>
      <c r="IF61" s="330">
        <v>0</v>
      </c>
      <c r="IG61" s="330">
        <v>0</v>
      </c>
      <c r="IH61" s="330">
        <v>0</v>
      </c>
      <c r="II61" s="330">
        <v>0</v>
      </c>
      <c r="IJ61" s="330">
        <v>0</v>
      </c>
      <c r="IK61" s="330">
        <v>0</v>
      </c>
      <c r="IL61" s="330">
        <v>0</v>
      </c>
      <c r="IM61" s="330">
        <v>0</v>
      </c>
      <c r="IN61" s="330">
        <v>0</v>
      </c>
      <c r="IO61" s="330">
        <v>0</v>
      </c>
      <c r="IP61" s="330">
        <v>0</v>
      </c>
      <c r="IQ61" s="330">
        <v>0</v>
      </c>
      <c r="IR61" s="330">
        <v>0</v>
      </c>
      <c r="IS61" s="330">
        <v>0</v>
      </c>
      <c r="IT61" s="330">
        <v>0</v>
      </c>
      <c r="IU61" s="330">
        <v>0</v>
      </c>
      <c r="IV61" s="330">
        <v>0</v>
      </c>
      <c r="IW61" s="330">
        <v>0</v>
      </c>
      <c r="IX61" s="330">
        <v>0</v>
      </c>
      <c r="IY61" s="330">
        <v>0</v>
      </c>
      <c r="IZ61" s="330">
        <v>0</v>
      </c>
      <c r="JA61" s="330">
        <v>0</v>
      </c>
      <c r="JB61" s="330">
        <v>0</v>
      </c>
      <c r="JC61" s="330">
        <v>0</v>
      </c>
      <c r="JD61" s="330">
        <v>0</v>
      </c>
      <c r="JE61" s="330">
        <v>0</v>
      </c>
      <c r="JF61" s="330">
        <v>0</v>
      </c>
      <c r="JG61" s="330">
        <v>0</v>
      </c>
      <c r="JH61" s="330">
        <v>0</v>
      </c>
      <c r="JI61" s="330">
        <v>0</v>
      </c>
      <c r="JJ61" s="330">
        <v>0</v>
      </c>
      <c r="JK61" s="330">
        <v>0</v>
      </c>
      <c r="JL61" s="330">
        <v>0</v>
      </c>
      <c r="JM61" s="330">
        <v>0</v>
      </c>
      <c r="JN61" s="330">
        <v>0</v>
      </c>
      <c r="JO61" s="330">
        <v>0</v>
      </c>
      <c r="JP61" s="330">
        <v>0</v>
      </c>
      <c r="JQ61" s="330">
        <v>0</v>
      </c>
      <c r="JR61" s="330">
        <v>0</v>
      </c>
      <c r="JS61" s="330">
        <v>0</v>
      </c>
      <c r="JT61" s="330">
        <v>0</v>
      </c>
      <c r="JU61" s="330">
        <v>0</v>
      </c>
      <c r="JV61" s="330">
        <v>0</v>
      </c>
      <c r="JW61" s="330">
        <v>0</v>
      </c>
      <c r="JX61" s="330">
        <v>0</v>
      </c>
      <c r="JY61" s="330">
        <v>0</v>
      </c>
      <c r="JZ61" s="330">
        <v>0</v>
      </c>
      <c r="KA61" s="330">
        <v>0</v>
      </c>
      <c r="KB61" s="330">
        <v>0</v>
      </c>
      <c r="KC61" s="330">
        <v>0</v>
      </c>
      <c r="KD61" s="330">
        <v>0</v>
      </c>
      <c r="KE61" s="330">
        <v>0</v>
      </c>
      <c r="KF61" s="330">
        <v>0</v>
      </c>
      <c r="KG61" s="330">
        <v>0</v>
      </c>
      <c r="KH61" s="330">
        <v>0</v>
      </c>
      <c r="KI61" s="330">
        <v>0</v>
      </c>
      <c r="KJ61" s="330">
        <v>0</v>
      </c>
      <c r="KK61" s="330">
        <v>0</v>
      </c>
      <c r="KL61" s="330">
        <v>0</v>
      </c>
      <c r="KM61" s="330">
        <v>0</v>
      </c>
      <c r="KN61" s="330">
        <v>0</v>
      </c>
      <c r="KO61" s="330">
        <v>0</v>
      </c>
      <c r="KP61" s="330">
        <v>0</v>
      </c>
      <c r="KQ61" s="167"/>
      <c r="KS61" s="169">
        <f t="shared" si="6"/>
        <v>0</v>
      </c>
      <c r="KT61" s="169">
        <f t="shared" si="7"/>
        <v>0</v>
      </c>
      <c r="KU61" s="169">
        <f t="shared" si="5"/>
        <v>0</v>
      </c>
      <c r="KV61" s="178"/>
      <c r="KW61" s="178"/>
      <c r="KY61" s="168">
        <f t="shared" si="8"/>
        <v>0</v>
      </c>
    </row>
    <row r="62" spans="1:311" ht="12.75" hidden="1" customHeight="1" x14ac:dyDescent="0.25">
      <c r="A62" s="166">
        <f t="shared" si="9"/>
        <v>2000</v>
      </c>
      <c r="B62" s="273">
        <f t="shared" si="1"/>
        <v>36891</v>
      </c>
      <c r="C62" s="330">
        <v>0</v>
      </c>
      <c r="D62" s="330">
        <v>0</v>
      </c>
      <c r="E62" s="330">
        <v>0</v>
      </c>
      <c r="F62" s="330">
        <v>0</v>
      </c>
      <c r="G62" s="330">
        <v>0</v>
      </c>
      <c r="H62" s="330">
        <v>0</v>
      </c>
      <c r="I62" s="330">
        <v>0</v>
      </c>
      <c r="J62" s="330">
        <v>0</v>
      </c>
      <c r="K62" s="330">
        <v>0</v>
      </c>
      <c r="L62" s="330">
        <v>0</v>
      </c>
      <c r="M62" s="330">
        <v>0</v>
      </c>
      <c r="N62" s="330">
        <v>0</v>
      </c>
      <c r="O62" s="330">
        <v>0</v>
      </c>
      <c r="P62" s="330">
        <v>0</v>
      </c>
      <c r="Q62" s="330">
        <v>0</v>
      </c>
      <c r="R62" s="330">
        <v>0</v>
      </c>
      <c r="S62" s="330">
        <v>0</v>
      </c>
      <c r="T62" s="330">
        <v>0</v>
      </c>
      <c r="U62" s="330">
        <v>0</v>
      </c>
      <c r="V62" s="330">
        <v>0</v>
      </c>
      <c r="W62" s="330">
        <v>0</v>
      </c>
      <c r="X62" s="330">
        <v>0</v>
      </c>
      <c r="Y62" s="330">
        <v>0</v>
      </c>
      <c r="Z62" s="330">
        <v>0</v>
      </c>
      <c r="AA62" s="330">
        <v>0</v>
      </c>
      <c r="AB62" s="330">
        <v>0</v>
      </c>
      <c r="AC62" s="330">
        <v>0</v>
      </c>
      <c r="AD62" s="330">
        <v>0</v>
      </c>
      <c r="AE62" s="330">
        <v>0</v>
      </c>
      <c r="AF62" s="330">
        <v>0</v>
      </c>
      <c r="AG62" s="330">
        <v>0</v>
      </c>
      <c r="AH62" s="330">
        <v>0</v>
      </c>
      <c r="AI62" s="330">
        <v>0</v>
      </c>
      <c r="AJ62" s="330">
        <v>0</v>
      </c>
      <c r="AK62" s="330">
        <v>0</v>
      </c>
      <c r="AL62" s="330">
        <v>0</v>
      </c>
      <c r="AM62" s="330">
        <v>0</v>
      </c>
      <c r="AN62" s="330">
        <v>0</v>
      </c>
      <c r="AO62" s="330">
        <v>0</v>
      </c>
      <c r="AP62" s="330">
        <v>0</v>
      </c>
      <c r="AQ62" s="330">
        <v>0</v>
      </c>
      <c r="AR62" s="330">
        <v>0</v>
      </c>
      <c r="AS62" s="330">
        <v>0</v>
      </c>
      <c r="AT62" s="330">
        <v>0</v>
      </c>
      <c r="AU62" s="330">
        <v>0</v>
      </c>
      <c r="AV62" s="330">
        <v>0</v>
      </c>
      <c r="AW62" s="330">
        <v>0</v>
      </c>
      <c r="AX62" s="330">
        <v>0</v>
      </c>
      <c r="AY62" s="330">
        <v>0</v>
      </c>
      <c r="AZ62" s="330">
        <v>0</v>
      </c>
      <c r="BA62" s="330">
        <v>0</v>
      </c>
      <c r="BB62" s="330">
        <v>0</v>
      </c>
      <c r="BC62" s="330">
        <v>0</v>
      </c>
      <c r="BD62" s="330">
        <v>0</v>
      </c>
      <c r="BE62" s="330">
        <v>0</v>
      </c>
      <c r="BF62" s="330">
        <v>0</v>
      </c>
      <c r="BG62" s="330">
        <v>0</v>
      </c>
      <c r="BH62" s="330">
        <v>0</v>
      </c>
      <c r="BI62" s="330">
        <v>0</v>
      </c>
      <c r="BJ62" s="330">
        <v>0</v>
      </c>
      <c r="BK62" s="330">
        <v>0</v>
      </c>
      <c r="BL62" s="330">
        <v>0</v>
      </c>
      <c r="BM62" s="330">
        <v>0</v>
      </c>
      <c r="BN62" s="330">
        <v>0</v>
      </c>
      <c r="BO62" s="330">
        <v>0</v>
      </c>
      <c r="BP62" s="330">
        <v>0</v>
      </c>
      <c r="BQ62" s="330">
        <v>0</v>
      </c>
      <c r="BR62" s="330">
        <v>0</v>
      </c>
      <c r="BS62" s="330">
        <v>0</v>
      </c>
      <c r="BT62" s="330">
        <v>0</v>
      </c>
      <c r="BU62" s="330">
        <v>0</v>
      </c>
      <c r="BV62" s="330">
        <v>0</v>
      </c>
      <c r="BW62" s="330">
        <v>0</v>
      </c>
      <c r="BX62" s="330">
        <v>0</v>
      </c>
      <c r="BY62" s="330">
        <v>0</v>
      </c>
      <c r="BZ62" s="330">
        <v>0</v>
      </c>
      <c r="CA62" s="330">
        <v>0</v>
      </c>
      <c r="CB62" s="330">
        <v>0</v>
      </c>
      <c r="CC62" s="330">
        <v>0</v>
      </c>
      <c r="CD62" s="330">
        <v>0</v>
      </c>
      <c r="CE62" s="330">
        <v>0</v>
      </c>
      <c r="CF62" s="330">
        <v>0</v>
      </c>
      <c r="CG62" s="330">
        <v>0</v>
      </c>
      <c r="CH62" s="330">
        <v>0</v>
      </c>
      <c r="CI62" s="330">
        <v>0</v>
      </c>
      <c r="CJ62" s="330">
        <v>0</v>
      </c>
      <c r="CK62" s="330">
        <v>0</v>
      </c>
      <c r="CL62" s="330">
        <v>0</v>
      </c>
      <c r="CM62" s="330">
        <v>0</v>
      </c>
      <c r="CN62" s="330">
        <v>0</v>
      </c>
      <c r="CO62" s="330">
        <v>0</v>
      </c>
      <c r="CP62" s="330">
        <v>0</v>
      </c>
      <c r="CQ62" s="330">
        <v>0</v>
      </c>
      <c r="CR62" s="330">
        <v>0</v>
      </c>
      <c r="CS62" s="330">
        <v>0</v>
      </c>
      <c r="CT62" s="330">
        <v>0</v>
      </c>
      <c r="CU62" s="330">
        <v>0</v>
      </c>
      <c r="CV62" s="330">
        <v>0</v>
      </c>
      <c r="CW62" s="330">
        <v>0</v>
      </c>
      <c r="CX62" s="330">
        <v>0</v>
      </c>
      <c r="CY62" s="330">
        <v>0</v>
      </c>
      <c r="CZ62" s="330">
        <v>0</v>
      </c>
      <c r="DA62" s="330">
        <v>0</v>
      </c>
      <c r="DB62" s="330">
        <v>0</v>
      </c>
      <c r="DC62" s="330">
        <v>0</v>
      </c>
      <c r="DD62" s="330">
        <v>0</v>
      </c>
      <c r="DE62" s="330">
        <v>0</v>
      </c>
      <c r="DF62" s="330">
        <v>0</v>
      </c>
      <c r="DG62" s="330">
        <v>0</v>
      </c>
      <c r="DH62" s="330">
        <v>0</v>
      </c>
      <c r="DI62" s="330">
        <v>0</v>
      </c>
      <c r="DJ62" s="330">
        <v>0</v>
      </c>
      <c r="DK62" s="330">
        <v>0</v>
      </c>
      <c r="DL62" s="330">
        <v>0</v>
      </c>
      <c r="DM62" s="330">
        <v>0</v>
      </c>
      <c r="DN62" s="330">
        <v>0</v>
      </c>
      <c r="DO62" s="330">
        <v>0</v>
      </c>
      <c r="DP62" s="330">
        <v>0</v>
      </c>
      <c r="DQ62" s="330">
        <v>0</v>
      </c>
      <c r="DR62" s="330">
        <v>0</v>
      </c>
      <c r="DS62" s="330">
        <v>0</v>
      </c>
      <c r="DT62" s="330">
        <v>0</v>
      </c>
      <c r="DU62" s="330">
        <v>0</v>
      </c>
      <c r="DV62" s="330">
        <v>0</v>
      </c>
      <c r="DW62" s="330">
        <v>0</v>
      </c>
      <c r="DX62" s="330">
        <v>0</v>
      </c>
      <c r="DY62" s="330">
        <v>0</v>
      </c>
      <c r="DZ62" s="330">
        <v>0</v>
      </c>
      <c r="EA62" s="330">
        <v>0</v>
      </c>
      <c r="EB62" s="330">
        <v>0</v>
      </c>
      <c r="EC62" s="330">
        <v>0</v>
      </c>
      <c r="ED62" s="330">
        <v>0</v>
      </c>
      <c r="EE62" s="330">
        <v>0</v>
      </c>
      <c r="EF62" s="330">
        <v>0</v>
      </c>
      <c r="EG62" s="330">
        <v>0</v>
      </c>
      <c r="EH62" s="330">
        <v>0</v>
      </c>
      <c r="EI62" s="330">
        <v>0</v>
      </c>
      <c r="EJ62" s="330">
        <v>0</v>
      </c>
      <c r="EK62" s="330">
        <v>0</v>
      </c>
      <c r="EL62" s="330">
        <v>0</v>
      </c>
      <c r="EM62" s="330">
        <v>0</v>
      </c>
      <c r="EN62" s="330">
        <v>0</v>
      </c>
      <c r="EO62" s="330">
        <v>0</v>
      </c>
      <c r="EP62" s="330">
        <v>0</v>
      </c>
      <c r="EQ62" s="330">
        <v>0</v>
      </c>
      <c r="ER62" s="330">
        <v>0</v>
      </c>
      <c r="ES62" s="330">
        <v>0</v>
      </c>
      <c r="ET62" s="330">
        <v>0</v>
      </c>
      <c r="EU62" s="330">
        <v>0</v>
      </c>
      <c r="EV62" s="330">
        <v>0</v>
      </c>
      <c r="EW62" s="330">
        <v>0</v>
      </c>
      <c r="EX62" s="330">
        <v>0</v>
      </c>
      <c r="EY62" s="330">
        <v>0</v>
      </c>
      <c r="EZ62" s="330">
        <v>0</v>
      </c>
      <c r="FA62" s="330">
        <v>0</v>
      </c>
      <c r="FB62" s="330">
        <v>0</v>
      </c>
      <c r="FC62" s="330">
        <v>0</v>
      </c>
      <c r="FD62" s="330">
        <v>0</v>
      </c>
      <c r="FE62" s="330">
        <v>0</v>
      </c>
      <c r="FF62" s="330">
        <v>0</v>
      </c>
      <c r="FG62" s="330">
        <v>0</v>
      </c>
      <c r="FH62" s="330">
        <v>0</v>
      </c>
      <c r="FI62" s="330">
        <v>0</v>
      </c>
      <c r="FJ62" s="330">
        <v>0</v>
      </c>
      <c r="FK62" s="330">
        <v>0</v>
      </c>
      <c r="FL62" s="330">
        <v>0</v>
      </c>
      <c r="FM62" s="330">
        <v>0</v>
      </c>
      <c r="FN62" s="330">
        <v>0</v>
      </c>
      <c r="FO62" s="330">
        <v>0</v>
      </c>
      <c r="FP62" s="330">
        <v>0</v>
      </c>
      <c r="FQ62" s="330">
        <v>0</v>
      </c>
      <c r="FR62" s="330">
        <v>0</v>
      </c>
      <c r="FS62" s="330">
        <v>0</v>
      </c>
      <c r="FT62" s="330">
        <v>0</v>
      </c>
      <c r="FU62" s="330">
        <v>0</v>
      </c>
      <c r="FV62" s="330">
        <v>0</v>
      </c>
      <c r="FW62" s="330">
        <v>0</v>
      </c>
      <c r="FX62" s="330">
        <v>0</v>
      </c>
      <c r="FY62" s="330">
        <v>0</v>
      </c>
      <c r="FZ62" s="330">
        <v>0</v>
      </c>
      <c r="GA62" s="330">
        <v>0</v>
      </c>
      <c r="GB62" s="330">
        <v>0</v>
      </c>
      <c r="GC62" s="330">
        <v>0</v>
      </c>
      <c r="GD62" s="330">
        <v>0</v>
      </c>
      <c r="GE62" s="330">
        <v>0</v>
      </c>
      <c r="GF62" s="330">
        <v>0</v>
      </c>
      <c r="GG62" s="330">
        <v>0</v>
      </c>
      <c r="GH62" s="330">
        <v>0</v>
      </c>
      <c r="GI62" s="330">
        <v>0</v>
      </c>
      <c r="GJ62" s="330">
        <v>0</v>
      </c>
      <c r="GK62" s="330">
        <v>0</v>
      </c>
      <c r="GL62" s="330">
        <v>0</v>
      </c>
      <c r="GM62" s="330">
        <v>0</v>
      </c>
      <c r="GN62" s="330">
        <v>0</v>
      </c>
      <c r="GO62" s="330">
        <v>0</v>
      </c>
      <c r="GP62" s="330">
        <v>0</v>
      </c>
      <c r="GQ62" s="330">
        <v>0</v>
      </c>
      <c r="GR62" s="330">
        <v>0</v>
      </c>
      <c r="GS62" s="330">
        <v>0</v>
      </c>
      <c r="GT62" s="330">
        <v>0</v>
      </c>
      <c r="GU62" s="330">
        <v>0</v>
      </c>
      <c r="GV62" s="330">
        <v>0</v>
      </c>
      <c r="GW62" s="330">
        <v>0</v>
      </c>
      <c r="GX62" s="330">
        <v>0</v>
      </c>
      <c r="GY62" s="330">
        <v>0</v>
      </c>
      <c r="GZ62" s="330">
        <v>0</v>
      </c>
      <c r="HA62" s="330">
        <v>0</v>
      </c>
      <c r="HB62" s="330">
        <v>0</v>
      </c>
      <c r="HC62" s="330">
        <v>0</v>
      </c>
      <c r="HD62" s="330">
        <v>0</v>
      </c>
      <c r="HE62" s="330">
        <v>0</v>
      </c>
      <c r="HF62" s="330">
        <v>0</v>
      </c>
      <c r="HG62" s="330">
        <v>0</v>
      </c>
      <c r="HH62" s="330">
        <v>0</v>
      </c>
      <c r="HI62" s="330">
        <v>0</v>
      </c>
      <c r="HJ62" s="330">
        <v>0</v>
      </c>
      <c r="HK62" s="330">
        <v>0</v>
      </c>
      <c r="HL62" s="330">
        <v>0</v>
      </c>
      <c r="HM62" s="330">
        <v>0</v>
      </c>
      <c r="HN62" s="330">
        <v>0</v>
      </c>
      <c r="HO62" s="330">
        <v>0</v>
      </c>
      <c r="HP62" s="330">
        <v>0</v>
      </c>
      <c r="HQ62" s="330">
        <v>0</v>
      </c>
      <c r="HR62" s="330">
        <v>0</v>
      </c>
      <c r="HS62" s="330">
        <v>0</v>
      </c>
      <c r="HT62" s="330">
        <v>0</v>
      </c>
      <c r="HU62" s="330">
        <v>0</v>
      </c>
      <c r="HV62" s="330">
        <v>0</v>
      </c>
      <c r="HW62" s="330">
        <v>0</v>
      </c>
      <c r="HX62" s="330">
        <v>0</v>
      </c>
      <c r="HY62" s="330">
        <v>0</v>
      </c>
      <c r="HZ62" s="330">
        <v>0</v>
      </c>
      <c r="IA62" s="330">
        <v>0</v>
      </c>
      <c r="IB62" s="330">
        <v>0</v>
      </c>
      <c r="IC62" s="330">
        <v>0</v>
      </c>
      <c r="ID62" s="330">
        <v>0</v>
      </c>
      <c r="IE62" s="330">
        <v>0</v>
      </c>
      <c r="IF62" s="330">
        <v>0</v>
      </c>
      <c r="IG62" s="330">
        <v>0</v>
      </c>
      <c r="IH62" s="330">
        <v>0</v>
      </c>
      <c r="II62" s="330">
        <v>0</v>
      </c>
      <c r="IJ62" s="330">
        <v>0</v>
      </c>
      <c r="IK62" s="330">
        <v>0</v>
      </c>
      <c r="IL62" s="330">
        <v>0</v>
      </c>
      <c r="IM62" s="330">
        <v>0</v>
      </c>
      <c r="IN62" s="330">
        <v>0</v>
      </c>
      <c r="IO62" s="330">
        <v>0</v>
      </c>
      <c r="IP62" s="330">
        <v>0</v>
      </c>
      <c r="IQ62" s="330">
        <v>0</v>
      </c>
      <c r="IR62" s="330">
        <v>0</v>
      </c>
      <c r="IS62" s="330">
        <v>0</v>
      </c>
      <c r="IT62" s="330">
        <v>0</v>
      </c>
      <c r="IU62" s="330">
        <v>0</v>
      </c>
      <c r="IV62" s="330">
        <v>0</v>
      </c>
      <c r="IW62" s="330">
        <v>0</v>
      </c>
      <c r="IX62" s="330">
        <v>0</v>
      </c>
      <c r="IY62" s="330">
        <v>0</v>
      </c>
      <c r="IZ62" s="330">
        <v>0</v>
      </c>
      <c r="JA62" s="330">
        <v>0</v>
      </c>
      <c r="JB62" s="330">
        <v>0</v>
      </c>
      <c r="JC62" s="330">
        <v>0</v>
      </c>
      <c r="JD62" s="330">
        <v>0</v>
      </c>
      <c r="JE62" s="330">
        <v>0</v>
      </c>
      <c r="JF62" s="330">
        <v>0</v>
      </c>
      <c r="JG62" s="330">
        <v>0</v>
      </c>
      <c r="JH62" s="330">
        <v>0</v>
      </c>
      <c r="JI62" s="330">
        <v>0</v>
      </c>
      <c r="JJ62" s="330">
        <v>0</v>
      </c>
      <c r="JK62" s="330">
        <v>0</v>
      </c>
      <c r="JL62" s="330">
        <v>0</v>
      </c>
      <c r="JM62" s="330">
        <v>0</v>
      </c>
      <c r="JN62" s="330">
        <v>0</v>
      </c>
      <c r="JO62" s="330">
        <v>0</v>
      </c>
      <c r="JP62" s="330">
        <v>0</v>
      </c>
      <c r="JQ62" s="330">
        <v>0</v>
      </c>
      <c r="JR62" s="330">
        <v>0</v>
      </c>
      <c r="JS62" s="330">
        <v>0</v>
      </c>
      <c r="JT62" s="330">
        <v>0</v>
      </c>
      <c r="JU62" s="330">
        <v>0</v>
      </c>
      <c r="JV62" s="330">
        <v>0</v>
      </c>
      <c r="JW62" s="330">
        <v>0</v>
      </c>
      <c r="JX62" s="330">
        <v>0</v>
      </c>
      <c r="JY62" s="330">
        <v>0</v>
      </c>
      <c r="JZ62" s="330">
        <v>0</v>
      </c>
      <c r="KA62" s="330">
        <v>0</v>
      </c>
      <c r="KB62" s="330">
        <v>0</v>
      </c>
      <c r="KC62" s="330">
        <v>0</v>
      </c>
      <c r="KD62" s="330">
        <v>0</v>
      </c>
      <c r="KE62" s="330">
        <v>0</v>
      </c>
      <c r="KF62" s="330">
        <v>0</v>
      </c>
      <c r="KG62" s="330">
        <v>0</v>
      </c>
      <c r="KH62" s="330">
        <v>0</v>
      </c>
      <c r="KI62" s="330">
        <v>0</v>
      </c>
      <c r="KJ62" s="330">
        <v>0</v>
      </c>
      <c r="KK62" s="330">
        <v>0</v>
      </c>
      <c r="KL62" s="330">
        <v>0</v>
      </c>
      <c r="KM62" s="330">
        <v>0</v>
      </c>
      <c r="KN62" s="330">
        <v>0</v>
      </c>
      <c r="KO62" s="330">
        <v>0</v>
      </c>
      <c r="KP62" s="330">
        <v>0</v>
      </c>
      <c r="KQ62" s="167"/>
      <c r="KS62" s="169">
        <f t="shared" si="6"/>
        <v>0</v>
      </c>
      <c r="KT62" s="169">
        <f t="shared" si="7"/>
        <v>0</v>
      </c>
      <c r="KU62" s="169">
        <f t="shared" si="5"/>
        <v>0</v>
      </c>
      <c r="KV62" s="178"/>
      <c r="KW62" s="178"/>
      <c r="KY62" s="168">
        <f t="shared" si="8"/>
        <v>0</v>
      </c>
    </row>
    <row r="63" spans="1:311" ht="12.75" hidden="1" customHeight="1" x14ac:dyDescent="0.25">
      <c r="A63" s="166">
        <f t="shared" si="9"/>
        <v>2001</v>
      </c>
      <c r="B63" s="273">
        <f t="shared" si="1"/>
        <v>36981</v>
      </c>
      <c r="C63" s="330">
        <v>0</v>
      </c>
      <c r="D63" s="330">
        <v>0</v>
      </c>
      <c r="E63" s="330">
        <v>0</v>
      </c>
      <c r="F63" s="330">
        <v>0</v>
      </c>
      <c r="G63" s="330">
        <v>0</v>
      </c>
      <c r="H63" s="330">
        <v>0</v>
      </c>
      <c r="I63" s="330">
        <v>0</v>
      </c>
      <c r="J63" s="330">
        <v>0</v>
      </c>
      <c r="K63" s="330">
        <v>0</v>
      </c>
      <c r="L63" s="330">
        <v>0</v>
      </c>
      <c r="M63" s="330">
        <v>0</v>
      </c>
      <c r="N63" s="330">
        <v>0</v>
      </c>
      <c r="O63" s="330">
        <v>0</v>
      </c>
      <c r="P63" s="330">
        <v>0</v>
      </c>
      <c r="Q63" s="330">
        <v>0</v>
      </c>
      <c r="R63" s="330">
        <v>0</v>
      </c>
      <c r="S63" s="330">
        <v>0</v>
      </c>
      <c r="T63" s="330">
        <v>0</v>
      </c>
      <c r="U63" s="330">
        <v>0</v>
      </c>
      <c r="V63" s="330">
        <v>0</v>
      </c>
      <c r="W63" s="330">
        <v>0</v>
      </c>
      <c r="X63" s="330">
        <v>0</v>
      </c>
      <c r="Y63" s="330">
        <v>0</v>
      </c>
      <c r="Z63" s="330">
        <v>0</v>
      </c>
      <c r="AA63" s="330">
        <v>0</v>
      </c>
      <c r="AB63" s="330">
        <v>0</v>
      </c>
      <c r="AC63" s="330">
        <v>0</v>
      </c>
      <c r="AD63" s="330">
        <v>0</v>
      </c>
      <c r="AE63" s="330">
        <v>0</v>
      </c>
      <c r="AF63" s="330">
        <v>0</v>
      </c>
      <c r="AG63" s="330">
        <v>0</v>
      </c>
      <c r="AH63" s="330">
        <v>0</v>
      </c>
      <c r="AI63" s="330">
        <v>0</v>
      </c>
      <c r="AJ63" s="330">
        <v>0</v>
      </c>
      <c r="AK63" s="330">
        <v>0</v>
      </c>
      <c r="AL63" s="330">
        <v>0</v>
      </c>
      <c r="AM63" s="330">
        <v>0</v>
      </c>
      <c r="AN63" s="330">
        <v>0</v>
      </c>
      <c r="AO63" s="330">
        <v>0</v>
      </c>
      <c r="AP63" s="330">
        <v>0</v>
      </c>
      <c r="AQ63" s="330">
        <v>0</v>
      </c>
      <c r="AR63" s="330">
        <v>0</v>
      </c>
      <c r="AS63" s="330">
        <v>0</v>
      </c>
      <c r="AT63" s="330">
        <v>0</v>
      </c>
      <c r="AU63" s="330">
        <v>0</v>
      </c>
      <c r="AV63" s="330">
        <v>0</v>
      </c>
      <c r="AW63" s="330">
        <v>0</v>
      </c>
      <c r="AX63" s="330">
        <v>0</v>
      </c>
      <c r="AY63" s="330">
        <v>0</v>
      </c>
      <c r="AZ63" s="330">
        <v>0</v>
      </c>
      <c r="BA63" s="330">
        <v>0</v>
      </c>
      <c r="BB63" s="330">
        <v>0</v>
      </c>
      <c r="BC63" s="330">
        <v>0</v>
      </c>
      <c r="BD63" s="330">
        <v>0</v>
      </c>
      <c r="BE63" s="330">
        <v>0</v>
      </c>
      <c r="BF63" s="330">
        <v>0</v>
      </c>
      <c r="BG63" s="330">
        <v>0</v>
      </c>
      <c r="BH63" s="330">
        <v>0</v>
      </c>
      <c r="BI63" s="330">
        <v>0</v>
      </c>
      <c r="BJ63" s="330">
        <v>0</v>
      </c>
      <c r="BK63" s="330">
        <v>0</v>
      </c>
      <c r="BL63" s="330">
        <v>0</v>
      </c>
      <c r="BM63" s="330">
        <v>0</v>
      </c>
      <c r="BN63" s="330">
        <v>0</v>
      </c>
      <c r="BO63" s="330">
        <v>0</v>
      </c>
      <c r="BP63" s="330">
        <v>0</v>
      </c>
      <c r="BQ63" s="330">
        <v>0</v>
      </c>
      <c r="BR63" s="330">
        <v>0</v>
      </c>
      <c r="BS63" s="330">
        <v>0</v>
      </c>
      <c r="BT63" s="330">
        <v>0</v>
      </c>
      <c r="BU63" s="330">
        <v>0</v>
      </c>
      <c r="BV63" s="330">
        <v>0</v>
      </c>
      <c r="BW63" s="330">
        <v>0</v>
      </c>
      <c r="BX63" s="330">
        <v>0</v>
      </c>
      <c r="BY63" s="330">
        <v>0</v>
      </c>
      <c r="BZ63" s="330">
        <v>0</v>
      </c>
      <c r="CA63" s="330">
        <v>0</v>
      </c>
      <c r="CB63" s="330">
        <v>0</v>
      </c>
      <c r="CC63" s="330">
        <v>0</v>
      </c>
      <c r="CD63" s="330">
        <v>0</v>
      </c>
      <c r="CE63" s="330">
        <v>0</v>
      </c>
      <c r="CF63" s="330">
        <v>0</v>
      </c>
      <c r="CG63" s="330">
        <v>0</v>
      </c>
      <c r="CH63" s="330">
        <v>0</v>
      </c>
      <c r="CI63" s="330">
        <v>0</v>
      </c>
      <c r="CJ63" s="330">
        <v>0</v>
      </c>
      <c r="CK63" s="330">
        <v>0</v>
      </c>
      <c r="CL63" s="330">
        <v>0</v>
      </c>
      <c r="CM63" s="330">
        <v>0</v>
      </c>
      <c r="CN63" s="330">
        <v>0</v>
      </c>
      <c r="CO63" s="330">
        <v>0</v>
      </c>
      <c r="CP63" s="330">
        <v>0</v>
      </c>
      <c r="CQ63" s="330">
        <v>0</v>
      </c>
      <c r="CR63" s="330">
        <v>0</v>
      </c>
      <c r="CS63" s="330">
        <v>0</v>
      </c>
      <c r="CT63" s="330">
        <v>0</v>
      </c>
      <c r="CU63" s="330">
        <v>0</v>
      </c>
      <c r="CV63" s="330">
        <v>0</v>
      </c>
      <c r="CW63" s="330">
        <v>0</v>
      </c>
      <c r="CX63" s="330">
        <v>0</v>
      </c>
      <c r="CY63" s="330">
        <v>0</v>
      </c>
      <c r="CZ63" s="330">
        <v>0</v>
      </c>
      <c r="DA63" s="330">
        <v>0</v>
      </c>
      <c r="DB63" s="330">
        <v>0</v>
      </c>
      <c r="DC63" s="330">
        <v>0</v>
      </c>
      <c r="DD63" s="330">
        <v>0</v>
      </c>
      <c r="DE63" s="330">
        <v>0</v>
      </c>
      <c r="DF63" s="330">
        <v>0</v>
      </c>
      <c r="DG63" s="330">
        <v>0</v>
      </c>
      <c r="DH63" s="330">
        <v>0</v>
      </c>
      <c r="DI63" s="330">
        <v>0</v>
      </c>
      <c r="DJ63" s="330">
        <v>0</v>
      </c>
      <c r="DK63" s="330">
        <v>0</v>
      </c>
      <c r="DL63" s="330">
        <v>0</v>
      </c>
      <c r="DM63" s="330">
        <v>0</v>
      </c>
      <c r="DN63" s="330">
        <v>0</v>
      </c>
      <c r="DO63" s="330">
        <v>0</v>
      </c>
      <c r="DP63" s="330">
        <v>0</v>
      </c>
      <c r="DQ63" s="330">
        <v>0</v>
      </c>
      <c r="DR63" s="330">
        <v>0</v>
      </c>
      <c r="DS63" s="330">
        <v>0</v>
      </c>
      <c r="DT63" s="330">
        <v>0</v>
      </c>
      <c r="DU63" s="330">
        <v>0</v>
      </c>
      <c r="DV63" s="330">
        <v>0</v>
      </c>
      <c r="DW63" s="330">
        <v>0</v>
      </c>
      <c r="DX63" s="330">
        <v>0</v>
      </c>
      <c r="DY63" s="330">
        <v>0</v>
      </c>
      <c r="DZ63" s="330">
        <v>0</v>
      </c>
      <c r="EA63" s="330">
        <v>0</v>
      </c>
      <c r="EB63" s="330">
        <v>0</v>
      </c>
      <c r="EC63" s="330">
        <v>0</v>
      </c>
      <c r="ED63" s="330">
        <v>0</v>
      </c>
      <c r="EE63" s="330">
        <v>0</v>
      </c>
      <c r="EF63" s="330">
        <v>0</v>
      </c>
      <c r="EG63" s="330">
        <v>0</v>
      </c>
      <c r="EH63" s="330">
        <v>0</v>
      </c>
      <c r="EI63" s="330">
        <v>0</v>
      </c>
      <c r="EJ63" s="330">
        <v>0</v>
      </c>
      <c r="EK63" s="330">
        <v>0</v>
      </c>
      <c r="EL63" s="330">
        <v>0</v>
      </c>
      <c r="EM63" s="330">
        <v>0</v>
      </c>
      <c r="EN63" s="330">
        <v>0</v>
      </c>
      <c r="EO63" s="330">
        <v>0</v>
      </c>
      <c r="EP63" s="330">
        <v>0</v>
      </c>
      <c r="EQ63" s="330">
        <v>0</v>
      </c>
      <c r="ER63" s="330">
        <v>0</v>
      </c>
      <c r="ES63" s="330">
        <v>0</v>
      </c>
      <c r="ET63" s="330">
        <v>0</v>
      </c>
      <c r="EU63" s="330">
        <v>0</v>
      </c>
      <c r="EV63" s="330">
        <v>0</v>
      </c>
      <c r="EW63" s="330">
        <v>0</v>
      </c>
      <c r="EX63" s="330">
        <v>0</v>
      </c>
      <c r="EY63" s="330">
        <v>0</v>
      </c>
      <c r="EZ63" s="330">
        <v>0</v>
      </c>
      <c r="FA63" s="330">
        <v>0</v>
      </c>
      <c r="FB63" s="330">
        <v>0</v>
      </c>
      <c r="FC63" s="330">
        <v>0</v>
      </c>
      <c r="FD63" s="330">
        <v>0</v>
      </c>
      <c r="FE63" s="330">
        <v>0</v>
      </c>
      <c r="FF63" s="330">
        <v>0</v>
      </c>
      <c r="FG63" s="330">
        <v>0</v>
      </c>
      <c r="FH63" s="330">
        <v>0</v>
      </c>
      <c r="FI63" s="330">
        <v>0</v>
      </c>
      <c r="FJ63" s="330">
        <v>0</v>
      </c>
      <c r="FK63" s="330">
        <v>0</v>
      </c>
      <c r="FL63" s="330">
        <v>0</v>
      </c>
      <c r="FM63" s="330">
        <v>0</v>
      </c>
      <c r="FN63" s="330">
        <v>0</v>
      </c>
      <c r="FO63" s="330">
        <v>0</v>
      </c>
      <c r="FP63" s="330">
        <v>0</v>
      </c>
      <c r="FQ63" s="330">
        <v>0</v>
      </c>
      <c r="FR63" s="330">
        <v>0</v>
      </c>
      <c r="FS63" s="330">
        <v>0</v>
      </c>
      <c r="FT63" s="330">
        <v>0</v>
      </c>
      <c r="FU63" s="330">
        <v>0</v>
      </c>
      <c r="FV63" s="330">
        <v>0</v>
      </c>
      <c r="FW63" s="330">
        <v>0</v>
      </c>
      <c r="FX63" s="330">
        <v>0</v>
      </c>
      <c r="FY63" s="330">
        <v>0</v>
      </c>
      <c r="FZ63" s="330">
        <v>0</v>
      </c>
      <c r="GA63" s="330">
        <v>0</v>
      </c>
      <c r="GB63" s="330">
        <v>0</v>
      </c>
      <c r="GC63" s="330">
        <v>0</v>
      </c>
      <c r="GD63" s="330">
        <v>0</v>
      </c>
      <c r="GE63" s="330">
        <v>0</v>
      </c>
      <c r="GF63" s="330">
        <v>0</v>
      </c>
      <c r="GG63" s="330">
        <v>0</v>
      </c>
      <c r="GH63" s="330">
        <v>0</v>
      </c>
      <c r="GI63" s="330">
        <v>0</v>
      </c>
      <c r="GJ63" s="330">
        <v>0</v>
      </c>
      <c r="GK63" s="330">
        <v>0</v>
      </c>
      <c r="GL63" s="330">
        <v>0</v>
      </c>
      <c r="GM63" s="330">
        <v>0</v>
      </c>
      <c r="GN63" s="330">
        <v>0</v>
      </c>
      <c r="GO63" s="330">
        <v>0</v>
      </c>
      <c r="GP63" s="330">
        <v>0</v>
      </c>
      <c r="GQ63" s="330">
        <v>0</v>
      </c>
      <c r="GR63" s="330">
        <v>0</v>
      </c>
      <c r="GS63" s="330">
        <v>0</v>
      </c>
      <c r="GT63" s="330">
        <v>0</v>
      </c>
      <c r="GU63" s="330">
        <v>0</v>
      </c>
      <c r="GV63" s="330">
        <v>0</v>
      </c>
      <c r="GW63" s="330">
        <v>0</v>
      </c>
      <c r="GX63" s="330">
        <v>0</v>
      </c>
      <c r="GY63" s="330">
        <v>0</v>
      </c>
      <c r="GZ63" s="330">
        <v>0</v>
      </c>
      <c r="HA63" s="330">
        <v>0</v>
      </c>
      <c r="HB63" s="330">
        <v>0</v>
      </c>
      <c r="HC63" s="330">
        <v>0</v>
      </c>
      <c r="HD63" s="330">
        <v>0</v>
      </c>
      <c r="HE63" s="330">
        <v>0</v>
      </c>
      <c r="HF63" s="330">
        <v>0</v>
      </c>
      <c r="HG63" s="330">
        <v>0</v>
      </c>
      <c r="HH63" s="330">
        <v>0</v>
      </c>
      <c r="HI63" s="330">
        <v>0</v>
      </c>
      <c r="HJ63" s="330">
        <v>0</v>
      </c>
      <c r="HK63" s="330">
        <v>0</v>
      </c>
      <c r="HL63" s="330">
        <v>0</v>
      </c>
      <c r="HM63" s="330">
        <v>0</v>
      </c>
      <c r="HN63" s="330">
        <v>0</v>
      </c>
      <c r="HO63" s="330">
        <v>0</v>
      </c>
      <c r="HP63" s="330">
        <v>0</v>
      </c>
      <c r="HQ63" s="330">
        <v>0</v>
      </c>
      <c r="HR63" s="330">
        <v>0</v>
      </c>
      <c r="HS63" s="330">
        <v>0</v>
      </c>
      <c r="HT63" s="330">
        <v>0</v>
      </c>
      <c r="HU63" s="330">
        <v>0</v>
      </c>
      <c r="HV63" s="330">
        <v>0</v>
      </c>
      <c r="HW63" s="330">
        <v>0</v>
      </c>
      <c r="HX63" s="330">
        <v>0</v>
      </c>
      <c r="HY63" s="330">
        <v>0</v>
      </c>
      <c r="HZ63" s="330">
        <v>0</v>
      </c>
      <c r="IA63" s="330">
        <v>0</v>
      </c>
      <c r="IB63" s="330">
        <v>0</v>
      </c>
      <c r="IC63" s="330">
        <v>0</v>
      </c>
      <c r="ID63" s="330">
        <v>0</v>
      </c>
      <c r="IE63" s="330">
        <v>0</v>
      </c>
      <c r="IF63" s="330">
        <v>0</v>
      </c>
      <c r="IG63" s="330">
        <v>0</v>
      </c>
      <c r="IH63" s="330">
        <v>0</v>
      </c>
      <c r="II63" s="330">
        <v>0</v>
      </c>
      <c r="IJ63" s="330">
        <v>0</v>
      </c>
      <c r="IK63" s="330">
        <v>0</v>
      </c>
      <c r="IL63" s="330">
        <v>0</v>
      </c>
      <c r="IM63" s="330">
        <v>0</v>
      </c>
      <c r="IN63" s="330">
        <v>0</v>
      </c>
      <c r="IO63" s="330">
        <v>0</v>
      </c>
      <c r="IP63" s="330">
        <v>0</v>
      </c>
      <c r="IQ63" s="330">
        <v>0</v>
      </c>
      <c r="IR63" s="330">
        <v>0</v>
      </c>
      <c r="IS63" s="330">
        <v>0</v>
      </c>
      <c r="IT63" s="330">
        <v>0</v>
      </c>
      <c r="IU63" s="330">
        <v>0</v>
      </c>
      <c r="IV63" s="330">
        <v>0</v>
      </c>
      <c r="IW63" s="330">
        <v>0</v>
      </c>
      <c r="IX63" s="330">
        <v>0</v>
      </c>
      <c r="IY63" s="330">
        <v>0</v>
      </c>
      <c r="IZ63" s="330">
        <v>0</v>
      </c>
      <c r="JA63" s="330">
        <v>0</v>
      </c>
      <c r="JB63" s="330">
        <v>0</v>
      </c>
      <c r="JC63" s="330">
        <v>0</v>
      </c>
      <c r="JD63" s="330">
        <v>0</v>
      </c>
      <c r="JE63" s="330">
        <v>0</v>
      </c>
      <c r="JF63" s="330">
        <v>0</v>
      </c>
      <c r="JG63" s="330">
        <v>0</v>
      </c>
      <c r="JH63" s="330">
        <v>0</v>
      </c>
      <c r="JI63" s="330">
        <v>0</v>
      </c>
      <c r="JJ63" s="330">
        <v>0</v>
      </c>
      <c r="JK63" s="330">
        <v>0</v>
      </c>
      <c r="JL63" s="330">
        <v>0</v>
      </c>
      <c r="JM63" s="330">
        <v>0</v>
      </c>
      <c r="JN63" s="330">
        <v>0</v>
      </c>
      <c r="JO63" s="330">
        <v>0</v>
      </c>
      <c r="JP63" s="330">
        <v>0</v>
      </c>
      <c r="JQ63" s="330">
        <v>0</v>
      </c>
      <c r="JR63" s="330">
        <v>0</v>
      </c>
      <c r="JS63" s="330">
        <v>0</v>
      </c>
      <c r="JT63" s="330">
        <v>0</v>
      </c>
      <c r="JU63" s="330">
        <v>0</v>
      </c>
      <c r="JV63" s="330">
        <v>0</v>
      </c>
      <c r="JW63" s="330">
        <v>0</v>
      </c>
      <c r="JX63" s="330">
        <v>0</v>
      </c>
      <c r="JY63" s="330">
        <v>0</v>
      </c>
      <c r="JZ63" s="330">
        <v>0</v>
      </c>
      <c r="KA63" s="330">
        <v>0</v>
      </c>
      <c r="KB63" s="330">
        <v>0</v>
      </c>
      <c r="KC63" s="330">
        <v>0</v>
      </c>
      <c r="KD63" s="330">
        <v>0</v>
      </c>
      <c r="KE63" s="330">
        <v>0</v>
      </c>
      <c r="KF63" s="330">
        <v>0</v>
      </c>
      <c r="KG63" s="330">
        <v>0</v>
      </c>
      <c r="KH63" s="330">
        <v>0</v>
      </c>
      <c r="KI63" s="330">
        <v>0</v>
      </c>
      <c r="KJ63" s="330">
        <v>0</v>
      </c>
      <c r="KK63" s="330">
        <v>0</v>
      </c>
      <c r="KL63" s="330">
        <v>0</v>
      </c>
      <c r="KM63" s="330">
        <v>0</v>
      </c>
      <c r="KN63" s="330">
        <v>0</v>
      </c>
      <c r="KO63" s="330">
        <v>0</v>
      </c>
      <c r="KP63" s="330">
        <v>0</v>
      </c>
      <c r="KQ63" s="167"/>
      <c r="KS63" s="169">
        <f t="shared" si="6"/>
        <v>0</v>
      </c>
      <c r="KT63" s="169">
        <f t="shared" si="7"/>
        <v>0</v>
      </c>
      <c r="KU63" s="169">
        <f t="shared" si="5"/>
        <v>0</v>
      </c>
      <c r="KV63" s="178"/>
      <c r="KW63" s="178"/>
      <c r="KY63" s="168">
        <f t="shared" si="8"/>
        <v>0</v>
      </c>
    </row>
    <row r="64" spans="1:311" ht="12.75" hidden="1" customHeight="1" x14ac:dyDescent="0.25">
      <c r="A64" s="166">
        <f t="shared" si="9"/>
        <v>2001</v>
      </c>
      <c r="B64" s="273">
        <f t="shared" si="1"/>
        <v>37072</v>
      </c>
      <c r="C64" s="330">
        <v>0</v>
      </c>
      <c r="D64" s="330">
        <v>0</v>
      </c>
      <c r="E64" s="330">
        <v>0</v>
      </c>
      <c r="F64" s="330">
        <v>0</v>
      </c>
      <c r="G64" s="330">
        <v>0</v>
      </c>
      <c r="H64" s="330">
        <v>0</v>
      </c>
      <c r="I64" s="330">
        <v>0</v>
      </c>
      <c r="J64" s="330">
        <v>0</v>
      </c>
      <c r="K64" s="330">
        <v>0</v>
      </c>
      <c r="L64" s="330">
        <v>0</v>
      </c>
      <c r="M64" s="330">
        <v>0</v>
      </c>
      <c r="N64" s="330">
        <v>0</v>
      </c>
      <c r="O64" s="330">
        <v>0</v>
      </c>
      <c r="P64" s="330">
        <v>0</v>
      </c>
      <c r="Q64" s="330">
        <v>0</v>
      </c>
      <c r="R64" s="330">
        <v>0</v>
      </c>
      <c r="S64" s="330">
        <v>0</v>
      </c>
      <c r="T64" s="330">
        <v>0</v>
      </c>
      <c r="U64" s="330">
        <v>0</v>
      </c>
      <c r="V64" s="330">
        <v>0</v>
      </c>
      <c r="W64" s="330">
        <v>0</v>
      </c>
      <c r="X64" s="330">
        <v>0</v>
      </c>
      <c r="Y64" s="330">
        <v>0</v>
      </c>
      <c r="Z64" s="330">
        <v>0</v>
      </c>
      <c r="AA64" s="330">
        <v>0</v>
      </c>
      <c r="AB64" s="330">
        <v>0</v>
      </c>
      <c r="AC64" s="330">
        <v>0</v>
      </c>
      <c r="AD64" s="330">
        <v>0</v>
      </c>
      <c r="AE64" s="330">
        <v>0</v>
      </c>
      <c r="AF64" s="330">
        <v>0</v>
      </c>
      <c r="AG64" s="330">
        <v>0</v>
      </c>
      <c r="AH64" s="330">
        <v>0</v>
      </c>
      <c r="AI64" s="330">
        <v>0</v>
      </c>
      <c r="AJ64" s="330">
        <v>0</v>
      </c>
      <c r="AK64" s="330">
        <v>0</v>
      </c>
      <c r="AL64" s="330">
        <v>0</v>
      </c>
      <c r="AM64" s="330">
        <v>0</v>
      </c>
      <c r="AN64" s="330">
        <v>0</v>
      </c>
      <c r="AO64" s="330">
        <v>0</v>
      </c>
      <c r="AP64" s="330">
        <v>0</v>
      </c>
      <c r="AQ64" s="330">
        <v>0</v>
      </c>
      <c r="AR64" s="330">
        <v>0</v>
      </c>
      <c r="AS64" s="330">
        <v>0</v>
      </c>
      <c r="AT64" s="330">
        <v>0</v>
      </c>
      <c r="AU64" s="330">
        <v>0</v>
      </c>
      <c r="AV64" s="330">
        <v>0</v>
      </c>
      <c r="AW64" s="330">
        <v>0</v>
      </c>
      <c r="AX64" s="330">
        <v>0</v>
      </c>
      <c r="AY64" s="330">
        <v>0</v>
      </c>
      <c r="AZ64" s="330">
        <v>0</v>
      </c>
      <c r="BA64" s="330">
        <v>0</v>
      </c>
      <c r="BB64" s="330">
        <v>0</v>
      </c>
      <c r="BC64" s="330">
        <v>0</v>
      </c>
      <c r="BD64" s="330">
        <v>0</v>
      </c>
      <c r="BE64" s="330">
        <v>0</v>
      </c>
      <c r="BF64" s="330">
        <v>0</v>
      </c>
      <c r="BG64" s="330">
        <v>0</v>
      </c>
      <c r="BH64" s="330">
        <v>0</v>
      </c>
      <c r="BI64" s="330">
        <v>0</v>
      </c>
      <c r="BJ64" s="330">
        <v>0</v>
      </c>
      <c r="BK64" s="330">
        <v>0</v>
      </c>
      <c r="BL64" s="330">
        <v>0</v>
      </c>
      <c r="BM64" s="330">
        <v>0</v>
      </c>
      <c r="BN64" s="330">
        <v>0</v>
      </c>
      <c r="BO64" s="330">
        <v>0</v>
      </c>
      <c r="BP64" s="330">
        <v>0</v>
      </c>
      <c r="BQ64" s="330">
        <v>0</v>
      </c>
      <c r="BR64" s="330">
        <v>0</v>
      </c>
      <c r="BS64" s="330">
        <v>0</v>
      </c>
      <c r="BT64" s="330">
        <v>0</v>
      </c>
      <c r="BU64" s="330">
        <v>0</v>
      </c>
      <c r="BV64" s="330">
        <v>0</v>
      </c>
      <c r="BW64" s="330">
        <v>0</v>
      </c>
      <c r="BX64" s="330">
        <v>0</v>
      </c>
      <c r="BY64" s="330">
        <v>0</v>
      </c>
      <c r="BZ64" s="330">
        <v>0</v>
      </c>
      <c r="CA64" s="330">
        <v>0</v>
      </c>
      <c r="CB64" s="330">
        <v>0</v>
      </c>
      <c r="CC64" s="330">
        <v>0</v>
      </c>
      <c r="CD64" s="330">
        <v>0</v>
      </c>
      <c r="CE64" s="330">
        <v>0</v>
      </c>
      <c r="CF64" s="330">
        <v>0</v>
      </c>
      <c r="CG64" s="330">
        <v>0</v>
      </c>
      <c r="CH64" s="330">
        <v>0</v>
      </c>
      <c r="CI64" s="330">
        <v>0</v>
      </c>
      <c r="CJ64" s="330">
        <v>0</v>
      </c>
      <c r="CK64" s="330">
        <v>0</v>
      </c>
      <c r="CL64" s="330">
        <v>0</v>
      </c>
      <c r="CM64" s="330">
        <v>0</v>
      </c>
      <c r="CN64" s="330">
        <v>0</v>
      </c>
      <c r="CO64" s="330">
        <v>0</v>
      </c>
      <c r="CP64" s="330">
        <v>0</v>
      </c>
      <c r="CQ64" s="330">
        <v>0</v>
      </c>
      <c r="CR64" s="330">
        <v>0</v>
      </c>
      <c r="CS64" s="330">
        <v>0</v>
      </c>
      <c r="CT64" s="330">
        <v>0</v>
      </c>
      <c r="CU64" s="330">
        <v>0</v>
      </c>
      <c r="CV64" s="330">
        <v>0</v>
      </c>
      <c r="CW64" s="330">
        <v>0</v>
      </c>
      <c r="CX64" s="330">
        <v>0</v>
      </c>
      <c r="CY64" s="330">
        <v>0</v>
      </c>
      <c r="CZ64" s="330">
        <v>0</v>
      </c>
      <c r="DA64" s="330">
        <v>0</v>
      </c>
      <c r="DB64" s="330">
        <v>0</v>
      </c>
      <c r="DC64" s="330">
        <v>0</v>
      </c>
      <c r="DD64" s="330">
        <v>0</v>
      </c>
      <c r="DE64" s="330">
        <v>0</v>
      </c>
      <c r="DF64" s="330">
        <v>0</v>
      </c>
      <c r="DG64" s="330">
        <v>0</v>
      </c>
      <c r="DH64" s="330">
        <v>0</v>
      </c>
      <c r="DI64" s="330">
        <v>0</v>
      </c>
      <c r="DJ64" s="330">
        <v>0</v>
      </c>
      <c r="DK64" s="330">
        <v>0</v>
      </c>
      <c r="DL64" s="330">
        <v>0</v>
      </c>
      <c r="DM64" s="330">
        <v>0</v>
      </c>
      <c r="DN64" s="330">
        <v>0</v>
      </c>
      <c r="DO64" s="330">
        <v>0</v>
      </c>
      <c r="DP64" s="330">
        <v>0</v>
      </c>
      <c r="DQ64" s="330">
        <v>0</v>
      </c>
      <c r="DR64" s="330">
        <v>0</v>
      </c>
      <c r="DS64" s="330">
        <v>0</v>
      </c>
      <c r="DT64" s="330">
        <v>0</v>
      </c>
      <c r="DU64" s="330">
        <v>0</v>
      </c>
      <c r="DV64" s="330">
        <v>0</v>
      </c>
      <c r="DW64" s="330">
        <v>0</v>
      </c>
      <c r="DX64" s="330">
        <v>0</v>
      </c>
      <c r="DY64" s="330">
        <v>0</v>
      </c>
      <c r="DZ64" s="330">
        <v>0</v>
      </c>
      <c r="EA64" s="330">
        <v>0</v>
      </c>
      <c r="EB64" s="330">
        <v>0</v>
      </c>
      <c r="EC64" s="330">
        <v>0</v>
      </c>
      <c r="ED64" s="330">
        <v>0</v>
      </c>
      <c r="EE64" s="330">
        <v>0</v>
      </c>
      <c r="EF64" s="330">
        <v>0</v>
      </c>
      <c r="EG64" s="330">
        <v>0</v>
      </c>
      <c r="EH64" s="330">
        <v>0</v>
      </c>
      <c r="EI64" s="330">
        <v>0</v>
      </c>
      <c r="EJ64" s="330">
        <v>0</v>
      </c>
      <c r="EK64" s="330">
        <v>0</v>
      </c>
      <c r="EL64" s="330">
        <v>0</v>
      </c>
      <c r="EM64" s="330">
        <v>0</v>
      </c>
      <c r="EN64" s="330">
        <v>0</v>
      </c>
      <c r="EO64" s="330">
        <v>0</v>
      </c>
      <c r="EP64" s="330">
        <v>0</v>
      </c>
      <c r="EQ64" s="330">
        <v>0</v>
      </c>
      <c r="ER64" s="330">
        <v>0</v>
      </c>
      <c r="ES64" s="330">
        <v>0</v>
      </c>
      <c r="ET64" s="330">
        <v>0</v>
      </c>
      <c r="EU64" s="330">
        <v>0</v>
      </c>
      <c r="EV64" s="330">
        <v>0</v>
      </c>
      <c r="EW64" s="330">
        <v>0</v>
      </c>
      <c r="EX64" s="330">
        <v>0</v>
      </c>
      <c r="EY64" s="330">
        <v>0</v>
      </c>
      <c r="EZ64" s="330">
        <v>0</v>
      </c>
      <c r="FA64" s="330">
        <v>0</v>
      </c>
      <c r="FB64" s="330">
        <v>0</v>
      </c>
      <c r="FC64" s="330">
        <v>0</v>
      </c>
      <c r="FD64" s="330">
        <v>0</v>
      </c>
      <c r="FE64" s="330">
        <v>0</v>
      </c>
      <c r="FF64" s="330">
        <v>0</v>
      </c>
      <c r="FG64" s="330">
        <v>0</v>
      </c>
      <c r="FH64" s="330">
        <v>0</v>
      </c>
      <c r="FI64" s="330">
        <v>0</v>
      </c>
      <c r="FJ64" s="330">
        <v>0</v>
      </c>
      <c r="FK64" s="330">
        <v>0</v>
      </c>
      <c r="FL64" s="330">
        <v>0</v>
      </c>
      <c r="FM64" s="330">
        <v>0</v>
      </c>
      <c r="FN64" s="330">
        <v>0</v>
      </c>
      <c r="FO64" s="330">
        <v>0</v>
      </c>
      <c r="FP64" s="330">
        <v>0</v>
      </c>
      <c r="FQ64" s="330">
        <v>0</v>
      </c>
      <c r="FR64" s="330">
        <v>0</v>
      </c>
      <c r="FS64" s="330">
        <v>0</v>
      </c>
      <c r="FT64" s="330">
        <v>0</v>
      </c>
      <c r="FU64" s="330">
        <v>0</v>
      </c>
      <c r="FV64" s="330">
        <v>0</v>
      </c>
      <c r="FW64" s="330">
        <v>0</v>
      </c>
      <c r="FX64" s="330">
        <v>0</v>
      </c>
      <c r="FY64" s="330">
        <v>0</v>
      </c>
      <c r="FZ64" s="330">
        <v>0</v>
      </c>
      <c r="GA64" s="330">
        <v>0</v>
      </c>
      <c r="GB64" s="330">
        <v>0</v>
      </c>
      <c r="GC64" s="330">
        <v>0</v>
      </c>
      <c r="GD64" s="330">
        <v>0</v>
      </c>
      <c r="GE64" s="330">
        <v>0</v>
      </c>
      <c r="GF64" s="330">
        <v>0</v>
      </c>
      <c r="GG64" s="330">
        <v>0</v>
      </c>
      <c r="GH64" s="330">
        <v>0</v>
      </c>
      <c r="GI64" s="330">
        <v>0</v>
      </c>
      <c r="GJ64" s="330">
        <v>0</v>
      </c>
      <c r="GK64" s="330">
        <v>0</v>
      </c>
      <c r="GL64" s="330">
        <v>0</v>
      </c>
      <c r="GM64" s="330">
        <v>0</v>
      </c>
      <c r="GN64" s="330">
        <v>0</v>
      </c>
      <c r="GO64" s="330">
        <v>0</v>
      </c>
      <c r="GP64" s="330">
        <v>0</v>
      </c>
      <c r="GQ64" s="330">
        <v>0</v>
      </c>
      <c r="GR64" s="330">
        <v>0</v>
      </c>
      <c r="GS64" s="330">
        <v>0</v>
      </c>
      <c r="GT64" s="330">
        <v>0</v>
      </c>
      <c r="GU64" s="330">
        <v>0</v>
      </c>
      <c r="GV64" s="330">
        <v>0</v>
      </c>
      <c r="GW64" s="330">
        <v>0</v>
      </c>
      <c r="GX64" s="330">
        <v>0</v>
      </c>
      <c r="GY64" s="330">
        <v>0</v>
      </c>
      <c r="GZ64" s="330">
        <v>0</v>
      </c>
      <c r="HA64" s="330">
        <v>0</v>
      </c>
      <c r="HB64" s="330">
        <v>0</v>
      </c>
      <c r="HC64" s="330">
        <v>0</v>
      </c>
      <c r="HD64" s="330">
        <v>0</v>
      </c>
      <c r="HE64" s="330">
        <v>0</v>
      </c>
      <c r="HF64" s="330">
        <v>0</v>
      </c>
      <c r="HG64" s="330">
        <v>0</v>
      </c>
      <c r="HH64" s="330">
        <v>0</v>
      </c>
      <c r="HI64" s="330">
        <v>0</v>
      </c>
      <c r="HJ64" s="330">
        <v>0</v>
      </c>
      <c r="HK64" s="330">
        <v>0</v>
      </c>
      <c r="HL64" s="330">
        <v>0</v>
      </c>
      <c r="HM64" s="330">
        <v>0</v>
      </c>
      <c r="HN64" s="330">
        <v>0</v>
      </c>
      <c r="HO64" s="330">
        <v>0</v>
      </c>
      <c r="HP64" s="330">
        <v>0</v>
      </c>
      <c r="HQ64" s="330">
        <v>0</v>
      </c>
      <c r="HR64" s="330">
        <v>0</v>
      </c>
      <c r="HS64" s="330">
        <v>0</v>
      </c>
      <c r="HT64" s="330">
        <v>0</v>
      </c>
      <c r="HU64" s="330">
        <v>0</v>
      </c>
      <c r="HV64" s="330">
        <v>0</v>
      </c>
      <c r="HW64" s="330">
        <v>0</v>
      </c>
      <c r="HX64" s="330">
        <v>0</v>
      </c>
      <c r="HY64" s="330">
        <v>0</v>
      </c>
      <c r="HZ64" s="330">
        <v>0</v>
      </c>
      <c r="IA64" s="330">
        <v>0</v>
      </c>
      <c r="IB64" s="330">
        <v>0</v>
      </c>
      <c r="IC64" s="330">
        <v>0</v>
      </c>
      <c r="ID64" s="330">
        <v>0</v>
      </c>
      <c r="IE64" s="330">
        <v>0</v>
      </c>
      <c r="IF64" s="330">
        <v>0</v>
      </c>
      <c r="IG64" s="330">
        <v>0</v>
      </c>
      <c r="IH64" s="330">
        <v>0</v>
      </c>
      <c r="II64" s="330">
        <v>0</v>
      </c>
      <c r="IJ64" s="330">
        <v>0</v>
      </c>
      <c r="IK64" s="330">
        <v>0</v>
      </c>
      <c r="IL64" s="330">
        <v>0</v>
      </c>
      <c r="IM64" s="330">
        <v>0</v>
      </c>
      <c r="IN64" s="330">
        <v>0</v>
      </c>
      <c r="IO64" s="330">
        <v>0</v>
      </c>
      <c r="IP64" s="330">
        <v>0</v>
      </c>
      <c r="IQ64" s="330">
        <v>0</v>
      </c>
      <c r="IR64" s="330">
        <v>0</v>
      </c>
      <c r="IS64" s="330">
        <v>0</v>
      </c>
      <c r="IT64" s="330">
        <v>0</v>
      </c>
      <c r="IU64" s="330">
        <v>0</v>
      </c>
      <c r="IV64" s="330">
        <v>0</v>
      </c>
      <c r="IW64" s="330">
        <v>0</v>
      </c>
      <c r="IX64" s="330">
        <v>0</v>
      </c>
      <c r="IY64" s="330">
        <v>0</v>
      </c>
      <c r="IZ64" s="330">
        <v>0</v>
      </c>
      <c r="JA64" s="330">
        <v>0</v>
      </c>
      <c r="JB64" s="330">
        <v>0</v>
      </c>
      <c r="JC64" s="330">
        <v>0</v>
      </c>
      <c r="JD64" s="330">
        <v>0</v>
      </c>
      <c r="JE64" s="330">
        <v>0</v>
      </c>
      <c r="JF64" s="330">
        <v>0</v>
      </c>
      <c r="JG64" s="330">
        <v>0</v>
      </c>
      <c r="JH64" s="330">
        <v>0</v>
      </c>
      <c r="JI64" s="330">
        <v>0</v>
      </c>
      <c r="JJ64" s="330">
        <v>0</v>
      </c>
      <c r="JK64" s="330">
        <v>0</v>
      </c>
      <c r="JL64" s="330">
        <v>0</v>
      </c>
      <c r="JM64" s="330">
        <v>0</v>
      </c>
      <c r="JN64" s="330">
        <v>0</v>
      </c>
      <c r="JO64" s="330">
        <v>0</v>
      </c>
      <c r="JP64" s="330">
        <v>0</v>
      </c>
      <c r="JQ64" s="330">
        <v>0</v>
      </c>
      <c r="JR64" s="330">
        <v>0</v>
      </c>
      <c r="JS64" s="330">
        <v>0</v>
      </c>
      <c r="JT64" s="330">
        <v>0</v>
      </c>
      <c r="JU64" s="330">
        <v>0</v>
      </c>
      <c r="JV64" s="330">
        <v>0</v>
      </c>
      <c r="JW64" s="330">
        <v>0</v>
      </c>
      <c r="JX64" s="330">
        <v>0</v>
      </c>
      <c r="JY64" s="330">
        <v>0</v>
      </c>
      <c r="JZ64" s="330">
        <v>0</v>
      </c>
      <c r="KA64" s="330">
        <v>0</v>
      </c>
      <c r="KB64" s="330">
        <v>0</v>
      </c>
      <c r="KC64" s="330">
        <v>0</v>
      </c>
      <c r="KD64" s="330">
        <v>0</v>
      </c>
      <c r="KE64" s="330">
        <v>0</v>
      </c>
      <c r="KF64" s="330">
        <v>0</v>
      </c>
      <c r="KG64" s="330">
        <v>0</v>
      </c>
      <c r="KH64" s="330">
        <v>0</v>
      </c>
      <c r="KI64" s="330">
        <v>0</v>
      </c>
      <c r="KJ64" s="330">
        <v>0</v>
      </c>
      <c r="KK64" s="330">
        <v>0</v>
      </c>
      <c r="KL64" s="330">
        <v>0</v>
      </c>
      <c r="KM64" s="330">
        <v>0</v>
      </c>
      <c r="KN64" s="330">
        <v>0</v>
      </c>
      <c r="KO64" s="330">
        <v>0</v>
      </c>
      <c r="KP64" s="330">
        <v>0</v>
      </c>
      <c r="KQ64" s="167"/>
      <c r="KS64" s="169">
        <f t="shared" si="6"/>
        <v>0</v>
      </c>
      <c r="KT64" s="169">
        <f t="shared" si="7"/>
        <v>0</v>
      </c>
      <c r="KU64" s="169">
        <f t="shared" si="5"/>
        <v>0</v>
      </c>
      <c r="KV64" s="178"/>
      <c r="KW64" s="178"/>
      <c r="KY64" s="168">
        <f t="shared" si="8"/>
        <v>0</v>
      </c>
    </row>
    <row r="65" spans="1:311" ht="12.75" hidden="1" customHeight="1" x14ac:dyDescent="0.25">
      <c r="A65" s="166">
        <f t="shared" si="9"/>
        <v>2001</v>
      </c>
      <c r="B65" s="273">
        <f t="shared" si="1"/>
        <v>37164</v>
      </c>
      <c r="C65" s="330">
        <v>0</v>
      </c>
      <c r="D65" s="330">
        <v>0</v>
      </c>
      <c r="E65" s="330">
        <v>0</v>
      </c>
      <c r="F65" s="330">
        <v>0</v>
      </c>
      <c r="G65" s="330">
        <v>0</v>
      </c>
      <c r="H65" s="330">
        <v>0</v>
      </c>
      <c r="I65" s="330">
        <v>0</v>
      </c>
      <c r="J65" s="330">
        <v>0</v>
      </c>
      <c r="K65" s="330">
        <v>0</v>
      </c>
      <c r="L65" s="330">
        <v>0</v>
      </c>
      <c r="M65" s="330">
        <v>0</v>
      </c>
      <c r="N65" s="330">
        <v>0</v>
      </c>
      <c r="O65" s="330">
        <v>0</v>
      </c>
      <c r="P65" s="330">
        <v>0</v>
      </c>
      <c r="Q65" s="330">
        <v>0</v>
      </c>
      <c r="R65" s="330">
        <v>0</v>
      </c>
      <c r="S65" s="330">
        <v>0</v>
      </c>
      <c r="T65" s="330">
        <v>0</v>
      </c>
      <c r="U65" s="330">
        <v>0</v>
      </c>
      <c r="V65" s="330">
        <v>0</v>
      </c>
      <c r="W65" s="330">
        <v>0</v>
      </c>
      <c r="X65" s="330">
        <v>0</v>
      </c>
      <c r="Y65" s="330">
        <v>0</v>
      </c>
      <c r="Z65" s="330">
        <v>0</v>
      </c>
      <c r="AA65" s="330">
        <v>0</v>
      </c>
      <c r="AB65" s="330">
        <v>0</v>
      </c>
      <c r="AC65" s="330">
        <v>0</v>
      </c>
      <c r="AD65" s="330">
        <v>0</v>
      </c>
      <c r="AE65" s="330">
        <v>0</v>
      </c>
      <c r="AF65" s="330">
        <v>0</v>
      </c>
      <c r="AG65" s="330">
        <v>0</v>
      </c>
      <c r="AH65" s="330">
        <v>0</v>
      </c>
      <c r="AI65" s="330">
        <v>0</v>
      </c>
      <c r="AJ65" s="330">
        <v>0</v>
      </c>
      <c r="AK65" s="330">
        <v>0</v>
      </c>
      <c r="AL65" s="330">
        <v>0</v>
      </c>
      <c r="AM65" s="330">
        <v>0</v>
      </c>
      <c r="AN65" s="330">
        <v>0</v>
      </c>
      <c r="AO65" s="330">
        <v>0</v>
      </c>
      <c r="AP65" s="330">
        <v>0</v>
      </c>
      <c r="AQ65" s="330">
        <v>0</v>
      </c>
      <c r="AR65" s="330">
        <v>0</v>
      </c>
      <c r="AS65" s="330">
        <v>0</v>
      </c>
      <c r="AT65" s="330">
        <v>0</v>
      </c>
      <c r="AU65" s="330">
        <v>0</v>
      </c>
      <c r="AV65" s="330">
        <v>0</v>
      </c>
      <c r="AW65" s="330">
        <v>0</v>
      </c>
      <c r="AX65" s="330">
        <v>0</v>
      </c>
      <c r="AY65" s="330">
        <v>0</v>
      </c>
      <c r="AZ65" s="330">
        <v>0</v>
      </c>
      <c r="BA65" s="330">
        <v>0</v>
      </c>
      <c r="BB65" s="330">
        <v>0</v>
      </c>
      <c r="BC65" s="330">
        <v>0</v>
      </c>
      <c r="BD65" s="330">
        <v>0</v>
      </c>
      <c r="BE65" s="330">
        <v>0</v>
      </c>
      <c r="BF65" s="330">
        <v>0</v>
      </c>
      <c r="BG65" s="330">
        <v>0</v>
      </c>
      <c r="BH65" s="330">
        <v>0</v>
      </c>
      <c r="BI65" s="330">
        <v>0</v>
      </c>
      <c r="BJ65" s="330">
        <v>0</v>
      </c>
      <c r="BK65" s="330">
        <v>0</v>
      </c>
      <c r="BL65" s="330">
        <v>0</v>
      </c>
      <c r="BM65" s="330">
        <v>0</v>
      </c>
      <c r="BN65" s="330">
        <v>0</v>
      </c>
      <c r="BO65" s="330">
        <v>0</v>
      </c>
      <c r="BP65" s="330">
        <v>0</v>
      </c>
      <c r="BQ65" s="330">
        <v>0</v>
      </c>
      <c r="BR65" s="330">
        <v>0</v>
      </c>
      <c r="BS65" s="330">
        <v>0</v>
      </c>
      <c r="BT65" s="330">
        <v>0</v>
      </c>
      <c r="BU65" s="330">
        <v>0</v>
      </c>
      <c r="BV65" s="330">
        <v>0</v>
      </c>
      <c r="BW65" s="330">
        <v>0</v>
      </c>
      <c r="BX65" s="330">
        <v>0</v>
      </c>
      <c r="BY65" s="330">
        <v>0</v>
      </c>
      <c r="BZ65" s="330">
        <v>0</v>
      </c>
      <c r="CA65" s="330">
        <v>0</v>
      </c>
      <c r="CB65" s="330">
        <v>0</v>
      </c>
      <c r="CC65" s="330">
        <v>0</v>
      </c>
      <c r="CD65" s="330">
        <v>0</v>
      </c>
      <c r="CE65" s="330">
        <v>0</v>
      </c>
      <c r="CF65" s="330">
        <v>0</v>
      </c>
      <c r="CG65" s="330">
        <v>0</v>
      </c>
      <c r="CH65" s="330">
        <v>0</v>
      </c>
      <c r="CI65" s="330">
        <v>0</v>
      </c>
      <c r="CJ65" s="330">
        <v>0</v>
      </c>
      <c r="CK65" s="330">
        <v>0</v>
      </c>
      <c r="CL65" s="330">
        <v>0</v>
      </c>
      <c r="CM65" s="330">
        <v>0</v>
      </c>
      <c r="CN65" s="330">
        <v>0</v>
      </c>
      <c r="CO65" s="330">
        <v>0</v>
      </c>
      <c r="CP65" s="330">
        <v>0</v>
      </c>
      <c r="CQ65" s="330">
        <v>0</v>
      </c>
      <c r="CR65" s="330">
        <v>0</v>
      </c>
      <c r="CS65" s="330">
        <v>0</v>
      </c>
      <c r="CT65" s="330">
        <v>0</v>
      </c>
      <c r="CU65" s="330">
        <v>0</v>
      </c>
      <c r="CV65" s="330">
        <v>0</v>
      </c>
      <c r="CW65" s="330">
        <v>0</v>
      </c>
      <c r="CX65" s="330">
        <v>0</v>
      </c>
      <c r="CY65" s="330">
        <v>0</v>
      </c>
      <c r="CZ65" s="330">
        <v>0</v>
      </c>
      <c r="DA65" s="330">
        <v>0</v>
      </c>
      <c r="DB65" s="330">
        <v>0</v>
      </c>
      <c r="DC65" s="330">
        <v>0</v>
      </c>
      <c r="DD65" s="330">
        <v>0</v>
      </c>
      <c r="DE65" s="330">
        <v>0</v>
      </c>
      <c r="DF65" s="330">
        <v>0</v>
      </c>
      <c r="DG65" s="330">
        <v>0</v>
      </c>
      <c r="DH65" s="330">
        <v>0</v>
      </c>
      <c r="DI65" s="330">
        <v>0</v>
      </c>
      <c r="DJ65" s="330">
        <v>0</v>
      </c>
      <c r="DK65" s="330">
        <v>0</v>
      </c>
      <c r="DL65" s="330">
        <v>0</v>
      </c>
      <c r="DM65" s="330">
        <v>0</v>
      </c>
      <c r="DN65" s="330">
        <v>0</v>
      </c>
      <c r="DO65" s="330">
        <v>0</v>
      </c>
      <c r="DP65" s="330">
        <v>0</v>
      </c>
      <c r="DQ65" s="330">
        <v>0</v>
      </c>
      <c r="DR65" s="330">
        <v>0</v>
      </c>
      <c r="DS65" s="330">
        <v>0</v>
      </c>
      <c r="DT65" s="330">
        <v>0</v>
      </c>
      <c r="DU65" s="330">
        <v>0</v>
      </c>
      <c r="DV65" s="330">
        <v>0</v>
      </c>
      <c r="DW65" s="330">
        <v>0</v>
      </c>
      <c r="DX65" s="330">
        <v>0</v>
      </c>
      <c r="DY65" s="330">
        <v>0</v>
      </c>
      <c r="DZ65" s="330">
        <v>0</v>
      </c>
      <c r="EA65" s="330">
        <v>0</v>
      </c>
      <c r="EB65" s="330">
        <v>0</v>
      </c>
      <c r="EC65" s="330">
        <v>0</v>
      </c>
      <c r="ED65" s="330">
        <v>0</v>
      </c>
      <c r="EE65" s="330">
        <v>0</v>
      </c>
      <c r="EF65" s="330">
        <v>0</v>
      </c>
      <c r="EG65" s="330">
        <v>0</v>
      </c>
      <c r="EH65" s="330">
        <v>0</v>
      </c>
      <c r="EI65" s="330">
        <v>0</v>
      </c>
      <c r="EJ65" s="330">
        <v>0</v>
      </c>
      <c r="EK65" s="330">
        <v>0</v>
      </c>
      <c r="EL65" s="330">
        <v>0</v>
      </c>
      <c r="EM65" s="330">
        <v>0</v>
      </c>
      <c r="EN65" s="330">
        <v>0</v>
      </c>
      <c r="EO65" s="330">
        <v>0</v>
      </c>
      <c r="EP65" s="330">
        <v>0</v>
      </c>
      <c r="EQ65" s="330">
        <v>0</v>
      </c>
      <c r="ER65" s="330">
        <v>0</v>
      </c>
      <c r="ES65" s="330">
        <v>0</v>
      </c>
      <c r="ET65" s="330">
        <v>0</v>
      </c>
      <c r="EU65" s="330">
        <v>0</v>
      </c>
      <c r="EV65" s="330">
        <v>0</v>
      </c>
      <c r="EW65" s="330">
        <v>0</v>
      </c>
      <c r="EX65" s="330">
        <v>0</v>
      </c>
      <c r="EY65" s="330">
        <v>0</v>
      </c>
      <c r="EZ65" s="330">
        <v>0</v>
      </c>
      <c r="FA65" s="330">
        <v>0</v>
      </c>
      <c r="FB65" s="330">
        <v>0</v>
      </c>
      <c r="FC65" s="330">
        <v>0</v>
      </c>
      <c r="FD65" s="330">
        <v>0</v>
      </c>
      <c r="FE65" s="330">
        <v>0</v>
      </c>
      <c r="FF65" s="330">
        <v>0</v>
      </c>
      <c r="FG65" s="330">
        <v>0</v>
      </c>
      <c r="FH65" s="330">
        <v>0</v>
      </c>
      <c r="FI65" s="330">
        <v>0</v>
      </c>
      <c r="FJ65" s="330">
        <v>0</v>
      </c>
      <c r="FK65" s="330">
        <v>0</v>
      </c>
      <c r="FL65" s="330">
        <v>0</v>
      </c>
      <c r="FM65" s="330">
        <v>0</v>
      </c>
      <c r="FN65" s="330">
        <v>0</v>
      </c>
      <c r="FO65" s="330">
        <v>0</v>
      </c>
      <c r="FP65" s="330">
        <v>0</v>
      </c>
      <c r="FQ65" s="330">
        <v>0</v>
      </c>
      <c r="FR65" s="330">
        <v>0</v>
      </c>
      <c r="FS65" s="330">
        <v>0</v>
      </c>
      <c r="FT65" s="330">
        <v>0</v>
      </c>
      <c r="FU65" s="330">
        <v>0</v>
      </c>
      <c r="FV65" s="330">
        <v>0</v>
      </c>
      <c r="FW65" s="330">
        <v>0</v>
      </c>
      <c r="FX65" s="330">
        <v>0</v>
      </c>
      <c r="FY65" s="330">
        <v>0</v>
      </c>
      <c r="FZ65" s="330">
        <v>0</v>
      </c>
      <c r="GA65" s="330">
        <v>0</v>
      </c>
      <c r="GB65" s="330">
        <v>0</v>
      </c>
      <c r="GC65" s="330">
        <v>0</v>
      </c>
      <c r="GD65" s="330">
        <v>0</v>
      </c>
      <c r="GE65" s="330">
        <v>0</v>
      </c>
      <c r="GF65" s="330">
        <v>0</v>
      </c>
      <c r="GG65" s="330">
        <v>0</v>
      </c>
      <c r="GH65" s="330">
        <v>0</v>
      </c>
      <c r="GI65" s="330">
        <v>0</v>
      </c>
      <c r="GJ65" s="330">
        <v>0</v>
      </c>
      <c r="GK65" s="330">
        <v>0</v>
      </c>
      <c r="GL65" s="330">
        <v>0</v>
      </c>
      <c r="GM65" s="330">
        <v>0</v>
      </c>
      <c r="GN65" s="330">
        <v>0</v>
      </c>
      <c r="GO65" s="330">
        <v>0</v>
      </c>
      <c r="GP65" s="330">
        <v>0</v>
      </c>
      <c r="GQ65" s="330">
        <v>0</v>
      </c>
      <c r="GR65" s="330">
        <v>0</v>
      </c>
      <c r="GS65" s="330">
        <v>0</v>
      </c>
      <c r="GT65" s="330">
        <v>0</v>
      </c>
      <c r="GU65" s="330">
        <v>0</v>
      </c>
      <c r="GV65" s="330">
        <v>0</v>
      </c>
      <c r="GW65" s="330">
        <v>0</v>
      </c>
      <c r="GX65" s="330">
        <v>0</v>
      </c>
      <c r="GY65" s="330">
        <v>0</v>
      </c>
      <c r="GZ65" s="330">
        <v>0</v>
      </c>
      <c r="HA65" s="330">
        <v>0</v>
      </c>
      <c r="HB65" s="330">
        <v>0</v>
      </c>
      <c r="HC65" s="330">
        <v>0</v>
      </c>
      <c r="HD65" s="330">
        <v>0</v>
      </c>
      <c r="HE65" s="330">
        <v>0</v>
      </c>
      <c r="HF65" s="330">
        <v>0</v>
      </c>
      <c r="HG65" s="330">
        <v>0</v>
      </c>
      <c r="HH65" s="330">
        <v>0</v>
      </c>
      <c r="HI65" s="330">
        <v>0</v>
      </c>
      <c r="HJ65" s="330">
        <v>0</v>
      </c>
      <c r="HK65" s="330">
        <v>0</v>
      </c>
      <c r="HL65" s="330">
        <v>0</v>
      </c>
      <c r="HM65" s="330">
        <v>0</v>
      </c>
      <c r="HN65" s="330">
        <v>0</v>
      </c>
      <c r="HO65" s="330">
        <v>0</v>
      </c>
      <c r="HP65" s="330">
        <v>0</v>
      </c>
      <c r="HQ65" s="330">
        <v>0</v>
      </c>
      <c r="HR65" s="330">
        <v>0</v>
      </c>
      <c r="HS65" s="330">
        <v>0</v>
      </c>
      <c r="HT65" s="330">
        <v>0</v>
      </c>
      <c r="HU65" s="330">
        <v>0</v>
      </c>
      <c r="HV65" s="330">
        <v>0</v>
      </c>
      <c r="HW65" s="330">
        <v>0</v>
      </c>
      <c r="HX65" s="330">
        <v>0</v>
      </c>
      <c r="HY65" s="330">
        <v>0</v>
      </c>
      <c r="HZ65" s="330">
        <v>0</v>
      </c>
      <c r="IA65" s="330">
        <v>0</v>
      </c>
      <c r="IB65" s="330">
        <v>0</v>
      </c>
      <c r="IC65" s="330">
        <v>0</v>
      </c>
      <c r="ID65" s="330">
        <v>0</v>
      </c>
      <c r="IE65" s="330">
        <v>0</v>
      </c>
      <c r="IF65" s="330">
        <v>0</v>
      </c>
      <c r="IG65" s="330">
        <v>0</v>
      </c>
      <c r="IH65" s="330">
        <v>0</v>
      </c>
      <c r="II65" s="330">
        <v>0</v>
      </c>
      <c r="IJ65" s="330">
        <v>0</v>
      </c>
      <c r="IK65" s="330">
        <v>0</v>
      </c>
      <c r="IL65" s="330">
        <v>0</v>
      </c>
      <c r="IM65" s="330">
        <v>0</v>
      </c>
      <c r="IN65" s="330">
        <v>0</v>
      </c>
      <c r="IO65" s="330">
        <v>0</v>
      </c>
      <c r="IP65" s="330">
        <v>0</v>
      </c>
      <c r="IQ65" s="330">
        <v>0</v>
      </c>
      <c r="IR65" s="330">
        <v>0</v>
      </c>
      <c r="IS65" s="330">
        <v>0</v>
      </c>
      <c r="IT65" s="330">
        <v>0</v>
      </c>
      <c r="IU65" s="330">
        <v>0</v>
      </c>
      <c r="IV65" s="330">
        <v>0</v>
      </c>
      <c r="IW65" s="330">
        <v>0</v>
      </c>
      <c r="IX65" s="330">
        <v>0</v>
      </c>
      <c r="IY65" s="330">
        <v>0</v>
      </c>
      <c r="IZ65" s="330">
        <v>0</v>
      </c>
      <c r="JA65" s="330">
        <v>0</v>
      </c>
      <c r="JB65" s="330">
        <v>0</v>
      </c>
      <c r="JC65" s="330">
        <v>0</v>
      </c>
      <c r="JD65" s="330">
        <v>0</v>
      </c>
      <c r="JE65" s="330">
        <v>0</v>
      </c>
      <c r="JF65" s="330">
        <v>0</v>
      </c>
      <c r="JG65" s="330">
        <v>0</v>
      </c>
      <c r="JH65" s="330">
        <v>0</v>
      </c>
      <c r="JI65" s="330">
        <v>0</v>
      </c>
      <c r="JJ65" s="330">
        <v>0</v>
      </c>
      <c r="JK65" s="330">
        <v>0</v>
      </c>
      <c r="JL65" s="330">
        <v>0</v>
      </c>
      <c r="JM65" s="330">
        <v>0</v>
      </c>
      <c r="JN65" s="330">
        <v>0</v>
      </c>
      <c r="JO65" s="330">
        <v>0</v>
      </c>
      <c r="JP65" s="330">
        <v>0</v>
      </c>
      <c r="JQ65" s="330">
        <v>0</v>
      </c>
      <c r="JR65" s="330">
        <v>0</v>
      </c>
      <c r="JS65" s="330">
        <v>0</v>
      </c>
      <c r="JT65" s="330">
        <v>0</v>
      </c>
      <c r="JU65" s="330">
        <v>0</v>
      </c>
      <c r="JV65" s="330">
        <v>0</v>
      </c>
      <c r="JW65" s="330">
        <v>0</v>
      </c>
      <c r="JX65" s="330">
        <v>0</v>
      </c>
      <c r="JY65" s="330">
        <v>0</v>
      </c>
      <c r="JZ65" s="330">
        <v>0</v>
      </c>
      <c r="KA65" s="330">
        <v>0</v>
      </c>
      <c r="KB65" s="330">
        <v>0</v>
      </c>
      <c r="KC65" s="330">
        <v>0</v>
      </c>
      <c r="KD65" s="330">
        <v>0</v>
      </c>
      <c r="KE65" s="330">
        <v>0</v>
      </c>
      <c r="KF65" s="330">
        <v>0</v>
      </c>
      <c r="KG65" s="330">
        <v>0</v>
      </c>
      <c r="KH65" s="330">
        <v>0</v>
      </c>
      <c r="KI65" s="330">
        <v>0</v>
      </c>
      <c r="KJ65" s="330">
        <v>0</v>
      </c>
      <c r="KK65" s="330">
        <v>0</v>
      </c>
      <c r="KL65" s="330">
        <v>0</v>
      </c>
      <c r="KM65" s="330">
        <v>0</v>
      </c>
      <c r="KN65" s="330">
        <v>0</v>
      </c>
      <c r="KO65" s="330">
        <v>0</v>
      </c>
      <c r="KP65" s="330">
        <v>0</v>
      </c>
      <c r="KQ65" s="167"/>
      <c r="KS65" s="169">
        <f t="shared" si="6"/>
        <v>0</v>
      </c>
      <c r="KT65" s="169">
        <f t="shared" si="7"/>
        <v>0</v>
      </c>
      <c r="KU65" s="169">
        <f t="shared" si="5"/>
        <v>0</v>
      </c>
      <c r="KV65" s="178"/>
      <c r="KW65" s="178"/>
      <c r="KY65" s="168">
        <f t="shared" si="8"/>
        <v>0</v>
      </c>
    </row>
    <row r="66" spans="1:311" ht="12.75" hidden="1" customHeight="1" x14ac:dyDescent="0.25">
      <c r="A66" s="166">
        <f t="shared" si="9"/>
        <v>2001</v>
      </c>
      <c r="B66" s="273">
        <f t="shared" si="1"/>
        <v>37256</v>
      </c>
      <c r="C66" s="330">
        <v>0</v>
      </c>
      <c r="D66" s="330">
        <v>0</v>
      </c>
      <c r="E66" s="330">
        <v>0</v>
      </c>
      <c r="F66" s="330">
        <v>0</v>
      </c>
      <c r="G66" s="330">
        <v>0</v>
      </c>
      <c r="H66" s="330">
        <v>0</v>
      </c>
      <c r="I66" s="330">
        <v>0</v>
      </c>
      <c r="J66" s="330">
        <v>0</v>
      </c>
      <c r="K66" s="330">
        <v>0</v>
      </c>
      <c r="L66" s="330">
        <v>0</v>
      </c>
      <c r="M66" s="330">
        <v>0</v>
      </c>
      <c r="N66" s="330">
        <v>0</v>
      </c>
      <c r="O66" s="330">
        <v>0</v>
      </c>
      <c r="P66" s="330">
        <v>0</v>
      </c>
      <c r="Q66" s="330">
        <v>0</v>
      </c>
      <c r="R66" s="330">
        <v>0</v>
      </c>
      <c r="S66" s="330">
        <v>0</v>
      </c>
      <c r="T66" s="330">
        <v>0</v>
      </c>
      <c r="U66" s="330">
        <v>0</v>
      </c>
      <c r="V66" s="330">
        <v>0</v>
      </c>
      <c r="W66" s="330">
        <v>0</v>
      </c>
      <c r="X66" s="330">
        <v>0</v>
      </c>
      <c r="Y66" s="330">
        <v>0</v>
      </c>
      <c r="Z66" s="330">
        <v>0</v>
      </c>
      <c r="AA66" s="330">
        <v>0</v>
      </c>
      <c r="AB66" s="330">
        <v>0</v>
      </c>
      <c r="AC66" s="330">
        <v>0</v>
      </c>
      <c r="AD66" s="330">
        <v>0</v>
      </c>
      <c r="AE66" s="330">
        <v>0</v>
      </c>
      <c r="AF66" s="330">
        <v>0</v>
      </c>
      <c r="AG66" s="330">
        <v>0</v>
      </c>
      <c r="AH66" s="330">
        <v>0</v>
      </c>
      <c r="AI66" s="330">
        <v>0</v>
      </c>
      <c r="AJ66" s="330">
        <v>0</v>
      </c>
      <c r="AK66" s="330">
        <v>0</v>
      </c>
      <c r="AL66" s="330">
        <v>0</v>
      </c>
      <c r="AM66" s="330">
        <v>0</v>
      </c>
      <c r="AN66" s="330">
        <v>0</v>
      </c>
      <c r="AO66" s="330">
        <v>0</v>
      </c>
      <c r="AP66" s="330">
        <v>0</v>
      </c>
      <c r="AQ66" s="330">
        <v>0</v>
      </c>
      <c r="AR66" s="330">
        <v>0</v>
      </c>
      <c r="AS66" s="330">
        <v>0</v>
      </c>
      <c r="AT66" s="330">
        <v>0</v>
      </c>
      <c r="AU66" s="330">
        <v>0</v>
      </c>
      <c r="AV66" s="330">
        <v>0</v>
      </c>
      <c r="AW66" s="330">
        <v>0</v>
      </c>
      <c r="AX66" s="330">
        <v>0</v>
      </c>
      <c r="AY66" s="330">
        <v>0</v>
      </c>
      <c r="AZ66" s="330">
        <v>0</v>
      </c>
      <c r="BA66" s="330">
        <v>0</v>
      </c>
      <c r="BB66" s="330">
        <v>0</v>
      </c>
      <c r="BC66" s="330">
        <v>0</v>
      </c>
      <c r="BD66" s="330">
        <v>0</v>
      </c>
      <c r="BE66" s="330">
        <v>0</v>
      </c>
      <c r="BF66" s="330">
        <v>0</v>
      </c>
      <c r="BG66" s="330">
        <v>0</v>
      </c>
      <c r="BH66" s="330">
        <v>0</v>
      </c>
      <c r="BI66" s="330">
        <v>0</v>
      </c>
      <c r="BJ66" s="330">
        <v>0</v>
      </c>
      <c r="BK66" s="330">
        <v>0</v>
      </c>
      <c r="BL66" s="330">
        <v>0</v>
      </c>
      <c r="BM66" s="330">
        <v>0</v>
      </c>
      <c r="BN66" s="330">
        <v>0</v>
      </c>
      <c r="BO66" s="330">
        <v>0</v>
      </c>
      <c r="BP66" s="330">
        <v>0</v>
      </c>
      <c r="BQ66" s="330">
        <v>0</v>
      </c>
      <c r="BR66" s="330">
        <v>0</v>
      </c>
      <c r="BS66" s="330">
        <v>0</v>
      </c>
      <c r="BT66" s="330">
        <v>0</v>
      </c>
      <c r="BU66" s="330">
        <v>0</v>
      </c>
      <c r="BV66" s="330">
        <v>0</v>
      </c>
      <c r="BW66" s="330">
        <v>0</v>
      </c>
      <c r="BX66" s="330">
        <v>0</v>
      </c>
      <c r="BY66" s="330">
        <v>0</v>
      </c>
      <c r="BZ66" s="330">
        <v>0</v>
      </c>
      <c r="CA66" s="330">
        <v>0</v>
      </c>
      <c r="CB66" s="330">
        <v>0</v>
      </c>
      <c r="CC66" s="330">
        <v>0</v>
      </c>
      <c r="CD66" s="330">
        <v>0</v>
      </c>
      <c r="CE66" s="330">
        <v>0</v>
      </c>
      <c r="CF66" s="330">
        <v>0</v>
      </c>
      <c r="CG66" s="330">
        <v>0</v>
      </c>
      <c r="CH66" s="330">
        <v>0</v>
      </c>
      <c r="CI66" s="330">
        <v>0</v>
      </c>
      <c r="CJ66" s="330">
        <v>0</v>
      </c>
      <c r="CK66" s="330">
        <v>0</v>
      </c>
      <c r="CL66" s="330">
        <v>0</v>
      </c>
      <c r="CM66" s="330">
        <v>0</v>
      </c>
      <c r="CN66" s="330">
        <v>0</v>
      </c>
      <c r="CO66" s="330">
        <v>0</v>
      </c>
      <c r="CP66" s="330">
        <v>0</v>
      </c>
      <c r="CQ66" s="330">
        <v>0</v>
      </c>
      <c r="CR66" s="330">
        <v>0</v>
      </c>
      <c r="CS66" s="330">
        <v>0</v>
      </c>
      <c r="CT66" s="330">
        <v>0</v>
      </c>
      <c r="CU66" s="330">
        <v>0</v>
      </c>
      <c r="CV66" s="330">
        <v>0</v>
      </c>
      <c r="CW66" s="330">
        <v>0</v>
      </c>
      <c r="CX66" s="330">
        <v>0</v>
      </c>
      <c r="CY66" s="330">
        <v>0</v>
      </c>
      <c r="CZ66" s="330">
        <v>0</v>
      </c>
      <c r="DA66" s="330">
        <v>0</v>
      </c>
      <c r="DB66" s="330">
        <v>0</v>
      </c>
      <c r="DC66" s="330">
        <v>0</v>
      </c>
      <c r="DD66" s="330">
        <v>0</v>
      </c>
      <c r="DE66" s="330">
        <v>0</v>
      </c>
      <c r="DF66" s="330">
        <v>0</v>
      </c>
      <c r="DG66" s="330">
        <v>0</v>
      </c>
      <c r="DH66" s="330">
        <v>0</v>
      </c>
      <c r="DI66" s="330">
        <v>0</v>
      </c>
      <c r="DJ66" s="330">
        <v>0</v>
      </c>
      <c r="DK66" s="330">
        <v>0</v>
      </c>
      <c r="DL66" s="330">
        <v>0</v>
      </c>
      <c r="DM66" s="330">
        <v>0</v>
      </c>
      <c r="DN66" s="330">
        <v>0</v>
      </c>
      <c r="DO66" s="330">
        <v>0</v>
      </c>
      <c r="DP66" s="330">
        <v>0</v>
      </c>
      <c r="DQ66" s="330">
        <v>0</v>
      </c>
      <c r="DR66" s="330">
        <v>0</v>
      </c>
      <c r="DS66" s="330">
        <v>0</v>
      </c>
      <c r="DT66" s="330">
        <v>0</v>
      </c>
      <c r="DU66" s="330">
        <v>0</v>
      </c>
      <c r="DV66" s="330">
        <v>0</v>
      </c>
      <c r="DW66" s="330">
        <v>0</v>
      </c>
      <c r="DX66" s="330">
        <v>0</v>
      </c>
      <c r="DY66" s="330">
        <v>0</v>
      </c>
      <c r="DZ66" s="330">
        <v>0</v>
      </c>
      <c r="EA66" s="330">
        <v>0</v>
      </c>
      <c r="EB66" s="330">
        <v>0</v>
      </c>
      <c r="EC66" s="330">
        <v>0</v>
      </c>
      <c r="ED66" s="330">
        <v>0</v>
      </c>
      <c r="EE66" s="330">
        <v>0</v>
      </c>
      <c r="EF66" s="330">
        <v>0</v>
      </c>
      <c r="EG66" s="330">
        <v>0</v>
      </c>
      <c r="EH66" s="330">
        <v>0</v>
      </c>
      <c r="EI66" s="330">
        <v>0</v>
      </c>
      <c r="EJ66" s="330">
        <v>0</v>
      </c>
      <c r="EK66" s="330">
        <v>0</v>
      </c>
      <c r="EL66" s="330">
        <v>0</v>
      </c>
      <c r="EM66" s="330">
        <v>0</v>
      </c>
      <c r="EN66" s="330">
        <v>0</v>
      </c>
      <c r="EO66" s="330">
        <v>0</v>
      </c>
      <c r="EP66" s="330">
        <v>0</v>
      </c>
      <c r="EQ66" s="330">
        <v>0</v>
      </c>
      <c r="ER66" s="330">
        <v>0</v>
      </c>
      <c r="ES66" s="330">
        <v>0</v>
      </c>
      <c r="ET66" s="330">
        <v>0</v>
      </c>
      <c r="EU66" s="330">
        <v>0</v>
      </c>
      <c r="EV66" s="330">
        <v>0</v>
      </c>
      <c r="EW66" s="330">
        <v>0</v>
      </c>
      <c r="EX66" s="330">
        <v>0</v>
      </c>
      <c r="EY66" s="330">
        <v>0</v>
      </c>
      <c r="EZ66" s="330">
        <v>0</v>
      </c>
      <c r="FA66" s="330">
        <v>0</v>
      </c>
      <c r="FB66" s="330">
        <v>0</v>
      </c>
      <c r="FC66" s="330">
        <v>0</v>
      </c>
      <c r="FD66" s="330">
        <v>0</v>
      </c>
      <c r="FE66" s="330">
        <v>0</v>
      </c>
      <c r="FF66" s="330">
        <v>0</v>
      </c>
      <c r="FG66" s="330">
        <v>0</v>
      </c>
      <c r="FH66" s="330">
        <v>0</v>
      </c>
      <c r="FI66" s="330">
        <v>0</v>
      </c>
      <c r="FJ66" s="330">
        <v>0</v>
      </c>
      <c r="FK66" s="330">
        <v>0</v>
      </c>
      <c r="FL66" s="330">
        <v>0</v>
      </c>
      <c r="FM66" s="330">
        <v>0</v>
      </c>
      <c r="FN66" s="330">
        <v>0</v>
      </c>
      <c r="FO66" s="330">
        <v>0</v>
      </c>
      <c r="FP66" s="330">
        <v>0</v>
      </c>
      <c r="FQ66" s="330">
        <v>0</v>
      </c>
      <c r="FR66" s="330">
        <v>0</v>
      </c>
      <c r="FS66" s="330">
        <v>0</v>
      </c>
      <c r="FT66" s="330">
        <v>0</v>
      </c>
      <c r="FU66" s="330">
        <v>0</v>
      </c>
      <c r="FV66" s="330">
        <v>0</v>
      </c>
      <c r="FW66" s="330">
        <v>0</v>
      </c>
      <c r="FX66" s="330">
        <v>0</v>
      </c>
      <c r="FY66" s="330">
        <v>0</v>
      </c>
      <c r="FZ66" s="330">
        <v>0</v>
      </c>
      <c r="GA66" s="330">
        <v>0</v>
      </c>
      <c r="GB66" s="330">
        <v>0</v>
      </c>
      <c r="GC66" s="330">
        <v>0</v>
      </c>
      <c r="GD66" s="330">
        <v>0</v>
      </c>
      <c r="GE66" s="330">
        <v>0</v>
      </c>
      <c r="GF66" s="330">
        <v>0</v>
      </c>
      <c r="GG66" s="330">
        <v>0</v>
      </c>
      <c r="GH66" s="330">
        <v>0</v>
      </c>
      <c r="GI66" s="330">
        <v>0</v>
      </c>
      <c r="GJ66" s="330">
        <v>0</v>
      </c>
      <c r="GK66" s="330">
        <v>0</v>
      </c>
      <c r="GL66" s="330">
        <v>0</v>
      </c>
      <c r="GM66" s="330">
        <v>0</v>
      </c>
      <c r="GN66" s="330">
        <v>0</v>
      </c>
      <c r="GO66" s="330">
        <v>0</v>
      </c>
      <c r="GP66" s="330">
        <v>0</v>
      </c>
      <c r="GQ66" s="330">
        <v>0</v>
      </c>
      <c r="GR66" s="330">
        <v>0</v>
      </c>
      <c r="GS66" s="330">
        <v>0</v>
      </c>
      <c r="GT66" s="330">
        <v>0</v>
      </c>
      <c r="GU66" s="330">
        <v>0</v>
      </c>
      <c r="GV66" s="330">
        <v>0</v>
      </c>
      <c r="GW66" s="330">
        <v>0</v>
      </c>
      <c r="GX66" s="330">
        <v>0</v>
      </c>
      <c r="GY66" s="330">
        <v>0</v>
      </c>
      <c r="GZ66" s="330">
        <v>0</v>
      </c>
      <c r="HA66" s="330">
        <v>0</v>
      </c>
      <c r="HB66" s="330">
        <v>0</v>
      </c>
      <c r="HC66" s="330">
        <v>0</v>
      </c>
      <c r="HD66" s="330">
        <v>0</v>
      </c>
      <c r="HE66" s="330">
        <v>0</v>
      </c>
      <c r="HF66" s="330">
        <v>0</v>
      </c>
      <c r="HG66" s="330">
        <v>0</v>
      </c>
      <c r="HH66" s="330">
        <v>0</v>
      </c>
      <c r="HI66" s="330">
        <v>0</v>
      </c>
      <c r="HJ66" s="330">
        <v>0</v>
      </c>
      <c r="HK66" s="330">
        <v>0</v>
      </c>
      <c r="HL66" s="330">
        <v>0</v>
      </c>
      <c r="HM66" s="330">
        <v>0</v>
      </c>
      <c r="HN66" s="330">
        <v>0</v>
      </c>
      <c r="HO66" s="330">
        <v>0</v>
      </c>
      <c r="HP66" s="330">
        <v>0</v>
      </c>
      <c r="HQ66" s="330">
        <v>0</v>
      </c>
      <c r="HR66" s="330">
        <v>0</v>
      </c>
      <c r="HS66" s="330">
        <v>0</v>
      </c>
      <c r="HT66" s="330">
        <v>0</v>
      </c>
      <c r="HU66" s="330">
        <v>0</v>
      </c>
      <c r="HV66" s="330">
        <v>0</v>
      </c>
      <c r="HW66" s="330">
        <v>0</v>
      </c>
      <c r="HX66" s="330">
        <v>0</v>
      </c>
      <c r="HY66" s="330">
        <v>0</v>
      </c>
      <c r="HZ66" s="330">
        <v>0</v>
      </c>
      <c r="IA66" s="330">
        <v>0</v>
      </c>
      <c r="IB66" s="330">
        <v>0</v>
      </c>
      <c r="IC66" s="330">
        <v>0</v>
      </c>
      <c r="ID66" s="330">
        <v>0</v>
      </c>
      <c r="IE66" s="330">
        <v>0</v>
      </c>
      <c r="IF66" s="330">
        <v>0</v>
      </c>
      <c r="IG66" s="330">
        <v>0</v>
      </c>
      <c r="IH66" s="330">
        <v>0</v>
      </c>
      <c r="II66" s="330">
        <v>0</v>
      </c>
      <c r="IJ66" s="330">
        <v>0</v>
      </c>
      <c r="IK66" s="330">
        <v>0</v>
      </c>
      <c r="IL66" s="330">
        <v>0</v>
      </c>
      <c r="IM66" s="330">
        <v>0</v>
      </c>
      <c r="IN66" s="330">
        <v>0</v>
      </c>
      <c r="IO66" s="330">
        <v>0</v>
      </c>
      <c r="IP66" s="330">
        <v>0</v>
      </c>
      <c r="IQ66" s="330">
        <v>0</v>
      </c>
      <c r="IR66" s="330">
        <v>0</v>
      </c>
      <c r="IS66" s="330">
        <v>0</v>
      </c>
      <c r="IT66" s="330">
        <v>0</v>
      </c>
      <c r="IU66" s="330">
        <v>0</v>
      </c>
      <c r="IV66" s="330">
        <v>0</v>
      </c>
      <c r="IW66" s="330">
        <v>0</v>
      </c>
      <c r="IX66" s="330">
        <v>0</v>
      </c>
      <c r="IY66" s="330">
        <v>0</v>
      </c>
      <c r="IZ66" s="330">
        <v>0</v>
      </c>
      <c r="JA66" s="330">
        <v>0</v>
      </c>
      <c r="JB66" s="330">
        <v>0</v>
      </c>
      <c r="JC66" s="330">
        <v>0</v>
      </c>
      <c r="JD66" s="330">
        <v>0</v>
      </c>
      <c r="JE66" s="330">
        <v>0</v>
      </c>
      <c r="JF66" s="330">
        <v>0</v>
      </c>
      <c r="JG66" s="330">
        <v>0</v>
      </c>
      <c r="JH66" s="330">
        <v>0</v>
      </c>
      <c r="JI66" s="330">
        <v>0</v>
      </c>
      <c r="JJ66" s="330">
        <v>0</v>
      </c>
      <c r="JK66" s="330">
        <v>0</v>
      </c>
      <c r="JL66" s="330">
        <v>0</v>
      </c>
      <c r="JM66" s="330">
        <v>0</v>
      </c>
      <c r="JN66" s="330">
        <v>0</v>
      </c>
      <c r="JO66" s="330">
        <v>0</v>
      </c>
      <c r="JP66" s="330">
        <v>0</v>
      </c>
      <c r="JQ66" s="330">
        <v>0</v>
      </c>
      <c r="JR66" s="330">
        <v>0</v>
      </c>
      <c r="JS66" s="330">
        <v>0</v>
      </c>
      <c r="JT66" s="330">
        <v>0</v>
      </c>
      <c r="JU66" s="330">
        <v>0</v>
      </c>
      <c r="JV66" s="330">
        <v>0</v>
      </c>
      <c r="JW66" s="330">
        <v>0</v>
      </c>
      <c r="JX66" s="330">
        <v>0</v>
      </c>
      <c r="JY66" s="330">
        <v>0</v>
      </c>
      <c r="JZ66" s="330">
        <v>0</v>
      </c>
      <c r="KA66" s="330">
        <v>0</v>
      </c>
      <c r="KB66" s="330">
        <v>0</v>
      </c>
      <c r="KC66" s="330">
        <v>0</v>
      </c>
      <c r="KD66" s="330">
        <v>0</v>
      </c>
      <c r="KE66" s="330">
        <v>0</v>
      </c>
      <c r="KF66" s="330">
        <v>0</v>
      </c>
      <c r="KG66" s="330">
        <v>0</v>
      </c>
      <c r="KH66" s="330">
        <v>0</v>
      </c>
      <c r="KI66" s="330">
        <v>0</v>
      </c>
      <c r="KJ66" s="330">
        <v>0</v>
      </c>
      <c r="KK66" s="330">
        <v>0</v>
      </c>
      <c r="KL66" s="330">
        <v>0</v>
      </c>
      <c r="KM66" s="330">
        <v>0</v>
      </c>
      <c r="KN66" s="330">
        <v>0</v>
      </c>
      <c r="KO66" s="330">
        <v>0</v>
      </c>
      <c r="KP66" s="330">
        <v>0</v>
      </c>
      <c r="KQ66" s="167"/>
      <c r="KS66" s="169">
        <f t="shared" si="6"/>
        <v>0</v>
      </c>
      <c r="KT66" s="169">
        <f t="shared" si="7"/>
        <v>0</v>
      </c>
      <c r="KU66" s="169">
        <f t="shared" si="5"/>
        <v>0</v>
      </c>
      <c r="KV66" s="178"/>
      <c r="KW66" s="178"/>
      <c r="KY66" s="168">
        <f t="shared" si="8"/>
        <v>0</v>
      </c>
    </row>
    <row r="67" spans="1:311" ht="12.75" customHeight="1" x14ac:dyDescent="0.25">
      <c r="A67" s="166">
        <f t="shared" si="9"/>
        <v>2002</v>
      </c>
      <c r="B67" s="273">
        <f t="shared" si="1"/>
        <v>37346</v>
      </c>
      <c r="C67" s="330">
        <v>0</v>
      </c>
      <c r="D67" s="330">
        <v>0</v>
      </c>
      <c r="E67" s="330">
        <v>0</v>
      </c>
      <c r="F67" s="330">
        <v>0</v>
      </c>
      <c r="G67" s="330">
        <v>0</v>
      </c>
      <c r="H67" s="330">
        <v>0</v>
      </c>
      <c r="I67" s="330">
        <v>0</v>
      </c>
      <c r="J67" s="330">
        <v>0</v>
      </c>
      <c r="K67" s="330">
        <v>0</v>
      </c>
      <c r="L67" s="330">
        <v>0</v>
      </c>
      <c r="M67" s="330">
        <v>0</v>
      </c>
      <c r="N67" s="330">
        <v>0</v>
      </c>
      <c r="O67" s="330">
        <v>0</v>
      </c>
      <c r="P67" s="330">
        <v>0</v>
      </c>
      <c r="Q67" s="330">
        <v>0</v>
      </c>
      <c r="R67" s="330">
        <v>0</v>
      </c>
      <c r="S67" s="330">
        <v>0</v>
      </c>
      <c r="T67" s="330">
        <v>0</v>
      </c>
      <c r="U67" s="330">
        <v>0</v>
      </c>
      <c r="V67" s="330">
        <v>0</v>
      </c>
      <c r="W67" s="330">
        <v>0</v>
      </c>
      <c r="X67" s="330">
        <v>0</v>
      </c>
      <c r="Y67" s="330">
        <v>0</v>
      </c>
      <c r="Z67" s="330">
        <v>0</v>
      </c>
      <c r="AA67" s="330">
        <v>0</v>
      </c>
      <c r="AB67" s="330">
        <v>0</v>
      </c>
      <c r="AC67" s="330">
        <v>0</v>
      </c>
      <c r="AD67" s="330">
        <v>0</v>
      </c>
      <c r="AE67" s="330">
        <v>0</v>
      </c>
      <c r="AF67" s="330">
        <v>0</v>
      </c>
      <c r="AG67" s="330">
        <v>0</v>
      </c>
      <c r="AH67" s="330">
        <v>0</v>
      </c>
      <c r="AI67" s="330">
        <v>0</v>
      </c>
      <c r="AJ67" s="330">
        <v>0</v>
      </c>
      <c r="AK67" s="330">
        <v>0</v>
      </c>
      <c r="AL67" s="330">
        <v>0</v>
      </c>
      <c r="AM67" s="330">
        <v>0</v>
      </c>
      <c r="AN67" s="330">
        <v>0</v>
      </c>
      <c r="AO67" s="330">
        <v>0</v>
      </c>
      <c r="AP67" s="330">
        <v>0</v>
      </c>
      <c r="AQ67" s="330">
        <v>0</v>
      </c>
      <c r="AR67" s="330">
        <v>0</v>
      </c>
      <c r="AS67" s="330">
        <v>0</v>
      </c>
      <c r="AT67" s="330">
        <v>0</v>
      </c>
      <c r="AU67" s="330">
        <v>0</v>
      </c>
      <c r="AV67" s="330">
        <v>0</v>
      </c>
      <c r="AW67" s="330">
        <v>0</v>
      </c>
      <c r="AX67" s="330">
        <v>0</v>
      </c>
      <c r="AY67" s="330">
        <v>0</v>
      </c>
      <c r="AZ67" s="330">
        <v>0</v>
      </c>
      <c r="BA67" s="330">
        <v>0</v>
      </c>
      <c r="BB67" s="330">
        <v>0</v>
      </c>
      <c r="BC67" s="330">
        <v>0</v>
      </c>
      <c r="BD67" s="330">
        <v>0</v>
      </c>
      <c r="BE67" s="330">
        <v>0</v>
      </c>
      <c r="BF67" s="330">
        <v>0</v>
      </c>
      <c r="BG67" s="330">
        <v>0</v>
      </c>
      <c r="BH67" s="330">
        <v>0</v>
      </c>
      <c r="BI67" s="330">
        <v>0</v>
      </c>
      <c r="BJ67" s="330">
        <v>0</v>
      </c>
      <c r="BK67" s="330">
        <v>0</v>
      </c>
      <c r="BL67" s="330">
        <v>0</v>
      </c>
      <c r="BM67" s="330">
        <v>0</v>
      </c>
      <c r="BN67" s="330">
        <v>0</v>
      </c>
      <c r="BO67" s="330">
        <v>0</v>
      </c>
      <c r="BP67" s="330">
        <v>0</v>
      </c>
      <c r="BQ67" s="330">
        <v>0</v>
      </c>
      <c r="BR67" s="330">
        <v>0</v>
      </c>
      <c r="BS67" s="330">
        <v>0</v>
      </c>
      <c r="BT67" s="330">
        <v>0</v>
      </c>
      <c r="BU67" s="330">
        <v>0</v>
      </c>
      <c r="BV67" s="330">
        <v>0</v>
      </c>
      <c r="BW67" s="330">
        <v>0</v>
      </c>
      <c r="BX67" s="330">
        <v>0</v>
      </c>
      <c r="BY67" s="330">
        <v>0</v>
      </c>
      <c r="BZ67" s="330">
        <v>0</v>
      </c>
      <c r="CA67" s="330">
        <v>0</v>
      </c>
      <c r="CB67" s="330">
        <v>0</v>
      </c>
      <c r="CC67" s="330">
        <v>0</v>
      </c>
      <c r="CD67" s="330">
        <v>0</v>
      </c>
      <c r="CE67" s="330">
        <v>0</v>
      </c>
      <c r="CF67" s="330">
        <v>0</v>
      </c>
      <c r="CG67" s="330">
        <v>0</v>
      </c>
      <c r="CH67" s="330">
        <v>0</v>
      </c>
      <c r="CI67" s="330">
        <v>0</v>
      </c>
      <c r="CJ67" s="330">
        <v>0</v>
      </c>
      <c r="CK67" s="330">
        <v>0</v>
      </c>
      <c r="CL67" s="330">
        <v>0</v>
      </c>
      <c r="CM67" s="330">
        <v>0</v>
      </c>
      <c r="CN67" s="330">
        <v>0</v>
      </c>
      <c r="CO67" s="330">
        <v>0</v>
      </c>
      <c r="CP67" s="330">
        <v>0</v>
      </c>
      <c r="CQ67" s="330">
        <v>0</v>
      </c>
      <c r="CR67" s="330">
        <v>0</v>
      </c>
      <c r="CS67" s="330">
        <v>0</v>
      </c>
      <c r="CT67" s="330">
        <v>0</v>
      </c>
      <c r="CU67" s="330">
        <v>0</v>
      </c>
      <c r="CV67" s="330">
        <v>0</v>
      </c>
      <c r="CW67" s="330">
        <v>0</v>
      </c>
      <c r="CX67" s="330">
        <v>0</v>
      </c>
      <c r="CY67" s="330">
        <v>0</v>
      </c>
      <c r="CZ67" s="330">
        <v>0</v>
      </c>
      <c r="DA67" s="330">
        <v>0</v>
      </c>
      <c r="DB67" s="330">
        <v>0</v>
      </c>
      <c r="DC67" s="330">
        <v>0</v>
      </c>
      <c r="DD67" s="330">
        <v>0</v>
      </c>
      <c r="DE67" s="330">
        <v>0</v>
      </c>
      <c r="DF67" s="330">
        <v>0</v>
      </c>
      <c r="DG67" s="330">
        <v>0</v>
      </c>
      <c r="DH67" s="330">
        <v>0</v>
      </c>
      <c r="DI67" s="330">
        <v>0</v>
      </c>
      <c r="DJ67" s="330">
        <v>0</v>
      </c>
      <c r="DK67" s="330">
        <v>0</v>
      </c>
      <c r="DL67" s="330">
        <v>0</v>
      </c>
      <c r="DM67" s="330">
        <v>0</v>
      </c>
      <c r="DN67" s="330">
        <v>0</v>
      </c>
      <c r="DO67" s="330">
        <v>0</v>
      </c>
      <c r="DP67" s="330">
        <v>0</v>
      </c>
      <c r="DQ67" s="330">
        <v>0</v>
      </c>
      <c r="DR67" s="330">
        <v>0</v>
      </c>
      <c r="DS67" s="330">
        <v>0</v>
      </c>
      <c r="DT67" s="330">
        <v>0</v>
      </c>
      <c r="DU67" s="330">
        <v>0</v>
      </c>
      <c r="DV67" s="330">
        <v>0</v>
      </c>
      <c r="DW67" s="330">
        <v>0</v>
      </c>
      <c r="DX67" s="330">
        <v>0</v>
      </c>
      <c r="DY67" s="330">
        <v>0</v>
      </c>
      <c r="DZ67" s="330">
        <v>0</v>
      </c>
      <c r="EA67" s="330">
        <v>0</v>
      </c>
      <c r="EB67" s="330">
        <v>0</v>
      </c>
      <c r="EC67" s="330">
        <v>0</v>
      </c>
      <c r="ED67" s="330">
        <v>0</v>
      </c>
      <c r="EE67" s="330">
        <v>0</v>
      </c>
      <c r="EF67" s="330">
        <v>0</v>
      </c>
      <c r="EG67" s="330">
        <v>0</v>
      </c>
      <c r="EH67" s="330">
        <v>0</v>
      </c>
      <c r="EI67" s="330">
        <v>0</v>
      </c>
      <c r="EJ67" s="330">
        <v>0</v>
      </c>
      <c r="EK67" s="330">
        <v>0</v>
      </c>
      <c r="EL67" s="330">
        <v>0</v>
      </c>
      <c r="EM67" s="330">
        <v>0</v>
      </c>
      <c r="EN67" s="330">
        <v>0</v>
      </c>
      <c r="EO67" s="330">
        <v>0</v>
      </c>
      <c r="EP67" s="330">
        <v>0</v>
      </c>
      <c r="EQ67" s="330">
        <v>0</v>
      </c>
      <c r="ER67" s="330">
        <v>0</v>
      </c>
      <c r="ES67" s="330">
        <v>0</v>
      </c>
      <c r="ET67" s="330">
        <v>0</v>
      </c>
      <c r="EU67" s="330">
        <v>0</v>
      </c>
      <c r="EV67" s="330">
        <v>0</v>
      </c>
      <c r="EW67" s="330">
        <v>0</v>
      </c>
      <c r="EX67" s="330">
        <v>0</v>
      </c>
      <c r="EY67" s="330">
        <v>0</v>
      </c>
      <c r="EZ67" s="330">
        <v>0</v>
      </c>
      <c r="FA67" s="330">
        <v>0</v>
      </c>
      <c r="FB67" s="330">
        <v>0</v>
      </c>
      <c r="FC67" s="330">
        <v>0</v>
      </c>
      <c r="FD67" s="330">
        <v>0</v>
      </c>
      <c r="FE67" s="330">
        <v>0</v>
      </c>
      <c r="FF67" s="330">
        <v>0</v>
      </c>
      <c r="FG67" s="330">
        <v>0</v>
      </c>
      <c r="FH67" s="330">
        <v>0</v>
      </c>
      <c r="FI67" s="330">
        <v>0</v>
      </c>
      <c r="FJ67" s="330">
        <v>0</v>
      </c>
      <c r="FK67" s="330">
        <v>0</v>
      </c>
      <c r="FL67" s="330">
        <v>0</v>
      </c>
      <c r="FM67" s="330">
        <v>0</v>
      </c>
      <c r="FN67" s="330">
        <v>0</v>
      </c>
      <c r="FO67" s="330">
        <v>0</v>
      </c>
      <c r="FP67" s="330">
        <v>0</v>
      </c>
      <c r="FQ67" s="330">
        <v>0</v>
      </c>
      <c r="FR67" s="330">
        <v>0</v>
      </c>
      <c r="FS67" s="330">
        <v>0</v>
      </c>
      <c r="FT67" s="330">
        <v>0</v>
      </c>
      <c r="FU67" s="330">
        <v>0</v>
      </c>
      <c r="FV67" s="330">
        <v>0</v>
      </c>
      <c r="FW67" s="330">
        <v>0</v>
      </c>
      <c r="FX67" s="330">
        <v>0</v>
      </c>
      <c r="FY67" s="330">
        <v>0</v>
      </c>
      <c r="FZ67" s="330">
        <v>0</v>
      </c>
      <c r="GA67" s="330">
        <v>0</v>
      </c>
      <c r="GB67" s="330">
        <v>0</v>
      </c>
      <c r="GC67" s="330">
        <v>0</v>
      </c>
      <c r="GD67" s="330">
        <v>0</v>
      </c>
      <c r="GE67" s="330">
        <v>0</v>
      </c>
      <c r="GF67" s="330">
        <v>0</v>
      </c>
      <c r="GG67" s="330">
        <v>0</v>
      </c>
      <c r="GH67" s="330">
        <v>0</v>
      </c>
      <c r="GI67" s="330">
        <v>0</v>
      </c>
      <c r="GJ67" s="330">
        <v>0</v>
      </c>
      <c r="GK67" s="330">
        <v>0</v>
      </c>
      <c r="GL67" s="330">
        <v>0</v>
      </c>
      <c r="GM67" s="330">
        <v>0</v>
      </c>
      <c r="GN67" s="330">
        <v>0</v>
      </c>
      <c r="GO67" s="330">
        <v>0</v>
      </c>
      <c r="GP67" s="330">
        <v>0</v>
      </c>
      <c r="GQ67" s="330">
        <v>0</v>
      </c>
      <c r="GR67" s="330">
        <v>0</v>
      </c>
      <c r="GS67" s="330">
        <v>0</v>
      </c>
      <c r="GT67" s="330">
        <v>0</v>
      </c>
      <c r="GU67" s="330">
        <v>0</v>
      </c>
      <c r="GV67" s="330">
        <v>0</v>
      </c>
      <c r="GW67" s="330">
        <v>0</v>
      </c>
      <c r="GX67" s="330">
        <v>0</v>
      </c>
      <c r="GY67" s="330">
        <v>0</v>
      </c>
      <c r="GZ67" s="330">
        <v>0</v>
      </c>
      <c r="HA67" s="330">
        <v>0</v>
      </c>
      <c r="HB67" s="330">
        <v>0</v>
      </c>
      <c r="HC67" s="330">
        <v>0</v>
      </c>
      <c r="HD67" s="330">
        <v>0</v>
      </c>
      <c r="HE67" s="330">
        <v>0</v>
      </c>
      <c r="HF67" s="330">
        <v>0</v>
      </c>
      <c r="HG67" s="330">
        <v>0</v>
      </c>
      <c r="HH67" s="330">
        <v>0</v>
      </c>
      <c r="HI67" s="330">
        <v>0</v>
      </c>
      <c r="HJ67" s="330">
        <v>0</v>
      </c>
      <c r="HK67" s="330">
        <v>0</v>
      </c>
      <c r="HL67" s="330">
        <v>0</v>
      </c>
      <c r="HM67" s="330">
        <v>0</v>
      </c>
      <c r="HN67" s="330">
        <v>0</v>
      </c>
      <c r="HO67" s="330">
        <v>0</v>
      </c>
      <c r="HP67" s="330">
        <v>0</v>
      </c>
      <c r="HQ67" s="330">
        <v>0</v>
      </c>
      <c r="HR67" s="330">
        <v>0</v>
      </c>
      <c r="HS67" s="330">
        <v>0</v>
      </c>
      <c r="HT67" s="330">
        <v>0</v>
      </c>
      <c r="HU67" s="330">
        <v>0</v>
      </c>
      <c r="HV67" s="330">
        <v>0</v>
      </c>
      <c r="HW67" s="330">
        <v>0</v>
      </c>
      <c r="HX67" s="330">
        <v>0</v>
      </c>
      <c r="HY67" s="330">
        <v>0</v>
      </c>
      <c r="HZ67" s="330">
        <v>0</v>
      </c>
      <c r="IA67" s="330">
        <v>0</v>
      </c>
      <c r="IB67" s="330">
        <v>0</v>
      </c>
      <c r="IC67" s="330">
        <v>0</v>
      </c>
      <c r="ID67" s="330">
        <v>0</v>
      </c>
      <c r="IE67" s="330">
        <v>0</v>
      </c>
      <c r="IF67" s="330">
        <v>0</v>
      </c>
      <c r="IG67" s="330">
        <v>0</v>
      </c>
      <c r="IH67" s="330">
        <v>0</v>
      </c>
      <c r="II67" s="330">
        <v>0</v>
      </c>
      <c r="IJ67" s="330">
        <v>0</v>
      </c>
      <c r="IK67" s="330">
        <v>0</v>
      </c>
      <c r="IL67" s="330">
        <v>0</v>
      </c>
      <c r="IM67" s="330">
        <v>0</v>
      </c>
      <c r="IN67" s="330">
        <v>0</v>
      </c>
      <c r="IO67" s="330">
        <v>0</v>
      </c>
      <c r="IP67" s="330">
        <v>0</v>
      </c>
      <c r="IQ67" s="330">
        <v>0</v>
      </c>
      <c r="IR67" s="330">
        <v>0</v>
      </c>
      <c r="IS67" s="330">
        <v>0</v>
      </c>
      <c r="IT67" s="330">
        <v>0</v>
      </c>
      <c r="IU67" s="330">
        <v>0</v>
      </c>
      <c r="IV67" s="330">
        <v>0</v>
      </c>
      <c r="IW67" s="330">
        <v>0</v>
      </c>
      <c r="IX67" s="330">
        <v>0</v>
      </c>
      <c r="IY67" s="330">
        <v>0</v>
      </c>
      <c r="IZ67" s="330">
        <v>0</v>
      </c>
      <c r="JA67" s="330">
        <v>0</v>
      </c>
      <c r="JB67" s="330">
        <v>0</v>
      </c>
      <c r="JC67" s="330">
        <v>0</v>
      </c>
      <c r="JD67" s="330">
        <v>0</v>
      </c>
      <c r="JE67" s="330">
        <v>0</v>
      </c>
      <c r="JF67" s="330">
        <v>0</v>
      </c>
      <c r="JG67" s="330">
        <v>0</v>
      </c>
      <c r="JH67" s="330">
        <v>0</v>
      </c>
      <c r="JI67" s="330">
        <v>0</v>
      </c>
      <c r="JJ67" s="330">
        <v>0</v>
      </c>
      <c r="JK67" s="330">
        <v>0</v>
      </c>
      <c r="JL67" s="330">
        <v>0</v>
      </c>
      <c r="JM67" s="330">
        <v>0</v>
      </c>
      <c r="JN67" s="330">
        <v>0</v>
      </c>
      <c r="JO67" s="330">
        <v>0</v>
      </c>
      <c r="JP67" s="330">
        <v>0</v>
      </c>
      <c r="JQ67" s="330">
        <v>0</v>
      </c>
      <c r="JR67" s="330">
        <v>0</v>
      </c>
      <c r="JS67" s="330">
        <v>0</v>
      </c>
      <c r="JT67" s="330">
        <v>0</v>
      </c>
      <c r="JU67" s="330">
        <v>0</v>
      </c>
      <c r="JV67" s="330">
        <v>0</v>
      </c>
      <c r="JW67" s="330">
        <v>0</v>
      </c>
      <c r="JX67" s="330">
        <v>0</v>
      </c>
      <c r="JY67" s="330">
        <v>0</v>
      </c>
      <c r="JZ67" s="330">
        <v>0</v>
      </c>
      <c r="KA67" s="330">
        <v>0</v>
      </c>
      <c r="KB67" s="330">
        <v>0</v>
      </c>
      <c r="KC67" s="330">
        <v>0</v>
      </c>
      <c r="KD67" s="330">
        <v>0</v>
      </c>
      <c r="KE67" s="330">
        <v>0</v>
      </c>
      <c r="KF67" s="330">
        <v>0</v>
      </c>
      <c r="KG67" s="330">
        <v>0</v>
      </c>
      <c r="KH67" s="330">
        <v>0</v>
      </c>
      <c r="KI67" s="330">
        <v>0</v>
      </c>
      <c r="KJ67" s="330">
        <v>0</v>
      </c>
      <c r="KK67" s="330">
        <v>0</v>
      </c>
      <c r="KL67" s="330">
        <v>0</v>
      </c>
      <c r="KM67" s="330">
        <v>0</v>
      </c>
      <c r="KN67" s="330">
        <v>0</v>
      </c>
      <c r="KO67" s="330">
        <v>0</v>
      </c>
      <c r="KP67" s="330">
        <v>0</v>
      </c>
      <c r="KQ67" s="167"/>
      <c r="KS67" s="169">
        <f t="shared" si="6"/>
        <v>0</v>
      </c>
      <c r="KT67" s="169">
        <f t="shared" si="7"/>
        <v>0</v>
      </c>
      <c r="KU67" s="169">
        <f t="shared" si="5"/>
        <v>0</v>
      </c>
      <c r="KV67" s="178"/>
      <c r="KW67" s="178"/>
      <c r="KY67" s="168">
        <f t="shared" si="8"/>
        <v>0</v>
      </c>
    </row>
    <row r="68" spans="1:311" ht="12.75" customHeight="1" x14ac:dyDescent="0.25">
      <c r="A68" s="166">
        <f t="shared" si="9"/>
        <v>2002</v>
      </c>
      <c r="B68" s="273">
        <f t="shared" si="1"/>
        <v>37437</v>
      </c>
      <c r="C68" s="330">
        <v>0</v>
      </c>
      <c r="D68" s="330">
        <v>0</v>
      </c>
      <c r="E68" s="330">
        <v>0</v>
      </c>
      <c r="F68" s="330">
        <v>0</v>
      </c>
      <c r="G68" s="330">
        <v>0</v>
      </c>
      <c r="H68" s="330">
        <v>0</v>
      </c>
      <c r="I68" s="330">
        <v>0</v>
      </c>
      <c r="J68" s="330">
        <v>0</v>
      </c>
      <c r="K68" s="330">
        <v>0</v>
      </c>
      <c r="L68" s="330">
        <v>0</v>
      </c>
      <c r="M68" s="330">
        <v>0</v>
      </c>
      <c r="N68" s="330">
        <v>0</v>
      </c>
      <c r="O68" s="330">
        <v>0</v>
      </c>
      <c r="P68" s="330">
        <v>0</v>
      </c>
      <c r="Q68" s="330">
        <v>0</v>
      </c>
      <c r="R68" s="330">
        <v>0</v>
      </c>
      <c r="S68" s="330">
        <v>0</v>
      </c>
      <c r="T68" s="330">
        <v>0</v>
      </c>
      <c r="U68" s="330">
        <v>0</v>
      </c>
      <c r="V68" s="330">
        <v>0</v>
      </c>
      <c r="W68" s="330">
        <v>0</v>
      </c>
      <c r="X68" s="330">
        <v>0</v>
      </c>
      <c r="Y68" s="330">
        <v>0</v>
      </c>
      <c r="Z68" s="330">
        <v>0</v>
      </c>
      <c r="AA68" s="330">
        <v>0</v>
      </c>
      <c r="AB68" s="330">
        <v>0</v>
      </c>
      <c r="AC68" s="330">
        <v>0</v>
      </c>
      <c r="AD68" s="330">
        <v>0</v>
      </c>
      <c r="AE68" s="330">
        <v>0</v>
      </c>
      <c r="AF68" s="330">
        <v>0</v>
      </c>
      <c r="AG68" s="330">
        <v>0</v>
      </c>
      <c r="AH68" s="330">
        <v>0</v>
      </c>
      <c r="AI68" s="330">
        <v>0</v>
      </c>
      <c r="AJ68" s="330">
        <v>0</v>
      </c>
      <c r="AK68" s="330">
        <v>0</v>
      </c>
      <c r="AL68" s="330">
        <v>0</v>
      </c>
      <c r="AM68" s="330">
        <v>0</v>
      </c>
      <c r="AN68" s="330">
        <v>0</v>
      </c>
      <c r="AO68" s="330">
        <v>0</v>
      </c>
      <c r="AP68" s="330">
        <v>0</v>
      </c>
      <c r="AQ68" s="330">
        <v>0</v>
      </c>
      <c r="AR68" s="330">
        <v>0</v>
      </c>
      <c r="AS68" s="330">
        <v>0</v>
      </c>
      <c r="AT68" s="330">
        <v>0</v>
      </c>
      <c r="AU68" s="330">
        <v>0</v>
      </c>
      <c r="AV68" s="330">
        <v>0</v>
      </c>
      <c r="AW68" s="330">
        <v>0</v>
      </c>
      <c r="AX68" s="330">
        <v>0</v>
      </c>
      <c r="AY68" s="330">
        <v>0</v>
      </c>
      <c r="AZ68" s="330">
        <v>0</v>
      </c>
      <c r="BA68" s="330">
        <v>0</v>
      </c>
      <c r="BB68" s="330">
        <v>0</v>
      </c>
      <c r="BC68" s="330">
        <v>0</v>
      </c>
      <c r="BD68" s="330">
        <v>0</v>
      </c>
      <c r="BE68" s="330">
        <v>0</v>
      </c>
      <c r="BF68" s="330">
        <v>0</v>
      </c>
      <c r="BG68" s="330">
        <v>0</v>
      </c>
      <c r="BH68" s="330">
        <v>0</v>
      </c>
      <c r="BI68" s="330">
        <v>0</v>
      </c>
      <c r="BJ68" s="330">
        <v>0</v>
      </c>
      <c r="BK68" s="330">
        <v>0</v>
      </c>
      <c r="BL68" s="330">
        <v>0</v>
      </c>
      <c r="BM68" s="330">
        <v>0</v>
      </c>
      <c r="BN68" s="330">
        <v>0</v>
      </c>
      <c r="BO68" s="330">
        <v>0</v>
      </c>
      <c r="BP68" s="330">
        <v>0</v>
      </c>
      <c r="BQ68" s="330">
        <v>0</v>
      </c>
      <c r="BR68" s="330">
        <v>0</v>
      </c>
      <c r="BS68" s="330">
        <v>0</v>
      </c>
      <c r="BT68" s="330">
        <v>0</v>
      </c>
      <c r="BU68" s="330">
        <v>0</v>
      </c>
      <c r="BV68" s="330">
        <v>0</v>
      </c>
      <c r="BW68" s="330">
        <v>0</v>
      </c>
      <c r="BX68" s="330">
        <v>0</v>
      </c>
      <c r="BY68" s="330">
        <v>0</v>
      </c>
      <c r="BZ68" s="330">
        <v>0</v>
      </c>
      <c r="CA68" s="330">
        <v>0</v>
      </c>
      <c r="CB68" s="330">
        <v>0</v>
      </c>
      <c r="CC68" s="330">
        <v>0</v>
      </c>
      <c r="CD68" s="330">
        <v>0</v>
      </c>
      <c r="CE68" s="330">
        <v>0</v>
      </c>
      <c r="CF68" s="330">
        <v>0</v>
      </c>
      <c r="CG68" s="330">
        <v>0</v>
      </c>
      <c r="CH68" s="330">
        <v>0</v>
      </c>
      <c r="CI68" s="330">
        <v>0</v>
      </c>
      <c r="CJ68" s="330">
        <v>0</v>
      </c>
      <c r="CK68" s="330">
        <v>0</v>
      </c>
      <c r="CL68" s="330">
        <v>0</v>
      </c>
      <c r="CM68" s="330">
        <v>0</v>
      </c>
      <c r="CN68" s="330">
        <v>0</v>
      </c>
      <c r="CO68" s="330">
        <v>0</v>
      </c>
      <c r="CP68" s="330">
        <v>0</v>
      </c>
      <c r="CQ68" s="330">
        <v>0</v>
      </c>
      <c r="CR68" s="330">
        <v>0</v>
      </c>
      <c r="CS68" s="330">
        <v>0</v>
      </c>
      <c r="CT68" s="330">
        <v>0</v>
      </c>
      <c r="CU68" s="330">
        <v>0</v>
      </c>
      <c r="CV68" s="330">
        <v>0</v>
      </c>
      <c r="CW68" s="330">
        <v>0</v>
      </c>
      <c r="CX68" s="330">
        <v>0</v>
      </c>
      <c r="CY68" s="330">
        <v>0</v>
      </c>
      <c r="CZ68" s="330">
        <v>0</v>
      </c>
      <c r="DA68" s="330">
        <v>0</v>
      </c>
      <c r="DB68" s="330">
        <v>0</v>
      </c>
      <c r="DC68" s="330">
        <v>0</v>
      </c>
      <c r="DD68" s="330">
        <v>0</v>
      </c>
      <c r="DE68" s="330">
        <v>0</v>
      </c>
      <c r="DF68" s="330">
        <v>0</v>
      </c>
      <c r="DG68" s="330">
        <v>0</v>
      </c>
      <c r="DH68" s="330">
        <v>0</v>
      </c>
      <c r="DI68" s="330">
        <v>0</v>
      </c>
      <c r="DJ68" s="330">
        <v>0</v>
      </c>
      <c r="DK68" s="330">
        <v>0</v>
      </c>
      <c r="DL68" s="330">
        <v>0</v>
      </c>
      <c r="DM68" s="330">
        <v>0</v>
      </c>
      <c r="DN68" s="330">
        <v>0</v>
      </c>
      <c r="DO68" s="330">
        <v>0</v>
      </c>
      <c r="DP68" s="330">
        <v>0</v>
      </c>
      <c r="DQ68" s="330">
        <v>0</v>
      </c>
      <c r="DR68" s="330">
        <v>0</v>
      </c>
      <c r="DS68" s="330">
        <v>0</v>
      </c>
      <c r="DT68" s="330">
        <v>0</v>
      </c>
      <c r="DU68" s="330">
        <v>0</v>
      </c>
      <c r="DV68" s="330">
        <v>0</v>
      </c>
      <c r="DW68" s="330">
        <v>0</v>
      </c>
      <c r="DX68" s="330">
        <v>0</v>
      </c>
      <c r="DY68" s="330">
        <v>0</v>
      </c>
      <c r="DZ68" s="330">
        <v>0</v>
      </c>
      <c r="EA68" s="330">
        <v>0</v>
      </c>
      <c r="EB68" s="330">
        <v>0</v>
      </c>
      <c r="EC68" s="330">
        <v>0</v>
      </c>
      <c r="ED68" s="330">
        <v>0</v>
      </c>
      <c r="EE68" s="330">
        <v>0</v>
      </c>
      <c r="EF68" s="330">
        <v>0</v>
      </c>
      <c r="EG68" s="330">
        <v>0</v>
      </c>
      <c r="EH68" s="330">
        <v>0</v>
      </c>
      <c r="EI68" s="330">
        <v>0</v>
      </c>
      <c r="EJ68" s="330">
        <v>0</v>
      </c>
      <c r="EK68" s="330">
        <v>0</v>
      </c>
      <c r="EL68" s="330">
        <v>0</v>
      </c>
      <c r="EM68" s="330">
        <v>0</v>
      </c>
      <c r="EN68" s="330">
        <v>0</v>
      </c>
      <c r="EO68" s="330">
        <v>0</v>
      </c>
      <c r="EP68" s="330">
        <v>0</v>
      </c>
      <c r="EQ68" s="330">
        <v>0</v>
      </c>
      <c r="ER68" s="330">
        <v>0</v>
      </c>
      <c r="ES68" s="330">
        <v>0</v>
      </c>
      <c r="ET68" s="330">
        <v>0</v>
      </c>
      <c r="EU68" s="330">
        <v>0</v>
      </c>
      <c r="EV68" s="330">
        <v>0</v>
      </c>
      <c r="EW68" s="330">
        <v>0</v>
      </c>
      <c r="EX68" s="330">
        <v>0</v>
      </c>
      <c r="EY68" s="330">
        <v>0</v>
      </c>
      <c r="EZ68" s="330">
        <v>0</v>
      </c>
      <c r="FA68" s="330">
        <v>0</v>
      </c>
      <c r="FB68" s="330">
        <v>0</v>
      </c>
      <c r="FC68" s="330">
        <v>0</v>
      </c>
      <c r="FD68" s="330">
        <v>0</v>
      </c>
      <c r="FE68" s="330">
        <v>0</v>
      </c>
      <c r="FF68" s="330">
        <v>0</v>
      </c>
      <c r="FG68" s="330">
        <v>0</v>
      </c>
      <c r="FH68" s="330">
        <v>0</v>
      </c>
      <c r="FI68" s="330">
        <v>0</v>
      </c>
      <c r="FJ68" s="330">
        <v>0</v>
      </c>
      <c r="FK68" s="330">
        <v>0</v>
      </c>
      <c r="FL68" s="330">
        <v>0</v>
      </c>
      <c r="FM68" s="330">
        <v>0</v>
      </c>
      <c r="FN68" s="330">
        <v>0</v>
      </c>
      <c r="FO68" s="330">
        <v>0</v>
      </c>
      <c r="FP68" s="330">
        <v>0</v>
      </c>
      <c r="FQ68" s="330">
        <v>0</v>
      </c>
      <c r="FR68" s="330">
        <v>0</v>
      </c>
      <c r="FS68" s="330">
        <v>0</v>
      </c>
      <c r="FT68" s="330">
        <v>0</v>
      </c>
      <c r="FU68" s="330">
        <v>0</v>
      </c>
      <c r="FV68" s="330">
        <v>0</v>
      </c>
      <c r="FW68" s="330">
        <v>0</v>
      </c>
      <c r="FX68" s="330">
        <v>0</v>
      </c>
      <c r="FY68" s="330">
        <v>0</v>
      </c>
      <c r="FZ68" s="330">
        <v>0</v>
      </c>
      <c r="GA68" s="330">
        <v>0</v>
      </c>
      <c r="GB68" s="330">
        <v>0</v>
      </c>
      <c r="GC68" s="330">
        <v>0</v>
      </c>
      <c r="GD68" s="330">
        <v>0</v>
      </c>
      <c r="GE68" s="330">
        <v>0</v>
      </c>
      <c r="GF68" s="330">
        <v>0</v>
      </c>
      <c r="GG68" s="330">
        <v>0</v>
      </c>
      <c r="GH68" s="330">
        <v>0</v>
      </c>
      <c r="GI68" s="330">
        <v>0</v>
      </c>
      <c r="GJ68" s="330">
        <v>0</v>
      </c>
      <c r="GK68" s="330">
        <v>0</v>
      </c>
      <c r="GL68" s="330">
        <v>0</v>
      </c>
      <c r="GM68" s="330">
        <v>0</v>
      </c>
      <c r="GN68" s="330">
        <v>0</v>
      </c>
      <c r="GO68" s="330">
        <v>0</v>
      </c>
      <c r="GP68" s="330">
        <v>0</v>
      </c>
      <c r="GQ68" s="330">
        <v>0</v>
      </c>
      <c r="GR68" s="330">
        <v>0</v>
      </c>
      <c r="GS68" s="330">
        <v>0</v>
      </c>
      <c r="GT68" s="330">
        <v>0</v>
      </c>
      <c r="GU68" s="330">
        <v>0</v>
      </c>
      <c r="GV68" s="330">
        <v>0</v>
      </c>
      <c r="GW68" s="330">
        <v>0</v>
      </c>
      <c r="GX68" s="330">
        <v>0</v>
      </c>
      <c r="GY68" s="330">
        <v>0</v>
      </c>
      <c r="GZ68" s="330">
        <v>0</v>
      </c>
      <c r="HA68" s="330">
        <v>0</v>
      </c>
      <c r="HB68" s="330">
        <v>0</v>
      </c>
      <c r="HC68" s="330">
        <v>0</v>
      </c>
      <c r="HD68" s="330">
        <v>0</v>
      </c>
      <c r="HE68" s="330">
        <v>0</v>
      </c>
      <c r="HF68" s="330">
        <v>0</v>
      </c>
      <c r="HG68" s="330">
        <v>0</v>
      </c>
      <c r="HH68" s="330">
        <v>0</v>
      </c>
      <c r="HI68" s="330">
        <v>0</v>
      </c>
      <c r="HJ68" s="330">
        <v>0</v>
      </c>
      <c r="HK68" s="330">
        <v>0</v>
      </c>
      <c r="HL68" s="330">
        <v>0</v>
      </c>
      <c r="HM68" s="330">
        <v>0</v>
      </c>
      <c r="HN68" s="330">
        <v>0</v>
      </c>
      <c r="HO68" s="330">
        <v>0</v>
      </c>
      <c r="HP68" s="330">
        <v>0</v>
      </c>
      <c r="HQ68" s="330">
        <v>0</v>
      </c>
      <c r="HR68" s="330">
        <v>0</v>
      </c>
      <c r="HS68" s="330">
        <v>0</v>
      </c>
      <c r="HT68" s="330">
        <v>0</v>
      </c>
      <c r="HU68" s="330">
        <v>0</v>
      </c>
      <c r="HV68" s="330">
        <v>0</v>
      </c>
      <c r="HW68" s="330">
        <v>0</v>
      </c>
      <c r="HX68" s="330">
        <v>0</v>
      </c>
      <c r="HY68" s="330">
        <v>0</v>
      </c>
      <c r="HZ68" s="330">
        <v>0</v>
      </c>
      <c r="IA68" s="330">
        <v>0</v>
      </c>
      <c r="IB68" s="330">
        <v>0</v>
      </c>
      <c r="IC68" s="330">
        <v>0</v>
      </c>
      <c r="ID68" s="330">
        <v>0</v>
      </c>
      <c r="IE68" s="330">
        <v>0</v>
      </c>
      <c r="IF68" s="330">
        <v>0</v>
      </c>
      <c r="IG68" s="330">
        <v>0</v>
      </c>
      <c r="IH68" s="330">
        <v>0</v>
      </c>
      <c r="II68" s="330">
        <v>0</v>
      </c>
      <c r="IJ68" s="330">
        <v>0</v>
      </c>
      <c r="IK68" s="330">
        <v>0</v>
      </c>
      <c r="IL68" s="330">
        <v>0</v>
      </c>
      <c r="IM68" s="330">
        <v>0</v>
      </c>
      <c r="IN68" s="330">
        <v>0</v>
      </c>
      <c r="IO68" s="330">
        <v>0</v>
      </c>
      <c r="IP68" s="330">
        <v>0</v>
      </c>
      <c r="IQ68" s="330">
        <v>0</v>
      </c>
      <c r="IR68" s="330">
        <v>0</v>
      </c>
      <c r="IS68" s="330">
        <v>0</v>
      </c>
      <c r="IT68" s="330">
        <v>0</v>
      </c>
      <c r="IU68" s="330">
        <v>0</v>
      </c>
      <c r="IV68" s="330">
        <v>0</v>
      </c>
      <c r="IW68" s="330">
        <v>0</v>
      </c>
      <c r="IX68" s="330">
        <v>0</v>
      </c>
      <c r="IY68" s="330">
        <v>0</v>
      </c>
      <c r="IZ68" s="330">
        <v>0</v>
      </c>
      <c r="JA68" s="330">
        <v>0</v>
      </c>
      <c r="JB68" s="330">
        <v>0</v>
      </c>
      <c r="JC68" s="330">
        <v>0</v>
      </c>
      <c r="JD68" s="330">
        <v>0</v>
      </c>
      <c r="JE68" s="330">
        <v>0</v>
      </c>
      <c r="JF68" s="330">
        <v>0</v>
      </c>
      <c r="JG68" s="330">
        <v>0</v>
      </c>
      <c r="JH68" s="330">
        <v>0</v>
      </c>
      <c r="JI68" s="330">
        <v>0</v>
      </c>
      <c r="JJ68" s="330">
        <v>0</v>
      </c>
      <c r="JK68" s="330">
        <v>0</v>
      </c>
      <c r="JL68" s="330">
        <v>0</v>
      </c>
      <c r="JM68" s="330">
        <v>0</v>
      </c>
      <c r="JN68" s="330">
        <v>0</v>
      </c>
      <c r="JO68" s="330">
        <v>0</v>
      </c>
      <c r="JP68" s="330">
        <v>0</v>
      </c>
      <c r="JQ68" s="330">
        <v>0</v>
      </c>
      <c r="JR68" s="330">
        <v>0</v>
      </c>
      <c r="JS68" s="330">
        <v>0</v>
      </c>
      <c r="JT68" s="330">
        <v>0</v>
      </c>
      <c r="JU68" s="330">
        <v>0</v>
      </c>
      <c r="JV68" s="330">
        <v>0</v>
      </c>
      <c r="JW68" s="330">
        <v>0</v>
      </c>
      <c r="JX68" s="330">
        <v>0</v>
      </c>
      <c r="JY68" s="330">
        <v>0</v>
      </c>
      <c r="JZ68" s="330">
        <v>0</v>
      </c>
      <c r="KA68" s="330">
        <v>0</v>
      </c>
      <c r="KB68" s="330">
        <v>0</v>
      </c>
      <c r="KC68" s="330">
        <v>0</v>
      </c>
      <c r="KD68" s="330">
        <v>0</v>
      </c>
      <c r="KE68" s="330">
        <v>0</v>
      </c>
      <c r="KF68" s="330">
        <v>0</v>
      </c>
      <c r="KG68" s="330">
        <v>0</v>
      </c>
      <c r="KH68" s="330">
        <v>0</v>
      </c>
      <c r="KI68" s="330">
        <v>0</v>
      </c>
      <c r="KJ68" s="330">
        <v>0</v>
      </c>
      <c r="KK68" s="330">
        <v>0</v>
      </c>
      <c r="KL68" s="330">
        <v>0</v>
      </c>
      <c r="KM68" s="330">
        <v>0</v>
      </c>
      <c r="KN68" s="330">
        <v>0</v>
      </c>
      <c r="KO68" s="330">
        <v>0</v>
      </c>
      <c r="KP68" s="330">
        <v>0</v>
      </c>
      <c r="KQ68" s="167"/>
      <c r="KS68" s="169">
        <f t="shared" si="6"/>
        <v>0</v>
      </c>
      <c r="KT68" s="169">
        <f t="shared" si="7"/>
        <v>0</v>
      </c>
      <c r="KU68" s="169">
        <f t="shared" si="5"/>
        <v>0</v>
      </c>
      <c r="KV68" s="178"/>
      <c r="KW68" s="178"/>
      <c r="KY68" s="168">
        <f t="shared" si="8"/>
        <v>0</v>
      </c>
    </row>
    <row r="69" spans="1:311" ht="12.75" customHeight="1" x14ac:dyDescent="0.25">
      <c r="A69" s="166">
        <f t="shared" si="9"/>
        <v>2002</v>
      </c>
      <c r="B69" s="273">
        <f t="shared" si="1"/>
        <v>37529</v>
      </c>
      <c r="C69" s="330">
        <v>0</v>
      </c>
      <c r="D69" s="330">
        <v>0</v>
      </c>
      <c r="E69" s="330">
        <v>0</v>
      </c>
      <c r="F69" s="330">
        <v>0</v>
      </c>
      <c r="G69" s="330">
        <v>0</v>
      </c>
      <c r="H69" s="330">
        <v>0</v>
      </c>
      <c r="I69" s="330">
        <v>0</v>
      </c>
      <c r="J69" s="330">
        <v>0</v>
      </c>
      <c r="K69" s="330">
        <v>0</v>
      </c>
      <c r="L69" s="330">
        <v>0</v>
      </c>
      <c r="M69" s="330">
        <v>0</v>
      </c>
      <c r="N69" s="330">
        <v>0</v>
      </c>
      <c r="O69" s="330">
        <v>0</v>
      </c>
      <c r="P69" s="330">
        <v>0</v>
      </c>
      <c r="Q69" s="330">
        <v>0</v>
      </c>
      <c r="R69" s="330">
        <v>0</v>
      </c>
      <c r="S69" s="330">
        <v>0</v>
      </c>
      <c r="T69" s="330">
        <v>0</v>
      </c>
      <c r="U69" s="330">
        <v>0</v>
      </c>
      <c r="V69" s="330">
        <v>0</v>
      </c>
      <c r="W69" s="330">
        <v>0</v>
      </c>
      <c r="X69" s="330">
        <v>0</v>
      </c>
      <c r="Y69" s="330">
        <v>0</v>
      </c>
      <c r="Z69" s="330">
        <v>0</v>
      </c>
      <c r="AA69" s="330">
        <v>0</v>
      </c>
      <c r="AB69" s="330">
        <v>0</v>
      </c>
      <c r="AC69" s="330">
        <v>0</v>
      </c>
      <c r="AD69" s="330">
        <v>0</v>
      </c>
      <c r="AE69" s="330">
        <v>0</v>
      </c>
      <c r="AF69" s="330">
        <v>0</v>
      </c>
      <c r="AG69" s="330">
        <v>0</v>
      </c>
      <c r="AH69" s="330">
        <v>0</v>
      </c>
      <c r="AI69" s="330">
        <v>0</v>
      </c>
      <c r="AJ69" s="330">
        <v>0</v>
      </c>
      <c r="AK69" s="330">
        <v>0</v>
      </c>
      <c r="AL69" s="330">
        <v>0</v>
      </c>
      <c r="AM69" s="330">
        <v>0</v>
      </c>
      <c r="AN69" s="330">
        <v>0</v>
      </c>
      <c r="AO69" s="330">
        <v>0</v>
      </c>
      <c r="AP69" s="330">
        <v>0</v>
      </c>
      <c r="AQ69" s="330">
        <v>0</v>
      </c>
      <c r="AR69" s="330">
        <v>0</v>
      </c>
      <c r="AS69" s="330">
        <v>0</v>
      </c>
      <c r="AT69" s="330">
        <v>0</v>
      </c>
      <c r="AU69" s="330">
        <v>0</v>
      </c>
      <c r="AV69" s="330">
        <v>0</v>
      </c>
      <c r="AW69" s="330">
        <v>0</v>
      </c>
      <c r="AX69" s="330">
        <v>0</v>
      </c>
      <c r="AY69" s="330">
        <v>0</v>
      </c>
      <c r="AZ69" s="330">
        <v>0</v>
      </c>
      <c r="BA69" s="330">
        <v>0</v>
      </c>
      <c r="BB69" s="330">
        <v>0</v>
      </c>
      <c r="BC69" s="330">
        <v>0</v>
      </c>
      <c r="BD69" s="330">
        <v>0</v>
      </c>
      <c r="BE69" s="330">
        <v>0</v>
      </c>
      <c r="BF69" s="330">
        <v>0</v>
      </c>
      <c r="BG69" s="330">
        <v>0</v>
      </c>
      <c r="BH69" s="330">
        <v>0</v>
      </c>
      <c r="BI69" s="330">
        <v>0</v>
      </c>
      <c r="BJ69" s="330">
        <v>0</v>
      </c>
      <c r="BK69" s="330">
        <v>0</v>
      </c>
      <c r="BL69" s="330">
        <v>0</v>
      </c>
      <c r="BM69" s="330">
        <v>0</v>
      </c>
      <c r="BN69" s="330">
        <v>0</v>
      </c>
      <c r="BO69" s="330">
        <v>0</v>
      </c>
      <c r="BP69" s="330">
        <v>0</v>
      </c>
      <c r="BQ69" s="330">
        <v>0</v>
      </c>
      <c r="BR69" s="330">
        <v>0</v>
      </c>
      <c r="BS69" s="330">
        <v>0</v>
      </c>
      <c r="BT69" s="330">
        <v>0</v>
      </c>
      <c r="BU69" s="330">
        <v>0</v>
      </c>
      <c r="BV69" s="330">
        <v>0</v>
      </c>
      <c r="BW69" s="330">
        <v>0</v>
      </c>
      <c r="BX69" s="330">
        <v>0</v>
      </c>
      <c r="BY69" s="330">
        <v>0</v>
      </c>
      <c r="BZ69" s="330">
        <v>0</v>
      </c>
      <c r="CA69" s="330">
        <v>0</v>
      </c>
      <c r="CB69" s="330">
        <v>0</v>
      </c>
      <c r="CC69" s="330">
        <v>0</v>
      </c>
      <c r="CD69" s="330">
        <v>0</v>
      </c>
      <c r="CE69" s="330">
        <v>0</v>
      </c>
      <c r="CF69" s="330">
        <v>0</v>
      </c>
      <c r="CG69" s="330">
        <v>0</v>
      </c>
      <c r="CH69" s="330">
        <v>0</v>
      </c>
      <c r="CI69" s="330">
        <v>0</v>
      </c>
      <c r="CJ69" s="330">
        <v>0</v>
      </c>
      <c r="CK69" s="330">
        <v>0</v>
      </c>
      <c r="CL69" s="330">
        <v>0</v>
      </c>
      <c r="CM69" s="330">
        <v>0</v>
      </c>
      <c r="CN69" s="330">
        <v>0</v>
      </c>
      <c r="CO69" s="330">
        <v>0</v>
      </c>
      <c r="CP69" s="330">
        <v>0</v>
      </c>
      <c r="CQ69" s="330">
        <v>0</v>
      </c>
      <c r="CR69" s="330">
        <v>0</v>
      </c>
      <c r="CS69" s="330">
        <v>0</v>
      </c>
      <c r="CT69" s="330">
        <v>0</v>
      </c>
      <c r="CU69" s="330">
        <v>0</v>
      </c>
      <c r="CV69" s="330">
        <v>0</v>
      </c>
      <c r="CW69" s="330">
        <v>0</v>
      </c>
      <c r="CX69" s="330">
        <v>0</v>
      </c>
      <c r="CY69" s="330">
        <v>0</v>
      </c>
      <c r="CZ69" s="330">
        <v>0</v>
      </c>
      <c r="DA69" s="330">
        <v>0</v>
      </c>
      <c r="DB69" s="330">
        <v>0</v>
      </c>
      <c r="DC69" s="330">
        <v>0</v>
      </c>
      <c r="DD69" s="330">
        <v>0</v>
      </c>
      <c r="DE69" s="330">
        <v>0</v>
      </c>
      <c r="DF69" s="330">
        <v>0</v>
      </c>
      <c r="DG69" s="330">
        <v>0</v>
      </c>
      <c r="DH69" s="330">
        <v>0</v>
      </c>
      <c r="DI69" s="330">
        <v>0</v>
      </c>
      <c r="DJ69" s="330">
        <v>0</v>
      </c>
      <c r="DK69" s="330">
        <v>0</v>
      </c>
      <c r="DL69" s="330">
        <v>0</v>
      </c>
      <c r="DM69" s="330">
        <v>0</v>
      </c>
      <c r="DN69" s="330">
        <v>0</v>
      </c>
      <c r="DO69" s="330">
        <v>0</v>
      </c>
      <c r="DP69" s="330">
        <v>0</v>
      </c>
      <c r="DQ69" s="330">
        <v>0</v>
      </c>
      <c r="DR69" s="330">
        <v>0</v>
      </c>
      <c r="DS69" s="330">
        <v>0</v>
      </c>
      <c r="DT69" s="330">
        <v>0</v>
      </c>
      <c r="DU69" s="330">
        <v>0</v>
      </c>
      <c r="DV69" s="330">
        <v>0</v>
      </c>
      <c r="DW69" s="330">
        <v>0</v>
      </c>
      <c r="DX69" s="330">
        <v>0</v>
      </c>
      <c r="DY69" s="330">
        <v>0</v>
      </c>
      <c r="DZ69" s="330">
        <v>0</v>
      </c>
      <c r="EA69" s="330">
        <v>0</v>
      </c>
      <c r="EB69" s="330">
        <v>0</v>
      </c>
      <c r="EC69" s="330">
        <v>0</v>
      </c>
      <c r="ED69" s="330">
        <v>0</v>
      </c>
      <c r="EE69" s="330">
        <v>0</v>
      </c>
      <c r="EF69" s="330">
        <v>0</v>
      </c>
      <c r="EG69" s="330">
        <v>0</v>
      </c>
      <c r="EH69" s="330">
        <v>0</v>
      </c>
      <c r="EI69" s="330">
        <v>0</v>
      </c>
      <c r="EJ69" s="330">
        <v>0</v>
      </c>
      <c r="EK69" s="330">
        <v>0</v>
      </c>
      <c r="EL69" s="330">
        <v>0</v>
      </c>
      <c r="EM69" s="330">
        <v>0</v>
      </c>
      <c r="EN69" s="330">
        <v>0</v>
      </c>
      <c r="EO69" s="330">
        <v>0</v>
      </c>
      <c r="EP69" s="330">
        <v>0</v>
      </c>
      <c r="EQ69" s="330">
        <v>0</v>
      </c>
      <c r="ER69" s="330">
        <v>0</v>
      </c>
      <c r="ES69" s="330">
        <v>0</v>
      </c>
      <c r="ET69" s="330">
        <v>0</v>
      </c>
      <c r="EU69" s="330">
        <v>0</v>
      </c>
      <c r="EV69" s="330">
        <v>0</v>
      </c>
      <c r="EW69" s="330">
        <v>0</v>
      </c>
      <c r="EX69" s="330">
        <v>0</v>
      </c>
      <c r="EY69" s="330">
        <v>0</v>
      </c>
      <c r="EZ69" s="330">
        <v>0</v>
      </c>
      <c r="FA69" s="330">
        <v>0</v>
      </c>
      <c r="FB69" s="330">
        <v>0</v>
      </c>
      <c r="FC69" s="330">
        <v>0</v>
      </c>
      <c r="FD69" s="330">
        <v>0</v>
      </c>
      <c r="FE69" s="330">
        <v>0</v>
      </c>
      <c r="FF69" s="330">
        <v>0</v>
      </c>
      <c r="FG69" s="330">
        <v>0</v>
      </c>
      <c r="FH69" s="330">
        <v>0</v>
      </c>
      <c r="FI69" s="330">
        <v>0</v>
      </c>
      <c r="FJ69" s="330">
        <v>0</v>
      </c>
      <c r="FK69" s="330">
        <v>0</v>
      </c>
      <c r="FL69" s="330">
        <v>0</v>
      </c>
      <c r="FM69" s="330">
        <v>0</v>
      </c>
      <c r="FN69" s="330">
        <v>0</v>
      </c>
      <c r="FO69" s="330">
        <v>0</v>
      </c>
      <c r="FP69" s="330">
        <v>0</v>
      </c>
      <c r="FQ69" s="330">
        <v>0</v>
      </c>
      <c r="FR69" s="330">
        <v>0</v>
      </c>
      <c r="FS69" s="330">
        <v>0</v>
      </c>
      <c r="FT69" s="330">
        <v>0</v>
      </c>
      <c r="FU69" s="330">
        <v>0</v>
      </c>
      <c r="FV69" s="330">
        <v>0</v>
      </c>
      <c r="FW69" s="330">
        <v>0</v>
      </c>
      <c r="FX69" s="330">
        <v>0</v>
      </c>
      <c r="FY69" s="330">
        <v>0</v>
      </c>
      <c r="FZ69" s="330">
        <v>0</v>
      </c>
      <c r="GA69" s="330">
        <v>0</v>
      </c>
      <c r="GB69" s="330">
        <v>0</v>
      </c>
      <c r="GC69" s="330">
        <v>0</v>
      </c>
      <c r="GD69" s="330">
        <v>0</v>
      </c>
      <c r="GE69" s="330">
        <v>0</v>
      </c>
      <c r="GF69" s="330">
        <v>0</v>
      </c>
      <c r="GG69" s="330">
        <v>0</v>
      </c>
      <c r="GH69" s="330">
        <v>0</v>
      </c>
      <c r="GI69" s="330">
        <v>0</v>
      </c>
      <c r="GJ69" s="330">
        <v>0</v>
      </c>
      <c r="GK69" s="330">
        <v>0</v>
      </c>
      <c r="GL69" s="330">
        <v>0</v>
      </c>
      <c r="GM69" s="330">
        <v>0</v>
      </c>
      <c r="GN69" s="330">
        <v>0</v>
      </c>
      <c r="GO69" s="330">
        <v>0</v>
      </c>
      <c r="GP69" s="330">
        <v>0</v>
      </c>
      <c r="GQ69" s="330">
        <v>0</v>
      </c>
      <c r="GR69" s="330">
        <v>0</v>
      </c>
      <c r="GS69" s="330">
        <v>0</v>
      </c>
      <c r="GT69" s="330">
        <v>0</v>
      </c>
      <c r="GU69" s="330">
        <v>0</v>
      </c>
      <c r="GV69" s="330">
        <v>0</v>
      </c>
      <c r="GW69" s="330">
        <v>0</v>
      </c>
      <c r="GX69" s="330">
        <v>0</v>
      </c>
      <c r="GY69" s="330">
        <v>0</v>
      </c>
      <c r="GZ69" s="330">
        <v>0</v>
      </c>
      <c r="HA69" s="330">
        <v>0</v>
      </c>
      <c r="HB69" s="330">
        <v>0</v>
      </c>
      <c r="HC69" s="330">
        <v>0</v>
      </c>
      <c r="HD69" s="330">
        <v>0</v>
      </c>
      <c r="HE69" s="330">
        <v>0</v>
      </c>
      <c r="HF69" s="330">
        <v>0</v>
      </c>
      <c r="HG69" s="330">
        <v>0</v>
      </c>
      <c r="HH69" s="330">
        <v>0</v>
      </c>
      <c r="HI69" s="330">
        <v>0</v>
      </c>
      <c r="HJ69" s="330">
        <v>0</v>
      </c>
      <c r="HK69" s="330">
        <v>0</v>
      </c>
      <c r="HL69" s="330">
        <v>0</v>
      </c>
      <c r="HM69" s="330">
        <v>0</v>
      </c>
      <c r="HN69" s="330">
        <v>0</v>
      </c>
      <c r="HO69" s="330">
        <v>0</v>
      </c>
      <c r="HP69" s="330">
        <v>0</v>
      </c>
      <c r="HQ69" s="330">
        <v>0</v>
      </c>
      <c r="HR69" s="330">
        <v>0</v>
      </c>
      <c r="HS69" s="330">
        <v>0</v>
      </c>
      <c r="HT69" s="330">
        <v>0</v>
      </c>
      <c r="HU69" s="330">
        <v>0</v>
      </c>
      <c r="HV69" s="330">
        <v>0</v>
      </c>
      <c r="HW69" s="330">
        <v>0</v>
      </c>
      <c r="HX69" s="330">
        <v>0</v>
      </c>
      <c r="HY69" s="330">
        <v>0</v>
      </c>
      <c r="HZ69" s="330">
        <v>0</v>
      </c>
      <c r="IA69" s="330">
        <v>0</v>
      </c>
      <c r="IB69" s="330">
        <v>0</v>
      </c>
      <c r="IC69" s="330">
        <v>0</v>
      </c>
      <c r="ID69" s="330">
        <v>0</v>
      </c>
      <c r="IE69" s="330">
        <v>0</v>
      </c>
      <c r="IF69" s="330">
        <v>0</v>
      </c>
      <c r="IG69" s="330">
        <v>0</v>
      </c>
      <c r="IH69" s="330">
        <v>0</v>
      </c>
      <c r="II69" s="330">
        <v>0</v>
      </c>
      <c r="IJ69" s="330">
        <v>0</v>
      </c>
      <c r="IK69" s="330">
        <v>0</v>
      </c>
      <c r="IL69" s="330">
        <v>0</v>
      </c>
      <c r="IM69" s="330">
        <v>0</v>
      </c>
      <c r="IN69" s="330">
        <v>0</v>
      </c>
      <c r="IO69" s="330">
        <v>0</v>
      </c>
      <c r="IP69" s="330">
        <v>0</v>
      </c>
      <c r="IQ69" s="330">
        <v>0</v>
      </c>
      <c r="IR69" s="330">
        <v>0</v>
      </c>
      <c r="IS69" s="330">
        <v>0</v>
      </c>
      <c r="IT69" s="330">
        <v>0</v>
      </c>
      <c r="IU69" s="330">
        <v>0</v>
      </c>
      <c r="IV69" s="330">
        <v>0</v>
      </c>
      <c r="IW69" s="330">
        <v>0</v>
      </c>
      <c r="IX69" s="330">
        <v>0</v>
      </c>
      <c r="IY69" s="330">
        <v>0</v>
      </c>
      <c r="IZ69" s="330">
        <v>0</v>
      </c>
      <c r="JA69" s="330">
        <v>0</v>
      </c>
      <c r="JB69" s="330">
        <v>0</v>
      </c>
      <c r="JC69" s="330">
        <v>0</v>
      </c>
      <c r="JD69" s="330">
        <v>0</v>
      </c>
      <c r="JE69" s="330">
        <v>0</v>
      </c>
      <c r="JF69" s="330">
        <v>0</v>
      </c>
      <c r="JG69" s="330">
        <v>0</v>
      </c>
      <c r="JH69" s="330">
        <v>0</v>
      </c>
      <c r="JI69" s="330">
        <v>0</v>
      </c>
      <c r="JJ69" s="330">
        <v>0</v>
      </c>
      <c r="JK69" s="330">
        <v>0</v>
      </c>
      <c r="JL69" s="330">
        <v>0</v>
      </c>
      <c r="JM69" s="330">
        <v>0</v>
      </c>
      <c r="JN69" s="330">
        <v>0</v>
      </c>
      <c r="JO69" s="330">
        <v>0</v>
      </c>
      <c r="JP69" s="330">
        <v>0</v>
      </c>
      <c r="JQ69" s="330">
        <v>0</v>
      </c>
      <c r="JR69" s="330">
        <v>0</v>
      </c>
      <c r="JS69" s="330">
        <v>0</v>
      </c>
      <c r="JT69" s="330">
        <v>0</v>
      </c>
      <c r="JU69" s="330">
        <v>0</v>
      </c>
      <c r="JV69" s="330">
        <v>0</v>
      </c>
      <c r="JW69" s="330">
        <v>0</v>
      </c>
      <c r="JX69" s="330">
        <v>0</v>
      </c>
      <c r="JY69" s="330">
        <v>0</v>
      </c>
      <c r="JZ69" s="330">
        <v>0</v>
      </c>
      <c r="KA69" s="330">
        <v>0</v>
      </c>
      <c r="KB69" s="330">
        <v>0</v>
      </c>
      <c r="KC69" s="330">
        <v>0</v>
      </c>
      <c r="KD69" s="330">
        <v>0</v>
      </c>
      <c r="KE69" s="330">
        <v>0</v>
      </c>
      <c r="KF69" s="330">
        <v>0</v>
      </c>
      <c r="KG69" s="330">
        <v>0</v>
      </c>
      <c r="KH69" s="330">
        <v>0</v>
      </c>
      <c r="KI69" s="330">
        <v>0</v>
      </c>
      <c r="KJ69" s="330">
        <v>0</v>
      </c>
      <c r="KK69" s="330">
        <v>0</v>
      </c>
      <c r="KL69" s="330">
        <v>0</v>
      </c>
      <c r="KM69" s="330">
        <v>0</v>
      </c>
      <c r="KN69" s="330">
        <v>0</v>
      </c>
      <c r="KO69" s="330">
        <v>0</v>
      </c>
      <c r="KP69" s="330">
        <v>0</v>
      </c>
      <c r="KQ69" s="167"/>
      <c r="KS69" s="169">
        <f t="shared" si="6"/>
        <v>0</v>
      </c>
      <c r="KT69" s="169">
        <f t="shared" si="7"/>
        <v>0</v>
      </c>
      <c r="KU69" s="169">
        <f t="shared" si="5"/>
        <v>0</v>
      </c>
      <c r="KV69" s="178"/>
      <c r="KW69" s="178"/>
      <c r="KY69" s="168">
        <f t="shared" si="8"/>
        <v>0</v>
      </c>
    </row>
    <row r="70" spans="1:311" ht="12.75" customHeight="1" x14ac:dyDescent="0.25">
      <c r="A70" s="166">
        <f t="shared" si="9"/>
        <v>2002</v>
      </c>
      <c r="B70" s="273">
        <f t="shared" si="1"/>
        <v>37621</v>
      </c>
      <c r="C70" s="330">
        <v>0</v>
      </c>
      <c r="D70" s="330">
        <v>0</v>
      </c>
      <c r="E70" s="330">
        <v>0</v>
      </c>
      <c r="F70" s="330">
        <v>0</v>
      </c>
      <c r="G70" s="330">
        <v>0</v>
      </c>
      <c r="H70" s="330">
        <v>0</v>
      </c>
      <c r="I70" s="330">
        <v>0</v>
      </c>
      <c r="J70" s="330">
        <v>0</v>
      </c>
      <c r="K70" s="330">
        <v>0</v>
      </c>
      <c r="L70" s="330">
        <v>0</v>
      </c>
      <c r="M70" s="330">
        <v>0</v>
      </c>
      <c r="N70" s="330">
        <v>0</v>
      </c>
      <c r="O70" s="330">
        <v>0</v>
      </c>
      <c r="P70" s="330">
        <v>0</v>
      </c>
      <c r="Q70" s="330">
        <v>0</v>
      </c>
      <c r="R70" s="330">
        <v>0</v>
      </c>
      <c r="S70" s="330">
        <v>0</v>
      </c>
      <c r="T70" s="330">
        <v>0</v>
      </c>
      <c r="U70" s="330">
        <v>0</v>
      </c>
      <c r="V70" s="330">
        <v>0</v>
      </c>
      <c r="W70" s="330">
        <v>0</v>
      </c>
      <c r="X70" s="330">
        <v>0</v>
      </c>
      <c r="Y70" s="330">
        <v>0</v>
      </c>
      <c r="Z70" s="330">
        <v>0</v>
      </c>
      <c r="AA70" s="330">
        <v>0</v>
      </c>
      <c r="AB70" s="330">
        <v>0</v>
      </c>
      <c r="AC70" s="330">
        <v>0</v>
      </c>
      <c r="AD70" s="330">
        <v>0</v>
      </c>
      <c r="AE70" s="330">
        <v>0</v>
      </c>
      <c r="AF70" s="330">
        <v>0</v>
      </c>
      <c r="AG70" s="330">
        <v>0</v>
      </c>
      <c r="AH70" s="330">
        <v>0</v>
      </c>
      <c r="AI70" s="330">
        <v>0</v>
      </c>
      <c r="AJ70" s="330">
        <v>0</v>
      </c>
      <c r="AK70" s="330">
        <v>0</v>
      </c>
      <c r="AL70" s="330">
        <v>0</v>
      </c>
      <c r="AM70" s="330">
        <v>0</v>
      </c>
      <c r="AN70" s="330">
        <v>0</v>
      </c>
      <c r="AO70" s="330">
        <v>0</v>
      </c>
      <c r="AP70" s="330">
        <v>0</v>
      </c>
      <c r="AQ70" s="330">
        <v>0</v>
      </c>
      <c r="AR70" s="330">
        <v>0</v>
      </c>
      <c r="AS70" s="330">
        <v>0</v>
      </c>
      <c r="AT70" s="330">
        <v>0</v>
      </c>
      <c r="AU70" s="330">
        <v>0</v>
      </c>
      <c r="AV70" s="330">
        <v>0</v>
      </c>
      <c r="AW70" s="330">
        <v>0</v>
      </c>
      <c r="AX70" s="330">
        <v>0</v>
      </c>
      <c r="AY70" s="330">
        <v>0</v>
      </c>
      <c r="AZ70" s="330">
        <v>0</v>
      </c>
      <c r="BA70" s="330">
        <v>0</v>
      </c>
      <c r="BB70" s="330">
        <v>0</v>
      </c>
      <c r="BC70" s="330">
        <v>0</v>
      </c>
      <c r="BD70" s="330">
        <v>0</v>
      </c>
      <c r="BE70" s="330">
        <v>0</v>
      </c>
      <c r="BF70" s="330">
        <v>0</v>
      </c>
      <c r="BG70" s="330">
        <v>0</v>
      </c>
      <c r="BH70" s="330">
        <v>0</v>
      </c>
      <c r="BI70" s="330">
        <v>0</v>
      </c>
      <c r="BJ70" s="330">
        <v>0</v>
      </c>
      <c r="BK70" s="330">
        <v>0</v>
      </c>
      <c r="BL70" s="330">
        <v>0</v>
      </c>
      <c r="BM70" s="330">
        <v>0</v>
      </c>
      <c r="BN70" s="330">
        <v>0</v>
      </c>
      <c r="BO70" s="330">
        <v>0</v>
      </c>
      <c r="BP70" s="330">
        <v>0</v>
      </c>
      <c r="BQ70" s="330">
        <v>0</v>
      </c>
      <c r="BR70" s="330">
        <v>0</v>
      </c>
      <c r="BS70" s="330">
        <v>0</v>
      </c>
      <c r="BT70" s="330">
        <v>0</v>
      </c>
      <c r="BU70" s="330">
        <v>0</v>
      </c>
      <c r="BV70" s="330">
        <v>0</v>
      </c>
      <c r="BW70" s="330">
        <v>0</v>
      </c>
      <c r="BX70" s="330">
        <v>0</v>
      </c>
      <c r="BY70" s="330">
        <v>0</v>
      </c>
      <c r="BZ70" s="330">
        <v>0</v>
      </c>
      <c r="CA70" s="330">
        <v>0</v>
      </c>
      <c r="CB70" s="330">
        <v>0</v>
      </c>
      <c r="CC70" s="330">
        <v>0</v>
      </c>
      <c r="CD70" s="330">
        <v>0</v>
      </c>
      <c r="CE70" s="330">
        <v>0</v>
      </c>
      <c r="CF70" s="330">
        <v>0</v>
      </c>
      <c r="CG70" s="330">
        <v>0</v>
      </c>
      <c r="CH70" s="330">
        <v>0</v>
      </c>
      <c r="CI70" s="330">
        <v>0</v>
      </c>
      <c r="CJ70" s="330">
        <v>0</v>
      </c>
      <c r="CK70" s="330">
        <v>0</v>
      </c>
      <c r="CL70" s="330">
        <v>0</v>
      </c>
      <c r="CM70" s="330">
        <v>0</v>
      </c>
      <c r="CN70" s="330">
        <v>0</v>
      </c>
      <c r="CO70" s="330">
        <v>0</v>
      </c>
      <c r="CP70" s="330">
        <v>0</v>
      </c>
      <c r="CQ70" s="330">
        <v>0</v>
      </c>
      <c r="CR70" s="330">
        <v>0</v>
      </c>
      <c r="CS70" s="330">
        <v>0</v>
      </c>
      <c r="CT70" s="330">
        <v>0</v>
      </c>
      <c r="CU70" s="330">
        <v>0</v>
      </c>
      <c r="CV70" s="330">
        <v>0</v>
      </c>
      <c r="CW70" s="330">
        <v>0</v>
      </c>
      <c r="CX70" s="330">
        <v>0</v>
      </c>
      <c r="CY70" s="330">
        <v>0</v>
      </c>
      <c r="CZ70" s="330">
        <v>0</v>
      </c>
      <c r="DA70" s="330">
        <v>0</v>
      </c>
      <c r="DB70" s="330">
        <v>0</v>
      </c>
      <c r="DC70" s="330">
        <v>0</v>
      </c>
      <c r="DD70" s="330">
        <v>0</v>
      </c>
      <c r="DE70" s="330">
        <v>0</v>
      </c>
      <c r="DF70" s="330">
        <v>0</v>
      </c>
      <c r="DG70" s="330">
        <v>0</v>
      </c>
      <c r="DH70" s="330">
        <v>0</v>
      </c>
      <c r="DI70" s="330">
        <v>0</v>
      </c>
      <c r="DJ70" s="330">
        <v>0</v>
      </c>
      <c r="DK70" s="330">
        <v>0</v>
      </c>
      <c r="DL70" s="330">
        <v>0</v>
      </c>
      <c r="DM70" s="330">
        <v>0</v>
      </c>
      <c r="DN70" s="330">
        <v>0</v>
      </c>
      <c r="DO70" s="330">
        <v>0</v>
      </c>
      <c r="DP70" s="330">
        <v>0</v>
      </c>
      <c r="DQ70" s="330">
        <v>0</v>
      </c>
      <c r="DR70" s="330">
        <v>0</v>
      </c>
      <c r="DS70" s="330">
        <v>0</v>
      </c>
      <c r="DT70" s="330">
        <v>0</v>
      </c>
      <c r="DU70" s="330">
        <v>0</v>
      </c>
      <c r="DV70" s="330">
        <v>0</v>
      </c>
      <c r="DW70" s="330">
        <v>0</v>
      </c>
      <c r="DX70" s="330">
        <v>0</v>
      </c>
      <c r="DY70" s="330">
        <v>0</v>
      </c>
      <c r="DZ70" s="330">
        <v>0</v>
      </c>
      <c r="EA70" s="330">
        <v>0</v>
      </c>
      <c r="EB70" s="330">
        <v>0</v>
      </c>
      <c r="EC70" s="330">
        <v>0</v>
      </c>
      <c r="ED70" s="330">
        <v>0</v>
      </c>
      <c r="EE70" s="330">
        <v>0</v>
      </c>
      <c r="EF70" s="330">
        <v>0</v>
      </c>
      <c r="EG70" s="330">
        <v>0</v>
      </c>
      <c r="EH70" s="330">
        <v>0</v>
      </c>
      <c r="EI70" s="330">
        <v>0</v>
      </c>
      <c r="EJ70" s="330">
        <v>0</v>
      </c>
      <c r="EK70" s="330">
        <v>0</v>
      </c>
      <c r="EL70" s="330">
        <v>0</v>
      </c>
      <c r="EM70" s="330">
        <v>0</v>
      </c>
      <c r="EN70" s="330">
        <v>0</v>
      </c>
      <c r="EO70" s="330">
        <v>0</v>
      </c>
      <c r="EP70" s="330">
        <v>0</v>
      </c>
      <c r="EQ70" s="330">
        <v>0</v>
      </c>
      <c r="ER70" s="330">
        <v>0</v>
      </c>
      <c r="ES70" s="330">
        <v>0</v>
      </c>
      <c r="ET70" s="330">
        <v>0</v>
      </c>
      <c r="EU70" s="330">
        <v>0</v>
      </c>
      <c r="EV70" s="330">
        <v>0</v>
      </c>
      <c r="EW70" s="330">
        <v>0</v>
      </c>
      <c r="EX70" s="330">
        <v>0</v>
      </c>
      <c r="EY70" s="330">
        <v>0</v>
      </c>
      <c r="EZ70" s="330">
        <v>0</v>
      </c>
      <c r="FA70" s="330">
        <v>0</v>
      </c>
      <c r="FB70" s="330">
        <v>0</v>
      </c>
      <c r="FC70" s="330">
        <v>0</v>
      </c>
      <c r="FD70" s="330">
        <v>0</v>
      </c>
      <c r="FE70" s="330">
        <v>0</v>
      </c>
      <c r="FF70" s="330">
        <v>0</v>
      </c>
      <c r="FG70" s="330">
        <v>0</v>
      </c>
      <c r="FH70" s="330">
        <v>0</v>
      </c>
      <c r="FI70" s="330">
        <v>0</v>
      </c>
      <c r="FJ70" s="330">
        <v>0</v>
      </c>
      <c r="FK70" s="330">
        <v>0</v>
      </c>
      <c r="FL70" s="330">
        <v>0</v>
      </c>
      <c r="FM70" s="330">
        <v>0</v>
      </c>
      <c r="FN70" s="330">
        <v>0</v>
      </c>
      <c r="FO70" s="330">
        <v>0</v>
      </c>
      <c r="FP70" s="330">
        <v>0</v>
      </c>
      <c r="FQ70" s="330">
        <v>0</v>
      </c>
      <c r="FR70" s="330">
        <v>0</v>
      </c>
      <c r="FS70" s="330">
        <v>0</v>
      </c>
      <c r="FT70" s="330">
        <v>0</v>
      </c>
      <c r="FU70" s="330">
        <v>0</v>
      </c>
      <c r="FV70" s="330">
        <v>0</v>
      </c>
      <c r="FW70" s="330">
        <v>0</v>
      </c>
      <c r="FX70" s="330">
        <v>0</v>
      </c>
      <c r="FY70" s="330">
        <v>0</v>
      </c>
      <c r="FZ70" s="330">
        <v>0</v>
      </c>
      <c r="GA70" s="330">
        <v>0</v>
      </c>
      <c r="GB70" s="330">
        <v>0</v>
      </c>
      <c r="GC70" s="330">
        <v>0</v>
      </c>
      <c r="GD70" s="330">
        <v>0</v>
      </c>
      <c r="GE70" s="330">
        <v>0</v>
      </c>
      <c r="GF70" s="330">
        <v>0</v>
      </c>
      <c r="GG70" s="330">
        <v>0</v>
      </c>
      <c r="GH70" s="330">
        <v>0</v>
      </c>
      <c r="GI70" s="330">
        <v>0</v>
      </c>
      <c r="GJ70" s="330">
        <v>0</v>
      </c>
      <c r="GK70" s="330">
        <v>0</v>
      </c>
      <c r="GL70" s="330">
        <v>0</v>
      </c>
      <c r="GM70" s="330">
        <v>0</v>
      </c>
      <c r="GN70" s="330">
        <v>0</v>
      </c>
      <c r="GO70" s="330">
        <v>0</v>
      </c>
      <c r="GP70" s="330">
        <v>0</v>
      </c>
      <c r="GQ70" s="330">
        <v>0</v>
      </c>
      <c r="GR70" s="330">
        <v>0</v>
      </c>
      <c r="GS70" s="330">
        <v>0</v>
      </c>
      <c r="GT70" s="330">
        <v>0</v>
      </c>
      <c r="GU70" s="330">
        <v>0</v>
      </c>
      <c r="GV70" s="330">
        <v>0</v>
      </c>
      <c r="GW70" s="330">
        <v>0</v>
      </c>
      <c r="GX70" s="330">
        <v>0</v>
      </c>
      <c r="GY70" s="330">
        <v>0</v>
      </c>
      <c r="GZ70" s="330">
        <v>0</v>
      </c>
      <c r="HA70" s="330">
        <v>0</v>
      </c>
      <c r="HB70" s="330">
        <v>0</v>
      </c>
      <c r="HC70" s="330">
        <v>0</v>
      </c>
      <c r="HD70" s="330">
        <v>0</v>
      </c>
      <c r="HE70" s="330">
        <v>0</v>
      </c>
      <c r="HF70" s="330">
        <v>0</v>
      </c>
      <c r="HG70" s="330">
        <v>0</v>
      </c>
      <c r="HH70" s="330">
        <v>0</v>
      </c>
      <c r="HI70" s="330">
        <v>0</v>
      </c>
      <c r="HJ70" s="330">
        <v>0</v>
      </c>
      <c r="HK70" s="330">
        <v>0</v>
      </c>
      <c r="HL70" s="330">
        <v>0</v>
      </c>
      <c r="HM70" s="330">
        <v>0</v>
      </c>
      <c r="HN70" s="330">
        <v>0</v>
      </c>
      <c r="HO70" s="330">
        <v>0</v>
      </c>
      <c r="HP70" s="330">
        <v>0</v>
      </c>
      <c r="HQ70" s="330">
        <v>0</v>
      </c>
      <c r="HR70" s="330">
        <v>0</v>
      </c>
      <c r="HS70" s="330">
        <v>0</v>
      </c>
      <c r="HT70" s="330">
        <v>0</v>
      </c>
      <c r="HU70" s="330">
        <v>0</v>
      </c>
      <c r="HV70" s="330">
        <v>0</v>
      </c>
      <c r="HW70" s="330">
        <v>0</v>
      </c>
      <c r="HX70" s="330">
        <v>0</v>
      </c>
      <c r="HY70" s="330">
        <v>0</v>
      </c>
      <c r="HZ70" s="330">
        <v>0</v>
      </c>
      <c r="IA70" s="330">
        <v>0</v>
      </c>
      <c r="IB70" s="330">
        <v>0</v>
      </c>
      <c r="IC70" s="330">
        <v>0</v>
      </c>
      <c r="ID70" s="330">
        <v>0</v>
      </c>
      <c r="IE70" s="330">
        <v>0</v>
      </c>
      <c r="IF70" s="330">
        <v>0</v>
      </c>
      <c r="IG70" s="330">
        <v>0</v>
      </c>
      <c r="IH70" s="330">
        <v>0</v>
      </c>
      <c r="II70" s="330">
        <v>0</v>
      </c>
      <c r="IJ70" s="330">
        <v>0</v>
      </c>
      <c r="IK70" s="330">
        <v>0</v>
      </c>
      <c r="IL70" s="330">
        <v>0</v>
      </c>
      <c r="IM70" s="330">
        <v>0</v>
      </c>
      <c r="IN70" s="330">
        <v>0</v>
      </c>
      <c r="IO70" s="330">
        <v>0</v>
      </c>
      <c r="IP70" s="330">
        <v>0</v>
      </c>
      <c r="IQ70" s="330">
        <v>0</v>
      </c>
      <c r="IR70" s="330">
        <v>0</v>
      </c>
      <c r="IS70" s="330">
        <v>0</v>
      </c>
      <c r="IT70" s="330">
        <v>0</v>
      </c>
      <c r="IU70" s="330">
        <v>0</v>
      </c>
      <c r="IV70" s="330">
        <v>0</v>
      </c>
      <c r="IW70" s="330">
        <v>0</v>
      </c>
      <c r="IX70" s="330">
        <v>0</v>
      </c>
      <c r="IY70" s="330">
        <v>0</v>
      </c>
      <c r="IZ70" s="330">
        <v>0</v>
      </c>
      <c r="JA70" s="330">
        <v>0</v>
      </c>
      <c r="JB70" s="330">
        <v>0</v>
      </c>
      <c r="JC70" s="330">
        <v>0</v>
      </c>
      <c r="JD70" s="330">
        <v>0</v>
      </c>
      <c r="JE70" s="330">
        <v>0</v>
      </c>
      <c r="JF70" s="330">
        <v>0</v>
      </c>
      <c r="JG70" s="330">
        <v>0</v>
      </c>
      <c r="JH70" s="330">
        <v>0</v>
      </c>
      <c r="JI70" s="330">
        <v>0</v>
      </c>
      <c r="JJ70" s="330">
        <v>0</v>
      </c>
      <c r="JK70" s="330">
        <v>0</v>
      </c>
      <c r="JL70" s="330">
        <v>0</v>
      </c>
      <c r="JM70" s="330">
        <v>0</v>
      </c>
      <c r="JN70" s="330">
        <v>0</v>
      </c>
      <c r="JO70" s="330">
        <v>0</v>
      </c>
      <c r="JP70" s="330">
        <v>0</v>
      </c>
      <c r="JQ70" s="330">
        <v>0</v>
      </c>
      <c r="JR70" s="330">
        <v>0</v>
      </c>
      <c r="JS70" s="330">
        <v>0</v>
      </c>
      <c r="JT70" s="330">
        <v>0</v>
      </c>
      <c r="JU70" s="330">
        <v>0</v>
      </c>
      <c r="JV70" s="330">
        <v>0</v>
      </c>
      <c r="JW70" s="330">
        <v>0</v>
      </c>
      <c r="JX70" s="330">
        <v>0</v>
      </c>
      <c r="JY70" s="330">
        <v>0</v>
      </c>
      <c r="JZ70" s="330">
        <v>0</v>
      </c>
      <c r="KA70" s="330">
        <v>0</v>
      </c>
      <c r="KB70" s="330">
        <v>0</v>
      </c>
      <c r="KC70" s="330">
        <v>0</v>
      </c>
      <c r="KD70" s="330">
        <v>0</v>
      </c>
      <c r="KE70" s="330">
        <v>0</v>
      </c>
      <c r="KF70" s="330">
        <v>0</v>
      </c>
      <c r="KG70" s="330">
        <v>0</v>
      </c>
      <c r="KH70" s="330">
        <v>0</v>
      </c>
      <c r="KI70" s="330">
        <v>0</v>
      </c>
      <c r="KJ70" s="330">
        <v>0</v>
      </c>
      <c r="KK70" s="330">
        <v>0</v>
      </c>
      <c r="KL70" s="330">
        <v>0</v>
      </c>
      <c r="KM70" s="330">
        <v>0</v>
      </c>
      <c r="KN70" s="330">
        <v>0</v>
      </c>
      <c r="KO70" s="330">
        <v>0</v>
      </c>
      <c r="KP70" s="330">
        <v>0</v>
      </c>
      <c r="KQ70" s="167"/>
      <c r="KS70" s="169">
        <f t="shared" si="6"/>
        <v>0</v>
      </c>
      <c r="KT70" s="169">
        <f t="shared" si="7"/>
        <v>0</v>
      </c>
      <c r="KU70" s="169">
        <f t="shared" si="5"/>
        <v>0</v>
      </c>
      <c r="KV70" s="178"/>
      <c r="KW70" s="178"/>
      <c r="KY70" s="168">
        <f t="shared" si="8"/>
        <v>0</v>
      </c>
    </row>
    <row r="71" spans="1:311" ht="12.75" customHeight="1" collapsed="1" x14ac:dyDescent="0.25">
      <c r="A71" s="166">
        <f t="shared" si="9"/>
        <v>2003</v>
      </c>
      <c r="B71" s="273">
        <f t="shared" si="1"/>
        <v>37711</v>
      </c>
      <c r="C71" s="330">
        <v>0</v>
      </c>
      <c r="D71" s="330">
        <v>0</v>
      </c>
      <c r="E71" s="330">
        <v>0</v>
      </c>
      <c r="F71" s="330">
        <v>0</v>
      </c>
      <c r="G71" s="330">
        <v>0</v>
      </c>
      <c r="H71" s="330">
        <v>0</v>
      </c>
      <c r="I71" s="330">
        <v>0</v>
      </c>
      <c r="J71" s="330">
        <v>0</v>
      </c>
      <c r="K71" s="330">
        <v>0</v>
      </c>
      <c r="L71" s="330">
        <v>0</v>
      </c>
      <c r="M71" s="330">
        <v>0</v>
      </c>
      <c r="N71" s="330">
        <v>0</v>
      </c>
      <c r="O71" s="330">
        <v>0</v>
      </c>
      <c r="P71" s="330">
        <v>0</v>
      </c>
      <c r="Q71" s="330">
        <v>0</v>
      </c>
      <c r="R71" s="330">
        <v>0</v>
      </c>
      <c r="S71" s="330">
        <v>0</v>
      </c>
      <c r="T71" s="330">
        <v>0</v>
      </c>
      <c r="U71" s="330">
        <v>0</v>
      </c>
      <c r="V71" s="330">
        <v>0</v>
      </c>
      <c r="W71" s="330">
        <v>0</v>
      </c>
      <c r="X71" s="330">
        <v>0</v>
      </c>
      <c r="Y71" s="330">
        <v>0</v>
      </c>
      <c r="Z71" s="330">
        <v>0</v>
      </c>
      <c r="AA71" s="330">
        <v>0</v>
      </c>
      <c r="AB71" s="330">
        <v>0</v>
      </c>
      <c r="AC71" s="330">
        <v>0</v>
      </c>
      <c r="AD71" s="330">
        <v>0</v>
      </c>
      <c r="AE71" s="330">
        <v>0</v>
      </c>
      <c r="AF71" s="330">
        <v>0</v>
      </c>
      <c r="AG71" s="330">
        <v>0</v>
      </c>
      <c r="AH71" s="330">
        <v>0</v>
      </c>
      <c r="AI71" s="330">
        <v>0</v>
      </c>
      <c r="AJ71" s="330">
        <v>0</v>
      </c>
      <c r="AK71" s="330">
        <v>0</v>
      </c>
      <c r="AL71" s="330">
        <v>0</v>
      </c>
      <c r="AM71" s="330">
        <v>0</v>
      </c>
      <c r="AN71" s="330">
        <v>0</v>
      </c>
      <c r="AO71" s="330">
        <v>0</v>
      </c>
      <c r="AP71" s="330">
        <v>0</v>
      </c>
      <c r="AQ71" s="330">
        <v>0</v>
      </c>
      <c r="AR71" s="330">
        <v>0</v>
      </c>
      <c r="AS71" s="330">
        <v>0</v>
      </c>
      <c r="AT71" s="330">
        <v>0</v>
      </c>
      <c r="AU71" s="330">
        <v>0</v>
      </c>
      <c r="AV71" s="330">
        <v>0</v>
      </c>
      <c r="AW71" s="330">
        <v>0</v>
      </c>
      <c r="AX71" s="330">
        <v>0</v>
      </c>
      <c r="AY71" s="330">
        <v>0</v>
      </c>
      <c r="AZ71" s="330">
        <v>0</v>
      </c>
      <c r="BA71" s="330">
        <v>0</v>
      </c>
      <c r="BB71" s="330">
        <v>0</v>
      </c>
      <c r="BC71" s="330">
        <v>0</v>
      </c>
      <c r="BD71" s="330">
        <v>0</v>
      </c>
      <c r="BE71" s="330">
        <v>0</v>
      </c>
      <c r="BF71" s="330">
        <v>0</v>
      </c>
      <c r="BG71" s="330">
        <v>0</v>
      </c>
      <c r="BH71" s="330">
        <v>0</v>
      </c>
      <c r="BI71" s="330">
        <v>0</v>
      </c>
      <c r="BJ71" s="330">
        <v>0</v>
      </c>
      <c r="BK71" s="330">
        <v>0</v>
      </c>
      <c r="BL71" s="330">
        <v>0</v>
      </c>
      <c r="BM71" s="330">
        <v>0</v>
      </c>
      <c r="BN71" s="330">
        <v>0</v>
      </c>
      <c r="BO71" s="330">
        <v>0</v>
      </c>
      <c r="BP71" s="330">
        <v>0</v>
      </c>
      <c r="BQ71" s="330">
        <v>0</v>
      </c>
      <c r="BR71" s="330">
        <v>0</v>
      </c>
      <c r="BS71" s="330">
        <v>0</v>
      </c>
      <c r="BT71" s="330">
        <v>0</v>
      </c>
      <c r="BU71" s="330">
        <v>0</v>
      </c>
      <c r="BV71" s="330">
        <v>0</v>
      </c>
      <c r="BW71" s="330">
        <v>0</v>
      </c>
      <c r="BX71" s="330">
        <v>0</v>
      </c>
      <c r="BY71" s="330">
        <v>0</v>
      </c>
      <c r="BZ71" s="330">
        <v>0</v>
      </c>
      <c r="CA71" s="330">
        <v>0</v>
      </c>
      <c r="CB71" s="330">
        <v>0</v>
      </c>
      <c r="CC71" s="330">
        <v>0</v>
      </c>
      <c r="CD71" s="330">
        <v>0</v>
      </c>
      <c r="CE71" s="330">
        <v>0</v>
      </c>
      <c r="CF71" s="330">
        <v>0</v>
      </c>
      <c r="CG71" s="330">
        <v>0</v>
      </c>
      <c r="CH71" s="330">
        <v>0</v>
      </c>
      <c r="CI71" s="330">
        <v>0</v>
      </c>
      <c r="CJ71" s="330">
        <v>0</v>
      </c>
      <c r="CK71" s="330">
        <v>0</v>
      </c>
      <c r="CL71" s="330">
        <v>0</v>
      </c>
      <c r="CM71" s="330">
        <v>0</v>
      </c>
      <c r="CN71" s="330">
        <v>0</v>
      </c>
      <c r="CO71" s="330">
        <v>0</v>
      </c>
      <c r="CP71" s="330">
        <v>0</v>
      </c>
      <c r="CQ71" s="330">
        <v>0</v>
      </c>
      <c r="CR71" s="330">
        <v>0</v>
      </c>
      <c r="CS71" s="330">
        <v>0</v>
      </c>
      <c r="CT71" s="330">
        <v>0</v>
      </c>
      <c r="CU71" s="330">
        <v>0</v>
      </c>
      <c r="CV71" s="330">
        <v>0</v>
      </c>
      <c r="CW71" s="330">
        <v>0</v>
      </c>
      <c r="CX71" s="330">
        <v>0</v>
      </c>
      <c r="CY71" s="330">
        <v>0</v>
      </c>
      <c r="CZ71" s="330">
        <v>0</v>
      </c>
      <c r="DA71" s="330">
        <v>0</v>
      </c>
      <c r="DB71" s="330">
        <v>0</v>
      </c>
      <c r="DC71" s="330">
        <v>0</v>
      </c>
      <c r="DD71" s="330">
        <v>0</v>
      </c>
      <c r="DE71" s="330">
        <v>0</v>
      </c>
      <c r="DF71" s="330">
        <v>0</v>
      </c>
      <c r="DG71" s="330">
        <v>0</v>
      </c>
      <c r="DH71" s="330">
        <v>0</v>
      </c>
      <c r="DI71" s="330">
        <v>0</v>
      </c>
      <c r="DJ71" s="330">
        <v>0</v>
      </c>
      <c r="DK71" s="330">
        <v>0</v>
      </c>
      <c r="DL71" s="330">
        <v>0</v>
      </c>
      <c r="DM71" s="330">
        <v>0</v>
      </c>
      <c r="DN71" s="330">
        <v>0</v>
      </c>
      <c r="DO71" s="330">
        <v>0</v>
      </c>
      <c r="DP71" s="330">
        <v>0</v>
      </c>
      <c r="DQ71" s="330">
        <v>0</v>
      </c>
      <c r="DR71" s="330">
        <v>0</v>
      </c>
      <c r="DS71" s="330">
        <v>0</v>
      </c>
      <c r="DT71" s="330">
        <v>0</v>
      </c>
      <c r="DU71" s="330">
        <v>0</v>
      </c>
      <c r="DV71" s="330">
        <v>0</v>
      </c>
      <c r="DW71" s="330">
        <v>0</v>
      </c>
      <c r="DX71" s="330">
        <v>0</v>
      </c>
      <c r="DY71" s="330">
        <v>0</v>
      </c>
      <c r="DZ71" s="330">
        <v>0</v>
      </c>
      <c r="EA71" s="330">
        <v>0</v>
      </c>
      <c r="EB71" s="330">
        <v>0</v>
      </c>
      <c r="EC71" s="330">
        <v>0</v>
      </c>
      <c r="ED71" s="330">
        <v>0</v>
      </c>
      <c r="EE71" s="330">
        <v>0</v>
      </c>
      <c r="EF71" s="330">
        <v>0</v>
      </c>
      <c r="EG71" s="330">
        <v>0</v>
      </c>
      <c r="EH71" s="330">
        <v>0</v>
      </c>
      <c r="EI71" s="330">
        <v>0</v>
      </c>
      <c r="EJ71" s="330">
        <v>0</v>
      </c>
      <c r="EK71" s="330">
        <v>0</v>
      </c>
      <c r="EL71" s="330">
        <v>0</v>
      </c>
      <c r="EM71" s="330">
        <v>0</v>
      </c>
      <c r="EN71" s="330">
        <v>0</v>
      </c>
      <c r="EO71" s="330">
        <v>0</v>
      </c>
      <c r="EP71" s="330">
        <v>0</v>
      </c>
      <c r="EQ71" s="330">
        <v>0</v>
      </c>
      <c r="ER71" s="330">
        <v>0</v>
      </c>
      <c r="ES71" s="330">
        <v>0</v>
      </c>
      <c r="ET71" s="330">
        <v>0</v>
      </c>
      <c r="EU71" s="330">
        <v>0</v>
      </c>
      <c r="EV71" s="330">
        <v>0</v>
      </c>
      <c r="EW71" s="330">
        <v>0</v>
      </c>
      <c r="EX71" s="330">
        <v>0</v>
      </c>
      <c r="EY71" s="330">
        <v>0</v>
      </c>
      <c r="EZ71" s="330">
        <v>0</v>
      </c>
      <c r="FA71" s="330">
        <v>0</v>
      </c>
      <c r="FB71" s="330">
        <v>0</v>
      </c>
      <c r="FC71" s="330">
        <v>0</v>
      </c>
      <c r="FD71" s="330">
        <v>0</v>
      </c>
      <c r="FE71" s="330">
        <v>0</v>
      </c>
      <c r="FF71" s="330">
        <v>0</v>
      </c>
      <c r="FG71" s="330">
        <v>0</v>
      </c>
      <c r="FH71" s="330">
        <v>0</v>
      </c>
      <c r="FI71" s="330">
        <v>0</v>
      </c>
      <c r="FJ71" s="330">
        <v>0</v>
      </c>
      <c r="FK71" s="330">
        <v>0</v>
      </c>
      <c r="FL71" s="330">
        <v>0</v>
      </c>
      <c r="FM71" s="330">
        <v>0</v>
      </c>
      <c r="FN71" s="330">
        <v>0</v>
      </c>
      <c r="FO71" s="330">
        <v>0</v>
      </c>
      <c r="FP71" s="330">
        <v>0</v>
      </c>
      <c r="FQ71" s="330">
        <v>0</v>
      </c>
      <c r="FR71" s="330">
        <v>0</v>
      </c>
      <c r="FS71" s="330">
        <v>0</v>
      </c>
      <c r="FT71" s="330">
        <v>0</v>
      </c>
      <c r="FU71" s="330">
        <v>0</v>
      </c>
      <c r="FV71" s="330">
        <v>0</v>
      </c>
      <c r="FW71" s="330">
        <v>0</v>
      </c>
      <c r="FX71" s="330">
        <v>0</v>
      </c>
      <c r="FY71" s="330">
        <v>0</v>
      </c>
      <c r="FZ71" s="330">
        <v>0</v>
      </c>
      <c r="GA71" s="330">
        <v>0</v>
      </c>
      <c r="GB71" s="330">
        <v>0</v>
      </c>
      <c r="GC71" s="330">
        <v>0</v>
      </c>
      <c r="GD71" s="330">
        <v>0</v>
      </c>
      <c r="GE71" s="330">
        <v>0</v>
      </c>
      <c r="GF71" s="330">
        <v>0</v>
      </c>
      <c r="GG71" s="330">
        <v>0</v>
      </c>
      <c r="GH71" s="330">
        <v>0</v>
      </c>
      <c r="GI71" s="330">
        <v>0</v>
      </c>
      <c r="GJ71" s="330">
        <v>0</v>
      </c>
      <c r="GK71" s="330">
        <v>0</v>
      </c>
      <c r="GL71" s="330">
        <v>0</v>
      </c>
      <c r="GM71" s="330">
        <v>0</v>
      </c>
      <c r="GN71" s="330">
        <v>0</v>
      </c>
      <c r="GO71" s="330">
        <v>0</v>
      </c>
      <c r="GP71" s="330">
        <v>0</v>
      </c>
      <c r="GQ71" s="330">
        <v>0</v>
      </c>
      <c r="GR71" s="330">
        <v>0</v>
      </c>
      <c r="GS71" s="330">
        <v>0</v>
      </c>
      <c r="GT71" s="330">
        <v>0</v>
      </c>
      <c r="GU71" s="330">
        <v>0</v>
      </c>
      <c r="GV71" s="330">
        <v>0</v>
      </c>
      <c r="GW71" s="330">
        <v>0</v>
      </c>
      <c r="GX71" s="330">
        <v>0</v>
      </c>
      <c r="GY71" s="330">
        <v>0</v>
      </c>
      <c r="GZ71" s="330">
        <v>0</v>
      </c>
      <c r="HA71" s="330">
        <v>0</v>
      </c>
      <c r="HB71" s="330">
        <v>0</v>
      </c>
      <c r="HC71" s="330">
        <v>0</v>
      </c>
      <c r="HD71" s="330">
        <v>0</v>
      </c>
      <c r="HE71" s="330">
        <v>0</v>
      </c>
      <c r="HF71" s="330">
        <v>0</v>
      </c>
      <c r="HG71" s="330">
        <v>0</v>
      </c>
      <c r="HH71" s="330">
        <v>0</v>
      </c>
      <c r="HI71" s="330">
        <v>0</v>
      </c>
      <c r="HJ71" s="330">
        <v>0</v>
      </c>
      <c r="HK71" s="330">
        <v>0</v>
      </c>
      <c r="HL71" s="330">
        <v>0</v>
      </c>
      <c r="HM71" s="330">
        <v>0</v>
      </c>
      <c r="HN71" s="330">
        <v>0</v>
      </c>
      <c r="HO71" s="330">
        <v>0</v>
      </c>
      <c r="HP71" s="330">
        <v>0</v>
      </c>
      <c r="HQ71" s="330">
        <v>0</v>
      </c>
      <c r="HR71" s="330">
        <v>0</v>
      </c>
      <c r="HS71" s="330">
        <v>0</v>
      </c>
      <c r="HT71" s="330">
        <v>0</v>
      </c>
      <c r="HU71" s="330">
        <v>0</v>
      </c>
      <c r="HV71" s="330">
        <v>0</v>
      </c>
      <c r="HW71" s="330">
        <v>0</v>
      </c>
      <c r="HX71" s="330">
        <v>0</v>
      </c>
      <c r="HY71" s="330">
        <v>0</v>
      </c>
      <c r="HZ71" s="330">
        <v>0</v>
      </c>
      <c r="IA71" s="330">
        <v>0</v>
      </c>
      <c r="IB71" s="330">
        <v>0</v>
      </c>
      <c r="IC71" s="330">
        <v>0</v>
      </c>
      <c r="ID71" s="330">
        <v>0</v>
      </c>
      <c r="IE71" s="330">
        <v>0</v>
      </c>
      <c r="IF71" s="330">
        <v>0</v>
      </c>
      <c r="IG71" s="330">
        <v>0</v>
      </c>
      <c r="IH71" s="330">
        <v>0</v>
      </c>
      <c r="II71" s="330">
        <v>0</v>
      </c>
      <c r="IJ71" s="330">
        <v>0</v>
      </c>
      <c r="IK71" s="330">
        <v>0</v>
      </c>
      <c r="IL71" s="330">
        <v>0</v>
      </c>
      <c r="IM71" s="330">
        <v>0</v>
      </c>
      <c r="IN71" s="330">
        <v>0</v>
      </c>
      <c r="IO71" s="330">
        <v>0</v>
      </c>
      <c r="IP71" s="330">
        <v>0</v>
      </c>
      <c r="IQ71" s="330">
        <v>0</v>
      </c>
      <c r="IR71" s="330">
        <v>0</v>
      </c>
      <c r="IS71" s="330">
        <v>0</v>
      </c>
      <c r="IT71" s="330">
        <v>0</v>
      </c>
      <c r="IU71" s="330">
        <v>0</v>
      </c>
      <c r="IV71" s="330">
        <v>0</v>
      </c>
      <c r="IW71" s="330">
        <v>0</v>
      </c>
      <c r="IX71" s="330">
        <v>0</v>
      </c>
      <c r="IY71" s="330">
        <v>0</v>
      </c>
      <c r="IZ71" s="330">
        <v>0</v>
      </c>
      <c r="JA71" s="330">
        <v>0</v>
      </c>
      <c r="JB71" s="330">
        <v>0</v>
      </c>
      <c r="JC71" s="330">
        <v>0</v>
      </c>
      <c r="JD71" s="330">
        <v>0</v>
      </c>
      <c r="JE71" s="330">
        <v>0</v>
      </c>
      <c r="JF71" s="330">
        <v>0</v>
      </c>
      <c r="JG71" s="330">
        <v>0</v>
      </c>
      <c r="JH71" s="330">
        <v>0</v>
      </c>
      <c r="JI71" s="330">
        <v>0</v>
      </c>
      <c r="JJ71" s="330">
        <v>0</v>
      </c>
      <c r="JK71" s="330">
        <v>0</v>
      </c>
      <c r="JL71" s="330">
        <v>0</v>
      </c>
      <c r="JM71" s="330">
        <v>0</v>
      </c>
      <c r="JN71" s="330">
        <v>0</v>
      </c>
      <c r="JO71" s="330">
        <v>0</v>
      </c>
      <c r="JP71" s="330">
        <v>0</v>
      </c>
      <c r="JQ71" s="330">
        <v>0</v>
      </c>
      <c r="JR71" s="330">
        <v>0</v>
      </c>
      <c r="JS71" s="330">
        <v>0</v>
      </c>
      <c r="JT71" s="330">
        <v>0</v>
      </c>
      <c r="JU71" s="330">
        <v>0</v>
      </c>
      <c r="JV71" s="330">
        <v>0</v>
      </c>
      <c r="JW71" s="330">
        <v>0</v>
      </c>
      <c r="JX71" s="330">
        <v>0</v>
      </c>
      <c r="JY71" s="330">
        <v>0</v>
      </c>
      <c r="JZ71" s="330">
        <v>0</v>
      </c>
      <c r="KA71" s="330">
        <v>0</v>
      </c>
      <c r="KB71" s="330">
        <v>0</v>
      </c>
      <c r="KC71" s="330">
        <v>0</v>
      </c>
      <c r="KD71" s="330">
        <v>0</v>
      </c>
      <c r="KE71" s="330">
        <v>0</v>
      </c>
      <c r="KF71" s="330">
        <v>0</v>
      </c>
      <c r="KG71" s="330">
        <v>0</v>
      </c>
      <c r="KH71" s="330">
        <v>0</v>
      </c>
      <c r="KI71" s="330">
        <v>0</v>
      </c>
      <c r="KJ71" s="330">
        <v>0</v>
      </c>
      <c r="KK71" s="330">
        <v>0</v>
      </c>
      <c r="KL71" s="330">
        <v>0</v>
      </c>
      <c r="KM71" s="330">
        <v>0</v>
      </c>
      <c r="KN71" s="330">
        <v>0</v>
      </c>
      <c r="KO71" s="330">
        <v>0</v>
      </c>
      <c r="KP71" s="330">
        <v>0</v>
      </c>
      <c r="KQ71" s="167"/>
      <c r="KS71" s="169">
        <f t="shared" si="6"/>
        <v>0</v>
      </c>
      <c r="KT71" s="169">
        <f t="shared" si="7"/>
        <v>0</v>
      </c>
      <c r="KU71" s="169">
        <f t="shared" si="5"/>
        <v>0</v>
      </c>
      <c r="KV71" s="178"/>
      <c r="KW71" s="178"/>
      <c r="KY71" s="168">
        <f t="shared" si="8"/>
        <v>0</v>
      </c>
    </row>
    <row r="72" spans="1:311" ht="12.75" customHeight="1" x14ac:dyDescent="0.25">
      <c r="A72" s="166">
        <f t="shared" si="9"/>
        <v>2003</v>
      </c>
      <c r="B72" s="273">
        <f t="shared" si="1"/>
        <v>37802</v>
      </c>
      <c r="C72" s="330">
        <v>0</v>
      </c>
      <c r="D72" s="330">
        <v>0</v>
      </c>
      <c r="E72" s="330">
        <v>0</v>
      </c>
      <c r="F72" s="330">
        <v>0</v>
      </c>
      <c r="G72" s="330">
        <v>0</v>
      </c>
      <c r="H72" s="330">
        <v>0</v>
      </c>
      <c r="I72" s="330">
        <v>0</v>
      </c>
      <c r="J72" s="330">
        <v>0</v>
      </c>
      <c r="K72" s="330">
        <v>0</v>
      </c>
      <c r="L72" s="330">
        <v>0</v>
      </c>
      <c r="M72" s="330">
        <v>0</v>
      </c>
      <c r="N72" s="330">
        <v>0</v>
      </c>
      <c r="O72" s="330">
        <v>0</v>
      </c>
      <c r="P72" s="330">
        <v>0</v>
      </c>
      <c r="Q72" s="330">
        <v>0</v>
      </c>
      <c r="R72" s="330">
        <v>0</v>
      </c>
      <c r="S72" s="330">
        <v>0</v>
      </c>
      <c r="T72" s="330">
        <v>0</v>
      </c>
      <c r="U72" s="330">
        <v>0</v>
      </c>
      <c r="V72" s="330">
        <v>0</v>
      </c>
      <c r="W72" s="330">
        <v>0</v>
      </c>
      <c r="X72" s="330">
        <v>0</v>
      </c>
      <c r="Y72" s="330">
        <v>0</v>
      </c>
      <c r="Z72" s="330">
        <v>0</v>
      </c>
      <c r="AA72" s="330">
        <v>0</v>
      </c>
      <c r="AB72" s="330">
        <v>0</v>
      </c>
      <c r="AC72" s="330">
        <v>0</v>
      </c>
      <c r="AD72" s="330">
        <v>0</v>
      </c>
      <c r="AE72" s="330">
        <v>0</v>
      </c>
      <c r="AF72" s="330">
        <v>0</v>
      </c>
      <c r="AG72" s="330">
        <v>0</v>
      </c>
      <c r="AH72" s="330">
        <v>0</v>
      </c>
      <c r="AI72" s="330">
        <v>0</v>
      </c>
      <c r="AJ72" s="330">
        <v>0</v>
      </c>
      <c r="AK72" s="330">
        <v>0</v>
      </c>
      <c r="AL72" s="330">
        <v>0</v>
      </c>
      <c r="AM72" s="330">
        <v>0</v>
      </c>
      <c r="AN72" s="330">
        <v>0</v>
      </c>
      <c r="AO72" s="330">
        <v>0</v>
      </c>
      <c r="AP72" s="330">
        <v>0</v>
      </c>
      <c r="AQ72" s="330">
        <v>0</v>
      </c>
      <c r="AR72" s="330">
        <v>0</v>
      </c>
      <c r="AS72" s="330">
        <v>0</v>
      </c>
      <c r="AT72" s="330">
        <v>0</v>
      </c>
      <c r="AU72" s="330">
        <v>0</v>
      </c>
      <c r="AV72" s="330">
        <v>0</v>
      </c>
      <c r="AW72" s="330">
        <v>0</v>
      </c>
      <c r="AX72" s="330">
        <v>0</v>
      </c>
      <c r="AY72" s="330">
        <v>0</v>
      </c>
      <c r="AZ72" s="330">
        <v>0</v>
      </c>
      <c r="BA72" s="330">
        <v>0</v>
      </c>
      <c r="BB72" s="330">
        <v>0</v>
      </c>
      <c r="BC72" s="330">
        <v>0</v>
      </c>
      <c r="BD72" s="330">
        <v>0</v>
      </c>
      <c r="BE72" s="330">
        <v>0</v>
      </c>
      <c r="BF72" s="330">
        <v>0</v>
      </c>
      <c r="BG72" s="330">
        <v>0</v>
      </c>
      <c r="BH72" s="330">
        <v>0</v>
      </c>
      <c r="BI72" s="330">
        <v>0</v>
      </c>
      <c r="BJ72" s="330">
        <v>0</v>
      </c>
      <c r="BK72" s="330">
        <v>0</v>
      </c>
      <c r="BL72" s="330">
        <v>0</v>
      </c>
      <c r="BM72" s="330">
        <v>0</v>
      </c>
      <c r="BN72" s="330">
        <v>0</v>
      </c>
      <c r="BO72" s="330">
        <v>0</v>
      </c>
      <c r="BP72" s="330">
        <v>0</v>
      </c>
      <c r="BQ72" s="330">
        <v>0</v>
      </c>
      <c r="BR72" s="330">
        <v>0</v>
      </c>
      <c r="BS72" s="330">
        <v>0</v>
      </c>
      <c r="BT72" s="330">
        <v>0</v>
      </c>
      <c r="BU72" s="330">
        <v>0</v>
      </c>
      <c r="BV72" s="330">
        <v>0</v>
      </c>
      <c r="BW72" s="330">
        <v>0</v>
      </c>
      <c r="BX72" s="330">
        <v>0</v>
      </c>
      <c r="BY72" s="330">
        <v>0</v>
      </c>
      <c r="BZ72" s="330">
        <v>0</v>
      </c>
      <c r="CA72" s="330">
        <v>0</v>
      </c>
      <c r="CB72" s="330">
        <v>0</v>
      </c>
      <c r="CC72" s="330">
        <v>0</v>
      </c>
      <c r="CD72" s="330">
        <v>0</v>
      </c>
      <c r="CE72" s="330">
        <v>0</v>
      </c>
      <c r="CF72" s="330">
        <v>0</v>
      </c>
      <c r="CG72" s="330">
        <v>0</v>
      </c>
      <c r="CH72" s="330">
        <v>0</v>
      </c>
      <c r="CI72" s="330">
        <v>0</v>
      </c>
      <c r="CJ72" s="330">
        <v>0</v>
      </c>
      <c r="CK72" s="330">
        <v>0</v>
      </c>
      <c r="CL72" s="330">
        <v>0</v>
      </c>
      <c r="CM72" s="330">
        <v>0</v>
      </c>
      <c r="CN72" s="330">
        <v>0</v>
      </c>
      <c r="CO72" s="330">
        <v>0</v>
      </c>
      <c r="CP72" s="330">
        <v>0</v>
      </c>
      <c r="CQ72" s="330">
        <v>0</v>
      </c>
      <c r="CR72" s="330">
        <v>0</v>
      </c>
      <c r="CS72" s="330">
        <v>0</v>
      </c>
      <c r="CT72" s="330">
        <v>0</v>
      </c>
      <c r="CU72" s="330">
        <v>0</v>
      </c>
      <c r="CV72" s="330">
        <v>0</v>
      </c>
      <c r="CW72" s="330">
        <v>0</v>
      </c>
      <c r="CX72" s="330">
        <v>0</v>
      </c>
      <c r="CY72" s="330">
        <v>0</v>
      </c>
      <c r="CZ72" s="330">
        <v>0</v>
      </c>
      <c r="DA72" s="330">
        <v>0</v>
      </c>
      <c r="DB72" s="330">
        <v>0</v>
      </c>
      <c r="DC72" s="330">
        <v>0</v>
      </c>
      <c r="DD72" s="330">
        <v>0</v>
      </c>
      <c r="DE72" s="330">
        <v>0</v>
      </c>
      <c r="DF72" s="330">
        <v>0</v>
      </c>
      <c r="DG72" s="330">
        <v>0</v>
      </c>
      <c r="DH72" s="330">
        <v>0</v>
      </c>
      <c r="DI72" s="330">
        <v>0</v>
      </c>
      <c r="DJ72" s="330">
        <v>0</v>
      </c>
      <c r="DK72" s="330">
        <v>0</v>
      </c>
      <c r="DL72" s="330">
        <v>0</v>
      </c>
      <c r="DM72" s="330">
        <v>0</v>
      </c>
      <c r="DN72" s="330">
        <v>0</v>
      </c>
      <c r="DO72" s="330">
        <v>0</v>
      </c>
      <c r="DP72" s="330">
        <v>0</v>
      </c>
      <c r="DQ72" s="330">
        <v>0</v>
      </c>
      <c r="DR72" s="330">
        <v>0</v>
      </c>
      <c r="DS72" s="330">
        <v>0</v>
      </c>
      <c r="DT72" s="330">
        <v>0</v>
      </c>
      <c r="DU72" s="330">
        <v>0</v>
      </c>
      <c r="DV72" s="330">
        <v>0</v>
      </c>
      <c r="DW72" s="330">
        <v>0</v>
      </c>
      <c r="DX72" s="330">
        <v>0</v>
      </c>
      <c r="DY72" s="330">
        <v>0</v>
      </c>
      <c r="DZ72" s="330">
        <v>0</v>
      </c>
      <c r="EA72" s="330">
        <v>0</v>
      </c>
      <c r="EB72" s="330">
        <v>0</v>
      </c>
      <c r="EC72" s="330">
        <v>0</v>
      </c>
      <c r="ED72" s="330">
        <v>0</v>
      </c>
      <c r="EE72" s="330">
        <v>0</v>
      </c>
      <c r="EF72" s="330">
        <v>0</v>
      </c>
      <c r="EG72" s="330">
        <v>0</v>
      </c>
      <c r="EH72" s="330">
        <v>0</v>
      </c>
      <c r="EI72" s="330">
        <v>0</v>
      </c>
      <c r="EJ72" s="330">
        <v>0</v>
      </c>
      <c r="EK72" s="330">
        <v>0</v>
      </c>
      <c r="EL72" s="330">
        <v>0</v>
      </c>
      <c r="EM72" s="330">
        <v>0</v>
      </c>
      <c r="EN72" s="330">
        <v>0</v>
      </c>
      <c r="EO72" s="330">
        <v>0</v>
      </c>
      <c r="EP72" s="330">
        <v>0</v>
      </c>
      <c r="EQ72" s="330">
        <v>0</v>
      </c>
      <c r="ER72" s="330">
        <v>0</v>
      </c>
      <c r="ES72" s="330">
        <v>0</v>
      </c>
      <c r="ET72" s="330">
        <v>0</v>
      </c>
      <c r="EU72" s="330">
        <v>0</v>
      </c>
      <c r="EV72" s="330">
        <v>0</v>
      </c>
      <c r="EW72" s="330">
        <v>0</v>
      </c>
      <c r="EX72" s="330">
        <v>0</v>
      </c>
      <c r="EY72" s="330">
        <v>0</v>
      </c>
      <c r="EZ72" s="330">
        <v>0</v>
      </c>
      <c r="FA72" s="330">
        <v>0</v>
      </c>
      <c r="FB72" s="330">
        <v>0</v>
      </c>
      <c r="FC72" s="330">
        <v>0</v>
      </c>
      <c r="FD72" s="330">
        <v>0</v>
      </c>
      <c r="FE72" s="330">
        <v>0</v>
      </c>
      <c r="FF72" s="330">
        <v>0</v>
      </c>
      <c r="FG72" s="330">
        <v>0</v>
      </c>
      <c r="FH72" s="330">
        <v>0</v>
      </c>
      <c r="FI72" s="330">
        <v>0</v>
      </c>
      <c r="FJ72" s="330">
        <v>0</v>
      </c>
      <c r="FK72" s="330">
        <v>0</v>
      </c>
      <c r="FL72" s="330">
        <v>0</v>
      </c>
      <c r="FM72" s="330">
        <v>0</v>
      </c>
      <c r="FN72" s="330">
        <v>0</v>
      </c>
      <c r="FO72" s="330">
        <v>0</v>
      </c>
      <c r="FP72" s="330">
        <v>0</v>
      </c>
      <c r="FQ72" s="330">
        <v>0</v>
      </c>
      <c r="FR72" s="330">
        <v>0</v>
      </c>
      <c r="FS72" s="330">
        <v>0</v>
      </c>
      <c r="FT72" s="330">
        <v>0</v>
      </c>
      <c r="FU72" s="330">
        <v>0</v>
      </c>
      <c r="FV72" s="330">
        <v>0</v>
      </c>
      <c r="FW72" s="330">
        <v>0</v>
      </c>
      <c r="FX72" s="330">
        <v>0</v>
      </c>
      <c r="FY72" s="330">
        <v>0</v>
      </c>
      <c r="FZ72" s="330">
        <v>0</v>
      </c>
      <c r="GA72" s="330">
        <v>0</v>
      </c>
      <c r="GB72" s="330">
        <v>0</v>
      </c>
      <c r="GC72" s="330">
        <v>0</v>
      </c>
      <c r="GD72" s="330">
        <v>0</v>
      </c>
      <c r="GE72" s="330">
        <v>0</v>
      </c>
      <c r="GF72" s="330">
        <v>0</v>
      </c>
      <c r="GG72" s="330">
        <v>0</v>
      </c>
      <c r="GH72" s="330">
        <v>0</v>
      </c>
      <c r="GI72" s="330">
        <v>0</v>
      </c>
      <c r="GJ72" s="330">
        <v>0</v>
      </c>
      <c r="GK72" s="330">
        <v>0</v>
      </c>
      <c r="GL72" s="330">
        <v>0</v>
      </c>
      <c r="GM72" s="330">
        <v>0</v>
      </c>
      <c r="GN72" s="330">
        <v>0</v>
      </c>
      <c r="GO72" s="330">
        <v>0</v>
      </c>
      <c r="GP72" s="330">
        <v>0</v>
      </c>
      <c r="GQ72" s="330">
        <v>0</v>
      </c>
      <c r="GR72" s="330">
        <v>0</v>
      </c>
      <c r="GS72" s="330">
        <v>0</v>
      </c>
      <c r="GT72" s="330">
        <v>0</v>
      </c>
      <c r="GU72" s="330">
        <v>0</v>
      </c>
      <c r="GV72" s="330">
        <v>0</v>
      </c>
      <c r="GW72" s="330">
        <v>0</v>
      </c>
      <c r="GX72" s="330">
        <v>0</v>
      </c>
      <c r="GY72" s="330">
        <v>0</v>
      </c>
      <c r="GZ72" s="330">
        <v>0</v>
      </c>
      <c r="HA72" s="330">
        <v>0</v>
      </c>
      <c r="HB72" s="330">
        <v>0</v>
      </c>
      <c r="HC72" s="330">
        <v>0</v>
      </c>
      <c r="HD72" s="330">
        <v>0</v>
      </c>
      <c r="HE72" s="330">
        <v>0</v>
      </c>
      <c r="HF72" s="330">
        <v>0</v>
      </c>
      <c r="HG72" s="330">
        <v>0</v>
      </c>
      <c r="HH72" s="330">
        <v>0</v>
      </c>
      <c r="HI72" s="330">
        <v>0</v>
      </c>
      <c r="HJ72" s="330">
        <v>0</v>
      </c>
      <c r="HK72" s="330">
        <v>0</v>
      </c>
      <c r="HL72" s="330">
        <v>0</v>
      </c>
      <c r="HM72" s="330">
        <v>0</v>
      </c>
      <c r="HN72" s="330">
        <v>0</v>
      </c>
      <c r="HO72" s="330">
        <v>0</v>
      </c>
      <c r="HP72" s="330">
        <v>0</v>
      </c>
      <c r="HQ72" s="330">
        <v>0</v>
      </c>
      <c r="HR72" s="330">
        <v>0</v>
      </c>
      <c r="HS72" s="330">
        <v>0</v>
      </c>
      <c r="HT72" s="330">
        <v>0</v>
      </c>
      <c r="HU72" s="330">
        <v>0</v>
      </c>
      <c r="HV72" s="330">
        <v>0</v>
      </c>
      <c r="HW72" s="330">
        <v>0</v>
      </c>
      <c r="HX72" s="330">
        <v>0</v>
      </c>
      <c r="HY72" s="330">
        <v>0</v>
      </c>
      <c r="HZ72" s="330">
        <v>0</v>
      </c>
      <c r="IA72" s="330">
        <v>0</v>
      </c>
      <c r="IB72" s="330">
        <v>0</v>
      </c>
      <c r="IC72" s="330">
        <v>0</v>
      </c>
      <c r="ID72" s="330">
        <v>0</v>
      </c>
      <c r="IE72" s="330">
        <v>0</v>
      </c>
      <c r="IF72" s="330">
        <v>0</v>
      </c>
      <c r="IG72" s="330">
        <v>0</v>
      </c>
      <c r="IH72" s="330">
        <v>0</v>
      </c>
      <c r="II72" s="330">
        <v>0</v>
      </c>
      <c r="IJ72" s="330">
        <v>0</v>
      </c>
      <c r="IK72" s="330">
        <v>0</v>
      </c>
      <c r="IL72" s="330">
        <v>0</v>
      </c>
      <c r="IM72" s="330">
        <v>0</v>
      </c>
      <c r="IN72" s="330">
        <v>0</v>
      </c>
      <c r="IO72" s="330">
        <v>0</v>
      </c>
      <c r="IP72" s="330">
        <v>0</v>
      </c>
      <c r="IQ72" s="330">
        <v>0</v>
      </c>
      <c r="IR72" s="330">
        <v>0</v>
      </c>
      <c r="IS72" s="330">
        <v>0</v>
      </c>
      <c r="IT72" s="330">
        <v>0</v>
      </c>
      <c r="IU72" s="330">
        <v>0</v>
      </c>
      <c r="IV72" s="330">
        <v>0</v>
      </c>
      <c r="IW72" s="330">
        <v>0</v>
      </c>
      <c r="IX72" s="330">
        <v>0</v>
      </c>
      <c r="IY72" s="330">
        <v>0</v>
      </c>
      <c r="IZ72" s="330">
        <v>0</v>
      </c>
      <c r="JA72" s="330">
        <v>0</v>
      </c>
      <c r="JB72" s="330">
        <v>0</v>
      </c>
      <c r="JC72" s="330">
        <v>0</v>
      </c>
      <c r="JD72" s="330">
        <v>0</v>
      </c>
      <c r="JE72" s="330">
        <v>0</v>
      </c>
      <c r="JF72" s="330">
        <v>0</v>
      </c>
      <c r="JG72" s="330">
        <v>0</v>
      </c>
      <c r="JH72" s="330">
        <v>0</v>
      </c>
      <c r="JI72" s="330">
        <v>0</v>
      </c>
      <c r="JJ72" s="330">
        <v>0</v>
      </c>
      <c r="JK72" s="330">
        <v>0</v>
      </c>
      <c r="JL72" s="330">
        <v>0</v>
      </c>
      <c r="JM72" s="330">
        <v>0</v>
      </c>
      <c r="JN72" s="330">
        <v>0</v>
      </c>
      <c r="JO72" s="330">
        <v>0</v>
      </c>
      <c r="JP72" s="330">
        <v>0</v>
      </c>
      <c r="JQ72" s="330">
        <v>0</v>
      </c>
      <c r="JR72" s="330">
        <v>0</v>
      </c>
      <c r="JS72" s="330">
        <v>0</v>
      </c>
      <c r="JT72" s="330">
        <v>0</v>
      </c>
      <c r="JU72" s="330">
        <v>0</v>
      </c>
      <c r="JV72" s="330">
        <v>0</v>
      </c>
      <c r="JW72" s="330">
        <v>0</v>
      </c>
      <c r="JX72" s="330">
        <v>0</v>
      </c>
      <c r="JY72" s="330">
        <v>0</v>
      </c>
      <c r="JZ72" s="330">
        <v>0</v>
      </c>
      <c r="KA72" s="330">
        <v>0</v>
      </c>
      <c r="KB72" s="330">
        <v>0</v>
      </c>
      <c r="KC72" s="330">
        <v>0</v>
      </c>
      <c r="KD72" s="330">
        <v>0</v>
      </c>
      <c r="KE72" s="330">
        <v>0</v>
      </c>
      <c r="KF72" s="330">
        <v>0</v>
      </c>
      <c r="KG72" s="330">
        <v>0</v>
      </c>
      <c r="KH72" s="330">
        <v>0</v>
      </c>
      <c r="KI72" s="330">
        <v>0</v>
      </c>
      <c r="KJ72" s="330">
        <v>0</v>
      </c>
      <c r="KK72" s="330">
        <v>0</v>
      </c>
      <c r="KL72" s="330">
        <v>0</v>
      </c>
      <c r="KM72" s="330">
        <v>0</v>
      </c>
      <c r="KN72" s="330">
        <v>0</v>
      </c>
      <c r="KO72" s="330">
        <v>0</v>
      </c>
      <c r="KP72" s="330">
        <v>0</v>
      </c>
      <c r="KQ72" s="167"/>
      <c r="KR72" s="200"/>
      <c r="KS72" s="169">
        <f t="shared" si="6"/>
        <v>0</v>
      </c>
      <c r="KT72" s="169">
        <f t="shared" si="7"/>
        <v>0</v>
      </c>
      <c r="KU72" s="169">
        <f t="shared" si="5"/>
        <v>0</v>
      </c>
      <c r="KV72" s="178"/>
      <c r="KW72" s="178"/>
      <c r="KY72" s="168">
        <f t="shared" si="8"/>
        <v>0</v>
      </c>
    </row>
    <row r="73" spans="1:311" ht="12.75" customHeight="1" x14ac:dyDescent="0.25">
      <c r="A73" s="166">
        <f t="shared" si="9"/>
        <v>2003</v>
      </c>
      <c r="B73" s="273">
        <f t="shared" si="1"/>
        <v>37894</v>
      </c>
      <c r="C73" s="330">
        <v>0</v>
      </c>
      <c r="D73" s="330">
        <v>0</v>
      </c>
      <c r="E73" s="330">
        <v>0</v>
      </c>
      <c r="F73" s="330">
        <v>0</v>
      </c>
      <c r="G73" s="330">
        <v>0</v>
      </c>
      <c r="H73" s="330">
        <v>0</v>
      </c>
      <c r="I73" s="330">
        <v>0</v>
      </c>
      <c r="J73" s="330">
        <v>0</v>
      </c>
      <c r="K73" s="330">
        <v>0</v>
      </c>
      <c r="L73" s="330">
        <v>0</v>
      </c>
      <c r="M73" s="330">
        <v>0</v>
      </c>
      <c r="N73" s="330">
        <v>0</v>
      </c>
      <c r="O73" s="330">
        <v>0</v>
      </c>
      <c r="P73" s="330">
        <v>0</v>
      </c>
      <c r="Q73" s="330">
        <v>0</v>
      </c>
      <c r="R73" s="330">
        <v>0</v>
      </c>
      <c r="S73" s="330">
        <v>0</v>
      </c>
      <c r="T73" s="330">
        <v>0</v>
      </c>
      <c r="U73" s="330">
        <v>0</v>
      </c>
      <c r="V73" s="330">
        <v>0</v>
      </c>
      <c r="W73" s="330">
        <v>0</v>
      </c>
      <c r="X73" s="330">
        <v>0</v>
      </c>
      <c r="Y73" s="330">
        <v>0</v>
      </c>
      <c r="Z73" s="330">
        <v>0</v>
      </c>
      <c r="AA73" s="330">
        <v>0</v>
      </c>
      <c r="AB73" s="330">
        <v>0</v>
      </c>
      <c r="AC73" s="330">
        <v>0</v>
      </c>
      <c r="AD73" s="330">
        <v>0</v>
      </c>
      <c r="AE73" s="330">
        <v>0</v>
      </c>
      <c r="AF73" s="330">
        <v>0</v>
      </c>
      <c r="AG73" s="330">
        <v>0</v>
      </c>
      <c r="AH73" s="330">
        <v>0</v>
      </c>
      <c r="AI73" s="330">
        <v>0</v>
      </c>
      <c r="AJ73" s="330">
        <v>0</v>
      </c>
      <c r="AK73" s="330">
        <v>0</v>
      </c>
      <c r="AL73" s="330">
        <v>0</v>
      </c>
      <c r="AM73" s="330">
        <v>0</v>
      </c>
      <c r="AN73" s="330">
        <v>0</v>
      </c>
      <c r="AO73" s="330">
        <v>0</v>
      </c>
      <c r="AP73" s="330">
        <v>0</v>
      </c>
      <c r="AQ73" s="330">
        <v>0</v>
      </c>
      <c r="AR73" s="330">
        <v>0</v>
      </c>
      <c r="AS73" s="330">
        <v>0</v>
      </c>
      <c r="AT73" s="330">
        <v>0</v>
      </c>
      <c r="AU73" s="330">
        <v>0</v>
      </c>
      <c r="AV73" s="330">
        <v>0</v>
      </c>
      <c r="AW73" s="330">
        <v>0</v>
      </c>
      <c r="AX73" s="330">
        <v>0</v>
      </c>
      <c r="AY73" s="330">
        <v>0</v>
      </c>
      <c r="AZ73" s="330">
        <v>0</v>
      </c>
      <c r="BA73" s="330">
        <v>0</v>
      </c>
      <c r="BB73" s="330">
        <v>0</v>
      </c>
      <c r="BC73" s="330">
        <v>0</v>
      </c>
      <c r="BD73" s="330">
        <v>0</v>
      </c>
      <c r="BE73" s="330">
        <v>0</v>
      </c>
      <c r="BF73" s="330">
        <v>0</v>
      </c>
      <c r="BG73" s="330">
        <v>0</v>
      </c>
      <c r="BH73" s="330">
        <v>0</v>
      </c>
      <c r="BI73" s="330">
        <v>0</v>
      </c>
      <c r="BJ73" s="330">
        <v>0</v>
      </c>
      <c r="BK73" s="330">
        <v>0</v>
      </c>
      <c r="BL73" s="330">
        <v>0</v>
      </c>
      <c r="BM73" s="330">
        <v>0</v>
      </c>
      <c r="BN73" s="330">
        <v>0</v>
      </c>
      <c r="BO73" s="330">
        <v>0</v>
      </c>
      <c r="BP73" s="330">
        <v>0</v>
      </c>
      <c r="BQ73" s="330">
        <v>0</v>
      </c>
      <c r="BR73" s="330">
        <v>0</v>
      </c>
      <c r="BS73" s="330">
        <v>0</v>
      </c>
      <c r="BT73" s="330">
        <v>0</v>
      </c>
      <c r="BU73" s="330">
        <v>0</v>
      </c>
      <c r="BV73" s="330">
        <v>0</v>
      </c>
      <c r="BW73" s="330">
        <v>0</v>
      </c>
      <c r="BX73" s="330">
        <v>0</v>
      </c>
      <c r="BY73" s="330">
        <v>0</v>
      </c>
      <c r="BZ73" s="330">
        <v>0</v>
      </c>
      <c r="CA73" s="330">
        <v>0</v>
      </c>
      <c r="CB73" s="330">
        <v>0</v>
      </c>
      <c r="CC73" s="330">
        <v>0</v>
      </c>
      <c r="CD73" s="330">
        <v>0</v>
      </c>
      <c r="CE73" s="330">
        <v>0</v>
      </c>
      <c r="CF73" s="330">
        <v>0</v>
      </c>
      <c r="CG73" s="330">
        <v>0</v>
      </c>
      <c r="CH73" s="330">
        <v>0</v>
      </c>
      <c r="CI73" s="330">
        <v>0</v>
      </c>
      <c r="CJ73" s="330">
        <v>0</v>
      </c>
      <c r="CK73" s="330">
        <v>0</v>
      </c>
      <c r="CL73" s="330">
        <v>0</v>
      </c>
      <c r="CM73" s="330">
        <v>0</v>
      </c>
      <c r="CN73" s="330">
        <v>0</v>
      </c>
      <c r="CO73" s="330">
        <v>0</v>
      </c>
      <c r="CP73" s="330">
        <v>0</v>
      </c>
      <c r="CQ73" s="330">
        <v>0</v>
      </c>
      <c r="CR73" s="330">
        <v>0</v>
      </c>
      <c r="CS73" s="330">
        <v>0</v>
      </c>
      <c r="CT73" s="330">
        <v>0</v>
      </c>
      <c r="CU73" s="330">
        <v>0</v>
      </c>
      <c r="CV73" s="330">
        <v>0</v>
      </c>
      <c r="CW73" s="330">
        <v>0</v>
      </c>
      <c r="CX73" s="330">
        <v>0</v>
      </c>
      <c r="CY73" s="330">
        <v>0</v>
      </c>
      <c r="CZ73" s="330">
        <v>0</v>
      </c>
      <c r="DA73" s="330">
        <v>0</v>
      </c>
      <c r="DB73" s="330">
        <v>0</v>
      </c>
      <c r="DC73" s="330">
        <v>0</v>
      </c>
      <c r="DD73" s="330">
        <v>0</v>
      </c>
      <c r="DE73" s="330">
        <v>0</v>
      </c>
      <c r="DF73" s="330">
        <v>0</v>
      </c>
      <c r="DG73" s="330">
        <v>0</v>
      </c>
      <c r="DH73" s="330">
        <v>0</v>
      </c>
      <c r="DI73" s="330">
        <v>0</v>
      </c>
      <c r="DJ73" s="330">
        <v>0</v>
      </c>
      <c r="DK73" s="330">
        <v>0</v>
      </c>
      <c r="DL73" s="330">
        <v>0</v>
      </c>
      <c r="DM73" s="330">
        <v>0</v>
      </c>
      <c r="DN73" s="330">
        <v>0</v>
      </c>
      <c r="DO73" s="330">
        <v>0</v>
      </c>
      <c r="DP73" s="330">
        <v>0</v>
      </c>
      <c r="DQ73" s="330">
        <v>0</v>
      </c>
      <c r="DR73" s="330">
        <v>0</v>
      </c>
      <c r="DS73" s="330">
        <v>0</v>
      </c>
      <c r="DT73" s="330">
        <v>0</v>
      </c>
      <c r="DU73" s="330">
        <v>0</v>
      </c>
      <c r="DV73" s="330">
        <v>0</v>
      </c>
      <c r="DW73" s="330">
        <v>0</v>
      </c>
      <c r="DX73" s="330">
        <v>0</v>
      </c>
      <c r="DY73" s="330">
        <v>0</v>
      </c>
      <c r="DZ73" s="330">
        <v>0</v>
      </c>
      <c r="EA73" s="330">
        <v>0</v>
      </c>
      <c r="EB73" s="330">
        <v>0</v>
      </c>
      <c r="EC73" s="330">
        <v>0</v>
      </c>
      <c r="ED73" s="330">
        <v>0</v>
      </c>
      <c r="EE73" s="330">
        <v>0</v>
      </c>
      <c r="EF73" s="330">
        <v>0</v>
      </c>
      <c r="EG73" s="330">
        <v>0</v>
      </c>
      <c r="EH73" s="330">
        <v>0</v>
      </c>
      <c r="EI73" s="330">
        <v>0</v>
      </c>
      <c r="EJ73" s="330">
        <v>0</v>
      </c>
      <c r="EK73" s="330">
        <v>0</v>
      </c>
      <c r="EL73" s="330">
        <v>0</v>
      </c>
      <c r="EM73" s="330">
        <v>0</v>
      </c>
      <c r="EN73" s="330">
        <v>0</v>
      </c>
      <c r="EO73" s="330">
        <v>0</v>
      </c>
      <c r="EP73" s="330">
        <v>0</v>
      </c>
      <c r="EQ73" s="330">
        <v>0</v>
      </c>
      <c r="ER73" s="330">
        <v>0</v>
      </c>
      <c r="ES73" s="330">
        <v>0</v>
      </c>
      <c r="ET73" s="330">
        <v>0</v>
      </c>
      <c r="EU73" s="330">
        <v>0</v>
      </c>
      <c r="EV73" s="330">
        <v>0</v>
      </c>
      <c r="EW73" s="330">
        <v>0</v>
      </c>
      <c r="EX73" s="330">
        <v>0</v>
      </c>
      <c r="EY73" s="330">
        <v>0</v>
      </c>
      <c r="EZ73" s="330">
        <v>0</v>
      </c>
      <c r="FA73" s="330">
        <v>0</v>
      </c>
      <c r="FB73" s="330">
        <v>0</v>
      </c>
      <c r="FC73" s="330">
        <v>0</v>
      </c>
      <c r="FD73" s="330">
        <v>0</v>
      </c>
      <c r="FE73" s="330">
        <v>0</v>
      </c>
      <c r="FF73" s="330">
        <v>0</v>
      </c>
      <c r="FG73" s="330">
        <v>0</v>
      </c>
      <c r="FH73" s="330">
        <v>0</v>
      </c>
      <c r="FI73" s="330">
        <v>0</v>
      </c>
      <c r="FJ73" s="330">
        <v>0</v>
      </c>
      <c r="FK73" s="330">
        <v>0</v>
      </c>
      <c r="FL73" s="330">
        <v>0</v>
      </c>
      <c r="FM73" s="330">
        <v>0</v>
      </c>
      <c r="FN73" s="330">
        <v>0</v>
      </c>
      <c r="FO73" s="330">
        <v>0</v>
      </c>
      <c r="FP73" s="330">
        <v>0</v>
      </c>
      <c r="FQ73" s="330">
        <v>0</v>
      </c>
      <c r="FR73" s="330">
        <v>0</v>
      </c>
      <c r="FS73" s="330">
        <v>0</v>
      </c>
      <c r="FT73" s="330">
        <v>0</v>
      </c>
      <c r="FU73" s="330">
        <v>0</v>
      </c>
      <c r="FV73" s="330">
        <v>0</v>
      </c>
      <c r="FW73" s="330">
        <v>0</v>
      </c>
      <c r="FX73" s="330">
        <v>0</v>
      </c>
      <c r="FY73" s="330">
        <v>0</v>
      </c>
      <c r="FZ73" s="330">
        <v>0</v>
      </c>
      <c r="GA73" s="330">
        <v>0</v>
      </c>
      <c r="GB73" s="330">
        <v>0</v>
      </c>
      <c r="GC73" s="330">
        <v>0</v>
      </c>
      <c r="GD73" s="330">
        <v>0</v>
      </c>
      <c r="GE73" s="330">
        <v>0</v>
      </c>
      <c r="GF73" s="330">
        <v>0</v>
      </c>
      <c r="GG73" s="330">
        <v>0</v>
      </c>
      <c r="GH73" s="330">
        <v>0</v>
      </c>
      <c r="GI73" s="330">
        <v>0</v>
      </c>
      <c r="GJ73" s="330">
        <v>0</v>
      </c>
      <c r="GK73" s="330">
        <v>0</v>
      </c>
      <c r="GL73" s="330">
        <v>0</v>
      </c>
      <c r="GM73" s="330">
        <v>0</v>
      </c>
      <c r="GN73" s="330">
        <v>0</v>
      </c>
      <c r="GO73" s="330">
        <v>0</v>
      </c>
      <c r="GP73" s="330">
        <v>0</v>
      </c>
      <c r="GQ73" s="330">
        <v>0</v>
      </c>
      <c r="GR73" s="330">
        <v>0</v>
      </c>
      <c r="GS73" s="330">
        <v>0</v>
      </c>
      <c r="GT73" s="330">
        <v>0</v>
      </c>
      <c r="GU73" s="330">
        <v>0</v>
      </c>
      <c r="GV73" s="330">
        <v>0</v>
      </c>
      <c r="GW73" s="330">
        <v>0</v>
      </c>
      <c r="GX73" s="330">
        <v>0</v>
      </c>
      <c r="GY73" s="330">
        <v>0</v>
      </c>
      <c r="GZ73" s="330">
        <v>0</v>
      </c>
      <c r="HA73" s="330">
        <v>0</v>
      </c>
      <c r="HB73" s="330">
        <v>0</v>
      </c>
      <c r="HC73" s="330">
        <v>0</v>
      </c>
      <c r="HD73" s="330">
        <v>0</v>
      </c>
      <c r="HE73" s="330">
        <v>0</v>
      </c>
      <c r="HF73" s="330">
        <v>0</v>
      </c>
      <c r="HG73" s="330">
        <v>0</v>
      </c>
      <c r="HH73" s="330">
        <v>0</v>
      </c>
      <c r="HI73" s="330">
        <v>0</v>
      </c>
      <c r="HJ73" s="330">
        <v>0</v>
      </c>
      <c r="HK73" s="330">
        <v>0</v>
      </c>
      <c r="HL73" s="330">
        <v>0</v>
      </c>
      <c r="HM73" s="330">
        <v>0</v>
      </c>
      <c r="HN73" s="330">
        <v>0</v>
      </c>
      <c r="HO73" s="330">
        <v>0</v>
      </c>
      <c r="HP73" s="330">
        <v>0</v>
      </c>
      <c r="HQ73" s="330">
        <v>0</v>
      </c>
      <c r="HR73" s="330">
        <v>0</v>
      </c>
      <c r="HS73" s="330">
        <v>0</v>
      </c>
      <c r="HT73" s="330">
        <v>0</v>
      </c>
      <c r="HU73" s="330">
        <v>0</v>
      </c>
      <c r="HV73" s="330">
        <v>0</v>
      </c>
      <c r="HW73" s="330">
        <v>0</v>
      </c>
      <c r="HX73" s="330">
        <v>0</v>
      </c>
      <c r="HY73" s="330">
        <v>0</v>
      </c>
      <c r="HZ73" s="330">
        <v>0</v>
      </c>
      <c r="IA73" s="330">
        <v>0</v>
      </c>
      <c r="IB73" s="330">
        <v>0</v>
      </c>
      <c r="IC73" s="330">
        <v>0</v>
      </c>
      <c r="ID73" s="330">
        <v>0</v>
      </c>
      <c r="IE73" s="330">
        <v>0</v>
      </c>
      <c r="IF73" s="330">
        <v>0</v>
      </c>
      <c r="IG73" s="330">
        <v>0</v>
      </c>
      <c r="IH73" s="330">
        <v>0</v>
      </c>
      <c r="II73" s="330">
        <v>0</v>
      </c>
      <c r="IJ73" s="330">
        <v>0</v>
      </c>
      <c r="IK73" s="330">
        <v>0</v>
      </c>
      <c r="IL73" s="330">
        <v>0</v>
      </c>
      <c r="IM73" s="330">
        <v>0</v>
      </c>
      <c r="IN73" s="330">
        <v>0</v>
      </c>
      <c r="IO73" s="330">
        <v>0</v>
      </c>
      <c r="IP73" s="330">
        <v>0</v>
      </c>
      <c r="IQ73" s="330">
        <v>0</v>
      </c>
      <c r="IR73" s="330">
        <v>0</v>
      </c>
      <c r="IS73" s="330">
        <v>0</v>
      </c>
      <c r="IT73" s="330">
        <v>0</v>
      </c>
      <c r="IU73" s="330">
        <v>0</v>
      </c>
      <c r="IV73" s="330">
        <v>0</v>
      </c>
      <c r="IW73" s="330">
        <v>0</v>
      </c>
      <c r="IX73" s="330">
        <v>0</v>
      </c>
      <c r="IY73" s="330">
        <v>0</v>
      </c>
      <c r="IZ73" s="330">
        <v>0</v>
      </c>
      <c r="JA73" s="330">
        <v>0</v>
      </c>
      <c r="JB73" s="330">
        <v>0</v>
      </c>
      <c r="JC73" s="330">
        <v>0</v>
      </c>
      <c r="JD73" s="330">
        <v>0</v>
      </c>
      <c r="JE73" s="330">
        <v>0</v>
      </c>
      <c r="JF73" s="330">
        <v>0</v>
      </c>
      <c r="JG73" s="330">
        <v>0</v>
      </c>
      <c r="JH73" s="330">
        <v>0</v>
      </c>
      <c r="JI73" s="330">
        <v>0</v>
      </c>
      <c r="JJ73" s="330">
        <v>0</v>
      </c>
      <c r="JK73" s="330">
        <v>0</v>
      </c>
      <c r="JL73" s="330">
        <v>0</v>
      </c>
      <c r="JM73" s="330">
        <v>0</v>
      </c>
      <c r="JN73" s="330">
        <v>0</v>
      </c>
      <c r="JO73" s="330">
        <v>0</v>
      </c>
      <c r="JP73" s="330">
        <v>0</v>
      </c>
      <c r="JQ73" s="330">
        <v>0</v>
      </c>
      <c r="JR73" s="330">
        <v>0</v>
      </c>
      <c r="JS73" s="330">
        <v>0</v>
      </c>
      <c r="JT73" s="330">
        <v>0</v>
      </c>
      <c r="JU73" s="330">
        <v>0</v>
      </c>
      <c r="JV73" s="330">
        <v>0</v>
      </c>
      <c r="JW73" s="330">
        <v>0</v>
      </c>
      <c r="JX73" s="330">
        <v>0</v>
      </c>
      <c r="JY73" s="330">
        <v>0</v>
      </c>
      <c r="JZ73" s="330">
        <v>0</v>
      </c>
      <c r="KA73" s="330">
        <v>0</v>
      </c>
      <c r="KB73" s="330">
        <v>0</v>
      </c>
      <c r="KC73" s="330">
        <v>0</v>
      </c>
      <c r="KD73" s="330">
        <v>0</v>
      </c>
      <c r="KE73" s="330">
        <v>0</v>
      </c>
      <c r="KF73" s="330">
        <v>0</v>
      </c>
      <c r="KG73" s="330">
        <v>0</v>
      </c>
      <c r="KH73" s="330">
        <v>0</v>
      </c>
      <c r="KI73" s="330">
        <v>0</v>
      </c>
      <c r="KJ73" s="330">
        <v>0</v>
      </c>
      <c r="KK73" s="330">
        <v>0</v>
      </c>
      <c r="KL73" s="330">
        <v>0</v>
      </c>
      <c r="KM73" s="330">
        <v>0</v>
      </c>
      <c r="KN73" s="330">
        <v>0</v>
      </c>
      <c r="KO73" s="330">
        <v>0</v>
      </c>
      <c r="KP73" s="330">
        <v>0</v>
      </c>
      <c r="KQ73" s="167"/>
      <c r="KS73" s="169">
        <f t="shared" si="6"/>
        <v>0</v>
      </c>
      <c r="KT73" s="169">
        <f t="shared" si="7"/>
        <v>0</v>
      </c>
      <c r="KU73" s="169">
        <f t="shared" si="5"/>
        <v>0</v>
      </c>
      <c r="KV73" s="178"/>
      <c r="KW73" s="178"/>
      <c r="KY73" s="168">
        <f t="shared" si="8"/>
        <v>0</v>
      </c>
    </row>
    <row r="74" spans="1:311" ht="12.75" customHeight="1" x14ac:dyDescent="0.25">
      <c r="A74" s="166">
        <f t="shared" si="9"/>
        <v>2003</v>
      </c>
      <c r="B74" s="273">
        <f t="shared" si="1"/>
        <v>37986</v>
      </c>
      <c r="C74" s="330">
        <v>0</v>
      </c>
      <c r="D74" s="330">
        <v>0</v>
      </c>
      <c r="E74" s="330">
        <v>0</v>
      </c>
      <c r="F74" s="330">
        <v>0</v>
      </c>
      <c r="G74" s="330">
        <v>0</v>
      </c>
      <c r="H74" s="330">
        <v>0</v>
      </c>
      <c r="I74" s="330">
        <v>0</v>
      </c>
      <c r="J74" s="330">
        <v>0</v>
      </c>
      <c r="K74" s="330">
        <v>0</v>
      </c>
      <c r="L74" s="330">
        <v>0</v>
      </c>
      <c r="M74" s="330">
        <v>0</v>
      </c>
      <c r="N74" s="330">
        <v>0</v>
      </c>
      <c r="O74" s="330">
        <v>0</v>
      </c>
      <c r="P74" s="330">
        <v>0</v>
      </c>
      <c r="Q74" s="330">
        <v>0</v>
      </c>
      <c r="R74" s="330">
        <v>0</v>
      </c>
      <c r="S74" s="330">
        <v>0</v>
      </c>
      <c r="T74" s="330">
        <v>0</v>
      </c>
      <c r="U74" s="330">
        <v>0</v>
      </c>
      <c r="V74" s="330">
        <v>0</v>
      </c>
      <c r="W74" s="330">
        <v>0</v>
      </c>
      <c r="X74" s="330">
        <v>0</v>
      </c>
      <c r="Y74" s="330">
        <v>0</v>
      </c>
      <c r="Z74" s="330">
        <v>0</v>
      </c>
      <c r="AA74" s="330">
        <v>0</v>
      </c>
      <c r="AB74" s="330">
        <v>0</v>
      </c>
      <c r="AC74" s="330">
        <v>0</v>
      </c>
      <c r="AD74" s="330">
        <v>0</v>
      </c>
      <c r="AE74" s="330">
        <v>0</v>
      </c>
      <c r="AF74" s="330">
        <v>0</v>
      </c>
      <c r="AG74" s="330">
        <v>0</v>
      </c>
      <c r="AH74" s="330">
        <v>0</v>
      </c>
      <c r="AI74" s="330">
        <v>0</v>
      </c>
      <c r="AJ74" s="330">
        <v>0</v>
      </c>
      <c r="AK74" s="330">
        <v>0</v>
      </c>
      <c r="AL74" s="330">
        <v>0</v>
      </c>
      <c r="AM74" s="330">
        <v>0</v>
      </c>
      <c r="AN74" s="330">
        <v>0</v>
      </c>
      <c r="AO74" s="330">
        <v>0</v>
      </c>
      <c r="AP74" s="330">
        <v>0</v>
      </c>
      <c r="AQ74" s="330">
        <v>0</v>
      </c>
      <c r="AR74" s="330">
        <v>0</v>
      </c>
      <c r="AS74" s="330">
        <v>0</v>
      </c>
      <c r="AT74" s="330">
        <v>0</v>
      </c>
      <c r="AU74" s="330">
        <v>0</v>
      </c>
      <c r="AV74" s="330">
        <v>0</v>
      </c>
      <c r="AW74" s="330">
        <v>0</v>
      </c>
      <c r="AX74" s="330">
        <v>0</v>
      </c>
      <c r="AY74" s="330">
        <v>0</v>
      </c>
      <c r="AZ74" s="330">
        <v>0</v>
      </c>
      <c r="BA74" s="330">
        <v>0</v>
      </c>
      <c r="BB74" s="330">
        <v>0</v>
      </c>
      <c r="BC74" s="330">
        <v>0</v>
      </c>
      <c r="BD74" s="330">
        <v>0</v>
      </c>
      <c r="BE74" s="330">
        <v>0</v>
      </c>
      <c r="BF74" s="330">
        <v>0</v>
      </c>
      <c r="BG74" s="330">
        <v>0</v>
      </c>
      <c r="BH74" s="330">
        <v>0</v>
      </c>
      <c r="BI74" s="330">
        <v>0</v>
      </c>
      <c r="BJ74" s="330">
        <v>0</v>
      </c>
      <c r="BK74" s="330">
        <v>0</v>
      </c>
      <c r="BL74" s="330">
        <v>0</v>
      </c>
      <c r="BM74" s="330">
        <v>0</v>
      </c>
      <c r="BN74" s="330">
        <v>0</v>
      </c>
      <c r="BO74" s="330">
        <v>0</v>
      </c>
      <c r="BP74" s="330">
        <v>0</v>
      </c>
      <c r="BQ74" s="330">
        <v>0</v>
      </c>
      <c r="BR74" s="330">
        <v>0</v>
      </c>
      <c r="BS74" s="330">
        <v>0</v>
      </c>
      <c r="BT74" s="330">
        <v>0</v>
      </c>
      <c r="BU74" s="330">
        <v>0</v>
      </c>
      <c r="BV74" s="330">
        <v>0</v>
      </c>
      <c r="BW74" s="330">
        <v>0</v>
      </c>
      <c r="BX74" s="330">
        <v>0</v>
      </c>
      <c r="BY74" s="330">
        <v>0</v>
      </c>
      <c r="BZ74" s="330">
        <v>0</v>
      </c>
      <c r="CA74" s="330">
        <v>0</v>
      </c>
      <c r="CB74" s="330">
        <v>0</v>
      </c>
      <c r="CC74" s="330">
        <v>0</v>
      </c>
      <c r="CD74" s="330">
        <v>0</v>
      </c>
      <c r="CE74" s="330">
        <v>0</v>
      </c>
      <c r="CF74" s="330">
        <v>0</v>
      </c>
      <c r="CG74" s="330">
        <v>0</v>
      </c>
      <c r="CH74" s="330">
        <v>0</v>
      </c>
      <c r="CI74" s="330">
        <v>0</v>
      </c>
      <c r="CJ74" s="330">
        <v>0</v>
      </c>
      <c r="CK74" s="330">
        <v>0</v>
      </c>
      <c r="CL74" s="330">
        <v>0</v>
      </c>
      <c r="CM74" s="330">
        <v>0</v>
      </c>
      <c r="CN74" s="330">
        <v>0</v>
      </c>
      <c r="CO74" s="330">
        <v>0</v>
      </c>
      <c r="CP74" s="330">
        <v>0</v>
      </c>
      <c r="CQ74" s="330">
        <v>0</v>
      </c>
      <c r="CR74" s="330">
        <v>0</v>
      </c>
      <c r="CS74" s="330">
        <v>0</v>
      </c>
      <c r="CT74" s="330">
        <v>0</v>
      </c>
      <c r="CU74" s="330">
        <v>0</v>
      </c>
      <c r="CV74" s="330">
        <v>0</v>
      </c>
      <c r="CW74" s="330">
        <v>0</v>
      </c>
      <c r="CX74" s="330">
        <v>0</v>
      </c>
      <c r="CY74" s="330">
        <v>0</v>
      </c>
      <c r="CZ74" s="330">
        <v>0</v>
      </c>
      <c r="DA74" s="330">
        <v>0</v>
      </c>
      <c r="DB74" s="330">
        <v>0</v>
      </c>
      <c r="DC74" s="330">
        <v>0</v>
      </c>
      <c r="DD74" s="330">
        <v>0</v>
      </c>
      <c r="DE74" s="330">
        <v>0</v>
      </c>
      <c r="DF74" s="330">
        <v>0</v>
      </c>
      <c r="DG74" s="330">
        <v>0</v>
      </c>
      <c r="DH74" s="330">
        <v>0</v>
      </c>
      <c r="DI74" s="330">
        <v>0</v>
      </c>
      <c r="DJ74" s="330">
        <v>0</v>
      </c>
      <c r="DK74" s="330">
        <v>0</v>
      </c>
      <c r="DL74" s="330">
        <v>0</v>
      </c>
      <c r="DM74" s="330">
        <v>0</v>
      </c>
      <c r="DN74" s="330">
        <v>0</v>
      </c>
      <c r="DO74" s="330">
        <v>0</v>
      </c>
      <c r="DP74" s="330">
        <v>0</v>
      </c>
      <c r="DQ74" s="330">
        <v>0</v>
      </c>
      <c r="DR74" s="330">
        <v>0</v>
      </c>
      <c r="DS74" s="330">
        <v>0</v>
      </c>
      <c r="DT74" s="330">
        <v>0</v>
      </c>
      <c r="DU74" s="330">
        <v>0</v>
      </c>
      <c r="DV74" s="330">
        <v>0</v>
      </c>
      <c r="DW74" s="330">
        <v>0</v>
      </c>
      <c r="DX74" s="330">
        <v>0</v>
      </c>
      <c r="DY74" s="330">
        <v>0</v>
      </c>
      <c r="DZ74" s="330">
        <v>0</v>
      </c>
      <c r="EA74" s="330">
        <v>0</v>
      </c>
      <c r="EB74" s="330">
        <v>0</v>
      </c>
      <c r="EC74" s="330">
        <v>0</v>
      </c>
      <c r="ED74" s="330">
        <v>0</v>
      </c>
      <c r="EE74" s="330">
        <v>0</v>
      </c>
      <c r="EF74" s="330">
        <v>0</v>
      </c>
      <c r="EG74" s="330">
        <v>0</v>
      </c>
      <c r="EH74" s="330">
        <v>0</v>
      </c>
      <c r="EI74" s="330">
        <v>0</v>
      </c>
      <c r="EJ74" s="330">
        <v>0</v>
      </c>
      <c r="EK74" s="330">
        <v>0</v>
      </c>
      <c r="EL74" s="330">
        <v>0</v>
      </c>
      <c r="EM74" s="330">
        <v>0</v>
      </c>
      <c r="EN74" s="330">
        <v>0</v>
      </c>
      <c r="EO74" s="330">
        <v>0</v>
      </c>
      <c r="EP74" s="330">
        <v>0</v>
      </c>
      <c r="EQ74" s="330">
        <v>0</v>
      </c>
      <c r="ER74" s="330">
        <v>0</v>
      </c>
      <c r="ES74" s="330">
        <v>0</v>
      </c>
      <c r="ET74" s="330">
        <v>0</v>
      </c>
      <c r="EU74" s="330">
        <v>0</v>
      </c>
      <c r="EV74" s="330">
        <v>0</v>
      </c>
      <c r="EW74" s="330">
        <v>0</v>
      </c>
      <c r="EX74" s="330">
        <v>0</v>
      </c>
      <c r="EY74" s="330">
        <v>0</v>
      </c>
      <c r="EZ74" s="330">
        <v>0</v>
      </c>
      <c r="FA74" s="330">
        <v>0</v>
      </c>
      <c r="FB74" s="330">
        <v>0</v>
      </c>
      <c r="FC74" s="330">
        <v>0</v>
      </c>
      <c r="FD74" s="330">
        <v>0</v>
      </c>
      <c r="FE74" s="330">
        <v>0</v>
      </c>
      <c r="FF74" s="330">
        <v>0</v>
      </c>
      <c r="FG74" s="330">
        <v>0</v>
      </c>
      <c r="FH74" s="330">
        <v>0</v>
      </c>
      <c r="FI74" s="330">
        <v>0</v>
      </c>
      <c r="FJ74" s="330">
        <v>0</v>
      </c>
      <c r="FK74" s="330">
        <v>0</v>
      </c>
      <c r="FL74" s="330">
        <v>0</v>
      </c>
      <c r="FM74" s="330">
        <v>0</v>
      </c>
      <c r="FN74" s="330">
        <v>0</v>
      </c>
      <c r="FO74" s="330">
        <v>0</v>
      </c>
      <c r="FP74" s="330">
        <v>0</v>
      </c>
      <c r="FQ74" s="330">
        <v>0</v>
      </c>
      <c r="FR74" s="330">
        <v>0</v>
      </c>
      <c r="FS74" s="330">
        <v>0</v>
      </c>
      <c r="FT74" s="330">
        <v>0</v>
      </c>
      <c r="FU74" s="330">
        <v>0</v>
      </c>
      <c r="FV74" s="330">
        <v>0</v>
      </c>
      <c r="FW74" s="330">
        <v>0</v>
      </c>
      <c r="FX74" s="330">
        <v>0</v>
      </c>
      <c r="FY74" s="330">
        <v>0</v>
      </c>
      <c r="FZ74" s="330">
        <v>0</v>
      </c>
      <c r="GA74" s="330">
        <v>0</v>
      </c>
      <c r="GB74" s="330">
        <v>0</v>
      </c>
      <c r="GC74" s="330">
        <v>0</v>
      </c>
      <c r="GD74" s="330">
        <v>0</v>
      </c>
      <c r="GE74" s="330">
        <v>0</v>
      </c>
      <c r="GF74" s="330">
        <v>0</v>
      </c>
      <c r="GG74" s="330">
        <v>0</v>
      </c>
      <c r="GH74" s="330">
        <v>0</v>
      </c>
      <c r="GI74" s="330">
        <v>0</v>
      </c>
      <c r="GJ74" s="330">
        <v>0</v>
      </c>
      <c r="GK74" s="330">
        <v>0</v>
      </c>
      <c r="GL74" s="330">
        <v>0</v>
      </c>
      <c r="GM74" s="330">
        <v>0</v>
      </c>
      <c r="GN74" s="330">
        <v>0</v>
      </c>
      <c r="GO74" s="330">
        <v>0</v>
      </c>
      <c r="GP74" s="330">
        <v>0</v>
      </c>
      <c r="GQ74" s="330">
        <v>0</v>
      </c>
      <c r="GR74" s="330">
        <v>0</v>
      </c>
      <c r="GS74" s="330">
        <v>0</v>
      </c>
      <c r="GT74" s="330">
        <v>0</v>
      </c>
      <c r="GU74" s="330">
        <v>0</v>
      </c>
      <c r="GV74" s="330">
        <v>0</v>
      </c>
      <c r="GW74" s="330">
        <v>0</v>
      </c>
      <c r="GX74" s="330">
        <v>0</v>
      </c>
      <c r="GY74" s="330">
        <v>0</v>
      </c>
      <c r="GZ74" s="330">
        <v>0</v>
      </c>
      <c r="HA74" s="330">
        <v>0</v>
      </c>
      <c r="HB74" s="330">
        <v>0</v>
      </c>
      <c r="HC74" s="330">
        <v>0</v>
      </c>
      <c r="HD74" s="330">
        <v>0</v>
      </c>
      <c r="HE74" s="330">
        <v>0</v>
      </c>
      <c r="HF74" s="330">
        <v>0</v>
      </c>
      <c r="HG74" s="330">
        <v>0</v>
      </c>
      <c r="HH74" s="330">
        <v>0</v>
      </c>
      <c r="HI74" s="330">
        <v>0</v>
      </c>
      <c r="HJ74" s="330">
        <v>0</v>
      </c>
      <c r="HK74" s="330">
        <v>0</v>
      </c>
      <c r="HL74" s="330">
        <v>0</v>
      </c>
      <c r="HM74" s="330">
        <v>0</v>
      </c>
      <c r="HN74" s="330">
        <v>0</v>
      </c>
      <c r="HO74" s="330">
        <v>0</v>
      </c>
      <c r="HP74" s="330">
        <v>0</v>
      </c>
      <c r="HQ74" s="330">
        <v>0</v>
      </c>
      <c r="HR74" s="330">
        <v>0</v>
      </c>
      <c r="HS74" s="330">
        <v>0</v>
      </c>
      <c r="HT74" s="330">
        <v>0</v>
      </c>
      <c r="HU74" s="330">
        <v>0</v>
      </c>
      <c r="HV74" s="330">
        <v>0</v>
      </c>
      <c r="HW74" s="330">
        <v>0</v>
      </c>
      <c r="HX74" s="330">
        <v>0</v>
      </c>
      <c r="HY74" s="330">
        <v>0</v>
      </c>
      <c r="HZ74" s="330">
        <v>0</v>
      </c>
      <c r="IA74" s="330">
        <v>0</v>
      </c>
      <c r="IB74" s="330">
        <v>0</v>
      </c>
      <c r="IC74" s="330">
        <v>0</v>
      </c>
      <c r="ID74" s="330">
        <v>0</v>
      </c>
      <c r="IE74" s="330">
        <v>0</v>
      </c>
      <c r="IF74" s="330">
        <v>0</v>
      </c>
      <c r="IG74" s="330">
        <v>0</v>
      </c>
      <c r="IH74" s="330">
        <v>0</v>
      </c>
      <c r="II74" s="330">
        <v>0</v>
      </c>
      <c r="IJ74" s="330">
        <v>0</v>
      </c>
      <c r="IK74" s="330">
        <v>0</v>
      </c>
      <c r="IL74" s="330">
        <v>0</v>
      </c>
      <c r="IM74" s="330">
        <v>0</v>
      </c>
      <c r="IN74" s="330">
        <v>0</v>
      </c>
      <c r="IO74" s="330">
        <v>0</v>
      </c>
      <c r="IP74" s="330">
        <v>0</v>
      </c>
      <c r="IQ74" s="330">
        <v>0</v>
      </c>
      <c r="IR74" s="330">
        <v>0</v>
      </c>
      <c r="IS74" s="330">
        <v>0</v>
      </c>
      <c r="IT74" s="330">
        <v>0</v>
      </c>
      <c r="IU74" s="330">
        <v>0</v>
      </c>
      <c r="IV74" s="330">
        <v>0</v>
      </c>
      <c r="IW74" s="330">
        <v>0</v>
      </c>
      <c r="IX74" s="330">
        <v>0</v>
      </c>
      <c r="IY74" s="330">
        <v>0</v>
      </c>
      <c r="IZ74" s="330">
        <v>0</v>
      </c>
      <c r="JA74" s="330">
        <v>0</v>
      </c>
      <c r="JB74" s="330">
        <v>0</v>
      </c>
      <c r="JC74" s="330">
        <v>0</v>
      </c>
      <c r="JD74" s="330">
        <v>0</v>
      </c>
      <c r="JE74" s="330">
        <v>0</v>
      </c>
      <c r="JF74" s="330">
        <v>0</v>
      </c>
      <c r="JG74" s="330">
        <v>0</v>
      </c>
      <c r="JH74" s="330">
        <v>0</v>
      </c>
      <c r="JI74" s="330">
        <v>0</v>
      </c>
      <c r="JJ74" s="330">
        <v>0</v>
      </c>
      <c r="JK74" s="330">
        <v>0</v>
      </c>
      <c r="JL74" s="330">
        <v>0</v>
      </c>
      <c r="JM74" s="330">
        <v>0</v>
      </c>
      <c r="JN74" s="330">
        <v>0</v>
      </c>
      <c r="JO74" s="330">
        <v>0</v>
      </c>
      <c r="JP74" s="330">
        <v>0</v>
      </c>
      <c r="JQ74" s="330">
        <v>0</v>
      </c>
      <c r="JR74" s="330">
        <v>0</v>
      </c>
      <c r="JS74" s="330">
        <v>0</v>
      </c>
      <c r="JT74" s="330">
        <v>0</v>
      </c>
      <c r="JU74" s="330">
        <v>0</v>
      </c>
      <c r="JV74" s="330">
        <v>0</v>
      </c>
      <c r="JW74" s="330">
        <v>0</v>
      </c>
      <c r="JX74" s="330">
        <v>0</v>
      </c>
      <c r="JY74" s="330">
        <v>0</v>
      </c>
      <c r="JZ74" s="330">
        <v>0</v>
      </c>
      <c r="KA74" s="330">
        <v>0</v>
      </c>
      <c r="KB74" s="330">
        <v>0</v>
      </c>
      <c r="KC74" s="330">
        <v>0</v>
      </c>
      <c r="KD74" s="330">
        <v>0</v>
      </c>
      <c r="KE74" s="330">
        <v>0</v>
      </c>
      <c r="KF74" s="330">
        <v>0</v>
      </c>
      <c r="KG74" s="330">
        <v>0</v>
      </c>
      <c r="KH74" s="330">
        <v>0</v>
      </c>
      <c r="KI74" s="330">
        <v>0</v>
      </c>
      <c r="KJ74" s="330">
        <v>0</v>
      </c>
      <c r="KK74" s="330">
        <v>0</v>
      </c>
      <c r="KL74" s="330">
        <v>0</v>
      </c>
      <c r="KM74" s="330">
        <v>0</v>
      </c>
      <c r="KN74" s="330">
        <v>0</v>
      </c>
      <c r="KO74" s="330">
        <v>0</v>
      </c>
      <c r="KP74" s="330">
        <v>0</v>
      </c>
      <c r="KQ74" s="167"/>
      <c r="KS74" s="169">
        <f t="shared" si="6"/>
        <v>0</v>
      </c>
      <c r="KT74" s="169">
        <f t="shared" si="7"/>
        <v>0</v>
      </c>
      <c r="KU74" s="169">
        <f t="shared" si="5"/>
        <v>0</v>
      </c>
      <c r="KV74" s="178"/>
      <c r="KW74" s="178"/>
      <c r="KY74" s="168">
        <f t="shared" si="8"/>
        <v>0</v>
      </c>
    </row>
    <row r="75" spans="1:311" ht="12.75" customHeight="1" x14ac:dyDescent="0.25">
      <c r="A75" s="166">
        <f t="shared" si="9"/>
        <v>2004</v>
      </c>
      <c r="B75" s="273">
        <f t="shared" ref="B75:B108" si="10">DATE(YEAR(B76),MONTH(B76)-2,0)</f>
        <v>38077</v>
      </c>
      <c r="C75" s="330">
        <v>0</v>
      </c>
      <c r="D75" s="330">
        <v>0</v>
      </c>
      <c r="E75" s="330">
        <v>0</v>
      </c>
      <c r="F75" s="330">
        <v>0</v>
      </c>
      <c r="G75" s="330">
        <v>0</v>
      </c>
      <c r="H75" s="330">
        <v>0</v>
      </c>
      <c r="I75" s="330">
        <v>0</v>
      </c>
      <c r="J75" s="330">
        <v>0</v>
      </c>
      <c r="K75" s="330">
        <v>0</v>
      </c>
      <c r="L75" s="330">
        <v>0</v>
      </c>
      <c r="M75" s="330">
        <v>0</v>
      </c>
      <c r="N75" s="330">
        <v>0</v>
      </c>
      <c r="O75" s="330">
        <v>0</v>
      </c>
      <c r="P75" s="330">
        <v>0</v>
      </c>
      <c r="Q75" s="330">
        <v>0</v>
      </c>
      <c r="R75" s="330">
        <v>0</v>
      </c>
      <c r="S75" s="330">
        <v>0</v>
      </c>
      <c r="T75" s="330">
        <v>0</v>
      </c>
      <c r="U75" s="330">
        <v>0</v>
      </c>
      <c r="V75" s="330">
        <v>0</v>
      </c>
      <c r="W75" s="330">
        <v>0</v>
      </c>
      <c r="X75" s="330">
        <v>0</v>
      </c>
      <c r="Y75" s="330">
        <v>0</v>
      </c>
      <c r="Z75" s="330">
        <v>0</v>
      </c>
      <c r="AA75" s="330">
        <v>0</v>
      </c>
      <c r="AB75" s="330">
        <v>0</v>
      </c>
      <c r="AC75" s="330">
        <v>0</v>
      </c>
      <c r="AD75" s="330">
        <v>0</v>
      </c>
      <c r="AE75" s="330">
        <v>0</v>
      </c>
      <c r="AF75" s="330">
        <v>0</v>
      </c>
      <c r="AG75" s="330">
        <v>0</v>
      </c>
      <c r="AH75" s="330">
        <v>0</v>
      </c>
      <c r="AI75" s="330">
        <v>0</v>
      </c>
      <c r="AJ75" s="330">
        <v>0</v>
      </c>
      <c r="AK75" s="330">
        <v>0</v>
      </c>
      <c r="AL75" s="330">
        <v>0</v>
      </c>
      <c r="AM75" s="330">
        <v>0</v>
      </c>
      <c r="AN75" s="330">
        <v>0</v>
      </c>
      <c r="AO75" s="330">
        <v>0</v>
      </c>
      <c r="AP75" s="330">
        <v>0</v>
      </c>
      <c r="AQ75" s="330">
        <v>0</v>
      </c>
      <c r="AR75" s="330">
        <v>0</v>
      </c>
      <c r="AS75" s="330">
        <v>0</v>
      </c>
      <c r="AT75" s="330">
        <v>0</v>
      </c>
      <c r="AU75" s="330">
        <v>0</v>
      </c>
      <c r="AV75" s="330">
        <v>0</v>
      </c>
      <c r="AW75" s="330">
        <v>0</v>
      </c>
      <c r="AX75" s="330">
        <v>0</v>
      </c>
      <c r="AY75" s="330">
        <v>0</v>
      </c>
      <c r="AZ75" s="330">
        <v>0</v>
      </c>
      <c r="BA75" s="330">
        <v>0</v>
      </c>
      <c r="BB75" s="330">
        <v>0</v>
      </c>
      <c r="BC75" s="330">
        <v>0</v>
      </c>
      <c r="BD75" s="330">
        <v>0</v>
      </c>
      <c r="BE75" s="330">
        <v>0</v>
      </c>
      <c r="BF75" s="330">
        <v>0</v>
      </c>
      <c r="BG75" s="330">
        <v>0</v>
      </c>
      <c r="BH75" s="330">
        <v>0</v>
      </c>
      <c r="BI75" s="330">
        <v>0</v>
      </c>
      <c r="BJ75" s="330">
        <v>0</v>
      </c>
      <c r="BK75" s="330">
        <v>0</v>
      </c>
      <c r="BL75" s="330">
        <v>0</v>
      </c>
      <c r="BM75" s="330">
        <v>0</v>
      </c>
      <c r="BN75" s="330">
        <v>0</v>
      </c>
      <c r="BO75" s="330">
        <v>0</v>
      </c>
      <c r="BP75" s="330">
        <v>0</v>
      </c>
      <c r="BQ75" s="330">
        <v>0</v>
      </c>
      <c r="BR75" s="330">
        <v>0</v>
      </c>
      <c r="BS75" s="330">
        <v>0</v>
      </c>
      <c r="BT75" s="330">
        <v>0</v>
      </c>
      <c r="BU75" s="330">
        <v>0</v>
      </c>
      <c r="BV75" s="330">
        <v>0</v>
      </c>
      <c r="BW75" s="330">
        <v>0</v>
      </c>
      <c r="BX75" s="330">
        <v>0</v>
      </c>
      <c r="BY75" s="330">
        <v>0</v>
      </c>
      <c r="BZ75" s="330">
        <v>0</v>
      </c>
      <c r="CA75" s="330">
        <v>0</v>
      </c>
      <c r="CB75" s="330">
        <v>0</v>
      </c>
      <c r="CC75" s="330">
        <v>0</v>
      </c>
      <c r="CD75" s="330">
        <v>0</v>
      </c>
      <c r="CE75" s="330">
        <v>0</v>
      </c>
      <c r="CF75" s="330">
        <v>0</v>
      </c>
      <c r="CG75" s="330">
        <v>0</v>
      </c>
      <c r="CH75" s="330">
        <v>0</v>
      </c>
      <c r="CI75" s="330">
        <v>0</v>
      </c>
      <c r="CJ75" s="330">
        <v>0</v>
      </c>
      <c r="CK75" s="330">
        <v>0</v>
      </c>
      <c r="CL75" s="330">
        <v>0</v>
      </c>
      <c r="CM75" s="330">
        <v>0</v>
      </c>
      <c r="CN75" s="330">
        <v>0</v>
      </c>
      <c r="CO75" s="330">
        <v>0</v>
      </c>
      <c r="CP75" s="330">
        <v>0</v>
      </c>
      <c r="CQ75" s="330">
        <v>0</v>
      </c>
      <c r="CR75" s="330">
        <v>0</v>
      </c>
      <c r="CS75" s="330">
        <v>0</v>
      </c>
      <c r="CT75" s="330">
        <v>0</v>
      </c>
      <c r="CU75" s="330">
        <v>0</v>
      </c>
      <c r="CV75" s="330">
        <v>0</v>
      </c>
      <c r="CW75" s="330">
        <v>0</v>
      </c>
      <c r="CX75" s="330">
        <v>0</v>
      </c>
      <c r="CY75" s="330">
        <v>0</v>
      </c>
      <c r="CZ75" s="330">
        <v>0</v>
      </c>
      <c r="DA75" s="330">
        <v>0</v>
      </c>
      <c r="DB75" s="330">
        <v>0</v>
      </c>
      <c r="DC75" s="330">
        <v>0</v>
      </c>
      <c r="DD75" s="330">
        <v>0</v>
      </c>
      <c r="DE75" s="330">
        <v>0</v>
      </c>
      <c r="DF75" s="330">
        <v>0</v>
      </c>
      <c r="DG75" s="330">
        <v>0</v>
      </c>
      <c r="DH75" s="330">
        <v>0</v>
      </c>
      <c r="DI75" s="330">
        <v>0</v>
      </c>
      <c r="DJ75" s="330">
        <v>0</v>
      </c>
      <c r="DK75" s="330">
        <v>0</v>
      </c>
      <c r="DL75" s="330">
        <v>0</v>
      </c>
      <c r="DM75" s="330">
        <v>0</v>
      </c>
      <c r="DN75" s="330">
        <v>0</v>
      </c>
      <c r="DO75" s="330">
        <v>0</v>
      </c>
      <c r="DP75" s="330">
        <v>0</v>
      </c>
      <c r="DQ75" s="330">
        <v>0</v>
      </c>
      <c r="DR75" s="330">
        <v>0</v>
      </c>
      <c r="DS75" s="330">
        <v>0</v>
      </c>
      <c r="DT75" s="330">
        <v>0</v>
      </c>
      <c r="DU75" s="330">
        <v>0</v>
      </c>
      <c r="DV75" s="330">
        <v>0</v>
      </c>
      <c r="DW75" s="330">
        <v>0</v>
      </c>
      <c r="DX75" s="330">
        <v>0</v>
      </c>
      <c r="DY75" s="330">
        <v>0</v>
      </c>
      <c r="DZ75" s="330">
        <v>0</v>
      </c>
      <c r="EA75" s="330">
        <v>0</v>
      </c>
      <c r="EB75" s="330">
        <v>0</v>
      </c>
      <c r="EC75" s="330">
        <v>0</v>
      </c>
      <c r="ED75" s="330">
        <v>0</v>
      </c>
      <c r="EE75" s="330">
        <v>0</v>
      </c>
      <c r="EF75" s="330">
        <v>0</v>
      </c>
      <c r="EG75" s="330">
        <v>0</v>
      </c>
      <c r="EH75" s="330">
        <v>0</v>
      </c>
      <c r="EI75" s="330">
        <v>0</v>
      </c>
      <c r="EJ75" s="330">
        <v>0</v>
      </c>
      <c r="EK75" s="330">
        <v>0</v>
      </c>
      <c r="EL75" s="330">
        <v>0</v>
      </c>
      <c r="EM75" s="330">
        <v>0</v>
      </c>
      <c r="EN75" s="330">
        <v>0</v>
      </c>
      <c r="EO75" s="330">
        <v>0</v>
      </c>
      <c r="EP75" s="330">
        <v>0</v>
      </c>
      <c r="EQ75" s="330">
        <v>0</v>
      </c>
      <c r="ER75" s="330">
        <v>0</v>
      </c>
      <c r="ES75" s="330">
        <v>0</v>
      </c>
      <c r="ET75" s="330">
        <v>0</v>
      </c>
      <c r="EU75" s="330">
        <v>0</v>
      </c>
      <c r="EV75" s="330">
        <v>0</v>
      </c>
      <c r="EW75" s="330">
        <v>0</v>
      </c>
      <c r="EX75" s="330">
        <v>0</v>
      </c>
      <c r="EY75" s="330">
        <v>0</v>
      </c>
      <c r="EZ75" s="330">
        <v>0</v>
      </c>
      <c r="FA75" s="330">
        <v>0</v>
      </c>
      <c r="FB75" s="330">
        <v>0</v>
      </c>
      <c r="FC75" s="330">
        <v>0</v>
      </c>
      <c r="FD75" s="330">
        <v>0</v>
      </c>
      <c r="FE75" s="330">
        <v>0</v>
      </c>
      <c r="FF75" s="330">
        <v>0</v>
      </c>
      <c r="FG75" s="330">
        <v>0</v>
      </c>
      <c r="FH75" s="330">
        <v>0</v>
      </c>
      <c r="FI75" s="330">
        <v>0</v>
      </c>
      <c r="FJ75" s="330">
        <v>0</v>
      </c>
      <c r="FK75" s="330">
        <v>0</v>
      </c>
      <c r="FL75" s="330">
        <v>0</v>
      </c>
      <c r="FM75" s="330">
        <v>0</v>
      </c>
      <c r="FN75" s="330">
        <v>0</v>
      </c>
      <c r="FO75" s="330">
        <v>0</v>
      </c>
      <c r="FP75" s="330">
        <v>0</v>
      </c>
      <c r="FQ75" s="330">
        <v>0</v>
      </c>
      <c r="FR75" s="330">
        <v>0</v>
      </c>
      <c r="FS75" s="330">
        <v>0</v>
      </c>
      <c r="FT75" s="330">
        <v>0</v>
      </c>
      <c r="FU75" s="330">
        <v>0</v>
      </c>
      <c r="FV75" s="330">
        <v>0</v>
      </c>
      <c r="FW75" s="330">
        <v>0</v>
      </c>
      <c r="FX75" s="330">
        <v>0</v>
      </c>
      <c r="FY75" s="330">
        <v>0</v>
      </c>
      <c r="FZ75" s="330">
        <v>0</v>
      </c>
      <c r="GA75" s="330">
        <v>0</v>
      </c>
      <c r="GB75" s="330">
        <v>0</v>
      </c>
      <c r="GC75" s="330">
        <v>0</v>
      </c>
      <c r="GD75" s="330">
        <v>0</v>
      </c>
      <c r="GE75" s="330">
        <v>0</v>
      </c>
      <c r="GF75" s="330">
        <v>0</v>
      </c>
      <c r="GG75" s="330">
        <v>0</v>
      </c>
      <c r="GH75" s="330">
        <v>0</v>
      </c>
      <c r="GI75" s="330">
        <v>0</v>
      </c>
      <c r="GJ75" s="330">
        <v>0</v>
      </c>
      <c r="GK75" s="330">
        <v>0</v>
      </c>
      <c r="GL75" s="330">
        <v>0</v>
      </c>
      <c r="GM75" s="330">
        <v>0</v>
      </c>
      <c r="GN75" s="330">
        <v>0</v>
      </c>
      <c r="GO75" s="330">
        <v>0</v>
      </c>
      <c r="GP75" s="330">
        <v>0</v>
      </c>
      <c r="GQ75" s="330">
        <v>0</v>
      </c>
      <c r="GR75" s="330">
        <v>0</v>
      </c>
      <c r="GS75" s="330">
        <v>0</v>
      </c>
      <c r="GT75" s="330">
        <v>0</v>
      </c>
      <c r="GU75" s="330">
        <v>0</v>
      </c>
      <c r="GV75" s="330">
        <v>0</v>
      </c>
      <c r="GW75" s="330">
        <v>0</v>
      </c>
      <c r="GX75" s="330">
        <v>0</v>
      </c>
      <c r="GY75" s="330">
        <v>0</v>
      </c>
      <c r="GZ75" s="330">
        <v>0</v>
      </c>
      <c r="HA75" s="330">
        <v>0</v>
      </c>
      <c r="HB75" s="330">
        <v>0</v>
      </c>
      <c r="HC75" s="330">
        <v>0</v>
      </c>
      <c r="HD75" s="330">
        <v>0</v>
      </c>
      <c r="HE75" s="330">
        <v>0</v>
      </c>
      <c r="HF75" s="330">
        <v>0</v>
      </c>
      <c r="HG75" s="330">
        <v>0</v>
      </c>
      <c r="HH75" s="330">
        <v>0</v>
      </c>
      <c r="HI75" s="330">
        <v>0</v>
      </c>
      <c r="HJ75" s="330">
        <v>0</v>
      </c>
      <c r="HK75" s="330">
        <v>0</v>
      </c>
      <c r="HL75" s="330">
        <v>0</v>
      </c>
      <c r="HM75" s="330">
        <v>0</v>
      </c>
      <c r="HN75" s="330">
        <v>0</v>
      </c>
      <c r="HO75" s="330">
        <v>0</v>
      </c>
      <c r="HP75" s="330">
        <v>0</v>
      </c>
      <c r="HQ75" s="330">
        <v>0</v>
      </c>
      <c r="HR75" s="330">
        <v>0</v>
      </c>
      <c r="HS75" s="330">
        <v>0</v>
      </c>
      <c r="HT75" s="330">
        <v>0</v>
      </c>
      <c r="HU75" s="330">
        <v>0</v>
      </c>
      <c r="HV75" s="330">
        <v>0</v>
      </c>
      <c r="HW75" s="330">
        <v>0</v>
      </c>
      <c r="HX75" s="330">
        <v>0</v>
      </c>
      <c r="HY75" s="330">
        <v>0</v>
      </c>
      <c r="HZ75" s="330">
        <v>0</v>
      </c>
      <c r="IA75" s="330">
        <v>0</v>
      </c>
      <c r="IB75" s="330">
        <v>0</v>
      </c>
      <c r="IC75" s="330">
        <v>0</v>
      </c>
      <c r="ID75" s="330">
        <v>0</v>
      </c>
      <c r="IE75" s="330">
        <v>0</v>
      </c>
      <c r="IF75" s="330">
        <v>0</v>
      </c>
      <c r="IG75" s="330">
        <v>0</v>
      </c>
      <c r="IH75" s="330">
        <v>0</v>
      </c>
      <c r="II75" s="330">
        <v>0</v>
      </c>
      <c r="IJ75" s="330">
        <v>0</v>
      </c>
      <c r="IK75" s="330">
        <v>0</v>
      </c>
      <c r="IL75" s="330">
        <v>0</v>
      </c>
      <c r="IM75" s="330">
        <v>0</v>
      </c>
      <c r="IN75" s="330">
        <v>0</v>
      </c>
      <c r="IO75" s="330">
        <v>0</v>
      </c>
      <c r="IP75" s="330">
        <v>0</v>
      </c>
      <c r="IQ75" s="330">
        <v>0</v>
      </c>
      <c r="IR75" s="330">
        <v>0</v>
      </c>
      <c r="IS75" s="330">
        <v>0</v>
      </c>
      <c r="IT75" s="330">
        <v>0</v>
      </c>
      <c r="IU75" s="330">
        <v>0</v>
      </c>
      <c r="IV75" s="330">
        <v>0</v>
      </c>
      <c r="IW75" s="330">
        <v>0</v>
      </c>
      <c r="IX75" s="330">
        <v>0</v>
      </c>
      <c r="IY75" s="330">
        <v>0</v>
      </c>
      <c r="IZ75" s="330">
        <v>0</v>
      </c>
      <c r="JA75" s="330">
        <v>0</v>
      </c>
      <c r="JB75" s="330">
        <v>0</v>
      </c>
      <c r="JC75" s="330">
        <v>0</v>
      </c>
      <c r="JD75" s="330">
        <v>0</v>
      </c>
      <c r="JE75" s="330">
        <v>0</v>
      </c>
      <c r="JF75" s="330">
        <v>0</v>
      </c>
      <c r="JG75" s="330">
        <v>0</v>
      </c>
      <c r="JH75" s="330">
        <v>0</v>
      </c>
      <c r="JI75" s="330">
        <v>0</v>
      </c>
      <c r="JJ75" s="330">
        <v>0</v>
      </c>
      <c r="JK75" s="330">
        <v>0</v>
      </c>
      <c r="JL75" s="330">
        <v>0</v>
      </c>
      <c r="JM75" s="330">
        <v>0</v>
      </c>
      <c r="JN75" s="330">
        <v>0</v>
      </c>
      <c r="JO75" s="330">
        <v>0</v>
      </c>
      <c r="JP75" s="330">
        <v>0</v>
      </c>
      <c r="JQ75" s="330">
        <v>0</v>
      </c>
      <c r="JR75" s="330">
        <v>0</v>
      </c>
      <c r="JS75" s="330">
        <v>0</v>
      </c>
      <c r="JT75" s="330">
        <v>0</v>
      </c>
      <c r="JU75" s="330">
        <v>0</v>
      </c>
      <c r="JV75" s="330">
        <v>0</v>
      </c>
      <c r="JW75" s="330">
        <v>0</v>
      </c>
      <c r="JX75" s="330">
        <v>0</v>
      </c>
      <c r="JY75" s="330">
        <v>0</v>
      </c>
      <c r="JZ75" s="330">
        <v>0</v>
      </c>
      <c r="KA75" s="330">
        <v>0</v>
      </c>
      <c r="KB75" s="330">
        <v>0</v>
      </c>
      <c r="KC75" s="330">
        <v>0</v>
      </c>
      <c r="KD75" s="330">
        <v>0</v>
      </c>
      <c r="KE75" s="330">
        <v>0</v>
      </c>
      <c r="KF75" s="330">
        <v>0</v>
      </c>
      <c r="KG75" s="330">
        <v>0</v>
      </c>
      <c r="KH75" s="330">
        <v>0</v>
      </c>
      <c r="KI75" s="330">
        <v>0</v>
      </c>
      <c r="KJ75" s="330">
        <v>0</v>
      </c>
      <c r="KK75" s="330">
        <v>0</v>
      </c>
      <c r="KL75" s="330">
        <v>0</v>
      </c>
      <c r="KM75" s="330">
        <v>0</v>
      </c>
      <c r="KN75" s="330">
        <v>0</v>
      </c>
      <c r="KO75" s="330">
        <v>0</v>
      </c>
      <c r="KP75" s="330">
        <v>0</v>
      </c>
      <c r="KQ75" s="167"/>
      <c r="KS75" s="169">
        <f t="shared" ref="KS75:KS111" si="11">SUMIF(CoRU,"R",$C75:$KP75)</f>
        <v>0</v>
      </c>
      <c r="KT75" s="169">
        <f t="shared" ref="KT75:KT111" si="12">SUMIF(CoRU,"U",$C75:$KP75)</f>
        <v>0</v>
      </c>
      <c r="KU75" s="169">
        <f t="shared" si="5"/>
        <v>0</v>
      </c>
      <c r="KV75" s="178"/>
      <c r="KW75" s="178"/>
      <c r="KY75" s="168">
        <f t="shared" ref="KY75:KY111" si="13">SUMIFS($C75:$KP75,$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row>
    <row r="76" spans="1:311" ht="12.75" customHeight="1" x14ac:dyDescent="0.25">
      <c r="A76" s="166">
        <f t="shared" si="9"/>
        <v>2004</v>
      </c>
      <c r="B76" s="273">
        <f t="shared" si="10"/>
        <v>38168</v>
      </c>
      <c r="C76" s="330">
        <v>0</v>
      </c>
      <c r="D76" s="330">
        <v>0</v>
      </c>
      <c r="E76" s="330">
        <v>0</v>
      </c>
      <c r="F76" s="330">
        <v>0</v>
      </c>
      <c r="G76" s="330">
        <v>0</v>
      </c>
      <c r="H76" s="330">
        <v>0</v>
      </c>
      <c r="I76" s="330">
        <v>0</v>
      </c>
      <c r="J76" s="330">
        <v>0</v>
      </c>
      <c r="K76" s="330">
        <v>0</v>
      </c>
      <c r="L76" s="330">
        <v>0</v>
      </c>
      <c r="M76" s="330">
        <v>0</v>
      </c>
      <c r="N76" s="330">
        <v>0</v>
      </c>
      <c r="O76" s="330">
        <v>0</v>
      </c>
      <c r="P76" s="330">
        <v>0</v>
      </c>
      <c r="Q76" s="330">
        <v>0</v>
      </c>
      <c r="R76" s="330">
        <v>0</v>
      </c>
      <c r="S76" s="330">
        <v>0</v>
      </c>
      <c r="T76" s="330">
        <v>0</v>
      </c>
      <c r="U76" s="330">
        <v>0</v>
      </c>
      <c r="V76" s="330">
        <v>0</v>
      </c>
      <c r="W76" s="330">
        <v>0</v>
      </c>
      <c r="X76" s="330">
        <v>0</v>
      </c>
      <c r="Y76" s="330">
        <v>0</v>
      </c>
      <c r="Z76" s="330">
        <v>0</v>
      </c>
      <c r="AA76" s="330">
        <v>0</v>
      </c>
      <c r="AB76" s="330">
        <v>0</v>
      </c>
      <c r="AC76" s="330">
        <v>0</v>
      </c>
      <c r="AD76" s="330">
        <v>0</v>
      </c>
      <c r="AE76" s="330">
        <v>0</v>
      </c>
      <c r="AF76" s="330">
        <v>0</v>
      </c>
      <c r="AG76" s="330">
        <v>0</v>
      </c>
      <c r="AH76" s="330">
        <v>0</v>
      </c>
      <c r="AI76" s="330">
        <v>0</v>
      </c>
      <c r="AJ76" s="330">
        <v>0</v>
      </c>
      <c r="AK76" s="330">
        <v>0</v>
      </c>
      <c r="AL76" s="330">
        <v>0</v>
      </c>
      <c r="AM76" s="330">
        <v>0</v>
      </c>
      <c r="AN76" s="330">
        <v>0</v>
      </c>
      <c r="AO76" s="330">
        <v>0</v>
      </c>
      <c r="AP76" s="330">
        <v>0</v>
      </c>
      <c r="AQ76" s="330">
        <v>0</v>
      </c>
      <c r="AR76" s="330">
        <v>0</v>
      </c>
      <c r="AS76" s="330">
        <v>0</v>
      </c>
      <c r="AT76" s="330">
        <v>0</v>
      </c>
      <c r="AU76" s="330">
        <v>0</v>
      </c>
      <c r="AV76" s="330">
        <v>0</v>
      </c>
      <c r="AW76" s="330">
        <v>0</v>
      </c>
      <c r="AX76" s="330">
        <v>0</v>
      </c>
      <c r="AY76" s="330">
        <v>0</v>
      </c>
      <c r="AZ76" s="330">
        <v>0</v>
      </c>
      <c r="BA76" s="330">
        <v>0</v>
      </c>
      <c r="BB76" s="330">
        <v>0</v>
      </c>
      <c r="BC76" s="330">
        <v>0</v>
      </c>
      <c r="BD76" s="330">
        <v>0</v>
      </c>
      <c r="BE76" s="330">
        <v>0</v>
      </c>
      <c r="BF76" s="330">
        <v>0</v>
      </c>
      <c r="BG76" s="330">
        <v>0</v>
      </c>
      <c r="BH76" s="330">
        <v>0</v>
      </c>
      <c r="BI76" s="330">
        <v>0</v>
      </c>
      <c r="BJ76" s="330">
        <v>0</v>
      </c>
      <c r="BK76" s="330">
        <v>0</v>
      </c>
      <c r="BL76" s="330">
        <v>0</v>
      </c>
      <c r="BM76" s="330">
        <v>0</v>
      </c>
      <c r="BN76" s="330">
        <v>0</v>
      </c>
      <c r="BO76" s="330">
        <v>0</v>
      </c>
      <c r="BP76" s="330">
        <v>0</v>
      </c>
      <c r="BQ76" s="330">
        <v>0</v>
      </c>
      <c r="BR76" s="330">
        <v>0</v>
      </c>
      <c r="BS76" s="330">
        <v>0</v>
      </c>
      <c r="BT76" s="330">
        <v>0</v>
      </c>
      <c r="BU76" s="330">
        <v>0</v>
      </c>
      <c r="BV76" s="330">
        <v>0</v>
      </c>
      <c r="BW76" s="330">
        <v>0</v>
      </c>
      <c r="BX76" s="330">
        <v>0</v>
      </c>
      <c r="BY76" s="330">
        <v>0</v>
      </c>
      <c r="BZ76" s="330">
        <v>0</v>
      </c>
      <c r="CA76" s="330">
        <v>0</v>
      </c>
      <c r="CB76" s="330">
        <v>0</v>
      </c>
      <c r="CC76" s="330">
        <v>0</v>
      </c>
      <c r="CD76" s="330">
        <v>0</v>
      </c>
      <c r="CE76" s="330">
        <v>0</v>
      </c>
      <c r="CF76" s="330">
        <v>0</v>
      </c>
      <c r="CG76" s="330">
        <v>0</v>
      </c>
      <c r="CH76" s="330">
        <v>0</v>
      </c>
      <c r="CI76" s="330">
        <v>0</v>
      </c>
      <c r="CJ76" s="330">
        <v>0</v>
      </c>
      <c r="CK76" s="330">
        <v>0</v>
      </c>
      <c r="CL76" s="330">
        <v>0</v>
      </c>
      <c r="CM76" s="330">
        <v>0</v>
      </c>
      <c r="CN76" s="330">
        <v>0</v>
      </c>
      <c r="CO76" s="330">
        <v>0</v>
      </c>
      <c r="CP76" s="330">
        <v>0</v>
      </c>
      <c r="CQ76" s="330">
        <v>0</v>
      </c>
      <c r="CR76" s="330">
        <v>0</v>
      </c>
      <c r="CS76" s="330">
        <v>0</v>
      </c>
      <c r="CT76" s="330">
        <v>0</v>
      </c>
      <c r="CU76" s="330">
        <v>0</v>
      </c>
      <c r="CV76" s="330">
        <v>0</v>
      </c>
      <c r="CW76" s="330">
        <v>0</v>
      </c>
      <c r="CX76" s="330">
        <v>0</v>
      </c>
      <c r="CY76" s="330">
        <v>0</v>
      </c>
      <c r="CZ76" s="330">
        <v>0</v>
      </c>
      <c r="DA76" s="330">
        <v>0</v>
      </c>
      <c r="DB76" s="330">
        <v>0</v>
      </c>
      <c r="DC76" s="330">
        <v>0</v>
      </c>
      <c r="DD76" s="330">
        <v>0</v>
      </c>
      <c r="DE76" s="330">
        <v>0</v>
      </c>
      <c r="DF76" s="330">
        <v>0</v>
      </c>
      <c r="DG76" s="330">
        <v>0</v>
      </c>
      <c r="DH76" s="330">
        <v>0</v>
      </c>
      <c r="DI76" s="330">
        <v>0</v>
      </c>
      <c r="DJ76" s="330">
        <v>0</v>
      </c>
      <c r="DK76" s="330">
        <v>0</v>
      </c>
      <c r="DL76" s="330">
        <v>0</v>
      </c>
      <c r="DM76" s="330">
        <v>0</v>
      </c>
      <c r="DN76" s="330">
        <v>0</v>
      </c>
      <c r="DO76" s="330">
        <v>0</v>
      </c>
      <c r="DP76" s="330">
        <v>0</v>
      </c>
      <c r="DQ76" s="330">
        <v>0</v>
      </c>
      <c r="DR76" s="330">
        <v>0</v>
      </c>
      <c r="DS76" s="330">
        <v>0</v>
      </c>
      <c r="DT76" s="330">
        <v>0</v>
      </c>
      <c r="DU76" s="330">
        <v>0</v>
      </c>
      <c r="DV76" s="330">
        <v>0</v>
      </c>
      <c r="DW76" s="330">
        <v>0</v>
      </c>
      <c r="DX76" s="330">
        <v>0</v>
      </c>
      <c r="DY76" s="330">
        <v>0</v>
      </c>
      <c r="DZ76" s="330">
        <v>0</v>
      </c>
      <c r="EA76" s="330">
        <v>0</v>
      </c>
      <c r="EB76" s="330">
        <v>0</v>
      </c>
      <c r="EC76" s="330">
        <v>0</v>
      </c>
      <c r="ED76" s="330">
        <v>0</v>
      </c>
      <c r="EE76" s="330">
        <v>0</v>
      </c>
      <c r="EF76" s="330">
        <v>0</v>
      </c>
      <c r="EG76" s="330">
        <v>0</v>
      </c>
      <c r="EH76" s="330">
        <v>0</v>
      </c>
      <c r="EI76" s="330">
        <v>0</v>
      </c>
      <c r="EJ76" s="330">
        <v>0</v>
      </c>
      <c r="EK76" s="330">
        <v>0</v>
      </c>
      <c r="EL76" s="330">
        <v>0</v>
      </c>
      <c r="EM76" s="330">
        <v>0</v>
      </c>
      <c r="EN76" s="330">
        <v>0</v>
      </c>
      <c r="EO76" s="330">
        <v>0</v>
      </c>
      <c r="EP76" s="330">
        <v>0</v>
      </c>
      <c r="EQ76" s="330">
        <v>0</v>
      </c>
      <c r="ER76" s="330">
        <v>0</v>
      </c>
      <c r="ES76" s="330">
        <v>0</v>
      </c>
      <c r="ET76" s="330">
        <v>0</v>
      </c>
      <c r="EU76" s="330">
        <v>0</v>
      </c>
      <c r="EV76" s="330">
        <v>0</v>
      </c>
      <c r="EW76" s="330">
        <v>0</v>
      </c>
      <c r="EX76" s="330">
        <v>0</v>
      </c>
      <c r="EY76" s="330">
        <v>0</v>
      </c>
      <c r="EZ76" s="330">
        <v>0</v>
      </c>
      <c r="FA76" s="330">
        <v>0</v>
      </c>
      <c r="FB76" s="330">
        <v>0</v>
      </c>
      <c r="FC76" s="330">
        <v>0</v>
      </c>
      <c r="FD76" s="330">
        <v>0</v>
      </c>
      <c r="FE76" s="330">
        <v>0</v>
      </c>
      <c r="FF76" s="330">
        <v>0</v>
      </c>
      <c r="FG76" s="330">
        <v>0</v>
      </c>
      <c r="FH76" s="330">
        <v>0</v>
      </c>
      <c r="FI76" s="330">
        <v>0</v>
      </c>
      <c r="FJ76" s="330">
        <v>0</v>
      </c>
      <c r="FK76" s="330">
        <v>0</v>
      </c>
      <c r="FL76" s="330">
        <v>0</v>
      </c>
      <c r="FM76" s="330">
        <v>0</v>
      </c>
      <c r="FN76" s="330">
        <v>0</v>
      </c>
      <c r="FO76" s="330">
        <v>0</v>
      </c>
      <c r="FP76" s="330">
        <v>0</v>
      </c>
      <c r="FQ76" s="330">
        <v>0</v>
      </c>
      <c r="FR76" s="330">
        <v>0</v>
      </c>
      <c r="FS76" s="330">
        <v>0</v>
      </c>
      <c r="FT76" s="330">
        <v>0</v>
      </c>
      <c r="FU76" s="330">
        <v>0</v>
      </c>
      <c r="FV76" s="330">
        <v>0</v>
      </c>
      <c r="FW76" s="330">
        <v>0</v>
      </c>
      <c r="FX76" s="330">
        <v>0</v>
      </c>
      <c r="FY76" s="330">
        <v>0</v>
      </c>
      <c r="FZ76" s="330">
        <v>0</v>
      </c>
      <c r="GA76" s="330">
        <v>0</v>
      </c>
      <c r="GB76" s="330">
        <v>0</v>
      </c>
      <c r="GC76" s="330">
        <v>0</v>
      </c>
      <c r="GD76" s="330">
        <v>0</v>
      </c>
      <c r="GE76" s="330">
        <v>0</v>
      </c>
      <c r="GF76" s="330">
        <v>0</v>
      </c>
      <c r="GG76" s="330">
        <v>0</v>
      </c>
      <c r="GH76" s="330">
        <v>0</v>
      </c>
      <c r="GI76" s="330">
        <v>0</v>
      </c>
      <c r="GJ76" s="330">
        <v>0</v>
      </c>
      <c r="GK76" s="330">
        <v>0</v>
      </c>
      <c r="GL76" s="330">
        <v>0</v>
      </c>
      <c r="GM76" s="330">
        <v>0</v>
      </c>
      <c r="GN76" s="330">
        <v>0</v>
      </c>
      <c r="GO76" s="330">
        <v>0</v>
      </c>
      <c r="GP76" s="330">
        <v>0</v>
      </c>
      <c r="GQ76" s="330">
        <v>0</v>
      </c>
      <c r="GR76" s="330">
        <v>0</v>
      </c>
      <c r="GS76" s="330">
        <v>0</v>
      </c>
      <c r="GT76" s="330">
        <v>0</v>
      </c>
      <c r="GU76" s="330">
        <v>0</v>
      </c>
      <c r="GV76" s="330">
        <v>0</v>
      </c>
      <c r="GW76" s="330">
        <v>0</v>
      </c>
      <c r="GX76" s="330">
        <v>0</v>
      </c>
      <c r="GY76" s="330">
        <v>0</v>
      </c>
      <c r="GZ76" s="330">
        <v>0</v>
      </c>
      <c r="HA76" s="330">
        <v>0</v>
      </c>
      <c r="HB76" s="330">
        <v>0</v>
      </c>
      <c r="HC76" s="330">
        <v>0</v>
      </c>
      <c r="HD76" s="330">
        <v>0</v>
      </c>
      <c r="HE76" s="330">
        <v>0</v>
      </c>
      <c r="HF76" s="330">
        <v>0</v>
      </c>
      <c r="HG76" s="330">
        <v>0</v>
      </c>
      <c r="HH76" s="330">
        <v>0</v>
      </c>
      <c r="HI76" s="330">
        <v>0</v>
      </c>
      <c r="HJ76" s="330">
        <v>0</v>
      </c>
      <c r="HK76" s="330">
        <v>0</v>
      </c>
      <c r="HL76" s="330">
        <v>0</v>
      </c>
      <c r="HM76" s="330">
        <v>0</v>
      </c>
      <c r="HN76" s="330">
        <v>0</v>
      </c>
      <c r="HO76" s="330">
        <v>0</v>
      </c>
      <c r="HP76" s="330">
        <v>0</v>
      </c>
      <c r="HQ76" s="330">
        <v>0</v>
      </c>
      <c r="HR76" s="330">
        <v>0</v>
      </c>
      <c r="HS76" s="330">
        <v>0</v>
      </c>
      <c r="HT76" s="330">
        <v>0</v>
      </c>
      <c r="HU76" s="330">
        <v>0</v>
      </c>
      <c r="HV76" s="330">
        <v>0</v>
      </c>
      <c r="HW76" s="330">
        <v>0</v>
      </c>
      <c r="HX76" s="330">
        <v>0</v>
      </c>
      <c r="HY76" s="330">
        <v>0</v>
      </c>
      <c r="HZ76" s="330">
        <v>0</v>
      </c>
      <c r="IA76" s="330">
        <v>0</v>
      </c>
      <c r="IB76" s="330">
        <v>0</v>
      </c>
      <c r="IC76" s="330">
        <v>0</v>
      </c>
      <c r="ID76" s="330">
        <v>0</v>
      </c>
      <c r="IE76" s="330">
        <v>0</v>
      </c>
      <c r="IF76" s="330">
        <v>0</v>
      </c>
      <c r="IG76" s="330">
        <v>0</v>
      </c>
      <c r="IH76" s="330">
        <v>0</v>
      </c>
      <c r="II76" s="330">
        <v>0</v>
      </c>
      <c r="IJ76" s="330">
        <v>0</v>
      </c>
      <c r="IK76" s="330">
        <v>0</v>
      </c>
      <c r="IL76" s="330">
        <v>0</v>
      </c>
      <c r="IM76" s="330">
        <v>0</v>
      </c>
      <c r="IN76" s="330">
        <v>0</v>
      </c>
      <c r="IO76" s="330">
        <v>0</v>
      </c>
      <c r="IP76" s="330">
        <v>0</v>
      </c>
      <c r="IQ76" s="330">
        <v>0</v>
      </c>
      <c r="IR76" s="330">
        <v>0</v>
      </c>
      <c r="IS76" s="330">
        <v>0</v>
      </c>
      <c r="IT76" s="330">
        <v>0</v>
      </c>
      <c r="IU76" s="330">
        <v>0</v>
      </c>
      <c r="IV76" s="330">
        <v>0</v>
      </c>
      <c r="IW76" s="330">
        <v>0</v>
      </c>
      <c r="IX76" s="330">
        <v>0</v>
      </c>
      <c r="IY76" s="330">
        <v>0</v>
      </c>
      <c r="IZ76" s="330">
        <v>0</v>
      </c>
      <c r="JA76" s="330">
        <v>0</v>
      </c>
      <c r="JB76" s="330">
        <v>0</v>
      </c>
      <c r="JC76" s="330">
        <v>0</v>
      </c>
      <c r="JD76" s="330">
        <v>0</v>
      </c>
      <c r="JE76" s="330">
        <v>0</v>
      </c>
      <c r="JF76" s="330">
        <v>0</v>
      </c>
      <c r="JG76" s="330">
        <v>0</v>
      </c>
      <c r="JH76" s="330">
        <v>0</v>
      </c>
      <c r="JI76" s="330">
        <v>0</v>
      </c>
      <c r="JJ76" s="330">
        <v>0</v>
      </c>
      <c r="JK76" s="330">
        <v>0</v>
      </c>
      <c r="JL76" s="330">
        <v>0</v>
      </c>
      <c r="JM76" s="330">
        <v>0</v>
      </c>
      <c r="JN76" s="330">
        <v>0</v>
      </c>
      <c r="JO76" s="330">
        <v>0</v>
      </c>
      <c r="JP76" s="330">
        <v>0</v>
      </c>
      <c r="JQ76" s="330">
        <v>0</v>
      </c>
      <c r="JR76" s="330">
        <v>0</v>
      </c>
      <c r="JS76" s="330">
        <v>0</v>
      </c>
      <c r="JT76" s="330">
        <v>0</v>
      </c>
      <c r="JU76" s="330">
        <v>0</v>
      </c>
      <c r="JV76" s="330">
        <v>0</v>
      </c>
      <c r="JW76" s="330">
        <v>0</v>
      </c>
      <c r="JX76" s="330">
        <v>0</v>
      </c>
      <c r="JY76" s="330">
        <v>0</v>
      </c>
      <c r="JZ76" s="330">
        <v>0</v>
      </c>
      <c r="KA76" s="330">
        <v>0</v>
      </c>
      <c r="KB76" s="330">
        <v>0</v>
      </c>
      <c r="KC76" s="330">
        <v>0</v>
      </c>
      <c r="KD76" s="330">
        <v>0</v>
      </c>
      <c r="KE76" s="330">
        <v>0</v>
      </c>
      <c r="KF76" s="330">
        <v>0</v>
      </c>
      <c r="KG76" s="330">
        <v>0</v>
      </c>
      <c r="KH76" s="330">
        <v>0</v>
      </c>
      <c r="KI76" s="330">
        <v>0</v>
      </c>
      <c r="KJ76" s="330">
        <v>0</v>
      </c>
      <c r="KK76" s="330">
        <v>0</v>
      </c>
      <c r="KL76" s="330">
        <v>0</v>
      </c>
      <c r="KM76" s="330">
        <v>0</v>
      </c>
      <c r="KN76" s="330">
        <v>0</v>
      </c>
      <c r="KO76" s="330">
        <v>0</v>
      </c>
      <c r="KP76" s="330">
        <v>0</v>
      </c>
      <c r="KQ76" s="167"/>
      <c r="KS76" s="169">
        <f t="shared" si="11"/>
        <v>0</v>
      </c>
      <c r="KT76" s="169">
        <f t="shared" si="12"/>
        <v>0</v>
      </c>
      <c r="KU76" s="169">
        <f t="shared" ref="KU76:KU111" si="14">SUM(KS76:KT76)</f>
        <v>0</v>
      </c>
      <c r="KV76" s="178"/>
      <c r="KW76" s="178"/>
      <c r="KY76" s="168">
        <f t="shared" si="13"/>
        <v>0</v>
      </c>
    </row>
    <row r="77" spans="1:311" ht="12.75" customHeight="1" x14ac:dyDescent="0.25">
      <c r="A77" s="166">
        <f t="shared" si="9"/>
        <v>2004</v>
      </c>
      <c r="B77" s="273">
        <f t="shared" si="10"/>
        <v>38260</v>
      </c>
      <c r="C77" s="330">
        <v>0</v>
      </c>
      <c r="D77" s="330">
        <v>0</v>
      </c>
      <c r="E77" s="330">
        <v>0</v>
      </c>
      <c r="F77" s="330">
        <v>0</v>
      </c>
      <c r="G77" s="330">
        <v>0</v>
      </c>
      <c r="H77" s="330">
        <v>0</v>
      </c>
      <c r="I77" s="330">
        <v>0</v>
      </c>
      <c r="J77" s="330">
        <v>0</v>
      </c>
      <c r="K77" s="330">
        <v>0</v>
      </c>
      <c r="L77" s="330">
        <v>0</v>
      </c>
      <c r="M77" s="330">
        <v>0</v>
      </c>
      <c r="N77" s="330">
        <v>0</v>
      </c>
      <c r="O77" s="330">
        <v>0</v>
      </c>
      <c r="P77" s="330">
        <v>0</v>
      </c>
      <c r="Q77" s="330">
        <v>0</v>
      </c>
      <c r="R77" s="330">
        <v>0</v>
      </c>
      <c r="S77" s="330">
        <v>0</v>
      </c>
      <c r="T77" s="330">
        <v>0</v>
      </c>
      <c r="U77" s="330">
        <v>0</v>
      </c>
      <c r="V77" s="330">
        <v>0</v>
      </c>
      <c r="W77" s="330">
        <v>0</v>
      </c>
      <c r="X77" s="330">
        <v>0</v>
      </c>
      <c r="Y77" s="330">
        <v>0</v>
      </c>
      <c r="Z77" s="330">
        <v>0</v>
      </c>
      <c r="AA77" s="330">
        <v>0</v>
      </c>
      <c r="AB77" s="330">
        <v>0</v>
      </c>
      <c r="AC77" s="330">
        <v>0</v>
      </c>
      <c r="AD77" s="330">
        <v>0</v>
      </c>
      <c r="AE77" s="330">
        <v>0</v>
      </c>
      <c r="AF77" s="330">
        <v>0</v>
      </c>
      <c r="AG77" s="330">
        <v>0</v>
      </c>
      <c r="AH77" s="330">
        <v>0</v>
      </c>
      <c r="AI77" s="330">
        <v>0</v>
      </c>
      <c r="AJ77" s="330">
        <v>0</v>
      </c>
      <c r="AK77" s="330">
        <v>0</v>
      </c>
      <c r="AL77" s="330">
        <v>0</v>
      </c>
      <c r="AM77" s="330">
        <v>0</v>
      </c>
      <c r="AN77" s="330">
        <v>0</v>
      </c>
      <c r="AO77" s="330">
        <v>0</v>
      </c>
      <c r="AP77" s="330">
        <v>0</v>
      </c>
      <c r="AQ77" s="330">
        <v>0</v>
      </c>
      <c r="AR77" s="330">
        <v>0</v>
      </c>
      <c r="AS77" s="330">
        <v>0</v>
      </c>
      <c r="AT77" s="330">
        <v>0</v>
      </c>
      <c r="AU77" s="330">
        <v>0</v>
      </c>
      <c r="AV77" s="330">
        <v>0</v>
      </c>
      <c r="AW77" s="330">
        <v>0</v>
      </c>
      <c r="AX77" s="330">
        <v>0</v>
      </c>
      <c r="AY77" s="330">
        <v>0</v>
      </c>
      <c r="AZ77" s="330">
        <v>0</v>
      </c>
      <c r="BA77" s="330">
        <v>0</v>
      </c>
      <c r="BB77" s="330">
        <v>0</v>
      </c>
      <c r="BC77" s="330">
        <v>0</v>
      </c>
      <c r="BD77" s="330">
        <v>0</v>
      </c>
      <c r="BE77" s="330">
        <v>0</v>
      </c>
      <c r="BF77" s="330">
        <v>0</v>
      </c>
      <c r="BG77" s="330">
        <v>0</v>
      </c>
      <c r="BH77" s="330">
        <v>0</v>
      </c>
      <c r="BI77" s="330">
        <v>0</v>
      </c>
      <c r="BJ77" s="330">
        <v>0</v>
      </c>
      <c r="BK77" s="330">
        <v>0</v>
      </c>
      <c r="BL77" s="330">
        <v>0</v>
      </c>
      <c r="BM77" s="330">
        <v>0</v>
      </c>
      <c r="BN77" s="330">
        <v>0</v>
      </c>
      <c r="BO77" s="330">
        <v>0</v>
      </c>
      <c r="BP77" s="330">
        <v>0</v>
      </c>
      <c r="BQ77" s="330">
        <v>0</v>
      </c>
      <c r="BR77" s="330">
        <v>0</v>
      </c>
      <c r="BS77" s="330">
        <v>0</v>
      </c>
      <c r="BT77" s="330">
        <v>0</v>
      </c>
      <c r="BU77" s="330">
        <v>0</v>
      </c>
      <c r="BV77" s="330">
        <v>0</v>
      </c>
      <c r="BW77" s="330">
        <v>0</v>
      </c>
      <c r="BX77" s="330">
        <v>0</v>
      </c>
      <c r="BY77" s="330">
        <v>0</v>
      </c>
      <c r="BZ77" s="330">
        <v>0</v>
      </c>
      <c r="CA77" s="330">
        <v>0</v>
      </c>
      <c r="CB77" s="330">
        <v>0</v>
      </c>
      <c r="CC77" s="330">
        <v>0</v>
      </c>
      <c r="CD77" s="330">
        <v>0</v>
      </c>
      <c r="CE77" s="330">
        <v>0</v>
      </c>
      <c r="CF77" s="330">
        <v>0</v>
      </c>
      <c r="CG77" s="330">
        <v>0</v>
      </c>
      <c r="CH77" s="330">
        <v>0</v>
      </c>
      <c r="CI77" s="330">
        <v>0</v>
      </c>
      <c r="CJ77" s="330">
        <v>0</v>
      </c>
      <c r="CK77" s="330">
        <v>0</v>
      </c>
      <c r="CL77" s="330">
        <v>0</v>
      </c>
      <c r="CM77" s="330">
        <v>0</v>
      </c>
      <c r="CN77" s="330">
        <v>0</v>
      </c>
      <c r="CO77" s="330">
        <v>0</v>
      </c>
      <c r="CP77" s="330">
        <v>0</v>
      </c>
      <c r="CQ77" s="330">
        <v>0</v>
      </c>
      <c r="CR77" s="330">
        <v>0</v>
      </c>
      <c r="CS77" s="330">
        <v>0</v>
      </c>
      <c r="CT77" s="330">
        <v>0</v>
      </c>
      <c r="CU77" s="330">
        <v>0</v>
      </c>
      <c r="CV77" s="330">
        <v>0</v>
      </c>
      <c r="CW77" s="330">
        <v>0</v>
      </c>
      <c r="CX77" s="330">
        <v>0</v>
      </c>
      <c r="CY77" s="330">
        <v>0</v>
      </c>
      <c r="CZ77" s="330">
        <v>0</v>
      </c>
      <c r="DA77" s="330">
        <v>0</v>
      </c>
      <c r="DB77" s="330">
        <v>0</v>
      </c>
      <c r="DC77" s="330">
        <v>0</v>
      </c>
      <c r="DD77" s="330">
        <v>0</v>
      </c>
      <c r="DE77" s="330">
        <v>0</v>
      </c>
      <c r="DF77" s="330">
        <v>0</v>
      </c>
      <c r="DG77" s="330">
        <v>0</v>
      </c>
      <c r="DH77" s="330">
        <v>0</v>
      </c>
      <c r="DI77" s="330">
        <v>0</v>
      </c>
      <c r="DJ77" s="330">
        <v>0</v>
      </c>
      <c r="DK77" s="330">
        <v>0</v>
      </c>
      <c r="DL77" s="330">
        <v>0</v>
      </c>
      <c r="DM77" s="330">
        <v>0</v>
      </c>
      <c r="DN77" s="330">
        <v>0</v>
      </c>
      <c r="DO77" s="330">
        <v>0</v>
      </c>
      <c r="DP77" s="330">
        <v>0</v>
      </c>
      <c r="DQ77" s="330">
        <v>0</v>
      </c>
      <c r="DR77" s="330">
        <v>0</v>
      </c>
      <c r="DS77" s="330">
        <v>0</v>
      </c>
      <c r="DT77" s="330">
        <v>0</v>
      </c>
      <c r="DU77" s="330">
        <v>0</v>
      </c>
      <c r="DV77" s="330">
        <v>0</v>
      </c>
      <c r="DW77" s="330">
        <v>0</v>
      </c>
      <c r="DX77" s="330">
        <v>0</v>
      </c>
      <c r="DY77" s="330">
        <v>0</v>
      </c>
      <c r="DZ77" s="330">
        <v>0</v>
      </c>
      <c r="EA77" s="330">
        <v>0</v>
      </c>
      <c r="EB77" s="330">
        <v>0</v>
      </c>
      <c r="EC77" s="330">
        <v>0</v>
      </c>
      <c r="ED77" s="330">
        <v>0</v>
      </c>
      <c r="EE77" s="330">
        <v>0</v>
      </c>
      <c r="EF77" s="330">
        <v>0</v>
      </c>
      <c r="EG77" s="330">
        <v>0</v>
      </c>
      <c r="EH77" s="330">
        <v>0</v>
      </c>
      <c r="EI77" s="330">
        <v>0</v>
      </c>
      <c r="EJ77" s="330">
        <v>0</v>
      </c>
      <c r="EK77" s="330">
        <v>0</v>
      </c>
      <c r="EL77" s="330">
        <v>0</v>
      </c>
      <c r="EM77" s="330">
        <v>0</v>
      </c>
      <c r="EN77" s="330">
        <v>0</v>
      </c>
      <c r="EO77" s="330">
        <v>0</v>
      </c>
      <c r="EP77" s="330">
        <v>0</v>
      </c>
      <c r="EQ77" s="330">
        <v>0</v>
      </c>
      <c r="ER77" s="330">
        <v>0</v>
      </c>
      <c r="ES77" s="330">
        <v>0</v>
      </c>
      <c r="ET77" s="330">
        <v>0</v>
      </c>
      <c r="EU77" s="330">
        <v>0</v>
      </c>
      <c r="EV77" s="330">
        <v>0</v>
      </c>
      <c r="EW77" s="330">
        <v>0</v>
      </c>
      <c r="EX77" s="330">
        <v>0</v>
      </c>
      <c r="EY77" s="330">
        <v>0</v>
      </c>
      <c r="EZ77" s="330">
        <v>0</v>
      </c>
      <c r="FA77" s="330">
        <v>0</v>
      </c>
      <c r="FB77" s="330">
        <v>0</v>
      </c>
      <c r="FC77" s="330">
        <v>0</v>
      </c>
      <c r="FD77" s="330">
        <v>0</v>
      </c>
      <c r="FE77" s="330">
        <v>0</v>
      </c>
      <c r="FF77" s="330">
        <v>0</v>
      </c>
      <c r="FG77" s="330">
        <v>0</v>
      </c>
      <c r="FH77" s="330">
        <v>0</v>
      </c>
      <c r="FI77" s="330">
        <v>0</v>
      </c>
      <c r="FJ77" s="330">
        <v>0</v>
      </c>
      <c r="FK77" s="330">
        <v>0</v>
      </c>
      <c r="FL77" s="330">
        <v>0</v>
      </c>
      <c r="FM77" s="330">
        <v>0</v>
      </c>
      <c r="FN77" s="330">
        <v>0</v>
      </c>
      <c r="FO77" s="330">
        <v>0</v>
      </c>
      <c r="FP77" s="330">
        <v>0</v>
      </c>
      <c r="FQ77" s="330">
        <v>0</v>
      </c>
      <c r="FR77" s="330">
        <v>0</v>
      </c>
      <c r="FS77" s="330">
        <v>0</v>
      </c>
      <c r="FT77" s="330">
        <v>0</v>
      </c>
      <c r="FU77" s="330">
        <v>0</v>
      </c>
      <c r="FV77" s="330">
        <v>0</v>
      </c>
      <c r="FW77" s="330">
        <v>0</v>
      </c>
      <c r="FX77" s="330">
        <v>0</v>
      </c>
      <c r="FY77" s="330">
        <v>0</v>
      </c>
      <c r="FZ77" s="330">
        <v>0</v>
      </c>
      <c r="GA77" s="330">
        <v>0</v>
      </c>
      <c r="GB77" s="330">
        <v>0</v>
      </c>
      <c r="GC77" s="330">
        <v>0</v>
      </c>
      <c r="GD77" s="330">
        <v>0</v>
      </c>
      <c r="GE77" s="330">
        <v>0</v>
      </c>
      <c r="GF77" s="330">
        <v>0</v>
      </c>
      <c r="GG77" s="330">
        <v>0</v>
      </c>
      <c r="GH77" s="330">
        <v>0</v>
      </c>
      <c r="GI77" s="330">
        <v>0</v>
      </c>
      <c r="GJ77" s="330">
        <v>0</v>
      </c>
      <c r="GK77" s="330">
        <v>0</v>
      </c>
      <c r="GL77" s="330">
        <v>0</v>
      </c>
      <c r="GM77" s="330">
        <v>0</v>
      </c>
      <c r="GN77" s="330">
        <v>0</v>
      </c>
      <c r="GO77" s="330">
        <v>0</v>
      </c>
      <c r="GP77" s="330">
        <v>0</v>
      </c>
      <c r="GQ77" s="330">
        <v>0</v>
      </c>
      <c r="GR77" s="330">
        <v>0</v>
      </c>
      <c r="GS77" s="330">
        <v>0</v>
      </c>
      <c r="GT77" s="330">
        <v>0</v>
      </c>
      <c r="GU77" s="330">
        <v>0</v>
      </c>
      <c r="GV77" s="330">
        <v>0</v>
      </c>
      <c r="GW77" s="330">
        <v>0</v>
      </c>
      <c r="GX77" s="330">
        <v>0</v>
      </c>
      <c r="GY77" s="330">
        <v>0</v>
      </c>
      <c r="GZ77" s="330">
        <v>0</v>
      </c>
      <c r="HA77" s="330">
        <v>0</v>
      </c>
      <c r="HB77" s="330">
        <v>0</v>
      </c>
      <c r="HC77" s="330">
        <v>0</v>
      </c>
      <c r="HD77" s="330">
        <v>0</v>
      </c>
      <c r="HE77" s="330">
        <v>0</v>
      </c>
      <c r="HF77" s="330">
        <v>0</v>
      </c>
      <c r="HG77" s="330">
        <v>0</v>
      </c>
      <c r="HH77" s="330">
        <v>0</v>
      </c>
      <c r="HI77" s="330">
        <v>0</v>
      </c>
      <c r="HJ77" s="330">
        <v>0</v>
      </c>
      <c r="HK77" s="330">
        <v>0</v>
      </c>
      <c r="HL77" s="330">
        <v>0</v>
      </c>
      <c r="HM77" s="330">
        <v>0</v>
      </c>
      <c r="HN77" s="330">
        <v>0</v>
      </c>
      <c r="HO77" s="330">
        <v>0</v>
      </c>
      <c r="HP77" s="330">
        <v>0</v>
      </c>
      <c r="HQ77" s="330">
        <v>0</v>
      </c>
      <c r="HR77" s="330">
        <v>0</v>
      </c>
      <c r="HS77" s="330">
        <v>0</v>
      </c>
      <c r="HT77" s="330">
        <v>0</v>
      </c>
      <c r="HU77" s="330">
        <v>0</v>
      </c>
      <c r="HV77" s="330">
        <v>0</v>
      </c>
      <c r="HW77" s="330">
        <v>0</v>
      </c>
      <c r="HX77" s="330">
        <v>0</v>
      </c>
      <c r="HY77" s="330">
        <v>0</v>
      </c>
      <c r="HZ77" s="330">
        <v>0</v>
      </c>
      <c r="IA77" s="330">
        <v>0</v>
      </c>
      <c r="IB77" s="330">
        <v>0</v>
      </c>
      <c r="IC77" s="330">
        <v>0</v>
      </c>
      <c r="ID77" s="330">
        <v>0</v>
      </c>
      <c r="IE77" s="330">
        <v>0</v>
      </c>
      <c r="IF77" s="330">
        <v>0</v>
      </c>
      <c r="IG77" s="330">
        <v>0</v>
      </c>
      <c r="IH77" s="330">
        <v>0</v>
      </c>
      <c r="II77" s="330">
        <v>0</v>
      </c>
      <c r="IJ77" s="330">
        <v>0</v>
      </c>
      <c r="IK77" s="330">
        <v>0</v>
      </c>
      <c r="IL77" s="330">
        <v>0</v>
      </c>
      <c r="IM77" s="330">
        <v>0</v>
      </c>
      <c r="IN77" s="330">
        <v>0</v>
      </c>
      <c r="IO77" s="330">
        <v>0</v>
      </c>
      <c r="IP77" s="330">
        <v>0</v>
      </c>
      <c r="IQ77" s="330">
        <v>0</v>
      </c>
      <c r="IR77" s="330">
        <v>0</v>
      </c>
      <c r="IS77" s="330">
        <v>0</v>
      </c>
      <c r="IT77" s="330">
        <v>0</v>
      </c>
      <c r="IU77" s="330">
        <v>0</v>
      </c>
      <c r="IV77" s="330">
        <v>0</v>
      </c>
      <c r="IW77" s="330">
        <v>0</v>
      </c>
      <c r="IX77" s="330">
        <v>0</v>
      </c>
      <c r="IY77" s="330">
        <v>0</v>
      </c>
      <c r="IZ77" s="330">
        <v>0</v>
      </c>
      <c r="JA77" s="330">
        <v>0</v>
      </c>
      <c r="JB77" s="330">
        <v>0</v>
      </c>
      <c r="JC77" s="330">
        <v>0</v>
      </c>
      <c r="JD77" s="330">
        <v>0</v>
      </c>
      <c r="JE77" s="330">
        <v>0</v>
      </c>
      <c r="JF77" s="330">
        <v>0</v>
      </c>
      <c r="JG77" s="330">
        <v>0</v>
      </c>
      <c r="JH77" s="330">
        <v>0</v>
      </c>
      <c r="JI77" s="330">
        <v>0</v>
      </c>
      <c r="JJ77" s="330">
        <v>0</v>
      </c>
      <c r="JK77" s="330">
        <v>0</v>
      </c>
      <c r="JL77" s="330">
        <v>0</v>
      </c>
      <c r="JM77" s="330">
        <v>0</v>
      </c>
      <c r="JN77" s="330">
        <v>0</v>
      </c>
      <c r="JO77" s="330">
        <v>0</v>
      </c>
      <c r="JP77" s="330">
        <v>0</v>
      </c>
      <c r="JQ77" s="330">
        <v>0</v>
      </c>
      <c r="JR77" s="330">
        <v>0</v>
      </c>
      <c r="JS77" s="330">
        <v>0</v>
      </c>
      <c r="JT77" s="330">
        <v>0</v>
      </c>
      <c r="JU77" s="330">
        <v>0</v>
      </c>
      <c r="JV77" s="330">
        <v>0</v>
      </c>
      <c r="JW77" s="330">
        <v>0</v>
      </c>
      <c r="JX77" s="330">
        <v>0</v>
      </c>
      <c r="JY77" s="330">
        <v>0</v>
      </c>
      <c r="JZ77" s="330">
        <v>0</v>
      </c>
      <c r="KA77" s="330">
        <v>0</v>
      </c>
      <c r="KB77" s="330">
        <v>0</v>
      </c>
      <c r="KC77" s="330">
        <v>0</v>
      </c>
      <c r="KD77" s="330">
        <v>0</v>
      </c>
      <c r="KE77" s="330">
        <v>0</v>
      </c>
      <c r="KF77" s="330">
        <v>0</v>
      </c>
      <c r="KG77" s="330">
        <v>0</v>
      </c>
      <c r="KH77" s="330">
        <v>0</v>
      </c>
      <c r="KI77" s="330">
        <v>0</v>
      </c>
      <c r="KJ77" s="330">
        <v>0</v>
      </c>
      <c r="KK77" s="330">
        <v>0</v>
      </c>
      <c r="KL77" s="330">
        <v>0</v>
      </c>
      <c r="KM77" s="330">
        <v>0</v>
      </c>
      <c r="KN77" s="330">
        <v>0</v>
      </c>
      <c r="KO77" s="330">
        <v>0</v>
      </c>
      <c r="KP77" s="330">
        <v>0</v>
      </c>
      <c r="KQ77" s="167"/>
      <c r="KS77" s="169">
        <f t="shared" si="11"/>
        <v>0</v>
      </c>
      <c r="KT77" s="169">
        <f t="shared" si="12"/>
        <v>0</v>
      </c>
      <c r="KU77" s="169">
        <f t="shared" si="14"/>
        <v>0</v>
      </c>
      <c r="KV77" s="178"/>
      <c r="KW77" s="178"/>
      <c r="KY77" s="168">
        <f t="shared" si="13"/>
        <v>0</v>
      </c>
    </row>
    <row r="78" spans="1:311" ht="12.75" customHeight="1" x14ac:dyDescent="0.25">
      <c r="A78" s="166">
        <f t="shared" si="9"/>
        <v>2004</v>
      </c>
      <c r="B78" s="273">
        <f t="shared" si="10"/>
        <v>38352</v>
      </c>
      <c r="C78" s="330">
        <v>0</v>
      </c>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c r="T78" s="330">
        <v>0</v>
      </c>
      <c r="U78" s="330">
        <v>0</v>
      </c>
      <c r="V78" s="330">
        <v>0</v>
      </c>
      <c r="W78" s="330">
        <v>0</v>
      </c>
      <c r="X78" s="330">
        <v>0</v>
      </c>
      <c r="Y78" s="330">
        <v>0</v>
      </c>
      <c r="Z78" s="330">
        <v>0</v>
      </c>
      <c r="AA78" s="330">
        <v>0</v>
      </c>
      <c r="AB78" s="330">
        <v>0</v>
      </c>
      <c r="AC78" s="330">
        <v>0</v>
      </c>
      <c r="AD78" s="330">
        <v>0</v>
      </c>
      <c r="AE78" s="330">
        <v>0</v>
      </c>
      <c r="AF78" s="330">
        <v>0</v>
      </c>
      <c r="AG78" s="330">
        <v>0</v>
      </c>
      <c r="AH78" s="330">
        <v>0</v>
      </c>
      <c r="AI78" s="330">
        <v>0</v>
      </c>
      <c r="AJ78" s="330">
        <v>0</v>
      </c>
      <c r="AK78" s="330">
        <v>0</v>
      </c>
      <c r="AL78" s="330">
        <v>0</v>
      </c>
      <c r="AM78" s="330">
        <v>0</v>
      </c>
      <c r="AN78" s="330">
        <v>0</v>
      </c>
      <c r="AO78" s="330">
        <v>0</v>
      </c>
      <c r="AP78" s="330">
        <v>0</v>
      </c>
      <c r="AQ78" s="330">
        <v>0</v>
      </c>
      <c r="AR78" s="330">
        <v>0</v>
      </c>
      <c r="AS78" s="330">
        <v>0</v>
      </c>
      <c r="AT78" s="330">
        <v>0</v>
      </c>
      <c r="AU78" s="330">
        <v>0</v>
      </c>
      <c r="AV78" s="330">
        <v>0</v>
      </c>
      <c r="AW78" s="330">
        <v>0</v>
      </c>
      <c r="AX78" s="330">
        <v>0</v>
      </c>
      <c r="AY78" s="330">
        <v>0</v>
      </c>
      <c r="AZ78" s="330">
        <v>0</v>
      </c>
      <c r="BA78" s="330">
        <v>0</v>
      </c>
      <c r="BB78" s="330">
        <v>0</v>
      </c>
      <c r="BC78" s="330">
        <v>0</v>
      </c>
      <c r="BD78" s="330">
        <v>0</v>
      </c>
      <c r="BE78" s="330">
        <v>0</v>
      </c>
      <c r="BF78" s="330">
        <v>0</v>
      </c>
      <c r="BG78" s="330">
        <v>0</v>
      </c>
      <c r="BH78" s="330">
        <v>0</v>
      </c>
      <c r="BI78" s="330">
        <v>0</v>
      </c>
      <c r="BJ78" s="330">
        <v>0</v>
      </c>
      <c r="BK78" s="330">
        <v>0</v>
      </c>
      <c r="BL78" s="330">
        <v>0</v>
      </c>
      <c r="BM78" s="330">
        <v>0</v>
      </c>
      <c r="BN78" s="330">
        <v>0</v>
      </c>
      <c r="BO78" s="330">
        <v>0</v>
      </c>
      <c r="BP78" s="330">
        <v>0</v>
      </c>
      <c r="BQ78" s="330">
        <v>0</v>
      </c>
      <c r="BR78" s="330">
        <v>0</v>
      </c>
      <c r="BS78" s="330">
        <v>0</v>
      </c>
      <c r="BT78" s="330">
        <v>0</v>
      </c>
      <c r="BU78" s="330">
        <v>0</v>
      </c>
      <c r="BV78" s="330">
        <v>0</v>
      </c>
      <c r="BW78" s="330">
        <v>0</v>
      </c>
      <c r="BX78" s="330">
        <v>0</v>
      </c>
      <c r="BY78" s="330">
        <v>0</v>
      </c>
      <c r="BZ78" s="330">
        <v>0</v>
      </c>
      <c r="CA78" s="330">
        <v>0</v>
      </c>
      <c r="CB78" s="330">
        <v>0</v>
      </c>
      <c r="CC78" s="330">
        <v>0</v>
      </c>
      <c r="CD78" s="330">
        <v>0</v>
      </c>
      <c r="CE78" s="330">
        <v>0</v>
      </c>
      <c r="CF78" s="330">
        <v>0</v>
      </c>
      <c r="CG78" s="330">
        <v>0</v>
      </c>
      <c r="CH78" s="330">
        <v>0</v>
      </c>
      <c r="CI78" s="330">
        <v>0</v>
      </c>
      <c r="CJ78" s="330">
        <v>0</v>
      </c>
      <c r="CK78" s="330">
        <v>0</v>
      </c>
      <c r="CL78" s="330">
        <v>0</v>
      </c>
      <c r="CM78" s="330">
        <v>0</v>
      </c>
      <c r="CN78" s="330">
        <v>0</v>
      </c>
      <c r="CO78" s="330">
        <v>0</v>
      </c>
      <c r="CP78" s="330">
        <v>0</v>
      </c>
      <c r="CQ78" s="330">
        <v>0</v>
      </c>
      <c r="CR78" s="330">
        <v>0</v>
      </c>
      <c r="CS78" s="330">
        <v>0</v>
      </c>
      <c r="CT78" s="330">
        <v>0</v>
      </c>
      <c r="CU78" s="330">
        <v>0</v>
      </c>
      <c r="CV78" s="330">
        <v>0</v>
      </c>
      <c r="CW78" s="330">
        <v>0</v>
      </c>
      <c r="CX78" s="330">
        <v>0</v>
      </c>
      <c r="CY78" s="330">
        <v>0</v>
      </c>
      <c r="CZ78" s="330">
        <v>0</v>
      </c>
      <c r="DA78" s="330">
        <v>0</v>
      </c>
      <c r="DB78" s="330">
        <v>0</v>
      </c>
      <c r="DC78" s="330">
        <v>0</v>
      </c>
      <c r="DD78" s="330">
        <v>0</v>
      </c>
      <c r="DE78" s="330">
        <v>0</v>
      </c>
      <c r="DF78" s="330">
        <v>0</v>
      </c>
      <c r="DG78" s="330">
        <v>0</v>
      </c>
      <c r="DH78" s="330">
        <v>0</v>
      </c>
      <c r="DI78" s="330">
        <v>0</v>
      </c>
      <c r="DJ78" s="330">
        <v>0</v>
      </c>
      <c r="DK78" s="330">
        <v>0</v>
      </c>
      <c r="DL78" s="330">
        <v>0</v>
      </c>
      <c r="DM78" s="330">
        <v>0</v>
      </c>
      <c r="DN78" s="330">
        <v>0</v>
      </c>
      <c r="DO78" s="330">
        <v>0</v>
      </c>
      <c r="DP78" s="330">
        <v>0</v>
      </c>
      <c r="DQ78" s="330">
        <v>0</v>
      </c>
      <c r="DR78" s="330">
        <v>0</v>
      </c>
      <c r="DS78" s="330">
        <v>0</v>
      </c>
      <c r="DT78" s="330">
        <v>0</v>
      </c>
      <c r="DU78" s="330">
        <v>0</v>
      </c>
      <c r="DV78" s="330">
        <v>0</v>
      </c>
      <c r="DW78" s="330">
        <v>0</v>
      </c>
      <c r="DX78" s="330">
        <v>0</v>
      </c>
      <c r="DY78" s="330">
        <v>0</v>
      </c>
      <c r="DZ78" s="330">
        <v>0</v>
      </c>
      <c r="EA78" s="330">
        <v>0</v>
      </c>
      <c r="EB78" s="330">
        <v>0</v>
      </c>
      <c r="EC78" s="330">
        <v>0</v>
      </c>
      <c r="ED78" s="330">
        <v>0</v>
      </c>
      <c r="EE78" s="330">
        <v>0</v>
      </c>
      <c r="EF78" s="330">
        <v>0</v>
      </c>
      <c r="EG78" s="330">
        <v>0</v>
      </c>
      <c r="EH78" s="330">
        <v>0</v>
      </c>
      <c r="EI78" s="330">
        <v>0</v>
      </c>
      <c r="EJ78" s="330">
        <v>0</v>
      </c>
      <c r="EK78" s="330">
        <v>0</v>
      </c>
      <c r="EL78" s="330">
        <v>0</v>
      </c>
      <c r="EM78" s="330">
        <v>0</v>
      </c>
      <c r="EN78" s="330">
        <v>0</v>
      </c>
      <c r="EO78" s="330">
        <v>0</v>
      </c>
      <c r="EP78" s="330">
        <v>0</v>
      </c>
      <c r="EQ78" s="330">
        <v>0</v>
      </c>
      <c r="ER78" s="330">
        <v>0</v>
      </c>
      <c r="ES78" s="330">
        <v>0</v>
      </c>
      <c r="ET78" s="330">
        <v>0</v>
      </c>
      <c r="EU78" s="330">
        <v>0</v>
      </c>
      <c r="EV78" s="330">
        <v>0</v>
      </c>
      <c r="EW78" s="330">
        <v>0</v>
      </c>
      <c r="EX78" s="330">
        <v>0</v>
      </c>
      <c r="EY78" s="330">
        <v>0</v>
      </c>
      <c r="EZ78" s="330">
        <v>0</v>
      </c>
      <c r="FA78" s="330">
        <v>0</v>
      </c>
      <c r="FB78" s="330">
        <v>0</v>
      </c>
      <c r="FC78" s="330">
        <v>0</v>
      </c>
      <c r="FD78" s="330">
        <v>0</v>
      </c>
      <c r="FE78" s="330">
        <v>0</v>
      </c>
      <c r="FF78" s="330">
        <v>0</v>
      </c>
      <c r="FG78" s="330">
        <v>0</v>
      </c>
      <c r="FH78" s="330">
        <v>0</v>
      </c>
      <c r="FI78" s="330">
        <v>0</v>
      </c>
      <c r="FJ78" s="330">
        <v>0</v>
      </c>
      <c r="FK78" s="330">
        <v>0</v>
      </c>
      <c r="FL78" s="330">
        <v>0</v>
      </c>
      <c r="FM78" s="330">
        <v>0</v>
      </c>
      <c r="FN78" s="330">
        <v>0</v>
      </c>
      <c r="FO78" s="330">
        <v>0</v>
      </c>
      <c r="FP78" s="330">
        <v>0</v>
      </c>
      <c r="FQ78" s="330">
        <v>0</v>
      </c>
      <c r="FR78" s="330">
        <v>0</v>
      </c>
      <c r="FS78" s="330">
        <v>0</v>
      </c>
      <c r="FT78" s="330">
        <v>0</v>
      </c>
      <c r="FU78" s="330">
        <v>0</v>
      </c>
      <c r="FV78" s="330">
        <v>0</v>
      </c>
      <c r="FW78" s="330">
        <v>0</v>
      </c>
      <c r="FX78" s="330">
        <v>0</v>
      </c>
      <c r="FY78" s="330">
        <v>0</v>
      </c>
      <c r="FZ78" s="330">
        <v>0</v>
      </c>
      <c r="GA78" s="330">
        <v>0</v>
      </c>
      <c r="GB78" s="330">
        <v>0</v>
      </c>
      <c r="GC78" s="330">
        <v>0</v>
      </c>
      <c r="GD78" s="330">
        <v>0</v>
      </c>
      <c r="GE78" s="330">
        <v>0</v>
      </c>
      <c r="GF78" s="330">
        <v>0</v>
      </c>
      <c r="GG78" s="330">
        <v>0</v>
      </c>
      <c r="GH78" s="330">
        <v>0</v>
      </c>
      <c r="GI78" s="330">
        <v>0</v>
      </c>
      <c r="GJ78" s="330">
        <v>0</v>
      </c>
      <c r="GK78" s="330">
        <v>0</v>
      </c>
      <c r="GL78" s="330">
        <v>0</v>
      </c>
      <c r="GM78" s="330">
        <v>0</v>
      </c>
      <c r="GN78" s="330">
        <v>0</v>
      </c>
      <c r="GO78" s="330">
        <v>0</v>
      </c>
      <c r="GP78" s="330">
        <v>0</v>
      </c>
      <c r="GQ78" s="330">
        <v>0</v>
      </c>
      <c r="GR78" s="330">
        <v>0</v>
      </c>
      <c r="GS78" s="330">
        <v>0</v>
      </c>
      <c r="GT78" s="330">
        <v>0</v>
      </c>
      <c r="GU78" s="330">
        <v>0</v>
      </c>
      <c r="GV78" s="330">
        <v>0</v>
      </c>
      <c r="GW78" s="330">
        <v>0</v>
      </c>
      <c r="GX78" s="330">
        <v>0</v>
      </c>
      <c r="GY78" s="330">
        <v>0</v>
      </c>
      <c r="GZ78" s="330">
        <v>0</v>
      </c>
      <c r="HA78" s="330">
        <v>0</v>
      </c>
      <c r="HB78" s="330">
        <v>0</v>
      </c>
      <c r="HC78" s="330">
        <v>0</v>
      </c>
      <c r="HD78" s="330">
        <v>0</v>
      </c>
      <c r="HE78" s="330">
        <v>0</v>
      </c>
      <c r="HF78" s="330">
        <v>0</v>
      </c>
      <c r="HG78" s="330">
        <v>0</v>
      </c>
      <c r="HH78" s="330">
        <v>0</v>
      </c>
      <c r="HI78" s="330">
        <v>0</v>
      </c>
      <c r="HJ78" s="330">
        <v>0</v>
      </c>
      <c r="HK78" s="330">
        <v>0</v>
      </c>
      <c r="HL78" s="330">
        <v>0</v>
      </c>
      <c r="HM78" s="330">
        <v>0</v>
      </c>
      <c r="HN78" s="330">
        <v>0</v>
      </c>
      <c r="HO78" s="330">
        <v>0</v>
      </c>
      <c r="HP78" s="330">
        <v>0</v>
      </c>
      <c r="HQ78" s="330">
        <v>0</v>
      </c>
      <c r="HR78" s="330">
        <v>0</v>
      </c>
      <c r="HS78" s="330">
        <v>0</v>
      </c>
      <c r="HT78" s="330">
        <v>0</v>
      </c>
      <c r="HU78" s="330">
        <v>0</v>
      </c>
      <c r="HV78" s="330">
        <v>0</v>
      </c>
      <c r="HW78" s="330">
        <v>0</v>
      </c>
      <c r="HX78" s="330">
        <v>0</v>
      </c>
      <c r="HY78" s="330">
        <v>0</v>
      </c>
      <c r="HZ78" s="330">
        <v>0</v>
      </c>
      <c r="IA78" s="330">
        <v>0</v>
      </c>
      <c r="IB78" s="330">
        <v>0</v>
      </c>
      <c r="IC78" s="330">
        <v>0</v>
      </c>
      <c r="ID78" s="330">
        <v>0</v>
      </c>
      <c r="IE78" s="330">
        <v>0</v>
      </c>
      <c r="IF78" s="330">
        <v>0</v>
      </c>
      <c r="IG78" s="330">
        <v>0</v>
      </c>
      <c r="IH78" s="330">
        <v>0</v>
      </c>
      <c r="II78" s="330">
        <v>0</v>
      </c>
      <c r="IJ78" s="330">
        <v>0</v>
      </c>
      <c r="IK78" s="330">
        <v>0</v>
      </c>
      <c r="IL78" s="330">
        <v>0</v>
      </c>
      <c r="IM78" s="330">
        <v>0</v>
      </c>
      <c r="IN78" s="330">
        <v>0</v>
      </c>
      <c r="IO78" s="330">
        <v>0</v>
      </c>
      <c r="IP78" s="330">
        <v>0</v>
      </c>
      <c r="IQ78" s="330">
        <v>0</v>
      </c>
      <c r="IR78" s="330">
        <v>0</v>
      </c>
      <c r="IS78" s="330">
        <v>0</v>
      </c>
      <c r="IT78" s="330">
        <v>0</v>
      </c>
      <c r="IU78" s="330">
        <v>0</v>
      </c>
      <c r="IV78" s="330">
        <v>0</v>
      </c>
      <c r="IW78" s="330">
        <v>0</v>
      </c>
      <c r="IX78" s="330">
        <v>0</v>
      </c>
      <c r="IY78" s="330">
        <v>0</v>
      </c>
      <c r="IZ78" s="330">
        <v>0</v>
      </c>
      <c r="JA78" s="330">
        <v>0</v>
      </c>
      <c r="JB78" s="330">
        <v>0</v>
      </c>
      <c r="JC78" s="330">
        <v>0</v>
      </c>
      <c r="JD78" s="330">
        <v>0</v>
      </c>
      <c r="JE78" s="330">
        <v>0</v>
      </c>
      <c r="JF78" s="330">
        <v>0</v>
      </c>
      <c r="JG78" s="330">
        <v>0</v>
      </c>
      <c r="JH78" s="330">
        <v>0</v>
      </c>
      <c r="JI78" s="330">
        <v>0</v>
      </c>
      <c r="JJ78" s="330">
        <v>0</v>
      </c>
      <c r="JK78" s="330">
        <v>0</v>
      </c>
      <c r="JL78" s="330">
        <v>0</v>
      </c>
      <c r="JM78" s="330">
        <v>0</v>
      </c>
      <c r="JN78" s="330">
        <v>0</v>
      </c>
      <c r="JO78" s="330">
        <v>0</v>
      </c>
      <c r="JP78" s="330">
        <v>0</v>
      </c>
      <c r="JQ78" s="330">
        <v>0</v>
      </c>
      <c r="JR78" s="330">
        <v>0</v>
      </c>
      <c r="JS78" s="330">
        <v>0</v>
      </c>
      <c r="JT78" s="330">
        <v>0</v>
      </c>
      <c r="JU78" s="330">
        <v>0</v>
      </c>
      <c r="JV78" s="330">
        <v>0</v>
      </c>
      <c r="JW78" s="330">
        <v>0</v>
      </c>
      <c r="JX78" s="330">
        <v>0</v>
      </c>
      <c r="JY78" s="330">
        <v>0</v>
      </c>
      <c r="JZ78" s="330">
        <v>0</v>
      </c>
      <c r="KA78" s="330">
        <v>0</v>
      </c>
      <c r="KB78" s="330">
        <v>0</v>
      </c>
      <c r="KC78" s="330">
        <v>0</v>
      </c>
      <c r="KD78" s="330">
        <v>0</v>
      </c>
      <c r="KE78" s="330">
        <v>0</v>
      </c>
      <c r="KF78" s="330">
        <v>0</v>
      </c>
      <c r="KG78" s="330">
        <v>0</v>
      </c>
      <c r="KH78" s="330">
        <v>0</v>
      </c>
      <c r="KI78" s="330">
        <v>0</v>
      </c>
      <c r="KJ78" s="330">
        <v>0</v>
      </c>
      <c r="KK78" s="330">
        <v>0</v>
      </c>
      <c r="KL78" s="330">
        <v>0</v>
      </c>
      <c r="KM78" s="330">
        <v>0</v>
      </c>
      <c r="KN78" s="330">
        <v>0</v>
      </c>
      <c r="KO78" s="330">
        <v>0</v>
      </c>
      <c r="KP78" s="330">
        <v>0</v>
      </c>
      <c r="KQ78" s="167"/>
      <c r="KS78" s="169">
        <f t="shared" si="11"/>
        <v>0</v>
      </c>
      <c r="KT78" s="169">
        <f t="shared" si="12"/>
        <v>0</v>
      </c>
      <c r="KU78" s="169">
        <f t="shared" si="14"/>
        <v>0</v>
      </c>
      <c r="KV78" s="178"/>
      <c r="KW78" s="178"/>
      <c r="KY78" s="168">
        <f t="shared" si="13"/>
        <v>0</v>
      </c>
    </row>
    <row r="79" spans="1:311" ht="12.75" customHeight="1" x14ac:dyDescent="0.25">
      <c r="A79" s="166">
        <f t="shared" si="9"/>
        <v>2005</v>
      </c>
      <c r="B79" s="273">
        <f t="shared" si="10"/>
        <v>38442</v>
      </c>
      <c r="C79" s="330">
        <v>0</v>
      </c>
      <c r="D79" s="330">
        <v>0</v>
      </c>
      <c r="E79" s="330">
        <v>0</v>
      </c>
      <c r="F79" s="330">
        <v>0</v>
      </c>
      <c r="G79" s="330">
        <v>0</v>
      </c>
      <c r="H79" s="330">
        <v>0</v>
      </c>
      <c r="I79" s="330">
        <v>0</v>
      </c>
      <c r="J79" s="330">
        <v>0</v>
      </c>
      <c r="K79" s="330">
        <v>0</v>
      </c>
      <c r="L79" s="330">
        <v>0</v>
      </c>
      <c r="M79" s="330">
        <v>0</v>
      </c>
      <c r="N79" s="330">
        <v>0</v>
      </c>
      <c r="O79" s="330">
        <v>0</v>
      </c>
      <c r="P79" s="330">
        <v>0</v>
      </c>
      <c r="Q79" s="330">
        <v>0</v>
      </c>
      <c r="R79" s="330">
        <v>0</v>
      </c>
      <c r="S79" s="330">
        <v>0</v>
      </c>
      <c r="T79" s="330">
        <v>0</v>
      </c>
      <c r="U79" s="330">
        <v>0</v>
      </c>
      <c r="V79" s="330">
        <v>0</v>
      </c>
      <c r="W79" s="330">
        <v>0</v>
      </c>
      <c r="X79" s="330">
        <v>0</v>
      </c>
      <c r="Y79" s="330">
        <v>0</v>
      </c>
      <c r="Z79" s="330">
        <v>0</v>
      </c>
      <c r="AA79" s="330">
        <v>0</v>
      </c>
      <c r="AB79" s="330">
        <v>0</v>
      </c>
      <c r="AC79" s="330">
        <v>0</v>
      </c>
      <c r="AD79" s="330">
        <v>0</v>
      </c>
      <c r="AE79" s="330">
        <v>0</v>
      </c>
      <c r="AF79" s="330">
        <v>0</v>
      </c>
      <c r="AG79" s="330">
        <v>0</v>
      </c>
      <c r="AH79" s="330">
        <v>0</v>
      </c>
      <c r="AI79" s="330">
        <v>0</v>
      </c>
      <c r="AJ79" s="330">
        <v>0</v>
      </c>
      <c r="AK79" s="330">
        <v>0</v>
      </c>
      <c r="AL79" s="330">
        <v>0</v>
      </c>
      <c r="AM79" s="330">
        <v>0</v>
      </c>
      <c r="AN79" s="330">
        <v>0</v>
      </c>
      <c r="AO79" s="330">
        <v>0</v>
      </c>
      <c r="AP79" s="330">
        <v>0</v>
      </c>
      <c r="AQ79" s="330">
        <v>0</v>
      </c>
      <c r="AR79" s="330">
        <v>0</v>
      </c>
      <c r="AS79" s="330">
        <v>0</v>
      </c>
      <c r="AT79" s="330">
        <v>0</v>
      </c>
      <c r="AU79" s="330">
        <v>0</v>
      </c>
      <c r="AV79" s="330">
        <v>0</v>
      </c>
      <c r="AW79" s="330">
        <v>0</v>
      </c>
      <c r="AX79" s="330">
        <v>0</v>
      </c>
      <c r="AY79" s="330">
        <v>0</v>
      </c>
      <c r="AZ79" s="330">
        <v>0</v>
      </c>
      <c r="BA79" s="330">
        <v>0</v>
      </c>
      <c r="BB79" s="330">
        <v>0</v>
      </c>
      <c r="BC79" s="330">
        <v>0</v>
      </c>
      <c r="BD79" s="330">
        <v>0</v>
      </c>
      <c r="BE79" s="330">
        <v>0</v>
      </c>
      <c r="BF79" s="330">
        <v>0</v>
      </c>
      <c r="BG79" s="330">
        <v>0</v>
      </c>
      <c r="BH79" s="330">
        <v>0</v>
      </c>
      <c r="BI79" s="330">
        <v>0</v>
      </c>
      <c r="BJ79" s="330">
        <v>0</v>
      </c>
      <c r="BK79" s="330">
        <v>0</v>
      </c>
      <c r="BL79" s="330">
        <v>0</v>
      </c>
      <c r="BM79" s="330">
        <v>0</v>
      </c>
      <c r="BN79" s="330">
        <v>0</v>
      </c>
      <c r="BO79" s="330">
        <v>0</v>
      </c>
      <c r="BP79" s="330">
        <v>0</v>
      </c>
      <c r="BQ79" s="330">
        <v>0</v>
      </c>
      <c r="BR79" s="330">
        <v>0</v>
      </c>
      <c r="BS79" s="330">
        <v>0</v>
      </c>
      <c r="BT79" s="330">
        <v>0</v>
      </c>
      <c r="BU79" s="330">
        <v>0</v>
      </c>
      <c r="BV79" s="330">
        <v>0</v>
      </c>
      <c r="BW79" s="330">
        <v>0</v>
      </c>
      <c r="BX79" s="330">
        <v>0</v>
      </c>
      <c r="BY79" s="330">
        <v>0</v>
      </c>
      <c r="BZ79" s="330">
        <v>0</v>
      </c>
      <c r="CA79" s="330">
        <v>0</v>
      </c>
      <c r="CB79" s="330">
        <v>0</v>
      </c>
      <c r="CC79" s="330">
        <v>0</v>
      </c>
      <c r="CD79" s="330">
        <v>0</v>
      </c>
      <c r="CE79" s="330">
        <v>0</v>
      </c>
      <c r="CF79" s="330">
        <v>0</v>
      </c>
      <c r="CG79" s="330">
        <v>0</v>
      </c>
      <c r="CH79" s="330">
        <v>0</v>
      </c>
      <c r="CI79" s="330">
        <v>0</v>
      </c>
      <c r="CJ79" s="330">
        <v>0</v>
      </c>
      <c r="CK79" s="330">
        <v>0</v>
      </c>
      <c r="CL79" s="330">
        <v>0</v>
      </c>
      <c r="CM79" s="330">
        <v>0</v>
      </c>
      <c r="CN79" s="330">
        <v>0</v>
      </c>
      <c r="CO79" s="330">
        <v>0</v>
      </c>
      <c r="CP79" s="330">
        <v>0</v>
      </c>
      <c r="CQ79" s="330">
        <v>0</v>
      </c>
      <c r="CR79" s="330">
        <v>0</v>
      </c>
      <c r="CS79" s="330">
        <v>0</v>
      </c>
      <c r="CT79" s="330">
        <v>0</v>
      </c>
      <c r="CU79" s="330">
        <v>0</v>
      </c>
      <c r="CV79" s="330">
        <v>0</v>
      </c>
      <c r="CW79" s="330">
        <v>0</v>
      </c>
      <c r="CX79" s="330">
        <v>0</v>
      </c>
      <c r="CY79" s="330">
        <v>0</v>
      </c>
      <c r="CZ79" s="330">
        <v>0</v>
      </c>
      <c r="DA79" s="330">
        <v>0</v>
      </c>
      <c r="DB79" s="330">
        <v>0</v>
      </c>
      <c r="DC79" s="330">
        <v>0</v>
      </c>
      <c r="DD79" s="330">
        <v>0</v>
      </c>
      <c r="DE79" s="330">
        <v>0</v>
      </c>
      <c r="DF79" s="330">
        <v>0</v>
      </c>
      <c r="DG79" s="330">
        <v>0</v>
      </c>
      <c r="DH79" s="330">
        <v>0</v>
      </c>
      <c r="DI79" s="330">
        <v>0</v>
      </c>
      <c r="DJ79" s="330">
        <v>0</v>
      </c>
      <c r="DK79" s="330">
        <v>0</v>
      </c>
      <c r="DL79" s="330">
        <v>0</v>
      </c>
      <c r="DM79" s="330">
        <v>0</v>
      </c>
      <c r="DN79" s="330">
        <v>0</v>
      </c>
      <c r="DO79" s="330">
        <v>0</v>
      </c>
      <c r="DP79" s="330">
        <v>0</v>
      </c>
      <c r="DQ79" s="330">
        <v>0</v>
      </c>
      <c r="DR79" s="330">
        <v>0</v>
      </c>
      <c r="DS79" s="330">
        <v>0</v>
      </c>
      <c r="DT79" s="330">
        <v>0</v>
      </c>
      <c r="DU79" s="330">
        <v>0</v>
      </c>
      <c r="DV79" s="330">
        <v>0</v>
      </c>
      <c r="DW79" s="330">
        <v>0</v>
      </c>
      <c r="DX79" s="330">
        <v>0</v>
      </c>
      <c r="DY79" s="330">
        <v>0</v>
      </c>
      <c r="DZ79" s="330">
        <v>0</v>
      </c>
      <c r="EA79" s="330">
        <v>0</v>
      </c>
      <c r="EB79" s="330">
        <v>0</v>
      </c>
      <c r="EC79" s="330">
        <v>0</v>
      </c>
      <c r="ED79" s="330">
        <v>0</v>
      </c>
      <c r="EE79" s="330">
        <v>0</v>
      </c>
      <c r="EF79" s="330">
        <v>0</v>
      </c>
      <c r="EG79" s="330">
        <v>0</v>
      </c>
      <c r="EH79" s="330">
        <v>0</v>
      </c>
      <c r="EI79" s="330">
        <v>0</v>
      </c>
      <c r="EJ79" s="330">
        <v>0</v>
      </c>
      <c r="EK79" s="330">
        <v>0</v>
      </c>
      <c r="EL79" s="330">
        <v>0</v>
      </c>
      <c r="EM79" s="330">
        <v>0</v>
      </c>
      <c r="EN79" s="330">
        <v>0</v>
      </c>
      <c r="EO79" s="330">
        <v>0</v>
      </c>
      <c r="EP79" s="330">
        <v>0</v>
      </c>
      <c r="EQ79" s="330">
        <v>0</v>
      </c>
      <c r="ER79" s="330">
        <v>0</v>
      </c>
      <c r="ES79" s="330">
        <v>0</v>
      </c>
      <c r="ET79" s="330">
        <v>0</v>
      </c>
      <c r="EU79" s="330">
        <v>0</v>
      </c>
      <c r="EV79" s="330">
        <v>0</v>
      </c>
      <c r="EW79" s="330">
        <v>0</v>
      </c>
      <c r="EX79" s="330">
        <v>0</v>
      </c>
      <c r="EY79" s="330">
        <v>0</v>
      </c>
      <c r="EZ79" s="330">
        <v>0</v>
      </c>
      <c r="FA79" s="330">
        <v>0</v>
      </c>
      <c r="FB79" s="330">
        <v>0</v>
      </c>
      <c r="FC79" s="330">
        <v>0</v>
      </c>
      <c r="FD79" s="330">
        <v>0</v>
      </c>
      <c r="FE79" s="330">
        <v>0</v>
      </c>
      <c r="FF79" s="330">
        <v>0</v>
      </c>
      <c r="FG79" s="330">
        <v>0</v>
      </c>
      <c r="FH79" s="330">
        <v>0</v>
      </c>
      <c r="FI79" s="330">
        <v>0</v>
      </c>
      <c r="FJ79" s="330">
        <v>0</v>
      </c>
      <c r="FK79" s="330">
        <v>0</v>
      </c>
      <c r="FL79" s="330">
        <v>0</v>
      </c>
      <c r="FM79" s="330">
        <v>0</v>
      </c>
      <c r="FN79" s="330">
        <v>0</v>
      </c>
      <c r="FO79" s="330">
        <v>0</v>
      </c>
      <c r="FP79" s="330">
        <v>0</v>
      </c>
      <c r="FQ79" s="330">
        <v>0</v>
      </c>
      <c r="FR79" s="330">
        <v>0</v>
      </c>
      <c r="FS79" s="330">
        <v>0</v>
      </c>
      <c r="FT79" s="330">
        <v>0</v>
      </c>
      <c r="FU79" s="330">
        <v>0</v>
      </c>
      <c r="FV79" s="330">
        <v>0</v>
      </c>
      <c r="FW79" s="330">
        <v>0</v>
      </c>
      <c r="FX79" s="330">
        <v>0</v>
      </c>
      <c r="FY79" s="330">
        <v>0</v>
      </c>
      <c r="FZ79" s="330">
        <v>0</v>
      </c>
      <c r="GA79" s="330">
        <v>0</v>
      </c>
      <c r="GB79" s="330">
        <v>0</v>
      </c>
      <c r="GC79" s="330">
        <v>0</v>
      </c>
      <c r="GD79" s="330">
        <v>0</v>
      </c>
      <c r="GE79" s="330">
        <v>0</v>
      </c>
      <c r="GF79" s="330">
        <v>0</v>
      </c>
      <c r="GG79" s="330">
        <v>0</v>
      </c>
      <c r="GH79" s="330">
        <v>0</v>
      </c>
      <c r="GI79" s="330">
        <v>0</v>
      </c>
      <c r="GJ79" s="330">
        <v>0</v>
      </c>
      <c r="GK79" s="330">
        <v>0</v>
      </c>
      <c r="GL79" s="330">
        <v>0</v>
      </c>
      <c r="GM79" s="330">
        <v>0</v>
      </c>
      <c r="GN79" s="330">
        <v>0</v>
      </c>
      <c r="GO79" s="330">
        <v>0</v>
      </c>
      <c r="GP79" s="330">
        <v>0</v>
      </c>
      <c r="GQ79" s="330">
        <v>0</v>
      </c>
      <c r="GR79" s="330">
        <v>0</v>
      </c>
      <c r="GS79" s="330">
        <v>0</v>
      </c>
      <c r="GT79" s="330">
        <v>0</v>
      </c>
      <c r="GU79" s="330">
        <v>0</v>
      </c>
      <c r="GV79" s="330">
        <v>0</v>
      </c>
      <c r="GW79" s="330">
        <v>0</v>
      </c>
      <c r="GX79" s="330">
        <v>0</v>
      </c>
      <c r="GY79" s="330">
        <v>0</v>
      </c>
      <c r="GZ79" s="330">
        <v>0</v>
      </c>
      <c r="HA79" s="330">
        <v>0</v>
      </c>
      <c r="HB79" s="330">
        <v>0</v>
      </c>
      <c r="HC79" s="330">
        <v>0</v>
      </c>
      <c r="HD79" s="330">
        <v>0</v>
      </c>
      <c r="HE79" s="330">
        <v>0</v>
      </c>
      <c r="HF79" s="330">
        <v>0</v>
      </c>
      <c r="HG79" s="330">
        <v>0</v>
      </c>
      <c r="HH79" s="330">
        <v>0</v>
      </c>
      <c r="HI79" s="330">
        <v>0</v>
      </c>
      <c r="HJ79" s="330">
        <v>0</v>
      </c>
      <c r="HK79" s="330">
        <v>0</v>
      </c>
      <c r="HL79" s="330">
        <v>0</v>
      </c>
      <c r="HM79" s="330">
        <v>0</v>
      </c>
      <c r="HN79" s="330">
        <v>0</v>
      </c>
      <c r="HO79" s="330">
        <v>0</v>
      </c>
      <c r="HP79" s="330">
        <v>0</v>
      </c>
      <c r="HQ79" s="330">
        <v>0</v>
      </c>
      <c r="HR79" s="330">
        <v>0</v>
      </c>
      <c r="HS79" s="330">
        <v>0</v>
      </c>
      <c r="HT79" s="330">
        <v>0</v>
      </c>
      <c r="HU79" s="330">
        <v>0</v>
      </c>
      <c r="HV79" s="330">
        <v>0</v>
      </c>
      <c r="HW79" s="330">
        <v>0</v>
      </c>
      <c r="HX79" s="330">
        <v>0</v>
      </c>
      <c r="HY79" s="330">
        <v>0</v>
      </c>
      <c r="HZ79" s="330">
        <v>0</v>
      </c>
      <c r="IA79" s="330">
        <v>0</v>
      </c>
      <c r="IB79" s="330">
        <v>0</v>
      </c>
      <c r="IC79" s="330">
        <v>0</v>
      </c>
      <c r="ID79" s="330">
        <v>0</v>
      </c>
      <c r="IE79" s="330">
        <v>0</v>
      </c>
      <c r="IF79" s="330">
        <v>0</v>
      </c>
      <c r="IG79" s="330">
        <v>0</v>
      </c>
      <c r="IH79" s="330">
        <v>0</v>
      </c>
      <c r="II79" s="330">
        <v>0</v>
      </c>
      <c r="IJ79" s="330">
        <v>0</v>
      </c>
      <c r="IK79" s="330">
        <v>0</v>
      </c>
      <c r="IL79" s="330">
        <v>0</v>
      </c>
      <c r="IM79" s="330">
        <v>0</v>
      </c>
      <c r="IN79" s="330">
        <v>0</v>
      </c>
      <c r="IO79" s="330">
        <v>0</v>
      </c>
      <c r="IP79" s="330">
        <v>0</v>
      </c>
      <c r="IQ79" s="330">
        <v>0</v>
      </c>
      <c r="IR79" s="330">
        <v>0</v>
      </c>
      <c r="IS79" s="330">
        <v>0</v>
      </c>
      <c r="IT79" s="330">
        <v>0</v>
      </c>
      <c r="IU79" s="330">
        <v>0</v>
      </c>
      <c r="IV79" s="330">
        <v>0</v>
      </c>
      <c r="IW79" s="330">
        <v>0</v>
      </c>
      <c r="IX79" s="330">
        <v>0</v>
      </c>
      <c r="IY79" s="330">
        <v>0</v>
      </c>
      <c r="IZ79" s="330">
        <v>0</v>
      </c>
      <c r="JA79" s="330">
        <v>0</v>
      </c>
      <c r="JB79" s="330">
        <v>0</v>
      </c>
      <c r="JC79" s="330">
        <v>0</v>
      </c>
      <c r="JD79" s="330">
        <v>0</v>
      </c>
      <c r="JE79" s="330">
        <v>0</v>
      </c>
      <c r="JF79" s="330">
        <v>0</v>
      </c>
      <c r="JG79" s="330">
        <v>0</v>
      </c>
      <c r="JH79" s="330">
        <v>0</v>
      </c>
      <c r="JI79" s="330">
        <v>0</v>
      </c>
      <c r="JJ79" s="330">
        <v>0</v>
      </c>
      <c r="JK79" s="330">
        <v>0</v>
      </c>
      <c r="JL79" s="330">
        <v>0</v>
      </c>
      <c r="JM79" s="330">
        <v>0</v>
      </c>
      <c r="JN79" s="330">
        <v>0</v>
      </c>
      <c r="JO79" s="330">
        <v>0</v>
      </c>
      <c r="JP79" s="330">
        <v>0</v>
      </c>
      <c r="JQ79" s="330">
        <v>0</v>
      </c>
      <c r="JR79" s="330">
        <v>0</v>
      </c>
      <c r="JS79" s="330">
        <v>0</v>
      </c>
      <c r="JT79" s="330">
        <v>0</v>
      </c>
      <c r="JU79" s="330">
        <v>0</v>
      </c>
      <c r="JV79" s="330">
        <v>0</v>
      </c>
      <c r="JW79" s="330">
        <v>0</v>
      </c>
      <c r="JX79" s="330">
        <v>0</v>
      </c>
      <c r="JY79" s="330">
        <v>0</v>
      </c>
      <c r="JZ79" s="330">
        <v>0</v>
      </c>
      <c r="KA79" s="330">
        <v>0</v>
      </c>
      <c r="KB79" s="330">
        <v>0</v>
      </c>
      <c r="KC79" s="330">
        <v>0</v>
      </c>
      <c r="KD79" s="330">
        <v>0</v>
      </c>
      <c r="KE79" s="330">
        <v>0</v>
      </c>
      <c r="KF79" s="330">
        <v>0</v>
      </c>
      <c r="KG79" s="330">
        <v>0</v>
      </c>
      <c r="KH79" s="330">
        <v>0</v>
      </c>
      <c r="KI79" s="330">
        <v>0</v>
      </c>
      <c r="KJ79" s="330">
        <v>0</v>
      </c>
      <c r="KK79" s="330">
        <v>0</v>
      </c>
      <c r="KL79" s="330">
        <v>0</v>
      </c>
      <c r="KM79" s="330">
        <v>0</v>
      </c>
      <c r="KN79" s="330">
        <v>0</v>
      </c>
      <c r="KO79" s="330">
        <v>0</v>
      </c>
      <c r="KP79" s="330">
        <v>0</v>
      </c>
      <c r="KQ79" s="167"/>
      <c r="KS79" s="169">
        <f t="shared" si="11"/>
        <v>0</v>
      </c>
      <c r="KT79" s="169">
        <f t="shared" si="12"/>
        <v>0</v>
      </c>
      <c r="KU79" s="169">
        <f t="shared" si="14"/>
        <v>0</v>
      </c>
      <c r="KV79" s="178"/>
      <c r="KW79" s="178"/>
      <c r="KY79" s="168">
        <f t="shared" si="13"/>
        <v>0</v>
      </c>
    </row>
    <row r="80" spans="1:311" ht="12.75" customHeight="1" x14ac:dyDescent="0.25">
      <c r="A80" s="166">
        <f t="shared" si="9"/>
        <v>2005</v>
      </c>
      <c r="B80" s="273">
        <f t="shared" si="10"/>
        <v>38533</v>
      </c>
      <c r="C80" s="330">
        <v>0</v>
      </c>
      <c r="D80" s="330">
        <v>0</v>
      </c>
      <c r="E80" s="330">
        <v>0</v>
      </c>
      <c r="F80" s="330">
        <v>0</v>
      </c>
      <c r="G80" s="330">
        <v>0</v>
      </c>
      <c r="H80" s="330">
        <v>0</v>
      </c>
      <c r="I80" s="330">
        <v>0</v>
      </c>
      <c r="J80" s="330">
        <v>0</v>
      </c>
      <c r="K80" s="330">
        <v>0</v>
      </c>
      <c r="L80" s="330">
        <v>0</v>
      </c>
      <c r="M80" s="330">
        <v>0</v>
      </c>
      <c r="N80" s="330">
        <v>0</v>
      </c>
      <c r="O80" s="330">
        <v>0</v>
      </c>
      <c r="P80" s="330">
        <v>0</v>
      </c>
      <c r="Q80" s="330">
        <v>0</v>
      </c>
      <c r="R80" s="330">
        <v>0</v>
      </c>
      <c r="S80" s="330">
        <v>0</v>
      </c>
      <c r="T80" s="330">
        <v>0</v>
      </c>
      <c r="U80" s="330">
        <v>0</v>
      </c>
      <c r="V80" s="330">
        <v>0</v>
      </c>
      <c r="W80" s="330">
        <v>0</v>
      </c>
      <c r="X80" s="330">
        <v>0</v>
      </c>
      <c r="Y80" s="330">
        <v>0</v>
      </c>
      <c r="Z80" s="330">
        <v>0</v>
      </c>
      <c r="AA80" s="330">
        <v>0</v>
      </c>
      <c r="AB80" s="330">
        <v>0</v>
      </c>
      <c r="AC80" s="330">
        <v>0</v>
      </c>
      <c r="AD80" s="330">
        <v>0</v>
      </c>
      <c r="AE80" s="330">
        <v>0</v>
      </c>
      <c r="AF80" s="330">
        <v>0</v>
      </c>
      <c r="AG80" s="330">
        <v>0</v>
      </c>
      <c r="AH80" s="330">
        <v>0</v>
      </c>
      <c r="AI80" s="330">
        <v>0</v>
      </c>
      <c r="AJ80" s="330">
        <v>0</v>
      </c>
      <c r="AK80" s="330">
        <v>0</v>
      </c>
      <c r="AL80" s="330">
        <v>0</v>
      </c>
      <c r="AM80" s="330">
        <v>0</v>
      </c>
      <c r="AN80" s="330">
        <v>0</v>
      </c>
      <c r="AO80" s="330">
        <v>0</v>
      </c>
      <c r="AP80" s="330">
        <v>0</v>
      </c>
      <c r="AQ80" s="330">
        <v>0</v>
      </c>
      <c r="AR80" s="330">
        <v>0</v>
      </c>
      <c r="AS80" s="330">
        <v>0</v>
      </c>
      <c r="AT80" s="330">
        <v>0</v>
      </c>
      <c r="AU80" s="330">
        <v>0</v>
      </c>
      <c r="AV80" s="330">
        <v>0</v>
      </c>
      <c r="AW80" s="330">
        <v>0</v>
      </c>
      <c r="AX80" s="330">
        <v>0</v>
      </c>
      <c r="AY80" s="330">
        <v>0</v>
      </c>
      <c r="AZ80" s="330">
        <v>0</v>
      </c>
      <c r="BA80" s="330">
        <v>0</v>
      </c>
      <c r="BB80" s="330">
        <v>0</v>
      </c>
      <c r="BC80" s="330">
        <v>0</v>
      </c>
      <c r="BD80" s="330">
        <v>0</v>
      </c>
      <c r="BE80" s="330">
        <v>0</v>
      </c>
      <c r="BF80" s="330">
        <v>0</v>
      </c>
      <c r="BG80" s="330">
        <v>0</v>
      </c>
      <c r="BH80" s="330">
        <v>0</v>
      </c>
      <c r="BI80" s="330">
        <v>0</v>
      </c>
      <c r="BJ80" s="330">
        <v>0</v>
      </c>
      <c r="BK80" s="330">
        <v>0</v>
      </c>
      <c r="BL80" s="330">
        <v>0</v>
      </c>
      <c r="BM80" s="330">
        <v>0</v>
      </c>
      <c r="BN80" s="330">
        <v>0</v>
      </c>
      <c r="BO80" s="330">
        <v>0</v>
      </c>
      <c r="BP80" s="330">
        <v>0</v>
      </c>
      <c r="BQ80" s="330">
        <v>0</v>
      </c>
      <c r="BR80" s="330">
        <v>0</v>
      </c>
      <c r="BS80" s="330">
        <v>0</v>
      </c>
      <c r="BT80" s="330">
        <v>0</v>
      </c>
      <c r="BU80" s="330">
        <v>0</v>
      </c>
      <c r="BV80" s="330">
        <v>0</v>
      </c>
      <c r="BW80" s="330">
        <v>0</v>
      </c>
      <c r="BX80" s="330">
        <v>0</v>
      </c>
      <c r="BY80" s="330">
        <v>0</v>
      </c>
      <c r="BZ80" s="330">
        <v>0</v>
      </c>
      <c r="CA80" s="330">
        <v>0</v>
      </c>
      <c r="CB80" s="330">
        <v>0</v>
      </c>
      <c r="CC80" s="330">
        <v>0</v>
      </c>
      <c r="CD80" s="330">
        <v>0</v>
      </c>
      <c r="CE80" s="330">
        <v>0</v>
      </c>
      <c r="CF80" s="330">
        <v>0</v>
      </c>
      <c r="CG80" s="330">
        <v>0</v>
      </c>
      <c r="CH80" s="330">
        <v>0</v>
      </c>
      <c r="CI80" s="330">
        <v>0</v>
      </c>
      <c r="CJ80" s="330">
        <v>0</v>
      </c>
      <c r="CK80" s="330">
        <v>0</v>
      </c>
      <c r="CL80" s="330">
        <v>0</v>
      </c>
      <c r="CM80" s="330">
        <v>0</v>
      </c>
      <c r="CN80" s="330">
        <v>0</v>
      </c>
      <c r="CO80" s="330">
        <v>0</v>
      </c>
      <c r="CP80" s="330">
        <v>0</v>
      </c>
      <c r="CQ80" s="330">
        <v>0</v>
      </c>
      <c r="CR80" s="330">
        <v>0</v>
      </c>
      <c r="CS80" s="330">
        <v>0</v>
      </c>
      <c r="CT80" s="330">
        <v>0</v>
      </c>
      <c r="CU80" s="330">
        <v>0</v>
      </c>
      <c r="CV80" s="330">
        <v>0</v>
      </c>
      <c r="CW80" s="330">
        <v>0</v>
      </c>
      <c r="CX80" s="330">
        <v>0</v>
      </c>
      <c r="CY80" s="330">
        <v>0</v>
      </c>
      <c r="CZ80" s="330">
        <v>0</v>
      </c>
      <c r="DA80" s="330">
        <v>0</v>
      </c>
      <c r="DB80" s="330">
        <v>0</v>
      </c>
      <c r="DC80" s="330">
        <v>0</v>
      </c>
      <c r="DD80" s="330">
        <v>0</v>
      </c>
      <c r="DE80" s="330">
        <v>0</v>
      </c>
      <c r="DF80" s="330">
        <v>0</v>
      </c>
      <c r="DG80" s="330">
        <v>0</v>
      </c>
      <c r="DH80" s="330">
        <v>0</v>
      </c>
      <c r="DI80" s="330">
        <v>0</v>
      </c>
      <c r="DJ80" s="330">
        <v>0</v>
      </c>
      <c r="DK80" s="330">
        <v>0</v>
      </c>
      <c r="DL80" s="330">
        <v>0</v>
      </c>
      <c r="DM80" s="330">
        <v>0</v>
      </c>
      <c r="DN80" s="330">
        <v>0</v>
      </c>
      <c r="DO80" s="330">
        <v>0</v>
      </c>
      <c r="DP80" s="330">
        <v>0</v>
      </c>
      <c r="DQ80" s="330">
        <v>0</v>
      </c>
      <c r="DR80" s="330">
        <v>0</v>
      </c>
      <c r="DS80" s="330">
        <v>0</v>
      </c>
      <c r="DT80" s="330">
        <v>0</v>
      </c>
      <c r="DU80" s="330">
        <v>0</v>
      </c>
      <c r="DV80" s="330">
        <v>0</v>
      </c>
      <c r="DW80" s="330">
        <v>0</v>
      </c>
      <c r="DX80" s="330">
        <v>0</v>
      </c>
      <c r="DY80" s="330">
        <v>0</v>
      </c>
      <c r="DZ80" s="330">
        <v>0</v>
      </c>
      <c r="EA80" s="330">
        <v>0</v>
      </c>
      <c r="EB80" s="330">
        <v>0</v>
      </c>
      <c r="EC80" s="330">
        <v>0</v>
      </c>
      <c r="ED80" s="330">
        <v>0</v>
      </c>
      <c r="EE80" s="330">
        <v>0</v>
      </c>
      <c r="EF80" s="330">
        <v>0</v>
      </c>
      <c r="EG80" s="330">
        <v>0</v>
      </c>
      <c r="EH80" s="330">
        <v>0</v>
      </c>
      <c r="EI80" s="330">
        <v>0</v>
      </c>
      <c r="EJ80" s="330">
        <v>0</v>
      </c>
      <c r="EK80" s="330">
        <v>0</v>
      </c>
      <c r="EL80" s="330">
        <v>0</v>
      </c>
      <c r="EM80" s="330">
        <v>0</v>
      </c>
      <c r="EN80" s="330">
        <v>0</v>
      </c>
      <c r="EO80" s="330">
        <v>0</v>
      </c>
      <c r="EP80" s="330">
        <v>0</v>
      </c>
      <c r="EQ80" s="330">
        <v>0</v>
      </c>
      <c r="ER80" s="330">
        <v>0</v>
      </c>
      <c r="ES80" s="330">
        <v>0</v>
      </c>
      <c r="ET80" s="330">
        <v>0</v>
      </c>
      <c r="EU80" s="330">
        <v>0</v>
      </c>
      <c r="EV80" s="330">
        <v>0</v>
      </c>
      <c r="EW80" s="330">
        <v>0</v>
      </c>
      <c r="EX80" s="330">
        <v>0</v>
      </c>
      <c r="EY80" s="330">
        <v>0</v>
      </c>
      <c r="EZ80" s="330">
        <v>0</v>
      </c>
      <c r="FA80" s="330">
        <v>0</v>
      </c>
      <c r="FB80" s="330">
        <v>0</v>
      </c>
      <c r="FC80" s="330">
        <v>0</v>
      </c>
      <c r="FD80" s="330">
        <v>0</v>
      </c>
      <c r="FE80" s="330">
        <v>0</v>
      </c>
      <c r="FF80" s="330">
        <v>0</v>
      </c>
      <c r="FG80" s="330">
        <v>0</v>
      </c>
      <c r="FH80" s="330">
        <v>0</v>
      </c>
      <c r="FI80" s="330">
        <v>0</v>
      </c>
      <c r="FJ80" s="330">
        <v>0</v>
      </c>
      <c r="FK80" s="330">
        <v>0</v>
      </c>
      <c r="FL80" s="330">
        <v>0</v>
      </c>
      <c r="FM80" s="330">
        <v>0</v>
      </c>
      <c r="FN80" s="330">
        <v>0</v>
      </c>
      <c r="FO80" s="330">
        <v>0</v>
      </c>
      <c r="FP80" s="330">
        <v>0</v>
      </c>
      <c r="FQ80" s="330">
        <v>0</v>
      </c>
      <c r="FR80" s="330">
        <v>0</v>
      </c>
      <c r="FS80" s="330">
        <v>0</v>
      </c>
      <c r="FT80" s="330">
        <v>0</v>
      </c>
      <c r="FU80" s="330">
        <v>0</v>
      </c>
      <c r="FV80" s="330">
        <v>0</v>
      </c>
      <c r="FW80" s="330">
        <v>0</v>
      </c>
      <c r="FX80" s="330">
        <v>0</v>
      </c>
      <c r="FY80" s="330">
        <v>0</v>
      </c>
      <c r="FZ80" s="330">
        <v>0</v>
      </c>
      <c r="GA80" s="330">
        <v>0</v>
      </c>
      <c r="GB80" s="330">
        <v>0</v>
      </c>
      <c r="GC80" s="330">
        <v>0</v>
      </c>
      <c r="GD80" s="330">
        <v>0</v>
      </c>
      <c r="GE80" s="330">
        <v>0</v>
      </c>
      <c r="GF80" s="330">
        <v>0</v>
      </c>
      <c r="GG80" s="330">
        <v>0</v>
      </c>
      <c r="GH80" s="330">
        <v>0</v>
      </c>
      <c r="GI80" s="330">
        <v>0</v>
      </c>
      <c r="GJ80" s="330">
        <v>0</v>
      </c>
      <c r="GK80" s="330">
        <v>0</v>
      </c>
      <c r="GL80" s="330">
        <v>0</v>
      </c>
      <c r="GM80" s="330">
        <v>0</v>
      </c>
      <c r="GN80" s="330">
        <v>0</v>
      </c>
      <c r="GO80" s="330">
        <v>0</v>
      </c>
      <c r="GP80" s="330">
        <v>0</v>
      </c>
      <c r="GQ80" s="330">
        <v>0</v>
      </c>
      <c r="GR80" s="330">
        <v>0</v>
      </c>
      <c r="GS80" s="330">
        <v>0</v>
      </c>
      <c r="GT80" s="330">
        <v>0</v>
      </c>
      <c r="GU80" s="330">
        <v>0</v>
      </c>
      <c r="GV80" s="330">
        <v>0</v>
      </c>
      <c r="GW80" s="330">
        <v>0</v>
      </c>
      <c r="GX80" s="330">
        <v>0</v>
      </c>
      <c r="GY80" s="330">
        <v>0</v>
      </c>
      <c r="GZ80" s="330">
        <v>0</v>
      </c>
      <c r="HA80" s="330">
        <v>0</v>
      </c>
      <c r="HB80" s="330">
        <v>0</v>
      </c>
      <c r="HC80" s="330">
        <v>0</v>
      </c>
      <c r="HD80" s="330">
        <v>0</v>
      </c>
      <c r="HE80" s="330">
        <v>0</v>
      </c>
      <c r="HF80" s="330">
        <v>0</v>
      </c>
      <c r="HG80" s="330">
        <v>0</v>
      </c>
      <c r="HH80" s="330">
        <v>0</v>
      </c>
      <c r="HI80" s="330">
        <v>0</v>
      </c>
      <c r="HJ80" s="330">
        <v>0</v>
      </c>
      <c r="HK80" s="330">
        <v>0</v>
      </c>
      <c r="HL80" s="330">
        <v>0</v>
      </c>
      <c r="HM80" s="330">
        <v>0</v>
      </c>
      <c r="HN80" s="330">
        <v>0</v>
      </c>
      <c r="HO80" s="330">
        <v>0</v>
      </c>
      <c r="HP80" s="330">
        <v>0</v>
      </c>
      <c r="HQ80" s="330">
        <v>0</v>
      </c>
      <c r="HR80" s="330">
        <v>0</v>
      </c>
      <c r="HS80" s="330">
        <v>0</v>
      </c>
      <c r="HT80" s="330">
        <v>0</v>
      </c>
      <c r="HU80" s="330">
        <v>0</v>
      </c>
      <c r="HV80" s="330">
        <v>0</v>
      </c>
      <c r="HW80" s="330">
        <v>0</v>
      </c>
      <c r="HX80" s="330">
        <v>0</v>
      </c>
      <c r="HY80" s="330">
        <v>0</v>
      </c>
      <c r="HZ80" s="330">
        <v>0</v>
      </c>
      <c r="IA80" s="330">
        <v>0</v>
      </c>
      <c r="IB80" s="330">
        <v>0</v>
      </c>
      <c r="IC80" s="330">
        <v>0</v>
      </c>
      <c r="ID80" s="330">
        <v>0</v>
      </c>
      <c r="IE80" s="330">
        <v>0</v>
      </c>
      <c r="IF80" s="330">
        <v>0</v>
      </c>
      <c r="IG80" s="330">
        <v>0</v>
      </c>
      <c r="IH80" s="330">
        <v>0</v>
      </c>
      <c r="II80" s="330">
        <v>0</v>
      </c>
      <c r="IJ80" s="330">
        <v>0</v>
      </c>
      <c r="IK80" s="330">
        <v>0</v>
      </c>
      <c r="IL80" s="330">
        <v>0</v>
      </c>
      <c r="IM80" s="330">
        <v>0</v>
      </c>
      <c r="IN80" s="330">
        <v>0</v>
      </c>
      <c r="IO80" s="330">
        <v>0</v>
      </c>
      <c r="IP80" s="330">
        <v>0</v>
      </c>
      <c r="IQ80" s="330">
        <v>0</v>
      </c>
      <c r="IR80" s="330">
        <v>0</v>
      </c>
      <c r="IS80" s="330">
        <v>0</v>
      </c>
      <c r="IT80" s="330">
        <v>0</v>
      </c>
      <c r="IU80" s="330">
        <v>0</v>
      </c>
      <c r="IV80" s="330">
        <v>0</v>
      </c>
      <c r="IW80" s="330">
        <v>0</v>
      </c>
      <c r="IX80" s="330">
        <v>0</v>
      </c>
      <c r="IY80" s="330">
        <v>0</v>
      </c>
      <c r="IZ80" s="330">
        <v>0</v>
      </c>
      <c r="JA80" s="330">
        <v>0</v>
      </c>
      <c r="JB80" s="330">
        <v>0</v>
      </c>
      <c r="JC80" s="330">
        <v>0</v>
      </c>
      <c r="JD80" s="330">
        <v>0</v>
      </c>
      <c r="JE80" s="330">
        <v>0</v>
      </c>
      <c r="JF80" s="330">
        <v>0</v>
      </c>
      <c r="JG80" s="330">
        <v>0</v>
      </c>
      <c r="JH80" s="330">
        <v>0</v>
      </c>
      <c r="JI80" s="330">
        <v>0</v>
      </c>
      <c r="JJ80" s="330">
        <v>0</v>
      </c>
      <c r="JK80" s="330">
        <v>0</v>
      </c>
      <c r="JL80" s="330">
        <v>0</v>
      </c>
      <c r="JM80" s="330">
        <v>0</v>
      </c>
      <c r="JN80" s="330">
        <v>0</v>
      </c>
      <c r="JO80" s="330">
        <v>0</v>
      </c>
      <c r="JP80" s="330">
        <v>0</v>
      </c>
      <c r="JQ80" s="330">
        <v>0</v>
      </c>
      <c r="JR80" s="330">
        <v>0</v>
      </c>
      <c r="JS80" s="330">
        <v>0</v>
      </c>
      <c r="JT80" s="330">
        <v>0</v>
      </c>
      <c r="JU80" s="330">
        <v>0</v>
      </c>
      <c r="JV80" s="330">
        <v>0</v>
      </c>
      <c r="JW80" s="330">
        <v>0</v>
      </c>
      <c r="JX80" s="330">
        <v>0</v>
      </c>
      <c r="JY80" s="330">
        <v>0</v>
      </c>
      <c r="JZ80" s="330">
        <v>0</v>
      </c>
      <c r="KA80" s="330">
        <v>0</v>
      </c>
      <c r="KB80" s="330">
        <v>0</v>
      </c>
      <c r="KC80" s="330">
        <v>0</v>
      </c>
      <c r="KD80" s="330">
        <v>0</v>
      </c>
      <c r="KE80" s="330">
        <v>0</v>
      </c>
      <c r="KF80" s="330">
        <v>0</v>
      </c>
      <c r="KG80" s="330">
        <v>0</v>
      </c>
      <c r="KH80" s="330">
        <v>0</v>
      </c>
      <c r="KI80" s="330">
        <v>0</v>
      </c>
      <c r="KJ80" s="330">
        <v>0</v>
      </c>
      <c r="KK80" s="330">
        <v>0</v>
      </c>
      <c r="KL80" s="330">
        <v>0</v>
      </c>
      <c r="KM80" s="330">
        <v>0</v>
      </c>
      <c r="KN80" s="330">
        <v>0</v>
      </c>
      <c r="KO80" s="330">
        <v>0</v>
      </c>
      <c r="KP80" s="330">
        <v>0</v>
      </c>
      <c r="KQ80" s="167"/>
      <c r="KS80" s="169">
        <f t="shared" si="11"/>
        <v>0</v>
      </c>
      <c r="KT80" s="169">
        <f t="shared" si="12"/>
        <v>0</v>
      </c>
      <c r="KU80" s="169">
        <f t="shared" si="14"/>
        <v>0</v>
      </c>
      <c r="KV80" s="178"/>
      <c r="KW80" s="178"/>
      <c r="KY80" s="168">
        <f t="shared" si="13"/>
        <v>0</v>
      </c>
    </row>
    <row r="81" spans="1:311" ht="12.75" customHeight="1" x14ac:dyDescent="0.25">
      <c r="A81" s="166">
        <f t="shared" si="9"/>
        <v>2005</v>
      </c>
      <c r="B81" s="273">
        <f t="shared" si="10"/>
        <v>38625</v>
      </c>
      <c r="C81" s="330">
        <v>0</v>
      </c>
      <c r="D81" s="330">
        <v>0</v>
      </c>
      <c r="E81" s="330">
        <v>0</v>
      </c>
      <c r="F81" s="330">
        <v>0</v>
      </c>
      <c r="G81" s="330">
        <v>0</v>
      </c>
      <c r="H81" s="330">
        <v>0</v>
      </c>
      <c r="I81" s="330">
        <v>0</v>
      </c>
      <c r="J81" s="330">
        <v>0</v>
      </c>
      <c r="K81" s="330">
        <v>0</v>
      </c>
      <c r="L81" s="330">
        <v>0</v>
      </c>
      <c r="M81" s="330">
        <v>0</v>
      </c>
      <c r="N81" s="330">
        <v>0</v>
      </c>
      <c r="O81" s="330">
        <v>0</v>
      </c>
      <c r="P81" s="330">
        <v>0</v>
      </c>
      <c r="Q81" s="330">
        <v>0</v>
      </c>
      <c r="R81" s="330">
        <v>0</v>
      </c>
      <c r="S81" s="330">
        <v>0</v>
      </c>
      <c r="T81" s="330">
        <v>0</v>
      </c>
      <c r="U81" s="330">
        <v>0</v>
      </c>
      <c r="V81" s="330">
        <v>0</v>
      </c>
      <c r="W81" s="330">
        <v>0</v>
      </c>
      <c r="X81" s="330">
        <v>0</v>
      </c>
      <c r="Y81" s="330">
        <v>0</v>
      </c>
      <c r="Z81" s="330">
        <v>0</v>
      </c>
      <c r="AA81" s="330">
        <v>0</v>
      </c>
      <c r="AB81" s="330">
        <v>0</v>
      </c>
      <c r="AC81" s="330">
        <v>0</v>
      </c>
      <c r="AD81" s="330">
        <v>0</v>
      </c>
      <c r="AE81" s="330">
        <v>0</v>
      </c>
      <c r="AF81" s="330">
        <v>0</v>
      </c>
      <c r="AG81" s="330">
        <v>0</v>
      </c>
      <c r="AH81" s="330">
        <v>0</v>
      </c>
      <c r="AI81" s="330">
        <v>0</v>
      </c>
      <c r="AJ81" s="330">
        <v>0</v>
      </c>
      <c r="AK81" s="330">
        <v>0</v>
      </c>
      <c r="AL81" s="330">
        <v>0</v>
      </c>
      <c r="AM81" s="330">
        <v>0</v>
      </c>
      <c r="AN81" s="330">
        <v>0</v>
      </c>
      <c r="AO81" s="330">
        <v>0</v>
      </c>
      <c r="AP81" s="330">
        <v>0</v>
      </c>
      <c r="AQ81" s="330">
        <v>0</v>
      </c>
      <c r="AR81" s="330">
        <v>0</v>
      </c>
      <c r="AS81" s="330">
        <v>0</v>
      </c>
      <c r="AT81" s="330">
        <v>0</v>
      </c>
      <c r="AU81" s="330">
        <v>0</v>
      </c>
      <c r="AV81" s="330">
        <v>0</v>
      </c>
      <c r="AW81" s="330">
        <v>0</v>
      </c>
      <c r="AX81" s="330">
        <v>0</v>
      </c>
      <c r="AY81" s="330">
        <v>0</v>
      </c>
      <c r="AZ81" s="330">
        <v>0</v>
      </c>
      <c r="BA81" s="330">
        <v>0</v>
      </c>
      <c r="BB81" s="330">
        <v>0</v>
      </c>
      <c r="BC81" s="330">
        <v>0</v>
      </c>
      <c r="BD81" s="330">
        <v>0</v>
      </c>
      <c r="BE81" s="330">
        <v>0</v>
      </c>
      <c r="BF81" s="330">
        <v>0</v>
      </c>
      <c r="BG81" s="330">
        <v>0</v>
      </c>
      <c r="BH81" s="330">
        <v>0</v>
      </c>
      <c r="BI81" s="330">
        <v>0</v>
      </c>
      <c r="BJ81" s="330">
        <v>0</v>
      </c>
      <c r="BK81" s="330">
        <v>0</v>
      </c>
      <c r="BL81" s="330">
        <v>0</v>
      </c>
      <c r="BM81" s="330">
        <v>0</v>
      </c>
      <c r="BN81" s="330">
        <v>0</v>
      </c>
      <c r="BO81" s="330">
        <v>0</v>
      </c>
      <c r="BP81" s="330">
        <v>0</v>
      </c>
      <c r="BQ81" s="330">
        <v>0</v>
      </c>
      <c r="BR81" s="330">
        <v>0</v>
      </c>
      <c r="BS81" s="330">
        <v>0</v>
      </c>
      <c r="BT81" s="330">
        <v>0</v>
      </c>
      <c r="BU81" s="330">
        <v>0</v>
      </c>
      <c r="BV81" s="330">
        <v>0</v>
      </c>
      <c r="BW81" s="330">
        <v>0</v>
      </c>
      <c r="BX81" s="330">
        <v>0</v>
      </c>
      <c r="BY81" s="330">
        <v>0</v>
      </c>
      <c r="BZ81" s="330">
        <v>0</v>
      </c>
      <c r="CA81" s="330">
        <v>0</v>
      </c>
      <c r="CB81" s="330">
        <v>0</v>
      </c>
      <c r="CC81" s="330">
        <v>0</v>
      </c>
      <c r="CD81" s="330">
        <v>0</v>
      </c>
      <c r="CE81" s="330">
        <v>0</v>
      </c>
      <c r="CF81" s="330">
        <v>0</v>
      </c>
      <c r="CG81" s="330">
        <v>0</v>
      </c>
      <c r="CH81" s="330">
        <v>0</v>
      </c>
      <c r="CI81" s="330">
        <v>0</v>
      </c>
      <c r="CJ81" s="330">
        <v>0</v>
      </c>
      <c r="CK81" s="330">
        <v>0</v>
      </c>
      <c r="CL81" s="330">
        <v>0</v>
      </c>
      <c r="CM81" s="330">
        <v>0</v>
      </c>
      <c r="CN81" s="330">
        <v>0</v>
      </c>
      <c r="CO81" s="330">
        <v>0</v>
      </c>
      <c r="CP81" s="330">
        <v>0</v>
      </c>
      <c r="CQ81" s="330">
        <v>0</v>
      </c>
      <c r="CR81" s="330">
        <v>0</v>
      </c>
      <c r="CS81" s="330">
        <v>0</v>
      </c>
      <c r="CT81" s="330">
        <v>0</v>
      </c>
      <c r="CU81" s="330">
        <v>0</v>
      </c>
      <c r="CV81" s="330">
        <v>0</v>
      </c>
      <c r="CW81" s="330">
        <v>0</v>
      </c>
      <c r="CX81" s="330">
        <v>0</v>
      </c>
      <c r="CY81" s="330">
        <v>0</v>
      </c>
      <c r="CZ81" s="330">
        <v>0</v>
      </c>
      <c r="DA81" s="330">
        <v>0</v>
      </c>
      <c r="DB81" s="330">
        <v>0</v>
      </c>
      <c r="DC81" s="330">
        <v>0</v>
      </c>
      <c r="DD81" s="330">
        <v>0</v>
      </c>
      <c r="DE81" s="330">
        <v>0</v>
      </c>
      <c r="DF81" s="330">
        <v>0</v>
      </c>
      <c r="DG81" s="330">
        <v>0</v>
      </c>
      <c r="DH81" s="330">
        <v>0</v>
      </c>
      <c r="DI81" s="330">
        <v>0</v>
      </c>
      <c r="DJ81" s="330">
        <v>0</v>
      </c>
      <c r="DK81" s="330">
        <v>0</v>
      </c>
      <c r="DL81" s="330">
        <v>0</v>
      </c>
      <c r="DM81" s="330">
        <v>0</v>
      </c>
      <c r="DN81" s="330">
        <v>0</v>
      </c>
      <c r="DO81" s="330">
        <v>0</v>
      </c>
      <c r="DP81" s="330">
        <v>0</v>
      </c>
      <c r="DQ81" s="330">
        <v>0</v>
      </c>
      <c r="DR81" s="330">
        <v>0</v>
      </c>
      <c r="DS81" s="330">
        <v>0</v>
      </c>
      <c r="DT81" s="330">
        <v>0</v>
      </c>
      <c r="DU81" s="330">
        <v>0</v>
      </c>
      <c r="DV81" s="330">
        <v>0</v>
      </c>
      <c r="DW81" s="330">
        <v>0</v>
      </c>
      <c r="DX81" s="330">
        <v>0</v>
      </c>
      <c r="DY81" s="330">
        <v>0</v>
      </c>
      <c r="DZ81" s="330">
        <v>0</v>
      </c>
      <c r="EA81" s="330">
        <v>0</v>
      </c>
      <c r="EB81" s="330">
        <v>0</v>
      </c>
      <c r="EC81" s="330">
        <v>0</v>
      </c>
      <c r="ED81" s="330">
        <v>0</v>
      </c>
      <c r="EE81" s="330">
        <v>0</v>
      </c>
      <c r="EF81" s="330">
        <v>0</v>
      </c>
      <c r="EG81" s="330">
        <v>0</v>
      </c>
      <c r="EH81" s="330">
        <v>0</v>
      </c>
      <c r="EI81" s="330">
        <v>0</v>
      </c>
      <c r="EJ81" s="330">
        <v>0</v>
      </c>
      <c r="EK81" s="330">
        <v>0</v>
      </c>
      <c r="EL81" s="330">
        <v>0</v>
      </c>
      <c r="EM81" s="330">
        <v>0</v>
      </c>
      <c r="EN81" s="330">
        <v>0</v>
      </c>
      <c r="EO81" s="330">
        <v>0</v>
      </c>
      <c r="EP81" s="330">
        <v>0</v>
      </c>
      <c r="EQ81" s="330">
        <v>0</v>
      </c>
      <c r="ER81" s="330">
        <v>0</v>
      </c>
      <c r="ES81" s="330">
        <v>0</v>
      </c>
      <c r="ET81" s="330">
        <v>0</v>
      </c>
      <c r="EU81" s="330">
        <v>0</v>
      </c>
      <c r="EV81" s="330">
        <v>0</v>
      </c>
      <c r="EW81" s="330">
        <v>0</v>
      </c>
      <c r="EX81" s="330">
        <v>0</v>
      </c>
      <c r="EY81" s="330">
        <v>0</v>
      </c>
      <c r="EZ81" s="330">
        <v>0</v>
      </c>
      <c r="FA81" s="330">
        <v>0</v>
      </c>
      <c r="FB81" s="330">
        <v>0</v>
      </c>
      <c r="FC81" s="330">
        <v>0</v>
      </c>
      <c r="FD81" s="330">
        <v>0</v>
      </c>
      <c r="FE81" s="330">
        <v>0</v>
      </c>
      <c r="FF81" s="330">
        <v>0</v>
      </c>
      <c r="FG81" s="330">
        <v>0</v>
      </c>
      <c r="FH81" s="330">
        <v>0</v>
      </c>
      <c r="FI81" s="330">
        <v>0</v>
      </c>
      <c r="FJ81" s="330">
        <v>0</v>
      </c>
      <c r="FK81" s="330">
        <v>0</v>
      </c>
      <c r="FL81" s="330">
        <v>0</v>
      </c>
      <c r="FM81" s="330">
        <v>0</v>
      </c>
      <c r="FN81" s="330">
        <v>0</v>
      </c>
      <c r="FO81" s="330">
        <v>0</v>
      </c>
      <c r="FP81" s="330">
        <v>0</v>
      </c>
      <c r="FQ81" s="330">
        <v>0</v>
      </c>
      <c r="FR81" s="330">
        <v>0</v>
      </c>
      <c r="FS81" s="330">
        <v>0</v>
      </c>
      <c r="FT81" s="330">
        <v>0</v>
      </c>
      <c r="FU81" s="330">
        <v>0</v>
      </c>
      <c r="FV81" s="330">
        <v>0</v>
      </c>
      <c r="FW81" s="330">
        <v>0</v>
      </c>
      <c r="FX81" s="330">
        <v>0</v>
      </c>
      <c r="FY81" s="330">
        <v>0</v>
      </c>
      <c r="FZ81" s="330">
        <v>0</v>
      </c>
      <c r="GA81" s="330">
        <v>0</v>
      </c>
      <c r="GB81" s="330">
        <v>0</v>
      </c>
      <c r="GC81" s="330">
        <v>0</v>
      </c>
      <c r="GD81" s="330">
        <v>0</v>
      </c>
      <c r="GE81" s="330">
        <v>0</v>
      </c>
      <c r="GF81" s="330">
        <v>0</v>
      </c>
      <c r="GG81" s="330">
        <v>0</v>
      </c>
      <c r="GH81" s="330">
        <v>0</v>
      </c>
      <c r="GI81" s="330">
        <v>0</v>
      </c>
      <c r="GJ81" s="330">
        <v>0</v>
      </c>
      <c r="GK81" s="330">
        <v>0</v>
      </c>
      <c r="GL81" s="330">
        <v>0</v>
      </c>
      <c r="GM81" s="330">
        <v>0</v>
      </c>
      <c r="GN81" s="330">
        <v>0</v>
      </c>
      <c r="GO81" s="330">
        <v>0</v>
      </c>
      <c r="GP81" s="330">
        <v>0</v>
      </c>
      <c r="GQ81" s="330">
        <v>0</v>
      </c>
      <c r="GR81" s="330">
        <v>0</v>
      </c>
      <c r="GS81" s="330">
        <v>0</v>
      </c>
      <c r="GT81" s="330">
        <v>0</v>
      </c>
      <c r="GU81" s="330">
        <v>0</v>
      </c>
      <c r="GV81" s="330">
        <v>0</v>
      </c>
      <c r="GW81" s="330">
        <v>0</v>
      </c>
      <c r="GX81" s="330">
        <v>0</v>
      </c>
      <c r="GY81" s="330">
        <v>0</v>
      </c>
      <c r="GZ81" s="330">
        <v>0</v>
      </c>
      <c r="HA81" s="330">
        <v>0</v>
      </c>
      <c r="HB81" s="330">
        <v>0</v>
      </c>
      <c r="HC81" s="330">
        <v>0</v>
      </c>
      <c r="HD81" s="330">
        <v>0</v>
      </c>
      <c r="HE81" s="330">
        <v>0</v>
      </c>
      <c r="HF81" s="330">
        <v>0</v>
      </c>
      <c r="HG81" s="330">
        <v>0</v>
      </c>
      <c r="HH81" s="330">
        <v>0</v>
      </c>
      <c r="HI81" s="330">
        <v>0</v>
      </c>
      <c r="HJ81" s="330">
        <v>0</v>
      </c>
      <c r="HK81" s="330">
        <v>0</v>
      </c>
      <c r="HL81" s="330">
        <v>0</v>
      </c>
      <c r="HM81" s="330">
        <v>0</v>
      </c>
      <c r="HN81" s="330">
        <v>0</v>
      </c>
      <c r="HO81" s="330">
        <v>0</v>
      </c>
      <c r="HP81" s="330">
        <v>0</v>
      </c>
      <c r="HQ81" s="330">
        <v>0</v>
      </c>
      <c r="HR81" s="330">
        <v>0</v>
      </c>
      <c r="HS81" s="330">
        <v>0</v>
      </c>
      <c r="HT81" s="330">
        <v>0</v>
      </c>
      <c r="HU81" s="330">
        <v>0</v>
      </c>
      <c r="HV81" s="330">
        <v>0</v>
      </c>
      <c r="HW81" s="330">
        <v>0</v>
      </c>
      <c r="HX81" s="330">
        <v>0</v>
      </c>
      <c r="HY81" s="330">
        <v>0</v>
      </c>
      <c r="HZ81" s="330">
        <v>0</v>
      </c>
      <c r="IA81" s="330">
        <v>0</v>
      </c>
      <c r="IB81" s="330">
        <v>0</v>
      </c>
      <c r="IC81" s="330">
        <v>0</v>
      </c>
      <c r="ID81" s="330">
        <v>0</v>
      </c>
      <c r="IE81" s="330">
        <v>0</v>
      </c>
      <c r="IF81" s="330">
        <v>0</v>
      </c>
      <c r="IG81" s="330">
        <v>0</v>
      </c>
      <c r="IH81" s="330">
        <v>0</v>
      </c>
      <c r="II81" s="330">
        <v>0</v>
      </c>
      <c r="IJ81" s="330">
        <v>0</v>
      </c>
      <c r="IK81" s="330">
        <v>0</v>
      </c>
      <c r="IL81" s="330">
        <v>0</v>
      </c>
      <c r="IM81" s="330">
        <v>0</v>
      </c>
      <c r="IN81" s="330">
        <v>0</v>
      </c>
      <c r="IO81" s="330">
        <v>0</v>
      </c>
      <c r="IP81" s="330">
        <v>0</v>
      </c>
      <c r="IQ81" s="330">
        <v>0</v>
      </c>
      <c r="IR81" s="330">
        <v>0</v>
      </c>
      <c r="IS81" s="330">
        <v>0</v>
      </c>
      <c r="IT81" s="330">
        <v>0</v>
      </c>
      <c r="IU81" s="330">
        <v>0</v>
      </c>
      <c r="IV81" s="330">
        <v>0</v>
      </c>
      <c r="IW81" s="330">
        <v>0</v>
      </c>
      <c r="IX81" s="330">
        <v>0</v>
      </c>
      <c r="IY81" s="330">
        <v>0</v>
      </c>
      <c r="IZ81" s="330">
        <v>0</v>
      </c>
      <c r="JA81" s="330">
        <v>0</v>
      </c>
      <c r="JB81" s="330">
        <v>0</v>
      </c>
      <c r="JC81" s="330">
        <v>0</v>
      </c>
      <c r="JD81" s="330">
        <v>0</v>
      </c>
      <c r="JE81" s="330">
        <v>0</v>
      </c>
      <c r="JF81" s="330">
        <v>0</v>
      </c>
      <c r="JG81" s="330">
        <v>0</v>
      </c>
      <c r="JH81" s="330">
        <v>0</v>
      </c>
      <c r="JI81" s="330">
        <v>0</v>
      </c>
      <c r="JJ81" s="330">
        <v>0</v>
      </c>
      <c r="JK81" s="330">
        <v>0</v>
      </c>
      <c r="JL81" s="330">
        <v>0</v>
      </c>
      <c r="JM81" s="330">
        <v>0</v>
      </c>
      <c r="JN81" s="330">
        <v>0</v>
      </c>
      <c r="JO81" s="330">
        <v>0</v>
      </c>
      <c r="JP81" s="330">
        <v>0</v>
      </c>
      <c r="JQ81" s="330">
        <v>0</v>
      </c>
      <c r="JR81" s="330">
        <v>0</v>
      </c>
      <c r="JS81" s="330">
        <v>0</v>
      </c>
      <c r="JT81" s="330">
        <v>0</v>
      </c>
      <c r="JU81" s="330">
        <v>0</v>
      </c>
      <c r="JV81" s="330">
        <v>0</v>
      </c>
      <c r="JW81" s="330">
        <v>0</v>
      </c>
      <c r="JX81" s="330">
        <v>0</v>
      </c>
      <c r="JY81" s="330">
        <v>0</v>
      </c>
      <c r="JZ81" s="330">
        <v>0</v>
      </c>
      <c r="KA81" s="330">
        <v>0</v>
      </c>
      <c r="KB81" s="330">
        <v>0</v>
      </c>
      <c r="KC81" s="330">
        <v>0</v>
      </c>
      <c r="KD81" s="330">
        <v>0</v>
      </c>
      <c r="KE81" s="330">
        <v>0</v>
      </c>
      <c r="KF81" s="330">
        <v>0</v>
      </c>
      <c r="KG81" s="330">
        <v>0</v>
      </c>
      <c r="KH81" s="330">
        <v>0</v>
      </c>
      <c r="KI81" s="330">
        <v>0</v>
      </c>
      <c r="KJ81" s="330">
        <v>0</v>
      </c>
      <c r="KK81" s="330">
        <v>0</v>
      </c>
      <c r="KL81" s="330">
        <v>0</v>
      </c>
      <c r="KM81" s="330">
        <v>0</v>
      </c>
      <c r="KN81" s="330">
        <v>0</v>
      </c>
      <c r="KO81" s="330">
        <v>0</v>
      </c>
      <c r="KP81" s="330">
        <v>0</v>
      </c>
      <c r="KQ81" s="167"/>
      <c r="KS81" s="169">
        <f t="shared" si="11"/>
        <v>0</v>
      </c>
      <c r="KT81" s="169">
        <f t="shared" si="12"/>
        <v>0</v>
      </c>
      <c r="KU81" s="169">
        <f t="shared" si="14"/>
        <v>0</v>
      </c>
      <c r="KV81" s="178"/>
      <c r="KW81" s="178"/>
      <c r="KY81" s="168">
        <f t="shared" si="13"/>
        <v>0</v>
      </c>
    </row>
    <row r="82" spans="1:311" ht="12.75" customHeight="1" x14ac:dyDescent="0.25">
      <c r="A82" s="166">
        <f t="shared" si="9"/>
        <v>2005</v>
      </c>
      <c r="B82" s="273">
        <f t="shared" si="10"/>
        <v>38717</v>
      </c>
      <c r="C82" s="330">
        <v>0</v>
      </c>
      <c r="D82" s="330">
        <v>0</v>
      </c>
      <c r="E82" s="330">
        <v>0</v>
      </c>
      <c r="F82" s="330">
        <v>0</v>
      </c>
      <c r="G82" s="330">
        <v>0</v>
      </c>
      <c r="H82" s="330">
        <v>0</v>
      </c>
      <c r="I82" s="330">
        <v>0</v>
      </c>
      <c r="J82" s="330">
        <v>0</v>
      </c>
      <c r="K82" s="330">
        <v>0</v>
      </c>
      <c r="L82" s="330">
        <v>0</v>
      </c>
      <c r="M82" s="330">
        <v>0</v>
      </c>
      <c r="N82" s="330">
        <v>0</v>
      </c>
      <c r="O82" s="330">
        <v>0</v>
      </c>
      <c r="P82" s="330">
        <v>0</v>
      </c>
      <c r="Q82" s="330">
        <v>0</v>
      </c>
      <c r="R82" s="330">
        <v>0</v>
      </c>
      <c r="S82" s="330">
        <v>0</v>
      </c>
      <c r="T82" s="330">
        <v>0</v>
      </c>
      <c r="U82" s="330">
        <v>0</v>
      </c>
      <c r="V82" s="330">
        <v>0</v>
      </c>
      <c r="W82" s="330">
        <v>0</v>
      </c>
      <c r="X82" s="330">
        <v>0</v>
      </c>
      <c r="Y82" s="330">
        <v>0</v>
      </c>
      <c r="Z82" s="330">
        <v>0</v>
      </c>
      <c r="AA82" s="330">
        <v>0</v>
      </c>
      <c r="AB82" s="330">
        <v>0</v>
      </c>
      <c r="AC82" s="330">
        <v>0</v>
      </c>
      <c r="AD82" s="330">
        <v>0</v>
      </c>
      <c r="AE82" s="330">
        <v>0</v>
      </c>
      <c r="AF82" s="330">
        <v>0</v>
      </c>
      <c r="AG82" s="330">
        <v>0</v>
      </c>
      <c r="AH82" s="330">
        <v>0</v>
      </c>
      <c r="AI82" s="330">
        <v>0</v>
      </c>
      <c r="AJ82" s="330">
        <v>0</v>
      </c>
      <c r="AK82" s="330">
        <v>0</v>
      </c>
      <c r="AL82" s="330">
        <v>0</v>
      </c>
      <c r="AM82" s="330">
        <v>0</v>
      </c>
      <c r="AN82" s="330">
        <v>0</v>
      </c>
      <c r="AO82" s="330">
        <v>0</v>
      </c>
      <c r="AP82" s="330">
        <v>0</v>
      </c>
      <c r="AQ82" s="330">
        <v>0</v>
      </c>
      <c r="AR82" s="330">
        <v>0</v>
      </c>
      <c r="AS82" s="330">
        <v>0</v>
      </c>
      <c r="AT82" s="330">
        <v>0</v>
      </c>
      <c r="AU82" s="330">
        <v>0</v>
      </c>
      <c r="AV82" s="330">
        <v>0</v>
      </c>
      <c r="AW82" s="330">
        <v>0</v>
      </c>
      <c r="AX82" s="330">
        <v>0</v>
      </c>
      <c r="AY82" s="330">
        <v>0</v>
      </c>
      <c r="AZ82" s="330">
        <v>0</v>
      </c>
      <c r="BA82" s="330">
        <v>0</v>
      </c>
      <c r="BB82" s="330">
        <v>0</v>
      </c>
      <c r="BC82" s="330">
        <v>0</v>
      </c>
      <c r="BD82" s="330">
        <v>0</v>
      </c>
      <c r="BE82" s="330">
        <v>0</v>
      </c>
      <c r="BF82" s="330">
        <v>0</v>
      </c>
      <c r="BG82" s="330">
        <v>0</v>
      </c>
      <c r="BH82" s="330">
        <v>0</v>
      </c>
      <c r="BI82" s="330">
        <v>0</v>
      </c>
      <c r="BJ82" s="330">
        <v>0</v>
      </c>
      <c r="BK82" s="330">
        <v>0</v>
      </c>
      <c r="BL82" s="330">
        <v>0</v>
      </c>
      <c r="BM82" s="330">
        <v>0</v>
      </c>
      <c r="BN82" s="330">
        <v>0</v>
      </c>
      <c r="BO82" s="330">
        <v>0</v>
      </c>
      <c r="BP82" s="330">
        <v>0</v>
      </c>
      <c r="BQ82" s="330">
        <v>0</v>
      </c>
      <c r="BR82" s="330">
        <v>0</v>
      </c>
      <c r="BS82" s="330">
        <v>0</v>
      </c>
      <c r="BT82" s="330">
        <v>0</v>
      </c>
      <c r="BU82" s="330">
        <v>0</v>
      </c>
      <c r="BV82" s="330">
        <v>0</v>
      </c>
      <c r="BW82" s="330">
        <v>0</v>
      </c>
      <c r="BX82" s="330">
        <v>0</v>
      </c>
      <c r="BY82" s="330">
        <v>0</v>
      </c>
      <c r="BZ82" s="330">
        <v>0</v>
      </c>
      <c r="CA82" s="330">
        <v>0</v>
      </c>
      <c r="CB82" s="330">
        <v>0</v>
      </c>
      <c r="CC82" s="330">
        <v>0</v>
      </c>
      <c r="CD82" s="330">
        <v>0</v>
      </c>
      <c r="CE82" s="330">
        <v>0</v>
      </c>
      <c r="CF82" s="330">
        <v>0</v>
      </c>
      <c r="CG82" s="330">
        <v>0</v>
      </c>
      <c r="CH82" s="330">
        <v>0</v>
      </c>
      <c r="CI82" s="330">
        <v>0</v>
      </c>
      <c r="CJ82" s="330">
        <v>0</v>
      </c>
      <c r="CK82" s="330">
        <v>0</v>
      </c>
      <c r="CL82" s="330">
        <v>0</v>
      </c>
      <c r="CM82" s="330">
        <v>0</v>
      </c>
      <c r="CN82" s="330">
        <v>0</v>
      </c>
      <c r="CO82" s="330">
        <v>0</v>
      </c>
      <c r="CP82" s="330">
        <v>0</v>
      </c>
      <c r="CQ82" s="330">
        <v>0</v>
      </c>
      <c r="CR82" s="330">
        <v>0</v>
      </c>
      <c r="CS82" s="330">
        <v>0</v>
      </c>
      <c r="CT82" s="330">
        <v>0</v>
      </c>
      <c r="CU82" s="330">
        <v>0</v>
      </c>
      <c r="CV82" s="330">
        <v>0</v>
      </c>
      <c r="CW82" s="330">
        <v>0</v>
      </c>
      <c r="CX82" s="330">
        <v>0</v>
      </c>
      <c r="CY82" s="330">
        <v>0</v>
      </c>
      <c r="CZ82" s="330">
        <v>0</v>
      </c>
      <c r="DA82" s="330">
        <v>0</v>
      </c>
      <c r="DB82" s="330">
        <v>0</v>
      </c>
      <c r="DC82" s="330">
        <v>0</v>
      </c>
      <c r="DD82" s="330">
        <v>0</v>
      </c>
      <c r="DE82" s="330">
        <v>0</v>
      </c>
      <c r="DF82" s="330">
        <v>0</v>
      </c>
      <c r="DG82" s="330">
        <v>0</v>
      </c>
      <c r="DH82" s="330">
        <v>0</v>
      </c>
      <c r="DI82" s="330">
        <v>0</v>
      </c>
      <c r="DJ82" s="330">
        <v>0</v>
      </c>
      <c r="DK82" s="330">
        <v>0</v>
      </c>
      <c r="DL82" s="330">
        <v>0</v>
      </c>
      <c r="DM82" s="330">
        <v>0</v>
      </c>
      <c r="DN82" s="330">
        <v>0</v>
      </c>
      <c r="DO82" s="330">
        <v>0</v>
      </c>
      <c r="DP82" s="330">
        <v>0</v>
      </c>
      <c r="DQ82" s="330">
        <v>0</v>
      </c>
      <c r="DR82" s="330">
        <v>0</v>
      </c>
      <c r="DS82" s="330">
        <v>0</v>
      </c>
      <c r="DT82" s="330">
        <v>0</v>
      </c>
      <c r="DU82" s="330">
        <v>0</v>
      </c>
      <c r="DV82" s="330">
        <v>0</v>
      </c>
      <c r="DW82" s="330">
        <v>0</v>
      </c>
      <c r="DX82" s="330">
        <v>0</v>
      </c>
      <c r="DY82" s="330">
        <v>0</v>
      </c>
      <c r="DZ82" s="330">
        <v>0</v>
      </c>
      <c r="EA82" s="330">
        <v>0</v>
      </c>
      <c r="EB82" s="330">
        <v>0</v>
      </c>
      <c r="EC82" s="330">
        <v>0</v>
      </c>
      <c r="ED82" s="330">
        <v>0</v>
      </c>
      <c r="EE82" s="330">
        <v>0</v>
      </c>
      <c r="EF82" s="330">
        <v>0</v>
      </c>
      <c r="EG82" s="330">
        <v>0</v>
      </c>
      <c r="EH82" s="330">
        <v>0</v>
      </c>
      <c r="EI82" s="330">
        <v>0</v>
      </c>
      <c r="EJ82" s="330">
        <v>0</v>
      </c>
      <c r="EK82" s="330">
        <v>0</v>
      </c>
      <c r="EL82" s="330">
        <v>0</v>
      </c>
      <c r="EM82" s="330">
        <v>0</v>
      </c>
      <c r="EN82" s="330">
        <v>0</v>
      </c>
      <c r="EO82" s="330">
        <v>0</v>
      </c>
      <c r="EP82" s="330">
        <v>0</v>
      </c>
      <c r="EQ82" s="330">
        <v>0</v>
      </c>
      <c r="ER82" s="330">
        <v>0</v>
      </c>
      <c r="ES82" s="330">
        <v>0</v>
      </c>
      <c r="ET82" s="330">
        <v>0</v>
      </c>
      <c r="EU82" s="330">
        <v>0</v>
      </c>
      <c r="EV82" s="330">
        <v>0</v>
      </c>
      <c r="EW82" s="330">
        <v>0</v>
      </c>
      <c r="EX82" s="330">
        <v>0</v>
      </c>
      <c r="EY82" s="330">
        <v>0</v>
      </c>
      <c r="EZ82" s="330">
        <v>0</v>
      </c>
      <c r="FA82" s="330">
        <v>0</v>
      </c>
      <c r="FB82" s="330">
        <v>0</v>
      </c>
      <c r="FC82" s="330">
        <v>0</v>
      </c>
      <c r="FD82" s="330">
        <v>0</v>
      </c>
      <c r="FE82" s="330">
        <v>0</v>
      </c>
      <c r="FF82" s="330">
        <v>0</v>
      </c>
      <c r="FG82" s="330">
        <v>0</v>
      </c>
      <c r="FH82" s="330">
        <v>0</v>
      </c>
      <c r="FI82" s="330">
        <v>0</v>
      </c>
      <c r="FJ82" s="330">
        <v>0</v>
      </c>
      <c r="FK82" s="330">
        <v>0</v>
      </c>
      <c r="FL82" s="330">
        <v>0</v>
      </c>
      <c r="FM82" s="330">
        <v>0</v>
      </c>
      <c r="FN82" s="330">
        <v>0</v>
      </c>
      <c r="FO82" s="330">
        <v>0</v>
      </c>
      <c r="FP82" s="330">
        <v>0</v>
      </c>
      <c r="FQ82" s="330">
        <v>0</v>
      </c>
      <c r="FR82" s="330">
        <v>0</v>
      </c>
      <c r="FS82" s="330">
        <v>0</v>
      </c>
      <c r="FT82" s="330">
        <v>0</v>
      </c>
      <c r="FU82" s="330">
        <v>0</v>
      </c>
      <c r="FV82" s="330">
        <v>0</v>
      </c>
      <c r="FW82" s="330">
        <v>0</v>
      </c>
      <c r="FX82" s="330">
        <v>0</v>
      </c>
      <c r="FY82" s="330">
        <v>0</v>
      </c>
      <c r="FZ82" s="330">
        <v>0</v>
      </c>
      <c r="GA82" s="330">
        <v>0</v>
      </c>
      <c r="GB82" s="330">
        <v>0</v>
      </c>
      <c r="GC82" s="330">
        <v>0</v>
      </c>
      <c r="GD82" s="330">
        <v>0</v>
      </c>
      <c r="GE82" s="330">
        <v>0</v>
      </c>
      <c r="GF82" s="330">
        <v>0</v>
      </c>
      <c r="GG82" s="330">
        <v>0</v>
      </c>
      <c r="GH82" s="330">
        <v>0</v>
      </c>
      <c r="GI82" s="330">
        <v>0</v>
      </c>
      <c r="GJ82" s="330">
        <v>0</v>
      </c>
      <c r="GK82" s="330">
        <v>0</v>
      </c>
      <c r="GL82" s="330">
        <v>0</v>
      </c>
      <c r="GM82" s="330">
        <v>0</v>
      </c>
      <c r="GN82" s="330">
        <v>0</v>
      </c>
      <c r="GO82" s="330">
        <v>0</v>
      </c>
      <c r="GP82" s="330">
        <v>0</v>
      </c>
      <c r="GQ82" s="330">
        <v>0</v>
      </c>
      <c r="GR82" s="330">
        <v>0</v>
      </c>
      <c r="GS82" s="330">
        <v>0</v>
      </c>
      <c r="GT82" s="330">
        <v>0</v>
      </c>
      <c r="GU82" s="330">
        <v>0</v>
      </c>
      <c r="GV82" s="330">
        <v>0</v>
      </c>
      <c r="GW82" s="330">
        <v>0</v>
      </c>
      <c r="GX82" s="330">
        <v>0</v>
      </c>
      <c r="GY82" s="330">
        <v>0</v>
      </c>
      <c r="GZ82" s="330">
        <v>0</v>
      </c>
      <c r="HA82" s="330">
        <v>0</v>
      </c>
      <c r="HB82" s="330">
        <v>0</v>
      </c>
      <c r="HC82" s="330">
        <v>0</v>
      </c>
      <c r="HD82" s="330">
        <v>0</v>
      </c>
      <c r="HE82" s="330">
        <v>0</v>
      </c>
      <c r="HF82" s="330">
        <v>0</v>
      </c>
      <c r="HG82" s="330">
        <v>0</v>
      </c>
      <c r="HH82" s="330">
        <v>0</v>
      </c>
      <c r="HI82" s="330">
        <v>0</v>
      </c>
      <c r="HJ82" s="330">
        <v>0</v>
      </c>
      <c r="HK82" s="330">
        <v>0</v>
      </c>
      <c r="HL82" s="330">
        <v>0</v>
      </c>
      <c r="HM82" s="330">
        <v>0</v>
      </c>
      <c r="HN82" s="330">
        <v>0</v>
      </c>
      <c r="HO82" s="330">
        <v>0</v>
      </c>
      <c r="HP82" s="330">
        <v>0</v>
      </c>
      <c r="HQ82" s="330">
        <v>0</v>
      </c>
      <c r="HR82" s="330">
        <v>0</v>
      </c>
      <c r="HS82" s="330">
        <v>0</v>
      </c>
      <c r="HT82" s="330">
        <v>0</v>
      </c>
      <c r="HU82" s="330">
        <v>0</v>
      </c>
      <c r="HV82" s="330">
        <v>0</v>
      </c>
      <c r="HW82" s="330">
        <v>0</v>
      </c>
      <c r="HX82" s="330">
        <v>0</v>
      </c>
      <c r="HY82" s="330">
        <v>0</v>
      </c>
      <c r="HZ82" s="330">
        <v>0</v>
      </c>
      <c r="IA82" s="330">
        <v>0</v>
      </c>
      <c r="IB82" s="330">
        <v>0</v>
      </c>
      <c r="IC82" s="330">
        <v>0</v>
      </c>
      <c r="ID82" s="330">
        <v>0</v>
      </c>
      <c r="IE82" s="330">
        <v>0</v>
      </c>
      <c r="IF82" s="330">
        <v>0</v>
      </c>
      <c r="IG82" s="330">
        <v>0</v>
      </c>
      <c r="IH82" s="330">
        <v>0</v>
      </c>
      <c r="II82" s="330">
        <v>0</v>
      </c>
      <c r="IJ82" s="330">
        <v>0</v>
      </c>
      <c r="IK82" s="330">
        <v>0</v>
      </c>
      <c r="IL82" s="330">
        <v>0</v>
      </c>
      <c r="IM82" s="330">
        <v>0</v>
      </c>
      <c r="IN82" s="330">
        <v>0</v>
      </c>
      <c r="IO82" s="330">
        <v>0</v>
      </c>
      <c r="IP82" s="330">
        <v>0</v>
      </c>
      <c r="IQ82" s="330">
        <v>0</v>
      </c>
      <c r="IR82" s="330">
        <v>0</v>
      </c>
      <c r="IS82" s="330">
        <v>0</v>
      </c>
      <c r="IT82" s="330">
        <v>0</v>
      </c>
      <c r="IU82" s="330">
        <v>0</v>
      </c>
      <c r="IV82" s="330">
        <v>0</v>
      </c>
      <c r="IW82" s="330">
        <v>0</v>
      </c>
      <c r="IX82" s="330">
        <v>0</v>
      </c>
      <c r="IY82" s="330">
        <v>0</v>
      </c>
      <c r="IZ82" s="330">
        <v>0</v>
      </c>
      <c r="JA82" s="330">
        <v>0</v>
      </c>
      <c r="JB82" s="330">
        <v>0</v>
      </c>
      <c r="JC82" s="330">
        <v>0</v>
      </c>
      <c r="JD82" s="330">
        <v>0</v>
      </c>
      <c r="JE82" s="330">
        <v>0</v>
      </c>
      <c r="JF82" s="330">
        <v>0</v>
      </c>
      <c r="JG82" s="330">
        <v>0</v>
      </c>
      <c r="JH82" s="330">
        <v>0</v>
      </c>
      <c r="JI82" s="330">
        <v>0</v>
      </c>
      <c r="JJ82" s="330">
        <v>0</v>
      </c>
      <c r="JK82" s="330">
        <v>0</v>
      </c>
      <c r="JL82" s="330">
        <v>0</v>
      </c>
      <c r="JM82" s="330">
        <v>0</v>
      </c>
      <c r="JN82" s="330">
        <v>0</v>
      </c>
      <c r="JO82" s="330">
        <v>0</v>
      </c>
      <c r="JP82" s="330">
        <v>0</v>
      </c>
      <c r="JQ82" s="330">
        <v>0</v>
      </c>
      <c r="JR82" s="330">
        <v>0</v>
      </c>
      <c r="JS82" s="330">
        <v>0</v>
      </c>
      <c r="JT82" s="330">
        <v>0</v>
      </c>
      <c r="JU82" s="330">
        <v>0</v>
      </c>
      <c r="JV82" s="330">
        <v>0</v>
      </c>
      <c r="JW82" s="330">
        <v>0</v>
      </c>
      <c r="JX82" s="330">
        <v>0</v>
      </c>
      <c r="JY82" s="330">
        <v>0</v>
      </c>
      <c r="JZ82" s="330">
        <v>0</v>
      </c>
      <c r="KA82" s="330">
        <v>0</v>
      </c>
      <c r="KB82" s="330">
        <v>0</v>
      </c>
      <c r="KC82" s="330">
        <v>0</v>
      </c>
      <c r="KD82" s="330">
        <v>0</v>
      </c>
      <c r="KE82" s="330">
        <v>0</v>
      </c>
      <c r="KF82" s="330">
        <v>0</v>
      </c>
      <c r="KG82" s="330">
        <v>0</v>
      </c>
      <c r="KH82" s="330">
        <v>0</v>
      </c>
      <c r="KI82" s="330">
        <v>0</v>
      </c>
      <c r="KJ82" s="330">
        <v>0</v>
      </c>
      <c r="KK82" s="330">
        <v>0</v>
      </c>
      <c r="KL82" s="330">
        <v>0</v>
      </c>
      <c r="KM82" s="330">
        <v>0</v>
      </c>
      <c r="KN82" s="330">
        <v>0</v>
      </c>
      <c r="KO82" s="330">
        <v>0</v>
      </c>
      <c r="KP82" s="330">
        <v>0</v>
      </c>
      <c r="KQ82" s="167"/>
      <c r="KS82" s="169">
        <f t="shared" si="11"/>
        <v>0</v>
      </c>
      <c r="KT82" s="169">
        <f t="shared" si="12"/>
        <v>0</v>
      </c>
      <c r="KU82" s="169">
        <f t="shared" si="14"/>
        <v>0</v>
      </c>
      <c r="KV82" s="178"/>
      <c r="KW82" s="178"/>
      <c r="KY82" s="168">
        <f t="shared" si="13"/>
        <v>0</v>
      </c>
    </row>
    <row r="83" spans="1:311" ht="12.75" customHeight="1" x14ac:dyDescent="0.25">
      <c r="A83" s="166">
        <f t="shared" si="9"/>
        <v>2006</v>
      </c>
      <c r="B83" s="273">
        <f t="shared" si="10"/>
        <v>38807</v>
      </c>
      <c r="C83" s="330">
        <v>0</v>
      </c>
      <c r="D83" s="330">
        <v>0</v>
      </c>
      <c r="E83" s="330">
        <v>0</v>
      </c>
      <c r="F83" s="330">
        <v>0</v>
      </c>
      <c r="G83" s="330">
        <v>0</v>
      </c>
      <c r="H83" s="330">
        <v>0</v>
      </c>
      <c r="I83" s="330">
        <v>0</v>
      </c>
      <c r="J83" s="330">
        <v>0</v>
      </c>
      <c r="K83" s="330">
        <v>0</v>
      </c>
      <c r="L83" s="330">
        <v>0</v>
      </c>
      <c r="M83" s="330">
        <v>0</v>
      </c>
      <c r="N83" s="330">
        <v>0</v>
      </c>
      <c r="O83" s="330">
        <v>0</v>
      </c>
      <c r="P83" s="330">
        <v>0</v>
      </c>
      <c r="Q83" s="330">
        <v>0</v>
      </c>
      <c r="R83" s="330">
        <v>0</v>
      </c>
      <c r="S83" s="330">
        <v>0</v>
      </c>
      <c r="T83" s="330">
        <v>0</v>
      </c>
      <c r="U83" s="330">
        <v>0</v>
      </c>
      <c r="V83" s="330">
        <v>0</v>
      </c>
      <c r="W83" s="330">
        <v>0</v>
      </c>
      <c r="X83" s="330">
        <v>0</v>
      </c>
      <c r="Y83" s="330">
        <v>0</v>
      </c>
      <c r="Z83" s="330">
        <v>0</v>
      </c>
      <c r="AA83" s="330">
        <v>0</v>
      </c>
      <c r="AB83" s="330">
        <v>0</v>
      </c>
      <c r="AC83" s="330">
        <v>0</v>
      </c>
      <c r="AD83" s="330">
        <v>0</v>
      </c>
      <c r="AE83" s="330">
        <v>0</v>
      </c>
      <c r="AF83" s="330">
        <v>0</v>
      </c>
      <c r="AG83" s="330">
        <v>0</v>
      </c>
      <c r="AH83" s="330">
        <v>0</v>
      </c>
      <c r="AI83" s="330">
        <v>0</v>
      </c>
      <c r="AJ83" s="330">
        <v>0</v>
      </c>
      <c r="AK83" s="330">
        <v>0</v>
      </c>
      <c r="AL83" s="330">
        <v>0</v>
      </c>
      <c r="AM83" s="330">
        <v>0</v>
      </c>
      <c r="AN83" s="330">
        <v>0</v>
      </c>
      <c r="AO83" s="330">
        <v>0</v>
      </c>
      <c r="AP83" s="330">
        <v>0</v>
      </c>
      <c r="AQ83" s="330">
        <v>0</v>
      </c>
      <c r="AR83" s="330">
        <v>0</v>
      </c>
      <c r="AS83" s="330">
        <v>0</v>
      </c>
      <c r="AT83" s="330">
        <v>0</v>
      </c>
      <c r="AU83" s="330">
        <v>0</v>
      </c>
      <c r="AV83" s="330">
        <v>0</v>
      </c>
      <c r="AW83" s="330">
        <v>0</v>
      </c>
      <c r="AX83" s="330">
        <v>0</v>
      </c>
      <c r="AY83" s="330">
        <v>0</v>
      </c>
      <c r="AZ83" s="330">
        <v>0</v>
      </c>
      <c r="BA83" s="330">
        <v>0</v>
      </c>
      <c r="BB83" s="330">
        <v>0</v>
      </c>
      <c r="BC83" s="330">
        <v>0</v>
      </c>
      <c r="BD83" s="330">
        <v>0</v>
      </c>
      <c r="BE83" s="330">
        <v>0</v>
      </c>
      <c r="BF83" s="330">
        <v>0</v>
      </c>
      <c r="BG83" s="330">
        <v>0</v>
      </c>
      <c r="BH83" s="330">
        <v>0</v>
      </c>
      <c r="BI83" s="330">
        <v>0</v>
      </c>
      <c r="BJ83" s="330">
        <v>0</v>
      </c>
      <c r="BK83" s="330">
        <v>0</v>
      </c>
      <c r="BL83" s="330">
        <v>0</v>
      </c>
      <c r="BM83" s="330">
        <v>0</v>
      </c>
      <c r="BN83" s="330">
        <v>0</v>
      </c>
      <c r="BO83" s="330">
        <v>0</v>
      </c>
      <c r="BP83" s="330">
        <v>0</v>
      </c>
      <c r="BQ83" s="330">
        <v>0</v>
      </c>
      <c r="BR83" s="330">
        <v>0</v>
      </c>
      <c r="BS83" s="330">
        <v>0</v>
      </c>
      <c r="BT83" s="330">
        <v>0</v>
      </c>
      <c r="BU83" s="330">
        <v>0</v>
      </c>
      <c r="BV83" s="330">
        <v>0</v>
      </c>
      <c r="BW83" s="330">
        <v>0</v>
      </c>
      <c r="BX83" s="330">
        <v>0</v>
      </c>
      <c r="BY83" s="330">
        <v>0</v>
      </c>
      <c r="BZ83" s="330">
        <v>0</v>
      </c>
      <c r="CA83" s="330">
        <v>0</v>
      </c>
      <c r="CB83" s="330">
        <v>0</v>
      </c>
      <c r="CC83" s="330">
        <v>0</v>
      </c>
      <c r="CD83" s="330">
        <v>0</v>
      </c>
      <c r="CE83" s="330">
        <v>0</v>
      </c>
      <c r="CF83" s="330">
        <v>0</v>
      </c>
      <c r="CG83" s="330">
        <v>0</v>
      </c>
      <c r="CH83" s="330">
        <v>0</v>
      </c>
      <c r="CI83" s="330">
        <v>0</v>
      </c>
      <c r="CJ83" s="330">
        <v>0</v>
      </c>
      <c r="CK83" s="330">
        <v>0</v>
      </c>
      <c r="CL83" s="330">
        <v>0</v>
      </c>
      <c r="CM83" s="330">
        <v>0</v>
      </c>
      <c r="CN83" s="330">
        <v>0</v>
      </c>
      <c r="CO83" s="330">
        <v>0</v>
      </c>
      <c r="CP83" s="330">
        <v>0</v>
      </c>
      <c r="CQ83" s="330">
        <v>0</v>
      </c>
      <c r="CR83" s="330">
        <v>0</v>
      </c>
      <c r="CS83" s="330">
        <v>0</v>
      </c>
      <c r="CT83" s="330">
        <v>0</v>
      </c>
      <c r="CU83" s="330">
        <v>0</v>
      </c>
      <c r="CV83" s="330">
        <v>0</v>
      </c>
      <c r="CW83" s="330">
        <v>0</v>
      </c>
      <c r="CX83" s="330">
        <v>0</v>
      </c>
      <c r="CY83" s="330">
        <v>0</v>
      </c>
      <c r="CZ83" s="330">
        <v>0</v>
      </c>
      <c r="DA83" s="330">
        <v>0</v>
      </c>
      <c r="DB83" s="330">
        <v>0</v>
      </c>
      <c r="DC83" s="330">
        <v>0</v>
      </c>
      <c r="DD83" s="330">
        <v>0</v>
      </c>
      <c r="DE83" s="330">
        <v>0</v>
      </c>
      <c r="DF83" s="330">
        <v>0</v>
      </c>
      <c r="DG83" s="330">
        <v>0</v>
      </c>
      <c r="DH83" s="330">
        <v>0</v>
      </c>
      <c r="DI83" s="330">
        <v>0</v>
      </c>
      <c r="DJ83" s="330">
        <v>0</v>
      </c>
      <c r="DK83" s="330">
        <v>0</v>
      </c>
      <c r="DL83" s="330">
        <v>0</v>
      </c>
      <c r="DM83" s="330">
        <v>0</v>
      </c>
      <c r="DN83" s="330">
        <v>0</v>
      </c>
      <c r="DO83" s="330">
        <v>0</v>
      </c>
      <c r="DP83" s="330">
        <v>0</v>
      </c>
      <c r="DQ83" s="330">
        <v>0</v>
      </c>
      <c r="DR83" s="330">
        <v>0</v>
      </c>
      <c r="DS83" s="330">
        <v>0</v>
      </c>
      <c r="DT83" s="330">
        <v>0</v>
      </c>
      <c r="DU83" s="330">
        <v>0</v>
      </c>
      <c r="DV83" s="330">
        <v>0</v>
      </c>
      <c r="DW83" s="330">
        <v>0</v>
      </c>
      <c r="DX83" s="330">
        <v>0</v>
      </c>
      <c r="DY83" s="330">
        <v>0</v>
      </c>
      <c r="DZ83" s="330">
        <v>0</v>
      </c>
      <c r="EA83" s="330">
        <v>0</v>
      </c>
      <c r="EB83" s="330">
        <v>0</v>
      </c>
      <c r="EC83" s="330">
        <v>0</v>
      </c>
      <c r="ED83" s="330">
        <v>0</v>
      </c>
      <c r="EE83" s="330">
        <v>0</v>
      </c>
      <c r="EF83" s="330">
        <v>0</v>
      </c>
      <c r="EG83" s="330">
        <v>0</v>
      </c>
      <c r="EH83" s="330">
        <v>0</v>
      </c>
      <c r="EI83" s="330">
        <v>0</v>
      </c>
      <c r="EJ83" s="330">
        <v>0</v>
      </c>
      <c r="EK83" s="330">
        <v>0</v>
      </c>
      <c r="EL83" s="330">
        <v>0</v>
      </c>
      <c r="EM83" s="330">
        <v>0</v>
      </c>
      <c r="EN83" s="330">
        <v>0</v>
      </c>
      <c r="EO83" s="330">
        <v>0</v>
      </c>
      <c r="EP83" s="330">
        <v>0</v>
      </c>
      <c r="EQ83" s="330">
        <v>0</v>
      </c>
      <c r="ER83" s="330">
        <v>0</v>
      </c>
      <c r="ES83" s="330">
        <v>0</v>
      </c>
      <c r="ET83" s="330">
        <v>0</v>
      </c>
      <c r="EU83" s="330">
        <v>0</v>
      </c>
      <c r="EV83" s="330">
        <v>0</v>
      </c>
      <c r="EW83" s="330">
        <v>0</v>
      </c>
      <c r="EX83" s="330">
        <v>0</v>
      </c>
      <c r="EY83" s="330">
        <v>0</v>
      </c>
      <c r="EZ83" s="330">
        <v>0</v>
      </c>
      <c r="FA83" s="330">
        <v>0</v>
      </c>
      <c r="FB83" s="330">
        <v>0</v>
      </c>
      <c r="FC83" s="330">
        <v>0</v>
      </c>
      <c r="FD83" s="330">
        <v>0</v>
      </c>
      <c r="FE83" s="330">
        <v>0</v>
      </c>
      <c r="FF83" s="330">
        <v>0</v>
      </c>
      <c r="FG83" s="330">
        <v>0</v>
      </c>
      <c r="FH83" s="330">
        <v>0</v>
      </c>
      <c r="FI83" s="330">
        <v>0</v>
      </c>
      <c r="FJ83" s="330">
        <v>0</v>
      </c>
      <c r="FK83" s="330">
        <v>0</v>
      </c>
      <c r="FL83" s="330">
        <v>0</v>
      </c>
      <c r="FM83" s="330">
        <v>0</v>
      </c>
      <c r="FN83" s="330">
        <v>0</v>
      </c>
      <c r="FO83" s="330">
        <v>0</v>
      </c>
      <c r="FP83" s="330">
        <v>0</v>
      </c>
      <c r="FQ83" s="330">
        <v>0</v>
      </c>
      <c r="FR83" s="330">
        <v>0</v>
      </c>
      <c r="FS83" s="330">
        <v>0</v>
      </c>
      <c r="FT83" s="330">
        <v>0</v>
      </c>
      <c r="FU83" s="330">
        <v>0</v>
      </c>
      <c r="FV83" s="330">
        <v>0</v>
      </c>
      <c r="FW83" s="330">
        <v>0</v>
      </c>
      <c r="FX83" s="330">
        <v>0</v>
      </c>
      <c r="FY83" s="330">
        <v>0</v>
      </c>
      <c r="FZ83" s="330">
        <v>0</v>
      </c>
      <c r="GA83" s="330">
        <v>0</v>
      </c>
      <c r="GB83" s="330">
        <v>0</v>
      </c>
      <c r="GC83" s="330">
        <v>0</v>
      </c>
      <c r="GD83" s="330">
        <v>0</v>
      </c>
      <c r="GE83" s="330">
        <v>0</v>
      </c>
      <c r="GF83" s="330">
        <v>0</v>
      </c>
      <c r="GG83" s="330">
        <v>0</v>
      </c>
      <c r="GH83" s="330">
        <v>0</v>
      </c>
      <c r="GI83" s="330">
        <v>0</v>
      </c>
      <c r="GJ83" s="330">
        <v>0</v>
      </c>
      <c r="GK83" s="330">
        <v>0</v>
      </c>
      <c r="GL83" s="330">
        <v>0</v>
      </c>
      <c r="GM83" s="330">
        <v>0</v>
      </c>
      <c r="GN83" s="330">
        <v>0</v>
      </c>
      <c r="GO83" s="330">
        <v>0</v>
      </c>
      <c r="GP83" s="330">
        <v>0</v>
      </c>
      <c r="GQ83" s="330">
        <v>0</v>
      </c>
      <c r="GR83" s="330">
        <v>0</v>
      </c>
      <c r="GS83" s="330">
        <v>0</v>
      </c>
      <c r="GT83" s="330">
        <v>0</v>
      </c>
      <c r="GU83" s="330">
        <v>0</v>
      </c>
      <c r="GV83" s="330">
        <v>0</v>
      </c>
      <c r="GW83" s="330">
        <v>0</v>
      </c>
      <c r="GX83" s="330">
        <v>0</v>
      </c>
      <c r="GY83" s="330">
        <v>0</v>
      </c>
      <c r="GZ83" s="330">
        <v>0</v>
      </c>
      <c r="HA83" s="330">
        <v>0</v>
      </c>
      <c r="HB83" s="330">
        <v>0</v>
      </c>
      <c r="HC83" s="330">
        <v>0</v>
      </c>
      <c r="HD83" s="330">
        <v>0</v>
      </c>
      <c r="HE83" s="330">
        <v>0</v>
      </c>
      <c r="HF83" s="330">
        <v>0</v>
      </c>
      <c r="HG83" s="330">
        <v>0</v>
      </c>
      <c r="HH83" s="330">
        <v>0</v>
      </c>
      <c r="HI83" s="330">
        <v>0</v>
      </c>
      <c r="HJ83" s="330">
        <v>0</v>
      </c>
      <c r="HK83" s="330">
        <v>0</v>
      </c>
      <c r="HL83" s="330">
        <v>0</v>
      </c>
      <c r="HM83" s="330">
        <v>0</v>
      </c>
      <c r="HN83" s="330">
        <v>0</v>
      </c>
      <c r="HO83" s="330">
        <v>0</v>
      </c>
      <c r="HP83" s="330">
        <v>0</v>
      </c>
      <c r="HQ83" s="330">
        <v>0</v>
      </c>
      <c r="HR83" s="330">
        <v>0</v>
      </c>
      <c r="HS83" s="330">
        <v>0</v>
      </c>
      <c r="HT83" s="330">
        <v>0</v>
      </c>
      <c r="HU83" s="330">
        <v>0</v>
      </c>
      <c r="HV83" s="330">
        <v>0</v>
      </c>
      <c r="HW83" s="330">
        <v>0</v>
      </c>
      <c r="HX83" s="330">
        <v>0</v>
      </c>
      <c r="HY83" s="330">
        <v>0</v>
      </c>
      <c r="HZ83" s="330">
        <v>0</v>
      </c>
      <c r="IA83" s="330">
        <v>0</v>
      </c>
      <c r="IB83" s="330">
        <v>0</v>
      </c>
      <c r="IC83" s="330">
        <v>0</v>
      </c>
      <c r="ID83" s="330">
        <v>0</v>
      </c>
      <c r="IE83" s="330">
        <v>0</v>
      </c>
      <c r="IF83" s="330">
        <v>0</v>
      </c>
      <c r="IG83" s="330">
        <v>0</v>
      </c>
      <c r="IH83" s="330">
        <v>0</v>
      </c>
      <c r="II83" s="330">
        <v>0</v>
      </c>
      <c r="IJ83" s="330">
        <v>0</v>
      </c>
      <c r="IK83" s="330">
        <v>0</v>
      </c>
      <c r="IL83" s="330">
        <v>0</v>
      </c>
      <c r="IM83" s="330">
        <v>0</v>
      </c>
      <c r="IN83" s="330">
        <v>0</v>
      </c>
      <c r="IO83" s="330">
        <v>0</v>
      </c>
      <c r="IP83" s="330">
        <v>0</v>
      </c>
      <c r="IQ83" s="330">
        <v>0</v>
      </c>
      <c r="IR83" s="330">
        <v>0</v>
      </c>
      <c r="IS83" s="330">
        <v>0</v>
      </c>
      <c r="IT83" s="330">
        <v>0</v>
      </c>
      <c r="IU83" s="330">
        <v>0</v>
      </c>
      <c r="IV83" s="330">
        <v>0</v>
      </c>
      <c r="IW83" s="330">
        <v>0</v>
      </c>
      <c r="IX83" s="330">
        <v>0</v>
      </c>
      <c r="IY83" s="330">
        <v>0</v>
      </c>
      <c r="IZ83" s="330">
        <v>0</v>
      </c>
      <c r="JA83" s="330">
        <v>0</v>
      </c>
      <c r="JB83" s="330">
        <v>0</v>
      </c>
      <c r="JC83" s="330">
        <v>0</v>
      </c>
      <c r="JD83" s="330">
        <v>0</v>
      </c>
      <c r="JE83" s="330">
        <v>0</v>
      </c>
      <c r="JF83" s="330">
        <v>0</v>
      </c>
      <c r="JG83" s="330">
        <v>0</v>
      </c>
      <c r="JH83" s="330">
        <v>0</v>
      </c>
      <c r="JI83" s="330">
        <v>0</v>
      </c>
      <c r="JJ83" s="330">
        <v>0</v>
      </c>
      <c r="JK83" s="330">
        <v>0</v>
      </c>
      <c r="JL83" s="330">
        <v>0</v>
      </c>
      <c r="JM83" s="330">
        <v>0</v>
      </c>
      <c r="JN83" s="330">
        <v>0</v>
      </c>
      <c r="JO83" s="330">
        <v>0</v>
      </c>
      <c r="JP83" s="330">
        <v>0</v>
      </c>
      <c r="JQ83" s="330">
        <v>0</v>
      </c>
      <c r="JR83" s="330">
        <v>0</v>
      </c>
      <c r="JS83" s="330">
        <v>0</v>
      </c>
      <c r="JT83" s="330">
        <v>0</v>
      </c>
      <c r="JU83" s="330">
        <v>0</v>
      </c>
      <c r="JV83" s="330">
        <v>0</v>
      </c>
      <c r="JW83" s="330">
        <v>0</v>
      </c>
      <c r="JX83" s="330">
        <v>0</v>
      </c>
      <c r="JY83" s="330">
        <v>0</v>
      </c>
      <c r="JZ83" s="330">
        <v>0</v>
      </c>
      <c r="KA83" s="330">
        <v>0</v>
      </c>
      <c r="KB83" s="330">
        <v>0</v>
      </c>
      <c r="KC83" s="330">
        <v>0</v>
      </c>
      <c r="KD83" s="330">
        <v>0</v>
      </c>
      <c r="KE83" s="330">
        <v>0</v>
      </c>
      <c r="KF83" s="330">
        <v>0</v>
      </c>
      <c r="KG83" s="330">
        <v>0</v>
      </c>
      <c r="KH83" s="330">
        <v>0</v>
      </c>
      <c r="KI83" s="330">
        <v>0</v>
      </c>
      <c r="KJ83" s="330">
        <v>0</v>
      </c>
      <c r="KK83" s="330">
        <v>0</v>
      </c>
      <c r="KL83" s="330">
        <v>0</v>
      </c>
      <c r="KM83" s="330">
        <v>0</v>
      </c>
      <c r="KN83" s="330">
        <v>0</v>
      </c>
      <c r="KO83" s="330">
        <v>0</v>
      </c>
      <c r="KP83" s="330">
        <v>0</v>
      </c>
      <c r="KQ83" s="167"/>
      <c r="KS83" s="169">
        <f t="shared" si="11"/>
        <v>0</v>
      </c>
      <c r="KT83" s="169">
        <f t="shared" si="12"/>
        <v>0</v>
      </c>
      <c r="KU83" s="169">
        <f t="shared" si="14"/>
        <v>0</v>
      </c>
      <c r="KV83" s="178"/>
      <c r="KW83" s="178"/>
      <c r="KY83" s="168">
        <f t="shared" si="13"/>
        <v>0</v>
      </c>
    </row>
    <row r="84" spans="1:311" ht="12.75" customHeight="1" x14ac:dyDescent="0.25">
      <c r="A84" s="166">
        <f t="shared" si="9"/>
        <v>2006</v>
      </c>
      <c r="B84" s="273">
        <f t="shared" si="10"/>
        <v>38898</v>
      </c>
      <c r="C84" s="330">
        <v>0</v>
      </c>
      <c r="D84" s="330">
        <v>0</v>
      </c>
      <c r="E84" s="330">
        <v>0</v>
      </c>
      <c r="F84" s="330">
        <v>0</v>
      </c>
      <c r="G84" s="330">
        <v>0</v>
      </c>
      <c r="H84" s="330">
        <v>0</v>
      </c>
      <c r="I84" s="330">
        <v>0</v>
      </c>
      <c r="J84" s="330">
        <v>0</v>
      </c>
      <c r="K84" s="330">
        <v>0</v>
      </c>
      <c r="L84" s="330">
        <v>0</v>
      </c>
      <c r="M84" s="330">
        <v>0</v>
      </c>
      <c r="N84" s="330">
        <v>0</v>
      </c>
      <c r="O84" s="330">
        <v>0</v>
      </c>
      <c r="P84" s="330">
        <v>0</v>
      </c>
      <c r="Q84" s="330">
        <v>0</v>
      </c>
      <c r="R84" s="330">
        <v>0</v>
      </c>
      <c r="S84" s="330">
        <v>0</v>
      </c>
      <c r="T84" s="330">
        <v>0</v>
      </c>
      <c r="U84" s="330">
        <v>0</v>
      </c>
      <c r="V84" s="330">
        <v>0</v>
      </c>
      <c r="W84" s="330">
        <v>0</v>
      </c>
      <c r="X84" s="330">
        <v>0</v>
      </c>
      <c r="Y84" s="330">
        <v>0</v>
      </c>
      <c r="Z84" s="330">
        <v>0</v>
      </c>
      <c r="AA84" s="330">
        <v>0</v>
      </c>
      <c r="AB84" s="330">
        <v>0</v>
      </c>
      <c r="AC84" s="330">
        <v>0</v>
      </c>
      <c r="AD84" s="330">
        <v>0</v>
      </c>
      <c r="AE84" s="330">
        <v>0</v>
      </c>
      <c r="AF84" s="330">
        <v>0</v>
      </c>
      <c r="AG84" s="330">
        <v>0</v>
      </c>
      <c r="AH84" s="330">
        <v>0</v>
      </c>
      <c r="AI84" s="330">
        <v>0</v>
      </c>
      <c r="AJ84" s="330">
        <v>0</v>
      </c>
      <c r="AK84" s="330">
        <v>0</v>
      </c>
      <c r="AL84" s="330">
        <v>0</v>
      </c>
      <c r="AM84" s="330">
        <v>0</v>
      </c>
      <c r="AN84" s="330">
        <v>0</v>
      </c>
      <c r="AO84" s="330">
        <v>0</v>
      </c>
      <c r="AP84" s="330">
        <v>0</v>
      </c>
      <c r="AQ84" s="330">
        <v>0</v>
      </c>
      <c r="AR84" s="330">
        <v>0</v>
      </c>
      <c r="AS84" s="330">
        <v>0</v>
      </c>
      <c r="AT84" s="330">
        <v>0</v>
      </c>
      <c r="AU84" s="330">
        <v>0</v>
      </c>
      <c r="AV84" s="330">
        <v>0</v>
      </c>
      <c r="AW84" s="330">
        <v>0</v>
      </c>
      <c r="AX84" s="330">
        <v>0</v>
      </c>
      <c r="AY84" s="330">
        <v>0</v>
      </c>
      <c r="AZ84" s="330">
        <v>0</v>
      </c>
      <c r="BA84" s="330">
        <v>0</v>
      </c>
      <c r="BB84" s="330">
        <v>0</v>
      </c>
      <c r="BC84" s="330">
        <v>0</v>
      </c>
      <c r="BD84" s="330">
        <v>0</v>
      </c>
      <c r="BE84" s="330">
        <v>0</v>
      </c>
      <c r="BF84" s="330">
        <v>0</v>
      </c>
      <c r="BG84" s="330">
        <v>0</v>
      </c>
      <c r="BH84" s="330">
        <v>0</v>
      </c>
      <c r="BI84" s="330">
        <v>0</v>
      </c>
      <c r="BJ84" s="330">
        <v>0</v>
      </c>
      <c r="BK84" s="330">
        <v>0</v>
      </c>
      <c r="BL84" s="330">
        <v>0</v>
      </c>
      <c r="BM84" s="330">
        <v>0</v>
      </c>
      <c r="BN84" s="330">
        <v>0</v>
      </c>
      <c r="BO84" s="330">
        <v>0</v>
      </c>
      <c r="BP84" s="330">
        <v>0</v>
      </c>
      <c r="BQ84" s="330">
        <v>0</v>
      </c>
      <c r="BR84" s="330">
        <v>0</v>
      </c>
      <c r="BS84" s="330">
        <v>0</v>
      </c>
      <c r="BT84" s="330">
        <v>0</v>
      </c>
      <c r="BU84" s="330">
        <v>0</v>
      </c>
      <c r="BV84" s="330">
        <v>0</v>
      </c>
      <c r="BW84" s="330">
        <v>0</v>
      </c>
      <c r="BX84" s="330">
        <v>0</v>
      </c>
      <c r="BY84" s="330">
        <v>0</v>
      </c>
      <c r="BZ84" s="330">
        <v>0</v>
      </c>
      <c r="CA84" s="330">
        <v>0</v>
      </c>
      <c r="CB84" s="330">
        <v>0</v>
      </c>
      <c r="CC84" s="330">
        <v>0</v>
      </c>
      <c r="CD84" s="330">
        <v>0</v>
      </c>
      <c r="CE84" s="330">
        <v>0</v>
      </c>
      <c r="CF84" s="330">
        <v>0</v>
      </c>
      <c r="CG84" s="330">
        <v>0</v>
      </c>
      <c r="CH84" s="330">
        <v>0</v>
      </c>
      <c r="CI84" s="330">
        <v>0</v>
      </c>
      <c r="CJ84" s="330">
        <v>0</v>
      </c>
      <c r="CK84" s="330">
        <v>0</v>
      </c>
      <c r="CL84" s="330">
        <v>0</v>
      </c>
      <c r="CM84" s="330">
        <v>0</v>
      </c>
      <c r="CN84" s="330">
        <v>0</v>
      </c>
      <c r="CO84" s="330">
        <v>0</v>
      </c>
      <c r="CP84" s="330">
        <v>0</v>
      </c>
      <c r="CQ84" s="330">
        <v>0</v>
      </c>
      <c r="CR84" s="330">
        <v>0</v>
      </c>
      <c r="CS84" s="330">
        <v>0</v>
      </c>
      <c r="CT84" s="330">
        <v>0</v>
      </c>
      <c r="CU84" s="330">
        <v>0</v>
      </c>
      <c r="CV84" s="330">
        <v>0</v>
      </c>
      <c r="CW84" s="330">
        <v>0</v>
      </c>
      <c r="CX84" s="330">
        <v>0</v>
      </c>
      <c r="CY84" s="330">
        <v>0</v>
      </c>
      <c r="CZ84" s="330">
        <v>0</v>
      </c>
      <c r="DA84" s="330">
        <v>0</v>
      </c>
      <c r="DB84" s="330">
        <v>0</v>
      </c>
      <c r="DC84" s="330">
        <v>0</v>
      </c>
      <c r="DD84" s="330">
        <v>0</v>
      </c>
      <c r="DE84" s="330">
        <v>0</v>
      </c>
      <c r="DF84" s="330">
        <v>0</v>
      </c>
      <c r="DG84" s="330">
        <v>0</v>
      </c>
      <c r="DH84" s="330">
        <v>0</v>
      </c>
      <c r="DI84" s="330">
        <v>0</v>
      </c>
      <c r="DJ84" s="330">
        <v>0</v>
      </c>
      <c r="DK84" s="330">
        <v>0</v>
      </c>
      <c r="DL84" s="330">
        <v>0</v>
      </c>
      <c r="DM84" s="330">
        <v>0</v>
      </c>
      <c r="DN84" s="330">
        <v>0</v>
      </c>
      <c r="DO84" s="330">
        <v>0</v>
      </c>
      <c r="DP84" s="330">
        <v>0</v>
      </c>
      <c r="DQ84" s="330">
        <v>0</v>
      </c>
      <c r="DR84" s="330">
        <v>0</v>
      </c>
      <c r="DS84" s="330">
        <v>0</v>
      </c>
      <c r="DT84" s="330">
        <v>0</v>
      </c>
      <c r="DU84" s="330">
        <v>0</v>
      </c>
      <c r="DV84" s="330">
        <v>0</v>
      </c>
      <c r="DW84" s="330">
        <v>0</v>
      </c>
      <c r="DX84" s="330">
        <v>0</v>
      </c>
      <c r="DY84" s="330">
        <v>0</v>
      </c>
      <c r="DZ84" s="330">
        <v>0</v>
      </c>
      <c r="EA84" s="330">
        <v>0</v>
      </c>
      <c r="EB84" s="330">
        <v>0</v>
      </c>
      <c r="EC84" s="330">
        <v>0</v>
      </c>
      <c r="ED84" s="330">
        <v>0</v>
      </c>
      <c r="EE84" s="330">
        <v>0</v>
      </c>
      <c r="EF84" s="330">
        <v>0</v>
      </c>
      <c r="EG84" s="330">
        <v>0</v>
      </c>
      <c r="EH84" s="330">
        <v>0</v>
      </c>
      <c r="EI84" s="330">
        <v>0</v>
      </c>
      <c r="EJ84" s="330">
        <v>0</v>
      </c>
      <c r="EK84" s="330">
        <v>0</v>
      </c>
      <c r="EL84" s="330">
        <v>0</v>
      </c>
      <c r="EM84" s="330">
        <v>0</v>
      </c>
      <c r="EN84" s="330">
        <v>0</v>
      </c>
      <c r="EO84" s="330">
        <v>0</v>
      </c>
      <c r="EP84" s="330">
        <v>0</v>
      </c>
      <c r="EQ84" s="330">
        <v>0</v>
      </c>
      <c r="ER84" s="330">
        <v>0</v>
      </c>
      <c r="ES84" s="330">
        <v>0</v>
      </c>
      <c r="ET84" s="330">
        <v>0</v>
      </c>
      <c r="EU84" s="330">
        <v>0</v>
      </c>
      <c r="EV84" s="330">
        <v>0</v>
      </c>
      <c r="EW84" s="330">
        <v>0</v>
      </c>
      <c r="EX84" s="330">
        <v>0</v>
      </c>
      <c r="EY84" s="330">
        <v>0</v>
      </c>
      <c r="EZ84" s="330">
        <v>0</v>
      </c>
      <c r="FA84" s="330">
        <v>0</v>
      </c>
      <c r="FB84" s="330">
        <v>0</v>
      </c>
      <c r="FC84" s="330">
        <v>0</v>
      </c>
      <c r="FD84" s="330">
        <v>0</v>
      </c>
      <c r="FE84" s="330">
        <v>0</v>
      </c>
      <c r="FF84" s="330">
        <v>0</v>
      </c>
      <c r="FG84" s="330">
        <v>0</v>
      </c>
      <c r="FH84" s="330">
        <v>0</v>
      </c>
      <c r="FI84" s="330">
        <v>0</v>
      </c>
      <c r="FJ84" s="330">
        <v>0</v>
      </c>
      <c r="FK84" s="330">
        <v>0</v>
      </c>
      <c r="FL84" s="330">
        <v>0</v>
      </c>
      <c r="FM84" s="330">
        <v>0</v>
      </c>
      <c r="FN84" s="330">
        <v>0</v>
      </c>
      <c r="FO84" s="330">
        <v>0</v>
      </c>
      <c r="FP84" s="330">
        <v>0</v>
      </c>
      <c r="FQ84" s="330">
        <v>0</v>
      </c>
      <c r="FR84" s="330">
        <v>0</v>
      </c>
      <c r="FS84" s="330">
        <v>0</v>
      </c>
      <c r="FT84" s="330">
        <v>0</v>
      </c>
      <c r="FU84" s="330">
        <v>0</v>
      </c>
      <c r="FV84" s="330">
        <v>0</v>
      </c>
      <c r="FW84" s="330">
        <v>0</v>
      </c>
      <c r="FX84" s="330">
        <v>0</v>
      </c>
      <c r="FY84" s="330">
        <v>0</v>
      </c>
      <c r="FZ84" s="330">
        <v>0</v>
      </c>
      <c r="GA84" s="330">
        <v>0</v>
      </c>
      <c r="GB84" s="330">
        <v>0</v>
      </c>
      <c r="GC84" s="330">
        <v>0</v>
      </c>
      <c r="GD84" s="330">
        <v>0</v>
      </c>
      <c r="GE84" s="330">
        <v>0</v>
      </c>
      <c r="GF84" s="330">
        <v>0</v>
      </c>
      <c r="GG84" s="330">
        <v>0</v>
      </c>
      <c r="GH84" s="330">
        <v>0</v>
      </c>
      <c r="GI84" s="330">
        <v>0</v>
      </c>
      <c r="GJ84" s="330">
        <v>0</v>
      </c>
      <c r="GK84" s="330">
        <v>0</v>
      </c>
      <c r="GL84" s="330">
        <v>0</v>
      </c>
      <c r="GM84" s="330">
        <v>0</v>
      </c>
      <c r="GN84" s="330">
        <v>0</v>
      </c>
      <c r="GO84" s="330">
        <v>0</v>
      </c>
      <c r="GP84" s="330">
        <v>0</v>
      </c>
      <c r="GQ84" s="330">
        <v>0</v>
      </c>
      <c r="GR84" s="330">
        <v>0</v>
      </c>
      <c r="GS84" s="330">
        <v>0</v>
      </c>
      <c r="GT84" s="330">
        <v>0</v>
      </c>
      <c r="GU84" s="330">
        <v>0</v>
      </c>
      <c r="GV84" s="330">
        <v>0</v>
      </c>
      <c r="GW84" s="330">
        <v>0</v>
      </c>
      <c r="GX84" s="330">
        <v>0</v>
      </c>
      <c r="GY84" s="330">
        <v>0</v>
      </c>
      <c r="GZ84" s="330">
        <v>0</v>
      </c>
      <c r="HA84" s="330">
        <v>0</v>
      </c>
      <c r="HB84" s="330">
        <v>0</v>
      </c>
      <c r="HC84" s="330">
        <v>0</v>
      </c>
      <c r="HD84" s="330">
        <v>0</v>
      </c>
      <c r="HE84" s="330">
        <v>0</v>
      </c>
      <c r="HF84" s="330">
        <v>0</v>
      </c>
      <c r="HG84" s="330">
        <v>0</v>
      </c>
      <c r="HH84" s="330">
        <v>0</v>
      </c>
      <c r="HI84" s="330">
        <v>0</v>
      </c>
      <c r="HJ84" s="330">
        <v>0</v>
      </c>
      <c r="HK84" s="330">
        <v>0</v>
      </c>
      <c r="HL84" s="330">
        <v>0</v>
      </c>
      <c r="HM84" s="330">
        <v>0</v>
      </c>
      <c r="HN84" s="330">
        <v>0</v>
      </c>
      <c r="HO84" s="330">
        <v>0</v>
      </c>
      <c r="HP84" s="330">
        <v>0</v>
      </c>
      <c r="HQ84" s="330">
        <v>0</v>
      </c>
      <c r="HR84" s="330">
        <v>0</v>
      </c>
      <c r="HS84" s="330">
        <v>0</v>
      </c>
      <c r="HT84" s="330">
        <v>0</v>
      </c>
      <c r="HU84" s="330">
        <v>0</v>
      </c>
      <c r="HV84" s="330">
        <v>0</v>
      </c>
      <c r="HW84" s="330">
        <v>0</v>
      </c>
      <c r="HX84" s="330">
        <v>0</v>
      </c>
      <c r="HY84" s="330">
        <v>0</v>
      </c>
      <c r="HZ84" s="330">
        <v>0</v>
      </c>
      <c r="IA84" s="330">
        <v>0</v>
      </c>
      <c r="IB84" s="330">
        <v>0</v>
      </c>
      <c r="IC84" s="330">
        <v>0</v>
      </c>
      <c r="ID84" s="330">
        <v>0</v>
      </c>
      <c r="IE84" s="330">
        <v>0</v>
      </c>
      <c r="IF84" s="330">
        <v>0</v>
      </c>
      <c r="IG84" s="330">
        <v>0</v>
      </c>
      <c r="IH84" s="330">
        <v>0</v>
      </c>
      <c r="II84" s="330">
        <v>0</v>
      </c>
      <c r="IJ84" s="330">
        <v>0</v>
      </c>
      <c r="IK84" s="330">
        <v>0</v>
      </c>
      <c r="IL84" s="330">
        <v>0</v>
      </c>
      <c r="IM84" s="330">
        <v>0</v>
      </c>
      <c r="IN84" s="330">
        <v>0</v>
      </c>
      <c r="IO84" s="330">
        <v>0</v>
      </c>
      <c r="IP84" s="330">
        <v>0</v>
      </c>
      <c r="IQ84" s="330">
        <v>0</v>
      </c>
      <c r="IR84" s="330">
        <v>0</v>
      </c>
      <c r="IS84" s="330">
        <v>0</v>
      </c>
      <c r="IT84" s="330">
        <v>0</v>
      </c>
      <c r="IU84" s="330">
        <v>0</v>
      </c>
      <c r="IV84" s="330">
        <v>0</v>
      </c>
      <c r="IW84" s="330">
        <v>0</v>
      </c>
      <c r="IX84" s="330">
        <v>0</v>
      </c>
      <c r="IY84" s="330">
        <v>0</v>
      </c>
      <c r="IZ84" s="330">
        <v>0</v>
      </c>
      <c r="JA84" s="330">
        <v>0</v>
      </c>
      <c r="JB84" s="330">
        <v>0</v>
      </c>
      <c r="JC84" s="330">
        <v>0</v>
      </c>
      <c r="JD84" s="330">
        <v>0</v>
      </c>
      <c r="JE84" s="330">
        <v>0</v>
      </c>
      <c r="JF84" s="330">
        <v>0</v>
      </c>
      <c r="JG84" s="330">
        <v>0</v>
      </c>
      <c r="JH84" s="330">
        <v>0</v>
      </c>
      <c r="JI84" s="330">
        <v>0</v>
      </c>
      <c r="JJ84" s="330">
        <v>0</v>
      </c>
      <c r="JK84" s="330">
        <v>0</v>
      </c>
      <c r="JL84" s="330">
        <v>0</v>
      </c>
      <c r="JM84" s="330">
        <v>0</v>
      </c>
      <c r="JN84" s="330">
        <v>0</v>
      </c>
      <c r="JO84" s="330">
        <v>0</v>
      </c>
      <c r="JP84" s="330">
        <v>0</v>
      </c>
      <c r="JQ84" s="330">
        <v>0</v>
      </c>
      <c r="JR84" s="330">
        <v>0</v>
      </c>
      <c r="JS84" s="330">
        <v>0</v>
      </c>
      <c r="JT84" s="330">
        <v>0</v>
      </c>
      <c r="JU84" s="330">
        <v>0</v>
      </c>
      <c r="JV84" s="330">
        <v>0</v>
      </c>
      <c r="JW84" s="330">
        <v>0</v>
      </c>
      <c r="JX84" s="330">
        <v>0</v>
      </c>
      <c r="JY84" s="330">
        <v>0</v>
      </c>
      <c r="JZ84" s="330">
        <v>0</v>
      </c>
      <c r="KA84" s="330">
        <v>0</v>
      </c>
      <c r="KB84" s="330">
        <v>0</v>
      </c>
      <c r="KC84" s="330">
        <v>0</v>
      </c>
      <c r="KD84" s="330">
        <v>0</v>
      </c>
      <c r="KE84" s="330">
        <v>0</v>
      </c>
      <c r="KF84" s="330">
        <v>0</v>
      </c>
      <c r="KG84" s="330">
        <v>0</v>
      </c>
      <c r="KH84" s="330">
        <v>0</v>
      </c>
      <c r="KI84" s="330">
        <v>0</v>
      </c>
      <c r="KJ84" s="330">
        <v>0</v>
      </c>
      <c r="KK84" s="330">
        <v>0</v>
      </c>
      <c r="KL84" s="330">
        <v>0</v>
      </c>
      <c r="KM84" s="330">
        <v>0</v>
      </c>
      <c r="KN84" s="330">
        <v>0</v>
      </c>
      <c r="KO84" s="330">
        <v>0</v>
      </c>
      <c r="KP84" s="330">
        <v>0</v>
      </c>
      <c r="KQ84" s="167"/>
      <c r="KS84" s="169">
        <f t="shared" si="11"/>
        <v>0</v>
      </c>
      <c r="KT84" s="169">
        <f t="shared" si="12"/>
        <v>0</v>
      </c>
      <c r="KU84" s="169">
        <f t="shared" si="14"/>
        <v>0</v>
      </c>
      <c r="KV84" s="178"/>
      <c r="KW84" s="178"/>
      <c r="KY84" s="168">
        <f t="shared" si="13"/>
        <v>0</v>
      </c>
    </row>
    <row r="85" spans="1:311" ht="12.75" customHeight="1" x14ac:dyDescent="0.25">
      <c r="A85" s="166">
        <f t="shared" si="9"/>
        <v>2006</v>
      </c>
      <c r="B85" s="273">
        <f t="shared" si="10"/>
        <v>38990</v>
      </c>
      <c r="C85" s="330">
        <v>0</v>
      </c>
      <c r="D85" s="330">
        <v>0</v>
      </c>
      <c r="E85" s="330">
        <v>0</v>
      </c>
      <c r="F85" s="330">
        <v>0</v>
      </c>
      <c r="G85" s="330">
        <v>0</v>
      </c>
      <c r="H85" s="330">
        <v>0</v>
      </c>
      <c r="I85" s="330">
        <v>0</v>
      </c>
      <c r="J85" s="330">
        <v>0</v>
      </c>
      <c r="K85" s="330">
        <v>0</v>
      </c>
      <c r="L85" s="330">
        <v>0</v>
      </c>
      <c r="M85" s="330">
        <v>0</v>
      </c>
      <c r="N85" s="330">
        <v>0</v>
      </c>
      <c r="O85" s="330">
        <v>0</v>
      </c>
      <c r="P85" s="330">
        <v>0</v>
      </c>
      <c r="Q85" s="330">
        <v>0</v>
      </c>
      <c r="R85" s="330">
        <v>0</v>
      </c>
      <c r="S85" s="330">
        <v>0</v>
      </c>
      <c r="T85" s="330">
        <v>0</v>
      </c>
      <c r="U85" s="330">
        <v>0</v>
      </c>
      <c r="V85" s="330">
        <v>0</v>
      </c>
      <c r="W85" s="330">
        <v>0</v>
      </c>
      <c r="X85" s="330">
        <v>0</v>
      </c>
      <c r="Y85" s="330">
        <v>0</v>
      </c>
      <c r="Z85" s="330">
        <v>0</v>
      </c>
      <c r="AA85" s="330">
        <v>0</v>
      </c>
      <c r="AB85" s="330">
        <v>0</v>
      </c>
      <c r="AC85" s="330">
        <v>0</v>
      </c>
      <c r="AD85" s="330">
        <v>0</v>
      </c>
      <c r="AE85" s="330">
        <v>0</v>
      </c>
      <c r="AF85" s="330">
        <v>0</v>
      </c>
      <c r="AG85" s="330">
        <v>0</v>
      </c>
      <c r="AH85" s="330">
        <v>0</v>
      </c>
      <c r="AI85" s="330">
        <v>0</v>
      </c>
      <c r="AJ85" s="330">
        <v>0</v>
      </c>
      <c r="AK85" s="330">
        <v>0</v>
      </c>
      <c r="AL85" s="330">
        <v>0</v>
      </c>
      <c r="AM85" s="330">
        <v>0</v>
      </c>
      <c r="AN85" s="330">
        <v>0</v>
      </c>
      <c r="AO85" s="330">
        <v>0</v>
      </c>
      <c r="AP85" s="330">
        <v>0</v>
      </c>
      <c r="AQ85" s="330">
        <v>0</v>
      </c>
      <c r="AR85" s="330">
        <v>0</v>
      </c>
      <c r="AS85" s="330">
        <v>0</v>
      </c>
      <c r="AT85" s="330">
        <v>0</v>
      </c>
      <c r="AU85" s="330">
        <v>0</v>
      </c>
      <c r="AV85" s="330">
        <v>0</v>
      </c>
      <c r="AW85" s="330">
        <v>0</v>
      </c>
      <c r="AX85" s="330">
        <v>0</v>
      </c>
      <c r="AY85" s="330">
        <v>0</v>
      </c>
      <c r="AZ85" s="330">
        <v>0</v>
      </c>
      <c r="BA85" s="330">
        <v>0</v>
      </c>
      <c r="BB85" s="330">
        <v>0</v>
      </c>
      <c r="BC85" s="330">
        <v>0</v>
      </c>
      <c r="BD85" s="330">
        <v>0</v>
      </c>
      <c r="BE85" s="330">
        <v>0</v>
      </c>
      <c r="BF85" s="330">
        <v>0</v>
      </c>
      <c r="BG85" s="330">
        <v>0</v>
      </c>
      <c r="BH85" s="330">
        <v>0</v>
      </c>
      <c r="BI85" s="330">
        <v>0</v>
      </c>
      <c r="BJ85" s="330">
        <v>0</v>
      </c>
      <c r="BK85" s="330">
        <v>0</v>
      </c>
      <c r="BL85" s="330">
        <v>0</v>
      </c>
      <c r="BM85" s="330">
        <v>0</v>
      </c>
      <c r="BN85" s="330">
        <v>0</v>
      </c>
      <c r="BO85" s="330">
        <v>0</v>
      </c>
      <c r="BP85" s="330">
        <v>0</v>
      </c>
      <c r="BQ85" s="330">
        <v>0</v>
      </c>
      <c r="BR85" s="330">
        <v>0</v>
      </c>
      <c r="BS85" s="330">
        <v>0</v>
      </c>
      <c r="BT85" s="330">
        <v>0</v>
      </c>
      <c r="BU85" s="330">
        <v>0</v>
      </c>
      <c r="BV85" s="330">
        <v>0</v>
      </c>
      <c r="BW85" s="330">
        <v>0</v>
      </c>
      <c r="BX85" s="330">
        <v>0</v>
      </c>
      <c r="BY85" s="330">
        <v>0</v>
      </c>
      <c r="BZ85" s="330">
        <v>0</v>
      </c>
      <c r="CA85" s="330">
        <v>0</v>
      </c>
      <c r="CB85" s="330">
        <v>0</v>
      </c>
      <c r="CC85" s="330">
        <v>0</v>
      </c>
      <c r="CD85" s="330">
        <v>0</v>
      </c>
      <c r="CE85" s="330">
        <v>0</v>
      </c>
      <c r="CF85" s="330">
        <v>0</v>
      </c>
      <c r="CG85" s="330">
        <v>0</v>
      </c>
      <c r="CH85" s="330">
        <v>0</v>
      </c>
      <c r="CI85" s="330">
        <v>0</v>
      </c>
      <c r="CJ85" s="330">
        <v>0</v>
      </c>
      <c r="CK85" s="330">
        <v>0</v>
      </c>
      <c r="CL85" s="330">
        <v>0</v>
      </c>
      <c r="CM85" s="330">
        <v>0</v>
      </c>
      <c r="CN85" s="330">
        <v>0</v>
      </c>
      <c r="CO85" s="330">
        <v>0</v>
      </c>
      <c r="CP85" s="330">
        <v>0</v>
      </c>
      <c r="CQ85" s="330">
        <v>0</v>
      </c>
      <c r="CR85" s="330">
        <v>0</v>
      </c>
      <c r="CS85" s="330">
        <v>0</v>
      </c>
      <c r="CT85" s="330">
        <v>0</v>
      </c>
      <c r="CU85" s="330">
        <v>0</v>
      </c>
      <c r="CV85" s="330">
        <v>0</v>
      </c>
      <c r="CW85" s="330">
        <v>0</v>
      </c>
      <c r="CX85" s="330">
        <v>0</v>
      </c>
      <c r="CY85" s="330">
        <v>0</v>
      </c>
      <c r="CZ85" s="330">
        <v>0</v>
      </c>
      <c r="DA85" s="330">
        <v>0</v>
      </c>
      <c r="DB85" s="330">
        <v>0</v>
      </c>
      <c r="DC85" s="330">
        <v>0</v>
      </c>
      <c r="DD85" s="330">
        <v>0</v>
      </c>
      <c r="DE85" s="330">
        <v>0</v>
      </c>
      <c r="DF85" s="330">
        <v>0</v>
      </c>
      <c r="DG85" s="330">
        <v>0</v>
      </c>
      <c r="DH85" s="330">
        <v>0</v>
      </c>
      <c r="DI85" s="330">
        <v>0</v>
      </c>
      <c r="DJ85" s="330">
        <v>0</v>
      </c>
      <c r="DK85" s="330">
        <v>0</v>
      </c>
      <c r="DL85" s="330">
        <v>0</v>
      </c>
      <c r="DM85" s="330">
        <v>0</v>
      </c>
      <c r="DN85" s="330">
        <v>0</v>
      </c>
      <c r="DO85" s="330">
        <v>0</v>
      </c>
      <c r="DP85" s="330">
        <v>0</v>
      </c>
      <c r="DQ85" s="330">
        <v>0</v>
      </c>
      <c r="DR85" s="330">
        <v>0</v>
      </c>
      <c r="DS85" s="330">
        <v>0</v>
      </c>
      <c r="DT85" s="330">
        <v>0</v>
      </c>
      <c r="DU85" s="330">
        <v>0</v>
      </c>
      <c r="DV85" s="330">
        <v>0</v>
      </c>
      <c r="DW85" s="330">
        <v>0</v>
      </c>
      <c r="DX85" s="330">
        <v>0</v>
      </c>
      <c r="DY85" s="330">
        <v>0</v>
      </c>
      <c r="DZ85" s="330">
        <v>0</v>
      </c>
      <c r="EA85" s="330">
        <v>0</v>
      </c>
      <c r="EB85" s="330">
        <v>0</v>
      </c>
      <c r="EC85" s="330">
        <v>0</v>
      </c>
      <c r="ED85" s="330">
        <v>0</v>
      </c>
      <c r="EE85" s="330">
        <v>0</v>
      </c>
      <c r="EF85" s="330">
        <v>0</v>
      </c>
      <c r="EG85" s="330">
        <v>0</v>
      </c>
      <c r="EH85" s="330">
        <v>0</v>
      </c>
      <c r="EI85" s="330">
        <v>0</v>
      </c>
      <c r="EJ85" s="330">
        <v>0</v>
      </c>
      <c r="EK85" s="330">
        <v>0</v>
      </c>
      <c r="EL85" s="330">
        <v>0</v>
      </c>
      <c r="EM85" s="330">
        <v>0</v>
      </c>
      <c r="EN85" s="330">
        <v>0</v>
      </c>
      <c r="EO85" s="330">
        <v>0</v>
      </c>
      <c r="EP85" s="330">
        <v>0</v>
      </c>
      <c r="EQ85" s="330">
        <v>0</v>
      </c>
      <c r="ER85" s="330">
        <v>0</v>
      </c>
      <c r="ES85" s="330">
        <v>0</v>
      </c>
      <c r="ET85" s="330">
        <v>0</v>
      </c>
      <c r="EU85" s="330">
        <v>0</v>
      </c>
      <c r="EV85" s="330">
        <v>0</v>
      </c>
      <c r="EW85" s="330">
        <v>0</v>
      </c>
      <c r="EX85" s="330">
        <v>0</v>
      </c>
      <c r="EY85" s="330">
        <v>0</v>
      </c>
      <c r="EZ85" s="330">
        <v>0</v>
      </c>
      <c r="FA85" s="330">
        <v>0</v>
      </c>
      <c r="FB85" s="330">
        <v>0</v>
      </c>
      <c r="FC85" s="330">
        <v>0</v>
      </c>
      <c r="FD85" s="330">
        <v>0</v>
      </c>
      <c r="FE85" s="330">
        <v>0</v>
      </c>
      <c r="FF85" s="330">
        <v>0</v>
      </c>
      <c r="FG85" s="330">
        <v>0</v>
      </c>
      <c r="FH85" s="330">
        <v>0</v>
      </c>
      <c r="FI85" s="330">
        <v>0</v>
      </c>
      <c r="FJ85" s="330">
        <v>0</v>
      </c>
      <c r="FK85" s="330">
        <v>0</v>
      </c>
      <c r="FL85" s="330">
        <v>0</v>
      </c>
      <c r="FM85" s="330">
        <v>0</v>
      </c>
      <c r="FN85" s="330">
        <v>0</v>
      </c>
      <c r="FO85" s="330">
        <v>0</v>
      </c>
      <c r="FP85" s="330">
        <v>0</v>
      </c>
      <c r="FQ85" s="330">
        <v>0</v>
      </c>
      <c r="FR85" s="330">
        <v>0</v>
      </c>
      <c r="FS85" s="330">
        <v>0</v>
      </c>
      <c r="FT85" s="330">
        <v>0</v>
      </c>
      <c r="FU85" s="330">
        <v>0</v>
      </c>
      <c r="FV85" s="330">
        <v>0</v>
      </c>
      <c r="FW85" s="330">
        <v>0</v>
      </c>
      <c r="FX85" s="330">
        <v>0</v>
      </c>
      <c r="FY85" s="330">
        <v>0</v>
      </c>
      <c r="FZ85" s="330">
        <v>0</v>
      </c>
      <c r="GA85" s="330">
        <v>0</v>
      </c>
      <c r="GB85" s="330">
        <v>0</v>
      </c>
      <c r="GC85" s="330">
        <v>0</v>
      </c>
      <c r="GD85" s="330">
        <v>0</v>
      </c>
      <c r="GE85" s="330">
        <v>0</v>
      </c>
      <c r="GF85" s="330">
        <v>0</v>
      </c>
      <c r="GG85" s="330">
        <v>0</v>
      </c>
      <c r="GH85" s="330">
        <v>0</v>
      </c>
      <c r="GI85" s="330">
        <v>0</v>
      </c>
      <c r="GJ85" s="330">
        <v>0</v>
      </c>
      <c r="GK85" s="330">
        <v>0</v>
      </c>
      <c r="GL85" s="330">
        <v>0</v>
      </c>
      <c r="GM85" s="330">
        <v>0</v>
      </c>
      <c r="GN85" s="330">
        <v>0</v>
      </c>
      <c r="GO85" s="330">
        <v>0</v>
      </c>
      <c r="GP85" s="330">
        <v>0</v>
      </c>
      <c r="GQ85" s="330">
        <v>0</v>
      </c>
      <c r="GR85" s="330">
        <v>0</v>
      </c>
      <c r="GS85" s="330">
        <v>0</v>
      </c>
      <c r="GT85" s="330">
        <v>0</v>
      </c>
      <c r="GU85" s="330">
        <v>0</v>
      </c>
      <c r="GV85" s="330">
        <v>0</v>
      </c>
      <c r="GW85" s="330">
        <v>0</v>
      </c>
      <c r="GX85" s="330">
        <v>0</v>
      </c>
      <c r="GY85" s="330">
        <v>0</v>
      </c>
      <c r="GZ85" s="330">
        <v>0</v>
      </c>
      <c r="HA85" s="330">
        <v>0</v>
      </c>
      <c r="HB85" s="330">
        <v>0</v>
      </c>
      <c r="HC85" s="330">
        <v>0</v>
      </c>
      <c r="HD85" s="330">
        <v>0</v>
      </c>
      <c r="HE85" s="330">
        <v>0</v>
      </c>
      <c r="HF85" s="330">
        <v>0</v>
      </c>
      <c r="HG85" s="330">
        <v>0</v>
      </c>
      <c r="HH85" s="330">
        <v>0</v>
      </c>
      <c r="HI85" s="330">
        <v>0</v>
      </c>
      <c r="HJ85" s="330">
        <v>0</v>
      </c>
      <c r="HK85" s="330">
        <v>0</v>
      </c>
      <c r="HL85" s="330">
        <v>0</v>
      </c>
      <c r="HM85" s="330">
        <v>0</v>
      </c>
      <c r="HN85" s="330">
        <v>0</v>
      </c>
      <c r="HO85" s="330">
        <v>0</v>
      </c>
      <c r="HP85" s="330">
        <v>0</v>
      </c>
      <c r="HQ85" s="330">
        <v>0</v>
      </c>
      <c r="HR85" s="330">
        <v>0</v>
      </c>
      <c r="HS85" s="330">
        <v>0</v>
      </c>
      <c r="HT85" s="330">
        <v>0</v>
      </c>
      <c r="HU85" s="330">
        <v>0</v>
      </c>
      <c r="HV85" s="330">
        <v>0</v>
      </c>
      <c r="HW85" s="330">
        <v>0</v>
      </c>
      <c r="HX85" s="330">
        <v>0</v>
      </c>
      <c r="HY85" s="330">
        <v>0</v>
      </c>
      <c r="HZ85" s="330">
        <v>0</v>
      </c>
      <c r="IA85" s="330">
        <v>0</v>
      </c>
      <c r="IB85" s="330">
        <v>0</v>
      </c>
      <c r="IC85" s="330">
        <v>0</v>
      </c>
      <c r="ID85" s="330">
        <v>0</v>
      </c>
      <c r="IE85" s="330">
        <v>0</v>
      </c>
      <c r="IF85" s="330">
        <v>0</v>
      </c>
      <c r="IG85" s="330">
        <v>0</v>
      </c>
      <c r="IH85" s="330">
        <v>0</v>
      </c>
      <c r="II85" s="330">
        <v>0</v>
      </c>
      <c r="IJ85" s="330">
        <v>0</v>
      </c>
      <c r="IK85" s="330">
        <v>0</v>
      </c>
      <c r="IL85" s="330">
        <v>0</v>
      </c>
      <c r="IM85" s="330">
        <v>0</v>
      </c>
      <c r="IN85" s="330">
        <v>0</v>
      </c>
      <c r="IO85" s="330">
        <v>0</v>
      </c>
      <c r="IP85" s="330">
        <v>0</v>
      </c>
      <c r="IQ85" s="330">
        <v>0</v>
      </c>
      <c r="IR85" s="330">
        <v>0</v>
      </c>
      <c r="IS85" s="330">
        <v>0</v>
      </c>
      <c r="IT85" s="330">
        <v>0</v>
      </c>
      <c r="IU85" s="330">
        <v>0</v>
      </c>
      <c r="IV85" s="330">
        <v>0</v>
      </c>
      <c r="IW85" s="330">
        <v>0</v>
      </c>
      <c r="IX85" s="330">
        <v>0</v>
      </c>
      <c r="IY85" s="330">
        <v>0</v>
      </c>
      <c r="IZ85" s="330">
        <v>0</v>
      </c>
      <c r="JA85" s="330">
        <v>0</v>
      </c>
      <c r="JB85" s="330">
        <v>0</v>
      </c>
      <c r="JC85" s="330">
        <v>0</v>
      </c>
      <c r="JD85" s="330">
        <v>0</v>
      </c>
      <c r="JE85" s="330">
        <v>0</v>
      </c>
      <c r="JF85" s="330">
        <v>0</v>
      </c>
      <c r="JG85" s="330">
        <v>0</v>
      </c>
      <c r="JH85" s="330">
        <v>0</v>
      </c>
      <c r="JI85" s="330">
        <v>0</v>
      </c>
      <c r="JJ85" s="330">
        <v>0</v>
      </c>
      <c r="JK85" s="330">
        <v>0</v>
      </c>
      <c r="JL85" s="330">
        <v>0</v>
      </c>
      <c r="JM85" s="330">
        <v>0</v>
      </c>
      <c r="JN85" s="330">
        <v>0</v>
      </c>
      <c r="JO85" s="330">
        <v>0</v>
      </c>
      <c r="JP85" s="330">
        <v>0</v>
      </c>
      <c r="JQ85" s="330">
        <v>0</v>
      </c>
      <c r="JR85" s="330">
        <v>0</v>
      </c>
      <c r="JS85" s="330">
        <v>0</v>
      </c>
      <c r="JT85" s="330">
        <v>0</v>
      </c>
      <c r="JU85" s="330">
        <v>0</v>
      </c>
      <c r="JV85" s="330">
        <v>0</v>
      </c>
      <c r="JW85" s="330">
        <v>0</v>
      </c>
      <c r="JX85" s="330">
        <v>0</v>
      </c>
      <c r="JY85" s="330">
        <v>0</v>
      </c>
      <c r="JZ85" s="330">
        <v>0</v>
      </c>
      <c r="KA85" s="330">
        <v>0</v>
      </c>
      <c r="KB85" s="330">
        <v>0</v>
      </c>
      <c r="KC85" s="330">
        <v>0</v>
      </c>
      <c r="KD85" s="330">
        <v>0</v>
      </c>
      <c r="KE85" s="330">
        <v>0</v>
      </c>
      <c r="KF85" s="330">
        <v>0</v>
      </c>
      <c r="KG85" s="330">
        <v>0</v>
      </c>
      <c r="KH85" s="330">
        <v>0</v>
      </c>
      <c r="KI85" s="330">
        <v>0</v>
      </c>
      <c r="KJ85" s="330">
        <v>0</v>
      </c>
      <c r="KK85" s="330">
        <v>0</v>
      </c>
      <c r="KL85" s="330">
        <v>0</v>
      </c>
      <c r="KM85" s="330">
        <v>0</v>
      </c>
      <c r="KN85" s="330">
        <v>0</v>
      </c>
      <c r="KO85" s="330">
        <v>0</v>
      </c>
      <c r="KP85" s="330">
        <v>0</v>
      </c>
      <c r="KQ85" s="167"/>
      <c r="KS85" s="169">
        <f t="shared" si="11"/>
        <v>0</v>
      </c>
      <c r="KT85" s="169">
        <f t="shared" si="12"/>
        <v>0</v>
      </c>
      <c r="KU85" s="169">
        <f t="shared" si="14"/>
        <v>0</v>
      </c>
      <c r="KV85" s="178"/>
      <c r="KW85" s="178"/>
      <c r="KY85" s="168">
        <f t="shared" si="13"/>
        <v>0</v>
      </c>
    </row>
    <row r="86" spans="1:311" ht="12.75" customHeight="1" x14ac:dyDescent="0.25">
      <c r="A86" s="166">
        <f t="shared" si="9"/>
        <v>2006</v>
      </c>
      <c r="B86" s="273">
        <f t="shared" si="10"/>
        <v>39082</v>
      </c>
      <c r="C86" s="330">
        <v>0</v>
      </c>
      <c r="D86" s="330">
        <v>0</v>
      </c>
      <c r="E86" s="330">
        <v>0</v>
      </c>
      <c r="F86" s="330">
        <v>0</v>
      </c>
      <c r="G86" s="330">
        <v>0</v>
      </c>
      <c r="H86" s="330">
        <v>0</v>
      </c>
      <c r="I86" s="330">
        <v>0</v>
      </c>
      <c r="J86" s="330">
        <v>0</v>
      </c>
      <c r="K86" s="330">
        <v>0</v>
      </c>
      <c r="L86" s="330">
        <v>0</v>
      </c>
      <c r="M86" s="330">
        <v>0</v>
      </c>
      <c r="N86" s="330">
        <v>0</v>
      </c>
      <c r="O86" s="330">
        <v>0</v>
      </c>
      <c r="P86" s="330">
        <v>0</v>
      </c>
      <c r="Q86" s="330">
        <v>0</v>
      </c>
      <c r="R86" s="330">
        <v>0</v>
      </c>
      <c r="S86" s="330">
        <v>0</v>
      </c>
      <c r="T86" s="330">
        <v>0</v>
      </c>
      <c r="U86" s="330">
        <v>0</v>
      </c>
      <c r="V86" s="330">
        <v>0</v>
      </c>
      <c r="W86" s="330">
        <v>0</v>
      </c>
      <c r="X86" s="330">
        <v>0</v>
      </c>
      <c r="Y86" s="330">
        <v>0</v>
      </c>
      <c r="Z86" s="330">
        <v>0</v>
      </c>
      <c r="AA86" s="330">
        <v>0</v>
      </c>
      <c r="AB86" s="330">
        <v>0</v>
      </c>
      <c r="AC86" s="330">
        <v>0</v>
      </c>
      <c r="AD86" s="330">
        <v>0</v>
      </c>
      <c r="AE86" s="330">
        <v>0</v>
      </c>
      <c r="AF86" s="330">
        <v>0</v>
      </c>
      <c r="AG86" s="330">
        <v>0</v>
      </c>
      <c r="AH86" s="330">
        <v>0</v>
      </c>
      <c r="AI86" s="330">
        <v>0</v>
      </c>
      <c r="AJ86" s="330">
        <v>0</v>
      </c>
      <c r="AK86" s="330">
        <v>0</v>
      </c>
      <c r="AL86" s="330">
        <v>0</v>
      </c>
      <c r="AM86" s="330">
        <v>0</v>
      </c>
      <c r="AN86" s="330">
        <v>0</v>
      </c>
      <c r="AO86" s="330">
        <v>0</v>
      </c>
      <c r="AP86" s="330">
        <v>0</v>
      </c>
      <c r="AQ86" s="330">
        <v>0</v>
      </c>
      <c r="AR86" s="330">
        <v>0</v>
      </c>
      <c r="AS86" s="330">
        <v>0</v>
      </c>
      <c r="AT86" s="330">
        <v>0</v>
      </c>
      <c r="AU86" s="330">
        <v>0</v>
      </c>
      <c r="AV86" s="330">
        <v>0</v>
      </c>
      <c r="AW86" s="330">
        <v>0</v>
      </c>
      <c r="AX86" s="330">
        <v>0</v>
      </c>
      <c r="AY86" s="330">
        <v>0</v>
      </c>
      <c r="AZ86" s="330">
        <v>0</v>
      </c>
      <c r="BA86" s="330">
        <v>0</v>
      </c>
      <c r="BB86" s="330">
        <v>0</v>
      </c>
      <c r="BC86" s="330">
        <v>0</v>
      </c>
      <c r="BD86" s="330">
        <v>0</v>
      </c>
      <c r="BE86" s="330">
        <v>0</v>
      </c>
      <c r="BF86" s="330">
        <v>0</v>
      </c>
      <c r="BG86" s="330">
        <v>0</v>
      </c>
      <c r="BH86" s="330">
        <v>0</v>
      </c>
      <c r="BI86" s="330">
        <v>0</v>
      </c>
      <c r="BJ86" s="330">
        <v>0</v>
      </c>
      <c r="BK86" s="330">
        <v>0</v>
      </c>
      <c r="BL86" s="330">
        <v>0</v>
      </c>
      <c r="BM86" s="330">
        <v>0</v>
      </c>
      <c r="BN86" s="330">
        <v>0</v>
      </c>
      <c r="BO86" s="330">
        <v>0</v>
      </c>
      <c r="BP86" s="330">
        <v>0</v>
      </c>
      <c r="BQ86" s="330">
        <v>0</v>
      </c>
      <c r="BR86" s="330">
        <v>0</v>
      </c>
      <c r="BS86" s="330">
        <v>0</v>
      </c>
      <c r="BT86" s="330">
        <v>0</v>
      </c>
      <c r="BU86" s="330">
        <v>0</v>
      </c>
      <c r="BV86" s="330">
        <v>0</v>
      </c>
      <c r="BW86" s="330">
        <v>0</v>
      </c>
      <c r="BX86" s="330">
        <v>0</v>
      </c>
      <c r="BY86" s="330">
        <v>0</v>
      </c>
      <c r="BZ86" s="330">
        <v>0</v>
      </c>
      <c r="CA86" s="330">
        <v>0</v>
      </c>
      <c r="CB86" s="330">
        <v>0</v>
      </c>
      <c r="CC86" s="330">
        <v>0</v>
      </c>
      <c r="CD86" s="330">
        <v>0</v>
      </c>
      <c r="CE86" s="330">
        <v>0</v>
      </c>
      <c r="CF86" s="330">
        <v>0</v>
      </c>
      <c r="CG86" s="330">
        <v>0</v>
      </c>
      <c r="CH86" s="330">
        <v>0</v>
      </c>
      <c r="CI86" s="330">
        <v>0</v>
      </c>
      <c r="CJ86" s="330">
        <v>0</v>
      </c>
      <c r="CK86" s="330">
        <v>0</v>
      </c>
      <c r="CL86" s="330">
        <v>0</v>
      </c>
      <c r="CM86" s="330">
        <v>0</v>
      </c>
      <c r="CN86" s="330">
        <v>0</v>
      </c>
      <c r="CO86" s="330">
        <v>0</v>
      </c>
      <c r="CP86" s="330">
        <v>0</v>
      </c>
      <c r="CQ86" s="330">
        <v>0</v>
      </c>
      <c r="CR86" s="330">
        <v>0</v>
      </c>
      <c r="CS86" s="330">
        <v>0</v>
      </c>
      <c r="CT86" s="330">
        <v>0</v>
      </c>
      <c r="CU86" s="330">
        <v>0</v>
      </c>
      <c r="CV86" s="330">
        <v>0</v>
      </c>
      <c r="CW86" s="330">
        <v>0</v>
      </c>
      <c r="CX86" s="330">
        <v>0</v>
      </c>
      <c r="CY86" s="330">
        <v>0</v>
      </c>
      <c r="CZ86" s="330">
        <v>0</v>
      </c>
      <c r="DA86" s="330">
        <v>0</v>
      </c>
      <c r="DB86" s="330">
        <v>0</v>
      </c>
      <c r="DC86" s="330">
        <v>0</v>
      </c>
      <c r="DD86" s="330">
        <v>0</v>
      </c>
      <c r="DE86" s="330">
        <v>0</v>
      </c>
      <c r="DF86" s="330">
        <v>0</v>
      </c>
      <c r="DG86" s="330">
        <v>0</v>
      </c>
      <c r="DH86" s="330">
        <v>0</v>
      </c>
      <c r="DI86" s="330">
        <v>0</v>
      </c>
      <c r="DJ86" s="330">
        <v>0</v>
      </c>
      <c r="DK86" s="330">
        <v>0</v>
      </c>
      <c r="DL86" s="330">
        <v>0</v>
      </c>
      <c r="DM86" s="330">
        <v>0</v>
      </c>
      <c r="DN86" s="330">
        <v>0</v>
      </c>
      <c r="DO86" s="330">
        <v>0</v>
      </c>
      <c r="DP86" s="330">
        <v>0</v>
      </c>
      <c r="DQ86" s="330">
        <v>0</v>
      </c>
      <c r="DR86" s="330">
        <v>0</v>
      </c>
      <c r="DS86" s="330">
        <v>0</v>
      </c>
      <c r="DT86" s="330">
        <v>0</v>
      </c>
      <c r="DU86" s="330">
        <v>0</v>
      </c>
      <c r="DV86" s="330">
        <v>0</v>
      </c>
      <c r="DW86" s="330">
        <v>0</v>
      </c>
      <c r="DX86" s="330">
        <v>0</v>
      </c>
      <c r="DY86" s="330">
        <v>0</v>
      </c>
      <c r="DZ86" s="330">
        <v>0</v>
      </c>
      <c r="EA86" s="330">
        <v>0</v>
      </c>
      <c r="EB86" s="330">
        <v>0</v>
      </c>
      <c r="EC86" s="330">
        <v>0</v>
      </c>
      <c r="ED86" s="330">
        <v>0</v>
      </c>
      <c r="EE86" s="330">
        <v>0</v>
      </c>
      <c r="EF86" s="330">
        <v>0</v>
      </c>
      <c r="EG86" s="330">
        <v>0</v>
      </c>
      <c r="EH86" s="330">
        <v>0</v>
      </c>
      <c r="EI86" s="330">
        <v>0</v>
      </c>
      <c r="EJ86" s="330">
        <v>0</v>
      </c>
      <c r="EK86" s="330">
        <v>0</v>
      </c>
      <c r="EL86" s="330">
        <v>0</v>
      </c>
      <c r="EM86" s="330">
        <v>0</v>
      </c>
      <c r="EN86" s="330">
        <v>0</v>
      </c>
      <c r="EO86" s="330">
        <v>0</v>
      </c>
      <c r="EP86" s="330">
        <v>0</v>
      </c>
      <c r="EQ86" s="330">
        <v>0</v>
      </c>
      <c r="ER86" s="330">
        <v>0</v>
      </c>
      <c r="ES86" s="330">
        <v>0</v>
      </c>
      <c r="ET86" s="330">
        <v>0</v>
      </c>
      <c r="EU86" s="330">
        <v>0</v>
      </c>
      <c r="EV86" s="330">
        <v>0</v>
      </c>
      <c r="EW86" s="330">
        <v>0</v>
      </c>
      <c r="EX86" s="330">
        <v>0</v>
      </c>
      <c r="EY86" s="330">
        <v>0</v>
      </c>
      <c r="EZ86" s="330">
        <v>0</v>
      </c>
      <c r="FA86" s="330">
        <v>0</v>
      </c>
      <c r="FB86" s="330">
        <v>0</v>
      </c>
      <c r="FC86" s="330">
        <v>0</v>
      </c>
      <c r="FD86" s="330">
        <v>0</v>
      </c>
      <c r="FE86" s="330">
        <v>0</v>
      </c>
      <c r="FF86" s="330">
        <v>0</v>
      </c>
      <c r="FG86" s="330">
        <v>0</v>
      </c>
      <c r="FH86" s="330">
        <v>0</v>
      </c>
      <c r="FI86" s="330">
        <v>0</v>
      </c>
      <c r="FJ86" s="330">
        <v>0</v>
      </c>
      <c r="FK86" s="330">
        <v>0</v>
      </c>
      <c r="FL86" s="330">
        <v>0</v>
      </c>
      <c r="FM86" s="330">
        <v>0</v>
      </c>
      <c r="FN86" s="330">
        <v>0</v>
      </c>
      <c r="FO86" s="330">
        <v>0</v>
      </c>
      <c r="FP86" s="330">
        <v>0</v>
      </c>
      <c r="FQ86" s="330">
        <v>0</v>
      </c>
      <c r="FR86" s="330">
        <v>0</v>
      </c>
      <c r="FS86" s="330">
        <v>0</v>
      </c>
      <c r="FT86" s="330">
        <v>0</v>
      </c>
      <c r="FU86" s="330">
        <v>0</v>
      </c>
      <c r="FV86" s="330">
        <v>0</v>
      </c>
      <c r="FW86" s="330">
        <v>0</v>
      </c>
      <c r="FX86" s="330">
        <v>0</v>
      </c>
      <c r="FY86" s="330">
        <v>0</v>
      </c>
      <c r="FZ86" s="330">
        <v>0</v>
      </c>
      <c r="GA86" s="330">
        <v>0</v>
      </c>
      <c r="GB86" s="330">
        <v>0</v>
      </c>
      <c r="GC86" s="330">
        <v>0</v>
      </c>
      <c r="GD86" s="330">
        <v>0</v>
      </c>
      <c r="GE86" s="330">
        <v>0</v>
      </c>
      <c r="GF86" s="330">
        <v>0</v>
      </c>
      <c r="GG86" s="330">
        <v>0</v>
      </c>
      <c r="GH86" s="330">
        <v>0</v>
      </c>
      <c r="GI86" s="330">
        <v>0</v>
      </c>
      <c r="GJ86" s="330">
        <v>0</v>
      </c>
      <c r="GK86" s="330">
        <v>0</v>
      </c>
      <c r="GL86" s="330">
        <v>0</v>
      </c>
      <c r="GM86" s="330">
        <v>0</v>
      </c>
      <c r="GN86" s="330">
        <v>0</v>
      </c>
      <c r="GO86" s="330">
        <v>0</v>
      </c>
      <c r="GP86" s="330">
        <v>0</v>
      </c>
      <c r="GQ86" s="330">
        <v>0</v>
      </c>
      <c r="GR86" s="330">
        <v>0</v>
      </c>
      <c r="GS86" s="330">
        <v>0</v>
      </c>
      <c r="GT86" s="330">
        <v>0</v>
      </c>
      <c r="GU86" s="330">
        <v>0</v>
      </c>
      <c r="GV86" s="330">
        <v>0</v>
      </c>
      <c r="GW86" s="330">
        <v>0</v>
      </c>
      <c r="GX86" s="330">
        <v>0</v>
      </c>
      <c r="GY86" s="330">
        <v>0</v>
      </c>
      <c r="GZ86" s="330">
        <v>0</v>
      </c>
      <c r="HA86" s="330">
        <v>0</v>
      </c>
      <c r="HB86" s="330">
        <v>0</v>
      </c>
      <c r="HC86" s="330">
        <v>0</v>
      </c>
      <c r="HD86" s="330">
        <v>0</v>
      </c>
      <c r="HE86" s="330">
        <v>0</v>
      </c>
      <c r="HF86" s="330">
        <v>0</v>
      </c>
      <c r="HG86" s="330">
        <v>0</v>
      </c>
      <c r="HH86" s="330">
        <v>0</v>
      </c>
      <c r="HI86" s="330">
        <v>0</v>
      </c>
      <c r="HJ86" s="330">
        <v>0</v>
      </c>
      <c r="HK86" s="330">
        <v>0</v>
      </c>
      <c r="HL86" s="330">
        <v>0</v>
      </c>
      <c r="HM86" s="330">
        <v>0</v>
      </c>
      <c r="HN86" s="330">
        <v>0</v>
      </c>
      <c r="HO86" s="330">
        <v>0</v>
      </c>
      <c r="HP86" s="330">
        <v>0</v>
      </c>
      <c r="HQ86" s="330">
        <v>0</v>
      </c>
      <c r="HR86" s="330">
        <v>0</v>
      </c>
      <c r="HS86" s="330">
        <v>0</v>
      </c>
      <c r="HT86" s="330">
        <v>0</v>
      </c>
      <c r="HU86" s="330">
        <v>0</v>
      </c>
      <c r="HV86" s="330">
        <v>0</v>
      </c>
      <c r="HW86" s="330">
        <v>0</v>
      </c>
      <c r="HX86" s="330">
        <v>0</v>
      </c>
      <c r="HY86" s="330">
        <v>0</v>
      </c>
      <c r="HZ86" s="330">
        <v>0</v>
      </c>
      <c r="IA86" s="330">
        <v>0</v>
      </c>
      <c r="IB86" s="330">
        <v>0</v>
      </c>
      <c r="IC86" s="330">
        <v>0</v>
      </c>
      <c r="ID86" s="330">
        <v>0</v>
      </c>
      <c r="IE86" s="330">
        <v>0</v>
      </c>
      <c r="IF86" s="330">
        <v>0</v>
      </c>
      <c r="IG86" s="330">
        <v>0</v>
      </c>
      <c r="IH86" s="330">
        <v>0</v>
      </c>
      <c r="II86" s="330">
        <v>0</v>
      </c>
      <c r="IJ86" s="330">
        <v>0</v>
      </c>
      <c r="IK86" s="330">
        <v>0</v>
      </c>
      <c r="IL86" s="330">
        <v>0</v>
      </c>
      <c r="IM86" s="330">
        <v>0</v>
      </c>
      <c r="IN86" s="330">
        <v>0</v>
      </c>
      <c r="IO86" s="330">
        <v>0</v>
      </c>
      <c r="IP86" s="330">
        <v>0</v>
      </c>
      <c r="IQ86" s="330">
        <v>0</v>
      </c>
      <c r="IR86" s="330">
        <v>0</v>
      </c>
      <c r="IS86" s="330">
        <v>0</v>
      </c>
      <c r="IT86" s="330">
        <v>0</v>
      </c>
      <c r="IU86" s="330">
        <v>0</v>
      </c>
      <c r="IV86" s="330">
        <v>0</v>
      </c>
      <c r="IW86" s="330">
        <v>0</v>
      </c>
      <c r="IX86" s="330">
        <v>0</v>
      </c>
      <c r="IY86" s="330">
        <v>0</v>
      </c>
      <c r="IZ86" s="330">
        <v>0</v>
      </c>
      <c r="JA86" s="330">
        <v>0</v>
      </c>
      <c r="JB86" s="330">
        <v>0</v>
      </c>
      <c r="JC86" s="330">
        <v>0</v>
      </c>
      <c r="JD86" s="330">
        <v>0</v>
      </c>
      <c r="JE86" s="330">
        <v>0</v>
      </c>
      <c r="JF86" s="330">
        <v>0</v>
      </c>
      <c r="JG86" s="330">
        <v>0</v>
      </c>
      <c r="JH86" s="330">
        <v>0</v>
      </c>
      <c r="JI86" s="330">
        <v>0</v>
      </c>
      <c r="JJ86" s="330">
        <v>0</v>
      </c>
      <c r="JK86" s="330">
        <v>0</v>
      </c>
      <c r="JL86" s="330">
        <v>0</v>
      </c>
      <c r="JM86" s="330">
        <v>0</v>
      </c>
      <c r="JN86" s="330">
        <v>0</v>
      </c>
      <c r="JO86" s="330">
        <v>0</v>
      </c>
      <c r="JP86" s="330">
        <v>0</v>
      </c>
      <c r="JQ86" s="330">
        <v>0</v>
      </c>
      <c r="JR86" s="330">
        <v>0</v>
      </c>
      <c r="JS86" s="330">
        <v>0</v>
      </c>
      <c r="JT86" s="330">
        <v>0</v>
      </c>
      <c r="JU86" s="330">
        <v>0</v>
      </c>
      <c r="JV86" s="330">
        <v>0</v>
      </c>
      <c r="JW86" s="330">
        <v>0</v>
      </c>
      <c r="JX86" s="330">
        <v>0</v>
      </c>
      <c r="JY86" s="330">
        <v>0</v>
      </c>
      <c r="JZ86" s="330">
        <v>0</v>
      </c>
      <c r="KA86" s="330">
        <v>0</v>
      </c>
      <c r="KB86" s="330">
        <v>0</v>
      </c>
      <c r="KC86" s="330">
        <v>0</v>
      </c>
      <c r="KD86" s="330">
        <v>0</v>
      </c>
      <c r="KE86" s="330">
        <v>0</v>
      </c>
      <c r="KF86" s="330">
        <v>0</v>
      </c>
      <c r="KG86" s="330">
        <v>0</v>
      </c>
      <c r="KH86" s="330">
        <v>0</v>
      </c>
      <c r="KI86" s="330">
        <v>0</v>
      </c>
      <c r="KJ86" s="330">
        <v>0</v>
      </c>
      <c r="KK86" s="330">
        <v>0</v>
      </c>
      <c r="KL86" s="330">
        <v>0</v>
      </c>
      <c r="KM86" s="330">
        <v>0</v>
      </c>
      <c r="KN86" s="330">
        <v>0</v>
      </c>
      <c r="KO86" s="330">
        <v>0</v>
      </c>
      <c r="KP86" s="330">
        <v>0</v>
      </c>
      <c r="KQ86" s="167"/>
      <c r="KS86" s="169">
        <f t="shared" si="11"/>
        <v>0</v>
      </c>
      <c r="KT86" s="169">
        <f t="shared" si="12"/>
        <v>0</v>
      </c>
      <c r="KU86" s="169">
        <f t="shared" si="14"/>
        <v>0</v>
      </c>
      <c r="KV86" s="178"/>
      <c r="KW86" s="178"/>
      <c r="KY86" s="168">
        <f t="shared" si="13"/>
        <v>0</v>
      </c>
    </row>
    <row r="87" spans="1:311" ht="12.75" customHeight="1" x14ac:dyDescent="0.25">
      <c r="A87" s="166">
        <f t="shared" si="9"/>
        <v>2007</v>
      </c>
      <c r="B87" s="273">
        <f t="shared" si="10"/>
        <v>39172</v>
      </c>
      <c r="C87" s="330">
        <v>0</v>
      </c>
      <c r="D87" s="330">
        <v>0</v>
      </c>
      <c r="E87" s="330">
        <v>0</v>
      </c>
      <c r="F87" s="330">
        <v>0</v>
      </c>
      <c r="G87" s="330">
        <v>0</v>
      </c>
      <c r="H87" s="330">
        <v>0</v>
      </c>
      <c r="I87" s="330">
        <v>0</v>
      </c>
      <c r="J87" s="330">
        <v>0</v>
      </c>
      <c r="K87" s="330">
        <v>0</v>
      </c>
      <c r="L87" s="330">
        <v>0</v>
      </c>
      <c r="M87" s="330">
        <v>0</v>
      </c>
      <c r="N87" s="330">
        <v>0</v>
      </c>
      <c r="O87" s="330">
        <v>0</v>
      </c>
      <c r="P87" s="330">
        <v>0</v>
      </c>
      <c r="Q87" s="330">
        <v>0</v>
      </c>
      <c r="R87" s="330">
        <v>0</v>
      </c>
      <c r="S87" s="330">
        <v>0</v>
      </c>
      <c r="T87" s="330">
        <v>0</v>
      </c>
      <c r="U87" s="330">
        <v>0</v>
      </c>
      <c r="V87" s="330">
        <v>0</v>
      </c>
      <c r="W87" s="330">
        <v>0</v>
      </c>
      <c r="X87" s="330">
        <v>0</v>
      </c>
      <c r="Y87" s="330">
        <v>0</v>
      </c>
      <c r="Z87" s="330">
        <v>0</v>
      </c>
      <c r="AA87" s="330">
        <v>0</v>
      </c>
      <c r="AB87" s="330">
        <v>0</v>
      </c>
      <c r="AC87" s="330">
        <v>0</v>
      </c>
      <c r="AD87" s="330">
        <v>0</v>
      </c>
      <c r="AE87" s="330">
        <v>0</v>
      </c>
      <c r="AF87" s="330">
        <v>0</v>
      </c>
      <c r="AG87" s="330">
        <v>0</v>
      </c>
      <c r="AH87" s="330">
        <v>0</v>
      </c>
      <c r="AI87" s="330">
        <v>0</v>
      </c>
      <c r="AJ87" s="330">
        <v>0</v>
      </c>
      <c r="AK87" s="330">
        <v>0</v>
      </c>
      <c r="AL87" s="330">
        <v>0</v>
      </c>
      <c r="AM87" s="330">
        <v>0</v>
      </c>
      <c r="AN87" s="330">
        <v>0</v>
      </c>
      <c r="AO87" s="330">
        <v>0</v>
      </c>
      <c r="AP87" s="330">
        <v>0</v>
      </c>
      <c r="AQ87" s="330">
        <v>0</v>
      </c>
      <c r="AR87" s="330">
        <v>0</v>
      </c>
      <c r="AS87" s="330">
        <v>0</v>
      </c>
      <c r="AT87" s="330">
        <v>0</v>
      </c>
      <c r="AU87" s="330">
        <v>0</v>
      </c>
      <c r="AV87" s="330">
        <v>0</v>
      </c>
      <c r="AW87" s="330">
        <v>0</v>
      </c>
      <c r="AX87" s="330">
        <v>0</v>
      </c>
      <c r="AY87" s="330">
        <v>0</v>
      </c>
      <c r="AZ87" s="330">
        <v>0</v>
      </c>
      <c r="BA87" s="330">
        <v>0</v>
      </c>
      <c r="BB87" s="330">
        <v>0</v>
      </c>
      <c r="BC87" s="330">
        <v>0</v>
      </c>
      <c r="BD87" s="330">
        <v>0</v>
      </c>
      <c r="BE87" s="330">
        <v>0</v>
      </c>
      <c r="BF87" s="330">
        <v>0</v>
      </c>
      <c r="BG87" s="330">
        <v>0</v>
      </c>
      <c r="BH87" s="330">
        <v>0</v>
      </c>
      <c r="BI87" s="330">
        <v>0</v>
      </c>
      <c r="BJ87" s="330">
        <v>0</v>
      </c>
      <c r="BK87" s="330">
        <v>0</v>
      </c>
      <c r="BL87" s="330">
        <v>0</v>
      </c>
      <c r="BM87" s="330">
        <v>0</v>
      </c>
      <c r="BN87" s="330">
        <v>0</v>
      </c>
      <c r="BO87" s="330">
        <v>0</v>
      </c>
      <c r="BP87" s="330">
        <v>0</v>
      </c>
      <c r="BQ87" s="330">
        <v>0</v>
      </c>
      <c r="BR87" s="330">
        <v>0</v>
      </c>
      <c r="BS87" s="330">
        <v>0</v>
      </c>
      <c r="BT87" s="330">
        <v>0</v>
      </c>
      <c r="BU87" s="330">
        <v>0</v>
      </c>
      <c r="BV87" s="330">
        <v>0</v>
      </c>
      <c r="BW87" s="330">
        <v>0</v>
      </c>
      <c r="BX87" s="330">
        <v>0</v>
      </c>
      <c r="BY87" s="330">
        <v>0</v>
      </c>
      <c r="BZ87" s="330">
        <v>0</v>
      </c>
      <c r="CA87" s="330">
        <v>0</v>
      </c>
      <c r="CB87" s="330">
        <v>0</v>
      </c>
      <c r="CC87" s="330">
        <v>0</v>
      </c>
      <c r="CD87" s="330">
        <v>0</v>
      </c>
      <c r="CE87" s="330">
        <v>0</v>
      </c>
      <c r="CF87" s="330">
        <v>0</v>
      </c>
      <c r="CG87" s="330">
        <v>0</v>
      </c>
      <c r="CH87" s="330">
        <v>0</v>
      </c>
      <c r="CI87" s="330">
        <v>0</v>
      </c>
      <c r="CJ87" s="330">
        <v>0</v>
      </c>
      <c r="CK87" s="330">
        <v>0</v>
      </c>
      <c r="CL87" s="330">
        <v>0</v>
      </c>
      <c r="CM87" s="330">
        <v>0</v>
      </c>
      <c r="CN87" s="330">
        <v>0</v>
      </c>
      <c r="CO87" s="330">
        <v>0</v>
      </c>
      <c r="CP87" s="330">
        <v>0</v>
      </c>
      <c r="CQ87" s="330">
        <v>0</v>
      </c>
      <c r="CR87" s="330">
        <v>0</v>
      </c>
      <c r="CS87" s="330">
        <v>0</v>
      </c>
      <c r="CT87" s="330">
        <v>0</v>
      </c>
      <c r="CU87" s="330">
        <v>0</v>
      </c>
      <c r="CV87" s="330">
        <v>0</v>
      </c>
      <c r="CW87" s="330">
        <v>0</v>
      </c>
      <c r="CX87" s="330">
        <v>0</v>
      </c>
      <c r="CY87" s="330">
        <v>0</v>
      </c>
      <c r="CZ87" s="330">
        <v>0</v>
      </c>
      <c r="DA87" s="330">
        <v>0</v>
      </c>
      <c r="DB87" s="330">
        <v>0</v>
      </c>
      <c r="DC87" s="330">
        <v>0</v>
      </c>
      <c r="DD87" s="330">
        <v>0</v>
      </c>
      <c r="DE87" s="330">
        <v>0</v>
      </c>
      <c r="DF87" s="330">
        <v>0</v>
      </c>
      <c r="DG87" s="330">
        <v>0</v>
      </c>
      <c r="DH87" s="330">
        <v>0</v>
      </c>
      <c r="DI87" s="330">
        <v>0</v>
      </c>
      <c r="DJ87" s="330">
        <v>0</v>
      </c>
      <c r="DK87" s="330">
        <v>0</v>
      </c>
      <c r="DL87" s="330">
        <v>0</v>
      </c>
      <c r="DM87" s="330">
        <v>0</v>
      </c>
      <c r="DN87" s="330">
        <v>0</v>
      </c>
      <c r="DO87" s="330">
        <v>0</v>
      </c>
      <c r="DP87" s="330">
        <v>0</v>
      </c>
      <c r="DQ87" s="330">
        <v>0</v>
      </c>
      <c r="DR87" s="330">
        <v>0</v>
      </c>
      <c r="DS87" s="330">
        <v>0</v>
      </c>
      <c r="DT87" s="330">
        <v>0</v>
      </c>
      <c r="DU87" s="330">
        <v>0</v>
      </c>
      <c r="DV87" s="330">
        <v>0</v>
      </c>
      <c r="DW87" s="330">
        <v>0</v>
      </c>
      <c r="DX87" s="330">
        <v>0</v>
      </c>
      <c r="DY87" s="330">
        <v>0</v>
      </c>
      <c r="DZ87" s="330">
        <v>0</v>
      </c>
      <c r="EA87" s="330">
        <v>0</v>
      </c>
      <c r="EB87" s="330">
        <v>0</v>
      </c>
      <c r="EC87" s="330">
        <v>0</v>
      </c>
      <c r="ED87" s="330">
        <v>0</v>
      </c>
      <c r="EE87" s="330">
        <v>0</v>
      </c>
      <c r="EF87" s="330">
        <v>0</v>
      </c>
      <c r="EG87" s="330">
        <v>0</v>
      </c>
      <c r="EH87" s="330">
        <v>0</v>
      </c>
      <c r="EI87" s="330">
        <v>0</v>
      </c>
      <c r="EJ87" s="330">
        <v>0</v>
      </c>
      <c r="EK87" s="330">
        <v>0</v>
      </c>
      <c r="EL87" s="330">
        <v>0</v>
      </c>
      <c r="EM87" s="330">
        <v>0</v>
      </c>
      <c r="EN87" s="330">
        <v>0</v>
      </c>
      <c r="EO87" s="330">
        <v>0</v>
      </c>
      <c r="EP87" s="330">
        <v>0</v>
      </c>
      <c r="EQ87" s="330">
        <v>0</v>
      </c>
      <c r="ER87" s="330">
        <v>0</v>
      </c>
      <c r="ES87" s="330">
        <v>0</v>
      </c>
      <c r="ET87" s="330">
        <v>0</v>
      </c>
      <c r="EU87" s="330">
        <v>0</v>
      </c>
      <c r="EV87" s="330">
        <v>0</v>
      </c>
      <c r="EW87" s="330">
        <v>0</v>
      </c>
      <c r="EX87" s="330">
        <v>0</v>
      </c>
      <c r="EY87" s="330">
        <v>0</v>
      </c>
      <c r="EZ87" s="330">
        <v>0</v>
      </c>
      <c r="FA87" s="330">
        <v>0</v>
      </c>
      <c r="FB87" s="330">
        <v>0</v>
      </c>
      <c r="FC87" s="330">
        <v>0</v>
      </c>
      <c r="FD87" s="330">
        <v>0</v>
      </c>
      <c r="FE87" s="330">
        <v>0</v>
      </c>
      <c r="FF87" s="330">
        <v>0</v>
      </c>
      <c r="FG87" s="330">
        <v>0</v>
      </c>
      <c r="FH87" s="330">
        <v>0</v>
      </c>
      <c r="FI87" s="330">
        <v>0</v>
      </c>
      <c r="FJ87" s="330">
        <v>0</v>
      </c>
      <c r="FK87" s="330">
        <v>0</v>
      </c>
      <c r="FL87" s="330">
        <v>0</v>
      </c>
      <c r="FM87" s="330">
        <v>0</v>
      </c>
      <c r="FN87" s="330">
        <v>0</v>
      </c>
      <c r="FO87" s="330">
        <v>0</v>
      </c>
      <c r="FP87" s="330">
        <v>0</v>
      </c>
      <c r="FQ87" s="330">
        <v>0</v>
      </c>
      <c r="FR87" s="330">
        <v>0</v>
      </c>
      <c r="FS87" s="330">
        <v>0</v>
      </c>
      <c r="FT87" s="330">
        <v>0</v>
      </c>
      <c r="FU87" s="330">
        <v>0</v>
      </c>
      <c r="FV87" s="330">
        <v>0</v>
      </c>
      <c r="FW87" s="330">
        <v>0</v>
      </c>
      <c r="FX87" s="330">
        <v>0</v>
      </c>
      <c r="FY87" s="330">
        <v>0</v>
      </c>
      <c r="FZ87" s="330">
        <v>0</v>
      </c>
      <c r="GA87" s="330">
        <v>0</v>
      </c>
      <c r="GB87" s="330">
        <v>0</v>
      </c>
      <c r="GC87" s="330">
        <v>0</v>
      </c>
      <c r="GD87" s="330">
        <v>0</v>
      </c>
      <c r="GE87" s="330">
        <v>0</v>
      </c>
      <c r="GF87" s="330">
        <v>0</v>
      </c>
      <c r="GG87" s="330">
        <v>0</v>
      </c>
      <c r="GH87" s="330">
        <v>0</v>
      </c>
      <c r="GI87" s="330">
        <v>0</v>
      </c>
      <c r="GJ87" s="330">
        <v>0</v>
      </c>
      <c r="GK87" s="330">
        <v>0</v>
      </c>
      <c r="GL87" s="330">
        <v>0</v>
      </c>
      <c r="GM87" s="330">
        <v>0</v>
      </c>
      <c r="GN87" s="330">
        <v>0</v>
      </c>
      <c r="GO87" s="330">
        <v>0</v>
      </c>
      <c r="GP87" s="330">
        <v>0</v>
      </c>
      <c r="GQ87" s="330">
        <v>0</v>
      </c>
      <c r="GR87" s="330">
        <v>0</v>
      </c>
      <c r="GS87" s="330">
        <v>0</v>
      </c>
      <c r="GT87" s="330">
        <v>0</v>
      </c>
      <c r="GU87" s="330">
        <v>0</v>
      </c>
      <c r="GV87" s="330">
        <v>0</v>
      </c>
      <c r="GW87" s="330">
        <v>0</v>
      </c>
      <c r="GX87" s="330">
        <v>0</v>
      </c>
      <c r="GY87" s="330">
        <v>0</v>
      </c>
      <c r="GZ87" s="330">
        <v>0</v>
      </c>
      <c r="HA87" s="330">
        <v>0</v>
      </c>
      <c r="HB87" s="330">
        <v>0</v>
      </c>
      <c r="HC87" s="330">
        <v>0</v>
      </c>
      <c r="HD87" s="330">
        <v>0</v>
      </c>
      <c r="HE87" s="330">
        <v>0</v>
      </c>
      <c r="HF87" s="330">
        <v>0</v>
      </c>
      <c r="HG87" s="330">
        <v>0</v>
      </c>
      <c r="HH87" s="330">
        <v>0</v>
      </c>
      <c r="HI87" s="330">
        <v>0</v>
      </c>
      <c r="HJ87" s="330">
        <v>0</v>
      </c>
      <c r="HK87" s="330">
        <v>0</v>
      </c>
      <c r="HL87" s="330">
        <v>0</v>
      </c>
      <c r="HM87" s="330">
        <v>0</v>
      </c>
      <c r="HN87" s="330">
        <v>0</v>
      </c>
      <c r="HO87" s="330">
        <v>0</v>
      </c>
      <c r="HP87" s="330">
        <v>0</v>
      </c>
      <c r="HQ87" s="330">
        <v>0</v>
      </c>
      <c r="HR87" s="330">
        <v>0</v>
      </c>
      <c r="HS87" s="330">
        <v>0</v>
      </c>
      <c r="HT87" s="330">
        <v>0</v>
      </c>
      <c r="HU87" s="330">
        <v>0</v>
      </c>
      <c r="HV87" s="330">
        <v>0</v>
      </c>
      <c r="HW87" s="330">
        <v>0</v>
      </c>
      <c r="HX87" s="330">
        <v>0</v>
      </c>
      <c r="HY87" s="330">
        <v>0</v>
      </c>
      <c r="HZ87" s="330">
        <v>0</v>
      </c>
      <c r="IA87" s="330">
        <v>0</v>
      </c>
      <c r="IB87" s="330">
        <v>0</v>
      </c>
      <c r="IC87" s="330">
        <v>0</v>
      </c>
      <c r="ID87" s="330">
        <v>0</v>
      </c>
      <c r="IE87" s="330">
        <v>0</v>
      </c>
      <c r="IF87" s="330">
        <v>0</v>
      </c>
      <c r="IG87" s="330">
        <v>0</v>
      </c>
      <c r="IH87" s="330">
        <v>0</v>
      </c>
      <c r="II87" s="330">
        <v>0</v>
      </c>
      <c r="IJ87" s="330">
        <v>0</v>
      </c>
      <c r="IK87" s="330">
        <v>0</v>
      </c>
      <c r="IL87" s="330">
        <v>0</v>
      </c>
      <c r="IM87" s="330">
        <v>0</v>
      </c>
      <c r="IN87" s="330">
        <v>0</v>
      </c>
      <c r="IO87" s="330">
        <v>0</v>
      </c>
      <c r="IP87" s="330">
        <v>0</v>
      </c>
      <c r="IQ87" s="330">
        <v>0</v>
      </c>
      <c r="IR87" s="330">
        <v>0</v>
      </c>
      <c r="IS87" s="330">
        <v>0</v>
      </c>
      <c r="IT87" s="330">
        <v>0</v>
      </c>
      <c r="IU87" s="330">
        <v>0</v>
      </c>
      <c r="IV87" s="330">
        <v>0</v>
      </c>
      <c r="IW87" s="330">
        <v>0</v>
      </c>
      <c r="IX87" s="330">
        <v>0</v>
      </c>
      <c r="IY87" s="330">
        <v>0</v>
      </c>
      <c r="IZ87" s="330">
        <v>0</v>
      </c>
      <c r="JA87" s="330">
        <v>0</v>
      </c>
      <c r="JB87" s="330">
        <v>0</v>
      </c>
      <c r="JC87" s="330">
        <v>0</v>
      </c>
      <c r="JD87" s="330">
        <v>0</v>
      </c>
      <c r="JE87" s="330">
        <v>0</v>
      </c>
      <c r="JF87" s="330">
        <v>0</v>
      </c>
      <c r="JG87" s="330">
        <v>0</v>
      </c>
      <c r="JH87" s="330">
        <v>0</v>
      </c>
      <c r="JI87" s="330">
        <v>0</v>
      </c>
      <c r="JJ87" s="330">
        <v>0</v>
      </c>
      <c r="JK87" s="330">
        <v>0</v>
      </c>
      <c r="JL87" s="330">
        <v>0</v>
      </c>
      <c r="JM87" s="330">
        <v>0</v>
      </c>
      <c r="JN87" s="330">
        <v>0</v>
      </c>
      <c r="JO87" s="330">
        <v>0</v>
      </c>
      <c r="JP87" s="330">
        <v>0</v>
      </c>
      <c r="JQ87" s="330">
        <v>0</v>
      </c>
      <c r="JR87" s="330">
        <v>0</v>
      </c>
      <c r="JS87" s="330">
        <v>0</v>
      </c>
      <c r="JT87" s="330">
        <v>0</v>
      </c>
      <c r="JU87" s="330">
        <v>0</v>
      </c>
      <c r="JV87" s="330">
        <v>0</v>
      </c>
      <c r="JW87" s="330">
        <v>0</v>
      </c>
      <c r="JX87" s="330">
        <v>0</v>
      </c>
      <c r="JY87" s="330">
        <v>0</v>
      </c>
      <c r="JZ87" s="330">
        <v>0</v>
      </c>
      <c r="KA87" s="330">
        <v>0</v>
      </c>
      <c r="KB87" s="330">
        <v>0</v>
      </c>
      <c r="KC87" s="330">
        <v>0</v>
      </c>
      <c r="KD87" s="330">
        <v>0</v>
      </c>
      <c r="KE87" s="330">
        <v>0</v>
      </c>
      <c r="KF87" s="330">
        <v>0</v>
      </c>
      <c r="KG87" s="330">
        <v>0</v>
      </c>
      <c r="KH87" s="330">
        <v>0</v>
      </c>
      <c r="KI87" s="330">
        <v>0</v>
      </c>
      <c r="KJ87" s="330">
        <v>0</v>
      </c>
      <c r="KK87" s="330">
        <v>0</v>
      </c>
      <c r="KL87" s="330">
        <v>0</v>
      </c>
      <c r="KM87" s="330">
        <v>0</v>
      </c>
      <c r="KN87" s="330">
        <v>0</v>
      </c>
      <c r="KO87" s="330">
        <v>0</v>
      </c>
      <c r="KP87" s="330">
        <v>0</v>
      </c>
      <c r="KQ87" s="167"/>
      <c r="KS87" s="169">
        <f t="shared" si="11"/>
        <v>0</v>
      </c>
      <c r="KT87" s="169">
        <f t="shared" si="12"/>
        <v>0</v>
      </c>
      <c r="KU87" s="169">
        <f t="shared" si="14"/>
        <v>0</v>
      </c>
      <c r="KV87" s="178"/>
      <c r="KW87" s="178"/>
      <c r="KY87" s="168">
        <f t="shared" si="13"/>
        <v>0</v>
      </c>
    </row>
    <row r="88" spans="1:311" ht="12.75" customHeight="1" x14ac:dyDescent="0.25">
      <c r="A88" s="166">
        <f t="shared" si="9"/>
        <v>2007</v>
      </c>
      <c r="B88" s="273">
        <f t="shared" si="10"/>
        <v>39263</v>
      </c>
      <c r="C88" s="330">
        <v>0</v>
      </c>
      <c r="D88" s="330">
        <v>0</v>
      </c>
      <c r="E88" s="330">
        <v>0</v>
      </c>
      <c r="F88" s="330">
        <v>0</v>
      </c>
      <c r="G88" s="330">
        <v>0</v>
      </c>
      <c r="H88" s="330">
        <v>0</v>
      </c>
      <c r="I88" s="330">
        <v>0</v>
      </c>
      <c r="J88" s="330">
        <v>0</v>
      </c>
      <c r="K88" s="330">
        <v>0</v>
      </c>
      <c r="L88" s="330">
        <v>0</v>
      </c>
      <c r="M88" s="330">
        <v>0</v>
      </c>
      <c r="N88" s="330">
        <v>0</v>
      </c>
      <c r="O88" s="330">
        <v>0</v>
      </c>
      <c r="P88" s="330">
        <v>0</v>
      </c>
      <c r="Q88" s="330">
        <v>0</v>
      </c>
      <c r="R88" s="330">
        <v>0</v>
      </c>
      <c r="S88" s="330">
        <v>0</v>
      </c>
      <c r="T88" s="330">
        <v>0</v>
      </c>
      <c r="U88" s="330">
        <v>0</v>
      </c>
      <c r="V88" s="330">
        <v>0</v>
      </c>
      <c r="W88" s="330">
        <v>0</v>
      </c>
      <c r="X88" s="330">
        <v>0</v>
      </c>
      <c r="Y88" s="330">
        <v>0</v>
      </c>
      <c r="Z88" s="330">
        <v>0</v>
      </c>
      <c r="AA88" s="330">
        <v>0</v>
      </c>
      <c r="AB88" s="330">
        <v>0</v>
      </c>
      <c r="AC88" s="330">
        <v>0</v>
      </c>
      <c r="AD88" s="330">
        <v>0</v>
      </c>
      <c r="AE88" s="330">
        <v>0</v>
      </c>
      <c r="AF88" s="330">
        <v>0</v>
      </c>
      <c r="AG88" s="330">
        <v>0</v>
      </c>
      <c r="AH88" s="330">
        <v>0</v>
      </c>
      <c r="AI88" s="330">
        <v>0</v>
      </c>
      <c r="AJ88" s="330">
        <v>0</v>
      </c>
      <c r="AK88" s="330">
        <v>0</v>
      </c>
      <c r="AL88" s="330">
        <v>0</v>
      </c>
      <c r="AM88" s="330">
        <v>0</v>
      </c>
      <c r="AN88" s="330">
        <v>0</v>
      </c>
      <c r="AO88" s="330">
        <v>0</v>
      </c>
      <c r="AP88" s="330">
        <v>0</v>
      </c>
      <c r="AQ88" s="330">
        <v>0</v>
      </c>
      <c r="AR88" s="330">
        <v>0</v>
      </c>
      <c r="AS88" s="330">
        <v>0</v>
      </c>
      <c r="AT88" s="330">
        <v>0</v>
      </c>
      <c r="AU88" s="330">
        <v>0</v>
      </c>
      <c r="AV88" s="330">
        <v>0</v>
      </c>
      <c r="AW88" s="330">
        <v>0</v>
      </c>
      <c r="AX88" s="330">
        <v>0</v>
      </c>
      <c r="AY88" s="330">
        <v>0</v>
      </c>
      <c r="AZ88" s="330">
        <v>0</v>
      </c>
      <c r="BA88" s="330">
        <v>0</v>
      </c>
      <c r="BB88" s="330">
        <v>0</v>
      </c>
      <c r="BC88" s="330">
        <v>0</v>
      </c>
      <c r="BD88" s="330">
        <v>0</v>
      </c>
      <c r="BE88" s="330">
        <v>0</v>
      </c>
      <c r="BF88" s="330">
        <v>0</v>
      </c>
      <c r="BG88" s="330">
        <v>0</v>
      </c>
      <c r="BH88" s="330">
        <v>0</v>
      </c>
      <c r="BI88" s="330">
        <v>0</v>
      </c>
      <c r="BJ88" s="330">
        <v>0</v>
      </c>
      <c r="BK88" s="330">
        <v>0</v>
      </c>
      <c r="BL88" s="330">
        <v>0</v>
      </c>
      <c r="BM88" s="330">
        <v>0</v>
      </c>
      <c r="BN88" s="330">
        <v>0</v>
      </c>
      <c r="BO88" s="330">
        <v>0</v>
      </c>
      <c r="BP88" s="330">
        <v>0</v>
      </c>
      <c r="BQ88" s="330">
        <v>0</v>
      </c>
      <c r="BR88" s="330">
        <v>0</v>
      </c>
      <c r="BS88" s="330">
        <v>0</v>
      </c>
      <c r="BT88" s="330">
        <v>0</v>
      </c>
      <c r="BU88" s="330">
        <v>0</v>
      </c>
      <c r="BV88" s="330">
        <v>0</v>
      </c>
      <c r="BW88" s="330">
        <v>0</v>
      </c>
      <c r="BX88" s="330">
        <v>0</v>
      </c>
      <c r="BY88" s="330">
        <v>0</v>
      </c>
      <c r="BZ88" s="330">
        <v>0</v>
      </c>
      <c r="CA88" s="330">
        <v>0</v>
      </c>
      <c r="CB88" s="330">
        <v>0</v>
      </c>
      <c r="CC88" s="330">
        <v>0</v>
      </c>
      <c r="CD88" s="330">
        <v>0</v>
      </c>
      <c r="CE88" s="330">
        <v>0</v>
      </c>
      <c r="CF88" s="330">
        <v>0</v>
      </c>
      <c r="CG88" s="330">
        <v>0</v>
      </c>
      <c r="CH88" s="330">
        <v>0</v>
      </c>
      <c r="CI88" s="330">
        <v>0</v>
      </c>
      <c r="CJ88" s="330">
        <v>0</v>
      </c>
      <c r="CK88" s="330">
        <v>0</v>
      </c>
      <c r="CL88" s="330">
        <v>0</v>
      </c>
      <c r="CM88" s="330">
        <v>0</v>
      </c>
      <c r="CN88" s="330">
        <v>0</v>
      </c>
      <c r="CO88" s="330">
        <v>0</v>
      </c>
      <c r="CP88" s="330">
        <v>0</v>
      </c>
      <c r="CQ88" s="330">
        <v>0</v>
      </c>
      <c r="CR88" s="330">
        <v>0</v>
      </c>
      <c r="CS88" s="330">
        <v>0</v>
      </c>
      <c r="CT88" s="330">
        <v>0</v>
      </c>
      <c r="CU88" s="330">
        <v>0</v>
      </c>
      <c r="CV88" s="330">
        <v>0</v>
      </c>
      <c r="CW88" s="330">
        <v>0</v>
      </c>
      <c r="CX88" s="330">
        <v>0</v>
      </c>
      <c r="CY88" s="330">
        <v>0</v>
      </c>
      <c r="CZ88" s="330">
        <v>0</v>
      </c>
      <c r="DA88" s="330">
        <v>0</v>
      </c>
      <c r="DB88" s="330">
        <v>0</v>
      </c>
      <c r="DC88" s="330">
        <v>0</v>
      </c>
      <c r="DD88" s="330">
        <v>0</v>
      </c>
      <c r="DE88" s="330">
        <v>0</v>
      </c>
      <c r="DF88" s="330">
        <v>0</v>
      </c>
      <c r="DG88" s="330">
        <v>0</v>
      </c>
      <c r="DH88" s="330">
        <v>0</v>
      </c>
      <c r="DI88" s="330">
        <v>0</v>
      </c>
      <c r="DJ88" s="330">
        <v>0</v>
      </c>
      <c r="DK88" s="330">
        <v>0</v>
      </c>
      <c r="DL88" s="330">
        <v>0</v>
      </c>
      <c r="DM88" s="330">
        <v>0</v>
      </c>
      <c r="DN88" s="330">
        <v>0</v>
      </c>
      <c r="DO88" s="330">
        <v>0</v>
      </c>
      <c r="DP88" s="330">
        <v>0</v>
      </c>
      <c r="DQ88" s="330">
        <v>0</v>
      </c>
      <c r="DR88" s="330">
        <v>0</v>
      </c>
      <c r="DS88" s="330">
        <v>0</v>
      </c>
      <c r="DT88" s="330">
        <v>0</v>
      </c>
      <c r="DU88" s="330">
        <v>0</v>
      </c>
      <c r="DV88" s="330">
        <v>0</v>
      </c>
      <c r="DW88" s="330">
        <v>0</v>
      </c>
      <c r="DX88" s="330">
        <v>0</v>
      </c>
      <c r="DY88" s="330">
        <v>0</v>
      </c>
      <c r="DZ88" s="330">
        <v>0</v>
      </c>
      <c r="EA88" s="330">
        <v>0</v>
      </c>
      <c r="EB88" s="330">
        <v>0</v>
      </c>
      <c r="EC88" s="330">
        <v>0</v>
      </c>
      <c r="ED88" s="330">
        <v>0</v>
      </c>
      <c r="EE88" s="330">
        <v>0</v>
      </c>
      <c r="EF88" s="330">
        <v>0</v>
      </c>
      <c r="EG88" s="330">
        <v>0</v>
      </c>
      <c r="EH88" s="330">
        <v>0</v>
      </c>
      <c r="EI88" s="330">
        <v>0</v>
      </c>
      <c r="EJ88" s="330">
        <v>0</v>
      </c>
      <c r="EK88" s="330">
        <v>0</v>
      </c>
      <c r="EL88" s="330">
        <v>0</v>
      </c>
      <c r="EM88" s="330">
        <v>0</v>
      </c>
      <c r="EN88" s="330">
        <v>0</v>
      </c>
      <c r="EO88" s="330">
        <v>0</v>
      </c>
      <c r="EP88" s="330">
        <v>0</v>
      </c>
      <c r="EQ88" s="330">
        <v>0</v>
      </c>
      <c r="ER88" s="330">
        <v>0</v>
      </c>
      <c r="ES88" s="330">
        <v>0</v>
      </c>
      <c r="ET88" s="330">
        <v>0</v>
      </c>
      <c r="EU88" s="330">
        <v>0</v>
      </c>
      <c r="EV88" s="330">
        <v>0</v>
      </c>
      <c r="EW88" s="330">
        <v>0</v>
      </c>
      <c r="EX88" s="330">
        <v>0</v>
      </c>
      <c r="EY88" s="330">
        <v>0</v>
      </c>
      <c r="EZ88" s="330">
        <v>0</v>
      </c>
      <c r="FA88" s="330">
        <v>0</v>
      </c>
      <c r="FB88" s="330">
        <v>0</v>
      </c>
      <c r="FC88" s="330">
        <v>0</v>
      </c>
      <c r="FD88" s="330">
        <v>0</v>
      </c>
      <c r="FE88" s="330">
        <v>0</v>
      </c>
      <c r="FF88" s="330">
        <v>0</v>
      </c>
      <c r="FG88" s="330">
        <v>0</v>
      </c>
      <c r="FH88" s="330">
        <v>0</v>
      </c>
      <c r="FI88" s="330">
        <v>0</v>
      </c>
      <c r="FJ88" s="330">
        <v>0</v>
      </c>
      <c r="FK88" s="330">
        <v>0</v>
      </c>
      <c r="FL88" s="330">
        <v>0</v>
      </c>
      <c r="FM88" s="330">
        <v>0</v>
      </c>
      <c r="FN88" s="330">
        <v>0</v>
      </c>
      <c r="FO88" s="330">
        <v>0</v>
      </c>
      <c r="FP88" s="330">
        <v>0</v>
      </c>
      <c r="FQ88" s="330">
        <v>0</v>
      </c>
      <c r="FR88" s="330">
        <v>0</v>
      </c>
      <c r="FS88" s="330">
        <v>0</v>
      </c>
      <c r="FT88" s="330">
        <v>0</v>
      </c>
      <c r="FU88" s="330">
        <v>0</v>
      </c>
      <c r="FV88" s="330">
        <v>0</v>
      </c>
      <c r="FW88" s="330">
        <v>0</v>
      </c>
      <c r="FX88" s="330">
        <v>0</v>
      </c>
      <c r="FY88" s="330">
        <v>0</v>
      </c>
      <c r="FZ88" s="330">
        <v>0</v>
      </c>
      <c r="GA88" s="330">
        <v>0</v>
      </c>
      <c r="GB88" s="330">
        <v>0</v>
      </c>
      <c r="GC88" s="330">
        <v>0</v>
      </c>
      <c r="GD88" s="330">
        <v>0</v>
      </c>
      <c r="GE88" s="330">
        <v>0</v>
      </c>
      <c r="GF88" s="330">
        <v>0</v>
      </c>
      <c r="GG88" s="330">
        <v>0</v>
      </c>
      <c r="GH88" s="330">
        <v>0</v>
      </c>
      <c r="GI88" s="330">
        <v>0</v>
      </c>
      <c r="GJ88" s="330">
        <v>0</v>
      </c>
      <c r="GK88" s="330">
        <v>0</v>
      </c>
      <c r="GL88" s="330">
        <v>0</v>
      </c>
      <c r="GM88" s="330">
        <v>0</v>
      </c>
      <c r="GN88" s="330">
        <v>0</v>
      </c>
      <c r="GO88" s="330">
        <v>0</v>
      </c>
      <c r="GP88" s="330">
        <v>0</v>
      </c>
      <c r="GQ88" s="330">
        <v>0</v>
      </c>
      <c r="GR88" s="330">
        <v>0</v>
      </c>
      <c r="GS88" s="330">
        <v>0</v>
      </c>
      <c r="GT88" s="330">
        <v>0</v>
      </c>
      <c r="GU88" s="330">
        <v>0</v>
      </c>
      <c r="GV88" s="330">
        <v>0</v>
      </c>
      <c r="GW88" s="330">
        <v>0</v>
      </c>
      <c r="GX88" s="330">
        <v>0</v>
      </c>
      <c r="GY88" s="330">
        <v>0</v>
      </c>
      <c r="GZ88" s="330">
        <v>0</v>
      </c>
      <c r="HA88" s="330">
        <v>0</v>
      </c>
      <c r="HB88" s="330">
        <v>0</v>
      </c>
      <c r="HC88" s="330">
        <v>0</v>
      </c>
      <c r="HD88" s="330">
        <v>0</v>
      </c>
      <c r="HE88" s="330">
        <v>0</v>
      </c>
      <c r="HF88" s="330">
        <v>0</v>
      </c>
      <c r="HG88" s="330">
        <v>0</v>
      </c>
      <c r="HH88" s="330">
        <v>0</v>
      </c>
      <c r="HI88" s="330">
        <v>0</v>
      </c>
      <c r="HJ88" s="330">
        <v>0</v>
      </c>
      <c r="HK88" s="330">
        <v>0</v>
      </c>
      <c r="HL88" s="330">
        <v>0</v>
      </c>
      <c r="HM88" s="330">
        <v>0</v>
      </c>
      <c r="HN88" s="330">
        <v>0</v>
      </c>
      <c r="HO88" s="330">
        <v>0</v>
      </c>
      <c r="HP88" s="330">
        <v>0</v>
      </c>
      <c r="HQ88" s="330">
        <v>0</v>
      </c>
      <c r="HR88" s="330">
        <v>0</v>
      </c>
      <c r="HS88" s="330">
        <v>0</v>
      </c>
      <c r="HT88" s="330">
        <v>0</v>
      </c>
      <c r="HU88" s="330">
        <v>0</v>
      </c>
      <c r="HV88" s="330">
        <v>0</v>
      </c>
      <c r="HW88" s="330">
        <v>0</v>
      </c>
      <c r="HX88" s="330">
        <v>0</v>
      </c>
      <c r="HY88" s="330">
        <v>0</v>
      </c>
      <c r="HZ88" s="330">
        <v>0</v>
      </c>
      <c r="IA88" s="330">
        <v>0</v>
      </c>
      <c r="IB88" s="330">
        <v>0</v>
      </c>
      <c r="IC88" s="330">
        <v>0</v>
      </c>
      <c r="ID88" s="330">
        <v>0</v>
      </c>
      <c r="IE88" s="330">
        <v>0</v>
      </c>
      <c r="IF88" s="330">
        <v>0</v>
      </c>
      <c r="IG88" s="330">
        <v>0</v>
      </c>
      <c r="IH88" s="330">
        <v>0</v>
      </c>
      <c r="II88" s="330">
        <v>0</v>
      </c>
      <c r="IJ88" s="330">
        <v>0</v>
      </c>
      <c r="IK88" s="330">
        <v>0</v>
      </c>
      <c r="IL88" s="330">
        <v>0</v>
      </c>
      <c r="IM88" s="330">
        <v>0</v>
      </c>
      <c r="IN88" s="330">
        <v>0</v>
      </c>
      <c r="IO88" s="330">
        <v>0</v>
      </c>
      <c r="IP88" s="330">
        <v>0</v>
      </c>
      <c r="IQ88" s="330">
        <v>0</v>
      </c>
      <c r="IR88" s="330">
        <v>0</v>
      </c>
      <c r="IS88" s="330">
        <v>0</v>
      </c>
      <c r="IT88" s="330">
        <v>0</v>
      </c>
      <c r="IU88" s="330">
        <v>0</v>
      </c>
      <c r="IV88" s="330">
        <v>0</v>
      </c>
      <c r="IW88" s="330">
        <v>0</v>
      </c>
      <c r="IX88" s="330">
        <v>0</v>
      </c>
      <c r="IY88" s="330">
        <v>0</v>
      </c>
      <c r="IZ88" s="330">
        <v>0</v>
      </c>
      <c r="JA88" s="330">
        <v>0</v>
      </c>
      <c r="JB88" s="330">
        <v>0</v>
      </c>
      <c r="JC88" s="330">
        <v>0</v>
      </c>
      <c r="JD88" s="330">
        <v>0</v>
      </c>
      <c r="JE88" s="330">
        <v>0</v>
      </c>
      <c r="JF88" s="330">
        <v>0</v>
      </c>
      <c r="JG88" s="330">
        <v>0</v>
      </c>
      <c r="JH88" s="330">
        <v>0</v>
      </c>
      <c r="JI88" s="330">
        <v>0</v>
      </c>
      <c r="JJ88" s="330">
        <v>0</v>
      </c>
      <c r="JK88" s="330">
        <v>0</v>
      </c>
      <c r="JL88" s="330">
        <v>0</v>
      </c>
      <c r="JM88" s="330">
        <v>0</v>
      </c>
      <c r="JN88" s="330">
        <v>0</v>
      </c>
      <c r="JO88" s="330">
        <v>0</v>
      </c>
      <c r="JP88" s="330">
        <v>0</v>
      </c>
      <c r="JQ88" s="330">
        <v>0</v>
      </c>
      <c r="JR88" s="330">
        <v>0</v>
      </c>
      <c r="JS88" s="330">
        <v>0</v>
      </c>
      <c r="JT88" s="330">
        <v>0</v>
      </c>
      <c r="JU88" s="330">
        <v>0</v>
      </c>
      <c r="JV88" s="330">
        <v>0</v>
      </c>
      <c r="JW88" s="330">
        <v>0</v>
      </c>
      <c r="JX88" s="330">
        <v>0</v>
      </c>
      <c r="JY88" s="330">
        <v>0</v>
      </c>
      <c r="JZ88" s="330">
        <v>0</v>
      </c>
      <c r="KA88" s="330">
        <v>0</v>
      </c>
      <c r="KB88" s="330">
        <v>0</v>
      </c>
      <c r="KC88" s="330">
        <v>0</v>
      </c>
      <c r="KD88" s="330">
        <v>0</v>
      </c>
      <c r="KE88" s="330">
        <v>0</v>
      </c>
      <c r="KF88" s="330">
        <v>0</v>
      </c>
      <c r="KG88" s="330">
        <v>0</v>
      </c>
      <c r="KH88" s="330">
        <v>0</v>
      </c>
      <c r="KI88" s="330">
        <v>0</v>
      </c>
      <c r="KJ88" s="330">
        <v>0</v>
      </c>
      <c r="KK88" s="330">
        <v>0</v>
      </c>
      <c r="KL88" s="330">
        <v>0</v>
      </c>
      <c r="KM88" s="330">
        <v>0</v>
      </c>
      <c r="KN88" s="330">
        <v>0</v>
      </c>
      <c r="KO88" s="330">
        <v>0</v>
      </c>
      <c r="KP88" s="330">
        <v>0</v>
      </c>
      <c r="KQ88" s="167"/>
      <c r="KS88" s="169">
        <f t="shared" si="11"/>
        <v>0</v>
      </c>
      <c r="KT88" s="169">
        <f t="shared" si="12"/>
        <v>0</v>
      </c>
      <c r="KU88" s="169">
        <f t="shared" si="14"/>
        <v>0</v>
      </c>
      <c r="KV88" s="178"/>
      <c r="KW88" s="178"/>
      <c r="KY88" s="168">
        <f t="shared" si="13"/>
        <v>0</v>
      </c>
    </row>
    <row r="89" spans="1:311" ht="12.75" customHeight="1" x14ac:dyDescent="0.25">
      <c r="A89" s="166">
        <f t="shared" si="9"/>
        <v>2007</v>
      </c>
      <c r="B89" s="273">
        <f t="shared" si="10"/>
        <v>39355</v>
      </c>
      <c r="C89" s="330">
        <v>0</v>
      </c>
      <c r="D89" s="330">
        <v>0</v>
      </c>
      <c r="E89" s="330">
        <v>0</v>
      </c>
      <c r="F89" s="330">
        <v>0</v>
      </c>
      <c r="G89" s="330">
        <v>0</v>
      </c>
      <c r="H89" s="330">
        <v>0</v>
      </c>
      <c r="I89" s="330">
        <v>0</v>
      </c>
      <c r="J89" s="330">
        <v>0</v>
      </c>
      <c r="K89" s="330">
        <v>0</v>
      </c>
      <c r="L89" s="330">
        <v>0</v>
      </c>
      <c r="M89" s="330">
        <v>0</v>
      </c>
      <c r="N89" s="330">
        <v>0</v>
      </c>
      <c r="O89" s="330">
        <v>0</v>
      </c>
      <c r="P89" s="330">
        <v>0</v>
      </c>
      <c r="Q89" s="330">
        <v>0</v>
      </c>
      <c r="R89" s="330">
        <v>0</v>
      </c>
      <c r="S89" s="330">
        <v>0</v>
      </c>
      <c r="T89" s="330">
        <v>0</v>
      </c>
      <c r="U89" s="330">
        <v>0</v>
      </c>
      <c r="V89" s="330">
        <v>0</v>
      </c>
      <c r="W89" s="330">
        <v>0</v>
      </c>
      <c r="X89" s="330">
        <v>0</v>
      </c>
      <c r="Y89" s="330">
        <v>0</v>
      </c>
      <c r="Z89" s="330">
        <v>0</v>
      </c>
      <c r="AA89" s="330">
        <v>0</v>
      </c>
      <c r="AB89" s="330">
        <v>0</v>
      </c>
      <c r="AC89" s="330">
        <v>0</v>
      </c>
      <c r="AD89" s="330">
        <v>0</v>
      </c>
      <c r="AE89" s="330">
        <v>0</v>
      </c>
      <c r="AF89" s="330">
        <v>0</v>
      </c>
      <c r="AG89" s="330">
        <v>0</v>
      </c>
      <c r="AH89" s="330">
        <v>0</v>
      </c>
      <c r="AI89" s="330">
        <v>0</v>
      </c>
      <c r="AJ89" s="330">
        <v>0</v>
      </c>
      <c r="AK89" s="330">
        <v>0</v>
      </c>
      <c r="AL89" s="330">
        <v>0</v>
      </c>
      <c r="AM89" s="330">
        <v>0</v>
      </c>
      <c r="AN89" s="330">
        <v>0</v>
      </c>
      <c r="AO89" s="330">
        <v>0</v>
      </c>
      <c r="AP89" s="330">
        <v>0</v>
      </c>
      <c r="AQ89" s="330">
        <v>0</v>
      </c>
      <c r="AR89" s="330">
        <v>0</v>
      </c>
      <c r="AS89" s="330">
        <v>0</v>
      </c>
      <c r="AT89" s="330">
        <v>0</v>
      </c>
      <c r="AU89" s="330">
        <v>0</v>
      </c>
      <c r="AV89" s="330">
        <v>0</v>
      </c>
      <c r="AW89" s="330">
        <v>0</v>
      </c>
      <c r="AX89" s="330">
        <v>0</v>
      </c>
      <c r="AY89" s="330">
        <v>0</v>
      </c>
      <c r="AZ89" s="330">
        <v>0</v>
      </c>
      <c r="BA89" s="330">
        <v>0</v>
      </c>
      <c r="BB89" s="330">
        <v>0</v>
      </c>
      <c r="BC89" s="330">
        <v>0</v>
      </c>
      <c r="BD89" s="330">
        <v>0</v>
      </c>
      <c r="BE89" s="330">
        <v>0</v>
      </c>
      <c r="BF89" s="330">
        <v>0</v>
      </c>
      <c r="BG89" s="330">
        <v>0</v>
      </c>
      <c r="BH89" s="330">
        <v>0</v>
      </c>
      <c r="BI89" s="330">
        <v>0</v>
      </c>
      <c r="BJ89" s="330">
        <v>0</v>
      </c>
      <c r="BK89" s="330">
        <v>0</v>
      </c>
      <c r="BL89" s="330">
        <v>0</v>
      </c>
      <c r="BM89" s="330">
        <v>0</v>
      </c>
      <c r="BN89" s="330">
        <v>0</v>
      </c>
      <c r="BO89" s="330">
        <v>0</v>
      </c>
      <c r="BP89" s="330">
        <v>0</v>
      </c>
      <c r="BQ89" s="330">
        <v>0</v>
      </c>
      <c r="BR89" s="330">
        <v>0</v>
      </c>
      <c r="BS89" s="330">
        <v>0</v>
      </c>
      <c r="BT89" s="330">
        <v>0</v>
      </c>
      <c r="BU89" s="330">
        <v>0</v>
      </c>
      <c r="BV89" s="330">
        <v>0</v>
      </c>
      <c r="BW89" s="330">
        <v>0</v>
      </c>
      <c r="BX89" s="330">
        <v>0</v>
      </c>
      <c r="BY89" s="330">
        <v>0</v>
      </c>
      <c r="BZ89" s="330">
        <v>0</v>
      </c>
      <c r="CA89" s="330">
        <v>0</v>
      </c>
      <c r="CB89" s="330">
        <v>0</v>
      </c>
      <c r="CC89" s="330">
        <v>0</v>
      </c>
      <c r="CD89" s="330">
        <v>0</v>
      </c>
      <c r="CE89" s="330">
        <v>0</v>
      </c>
      <c r="CF89" s="330">
        <v>0</v>
      </c>
      <c r="CG89" s="330">
        <v>0</v>
      </c>
      <c r="CH89" s="330">
        <v>0</v>
      </c>
      <c r="CI89" s="330">
        <v>0</v>
      </c>
      <c r="CJ89" s="330">
        <v>0</v>
      </c>
      <c r="CK89" s="330">
        <v>0</v>
      </c>
      <c r="CL89" s="330">
        <v>0</v>
      </c>
      <c r="CM89" s="330">
        <v>0</v>
      </c>
      <c r="CN89" s="330">
        <v>0</v>
      </c>
      <c r="CO89" s="330">
        <v>0</v>
      </c>
      <c r="CP89" s="330">
        <v>0</v>
      </c>
      <c r="CQ89" s="330">
        <v>0</v>
      </c>
      <c r="CR89" s="330">
        <v>0</v>
      </c>
      <c r="CS89" s="330">
        <v>0</v>
      </c>
      <c r="CT89" s="330">
        <v>0</v>
      </c>
      <c r="CU89" s="330">
        <v>0</v>
      </c>
      <c r="CV89" s="330">
        <v>0</v>
      </c>
      <c r="CW89" s="330">
        <v>0</v>
      </c>
      <c r="CX89" s="330">
        <v>0</v>
      </c>
      <c r="CY89" s="330">
        <v>0</v>
      </c>
      <c r="CZ89" s="330">
        <v>0</v>
      </c>
      <c r="DA89" s="330">
        <v>0</v>
      </c>
      <c r="DB89" s="330">
        <v>0</v>
      </c>
      <c r="DC89" s="330">
        <v>0</v>
      </c>
      <c r="DD89" s="330">
        <v>0</v>
      </c>
      <c r="DE89" s="330">
        <v>0</v>
      </c>
      <c r="DF89" s="330">
        <v>0</v>
      </c>
      <c r="DG89" s="330">
        <v>0</v>
      </c>
      <c r="DH89" s="330">
        <v>0</v>
      </c>
      <c r="DI89" s="330">
        <v>0</v>
      </c>
      <c r="DJ89" s="330">
        <v>0</v>
      </c>
      <c r="DK89" s="330">
        <v>0</v>
      </c>
      <c r="DL89" s="330">
        <v>0</v>
      </c>
      <c r="DM89" s="330">
        <v>0</v>
      </c>
      <c r="DN89" s="330">
        <v>0</v>
      </c>
      <c r="DO89" s="330">
        <v>0</v>
      </c>
      <c r="DP89" s="330">
        <v>0</v>
      </c>
      <c r="DQ89" s="330">
        <v>0</v>
      </c>
      <c r="DR89" s="330">
        <v>0</v>
      </c>
      <c r="DS89" s="330">
        <v>0</v>
      </c>
      <c r="DT89" s="330">
        <v>0</v>
      </c>
      <c r="DU89" s="330">
        <v>0</v>
      </c>
      <c r="DV89" s="330">
        <v>0</v>
      </c>
      <c r="DW89" s="330">
        <v>0</v>
      </c>
      <c r="DX89" s="330">
        <v>0</v>
      </c>
      <c r="DY89" s="330">
        <v>0</v>
      </c>
      <c r="DZ89" s="330">
        <v>0</v>
      </c>
      <c r="EA89" s="330">
        <v>0</v>
      </c>
      <c r="EB89" s="330">
        <v>0</v>
      </c>
      <c r="EC89" s="330">
        <v>0</v>
      </c>
      <c r="ED89" s="330">
        <v>0</v>
      </c>
      <c r="EE89" s="330">
        <v>0</v>
      </c>
      <c r="EF89" s="330">
        <v>0</v>
      </c>
      <c r="EG89" s="330">
        <v>0</v>
      </c>
      <c r="EH89" s="330">
        <v>0</v>
      </c>
      <c r="EI89" s="330">
        <v>0</v>
      </c>
      <c r="EJ89" s="330">
        <v>0</v>
      </c>
      <c r="EK89" s="330">
        <v>0</v>
      </c>
      <c r="EL89" s="330">
        <v>0</v>
      </c>
      <c r="EM89" s="330">
        <v>0</v>
      </c>
      <c r="EN89" s="330">
        <v>0</v>
      </c>
      <c r="EO89" s="330">
        <v>0</v>
      </c>
      <c r="EP89" s="330">
        <v>0</v>
      </c>
      <c r="EQ89" s="330">
        <v>0</v>
      </c>
      <c r="ER89" s="330">
        <v>0</v>
      </c>
      <c r="ES89" s="330">
        <v>0</v>
      </c>
      <c r="ET89" s="330">
        <v>0</v>
      </c>
      <c r="EU89" s="330">
        <v>0</v>
      </c>
      <c r="EV89" s="330">
        <v>0</v>
      </c>
      <c r="EW89" s="330">
        <v>0</v>
      </c>
      <c r="EX89" s="330">
        <v>0</v>
      </c>
      <c r="EY89" s="330">
        <v>0</v>
      </c>
      <c r="EZ89" s="330">
        <v>0</v>
      </c>
      <c r="FA89" s="330">
        <v>0</v>
      </c>
      <c r="FB89" s="330">
        <v>0</v>
      </c>
      <c r="FC89" s="330">
        <v>0</v>
      </c>
      <c r="FD89" s="330">
        <v>0</v>
      </c>
      <c r="FE89" s="330">
        <v>0</v>
      </c>
      <c r="FF89" s="330">
        <v>0</v>
      </c>
      <c r="FG89" s="330">
        <v>0</v>
      </c>
      <c r="FH89" s="330">
        <v>0</v>
      </c>
      <c r="FI89" s="330">
        <v>0</v>
      </c>
      <c r="FJ89" s="330">
        <v>0</v>
      </c>
      <c r="FK89" s="330">
        <v>0</v>
      </c>
      <c r="FL89" s="330">
        <v>0</v>
      </c>
      <c r="FM89" s="330">
        <v>0</v>
      </c>
      <c r="FN89" s="330">
        <v>0</v>
      </c>
      <c r="FO89" s="330">
        <v>0</v>
      </c>
      <c r="FP89" s="330">
        <v>0</v>
      </c>
      <c r="FQ89" s="330">
        <v>0</v>
      </c>
      <c r="FR89" s="330">
        <v>0</v>
      </c>
      <c r="FS89" s="330">
        <v>0</v>
      </c>
      <c r="FT89" s="330">
        <v>0</v>
      </c>
      <c r="FU89" s="330">
        <v>0</v>
      </c>
      <c r="FV89" s="330">
        <v>0</v>
      </c>
      <c r="FW89" s="330">
        <v>0</v>
      </c>
      <c r="FX89" s="330">
        <v>0</v>
      </c>
      <c r="FY89" s="330">
        <v>0</v>
      </c>
      <c r="FZ89" s="330">
        <v>0</v>
      </c>
      <c r="GA89" s="330">
        <v>0</v>
      </c>
      <c r="GB89" s="330">
        <v>0</v>
      </c>
      <c r="GC89" s="330">
        <v>0</v>
      </c>
      <c r="GD89" s="330">
        <v>0</v>
      </c>
      <c r="GE89" s="330">
        <v>0</v>
      </c>
      <c r="GF89" s="330">
        <v>0</v>
      </c>
      <c r="GG89" s="330">
        <v>0</v>
      </c>
      <c r="GH89" s="330">
        <v>0</v>
      </c>
      <c r="GI89" s="330">
        <v>0</v>
      </c>
      <c r="GJ89" s="330">
        <v>0</v>
      </c>
      <c r="GK89" s="330">
        <v>0</v>
      </c>
      <c r="GL89" s="330">
        <v>0</v>
      </c>
      <c r="GM89" s="330">
        <v>0</v>
      </c>
      <c r="GN89" s="330">
        <v>0</v>
      </c>
      <c r="GO89" s="330">
        <v>0</v>
      </c>
      <c r="GP89" s="330">
        <v>0</v>
      </c>
      <c r="GQ89" s="330">
        <v>0</v>
      </c>
      <c r="GR89" s="330">
        <v>0</v>
      </c>
      <c r="GS89" s="330">
        <v>0</v>
      </c>
      <c r="GT89" s="330">
        <v>0</v>
      </c>
      <c r="GU89" s="330">
        <v>0</v>
      </c>
      <c r="GV89" s="330">
        <v>0</v>
      </c>
      <c r="GW89" s="330">
        <v>0</v>
      </c>
      <c r="GX89" s="330">
        <v>0</v>
      </c>
      <c r="GY89" s="330">
        <v>0</v>
      </c>
      <c r="GZ89" s="330">
        <v>0</v>
      </c>
      <c r="HA89" s="330">
        <v>0</v>
      </c>
      <c r="HB89" s="330">
        <v>0</v>
      </c>
      <c r="HC89" s="330">
        <v>0</v>
      </c>
      <c r="HD89" s="330">
        <v>0</v>
      </c>
      <c r="HE89" s="330">
        <v>0</v>
      </c>
      <c r="HF89" s="330">
        <v>0</v>
      </c>
      <c r="HG89" s="330">
        <v>0</v>
      </c>
      <c r="HH89" s="330">
        <v>0</v>
      </c>
      <c r="HI89" s="330">
        <v>0</v>
      </c>
      <c r="HJ89" s="330">
        <v>0</v>
      </c>
      <c r="HK89" s="330">
        <v>0</v>
      </c>
      <c r="HL89" s="330">
        <v>0</v>
      </c>
      <c r="HM89" s="330">
        <v>0</v>
      </c>
      <c r="HN89" s="330">
        <v>0</v>
      </c>
      <c r="HO89" s="330">
        <v>0</v>
      </c>
      <c r="HP89" s="330">
        <v>0</v>
      </c>
      <c r="HQ89" s="330">
        <v>0</v>
      </c>
      <c r="HR89" s="330">
        <v>0</v>
      </c>
      <c r="HS89" s="330">
        <v>0</v>
      </c>
      <c r="HT89" s="330">
        <v>0</v>
      </c>
      <c r="HU89" s="330">
        <v>0</v>
      </c>
      <c r="HV89" s="330">
        <v>0</v>
      </c>
      <c r="HW89" s="330">
        <v>0</v>
      </c>
      <c r="HX89" s="330">
        <v>0</v>
      </c>
      <c r="HY89" s="330">
        <v>0</v>
      </c>
      <c r="HZ89" s="330">
        <v>0</v>
      </c>
      <c r="IA89" s="330">
        <v>0</v>
      </c>
      <c r="IB89" s="330">
        <v>0</v>
      </c>
      <c r="IC89" s="330">
        <v>0</v>
      </c>
      <c r="ID89" s="330">
        <v>0</v>
      </c>
      <c r="IE89" s="330">
        <v>0</v>
      </c>
      <c r="IF89" s="330">
        <v>0</v>
      </c>
      <c r="IG89" s="330">
        <v>0</v>
      </c>
      <c r="IH89" s="330">
        <v>0</v>
      </c>
      <c r="II89" s="330">
        <v>0</v>
      </c>
      <c r="IJ89" s="330">
        <v>0</v>
      </c>
      <c r="IK89" s="330">
        <v>0</v>
      </c>
      <c r="IL89" s="330">
        <v>0</v>
      </c>
      <c r="IM89" s="330">
        <v>0</v>
      </c>
      <c r="IN89" s="330">
        <v>0</v>
      </c>
      <c r="IO89" s="330">
        <v>0</v>
      </c>
      <c r="IP89" s="330">
        <v>0</v>
      </c>
      <c r="IQ89" s="330">
        <v>0</v>
      </c>
      <c r="IR89" s="330">
        <v>0</v>
      </c>
      <c r="IS89" s="330">
        <v>0</v>
      </c>
      <c r="IT89" s="330">
        <v>0</v>
      </c>
      <c r="IU89" s="330">
        <v>0</v>
      </c>
      <c r="IV89" s="330">
        <v>0</v>
      </c>
      <c r="IW89" s="330">
        <v>0</v>
      </c>
      <c r="IX89" s="330">
        <v>0</v>
      </c>
      <c r="IY89" s="330">
        <v>0</v>
      </c>
      <c r="IZ89" s="330">
        <v>0</v>
      </c>
      <c r="JA89" s="330">
        <v>0</v>
      </c>
      <c r="JB89" s="330">
        <v>0</v>
      </c>
      <c r="JC89" s="330">
        <v>0</v>
      </c>
      <c r="JD89" s="330">
        <v>0</v>
      </c>
      <c r="JE89" s="330">
        <v>0</v>
      </c>
      <c r="JF89" s="330">
        <v>0</v>
      </c>
      <c r="JG89" s="330">
        <v>0</v>
      </c>
      <c r="JH89" s="330">
        <v>0</v>
      </c>
      <c r="JI89" s="330">
        <v>0</v>
      </c>
      <c r="JJ89" s="330">
        <v>0</v>
      </c>
      <c r="JK89" s="330">
        <v>0</v>
      </c>
      <c r="JL89" s="330">
        <v>0</v>
      </c>
      <c r="JM89" s="330">
        <v>0</v>
      </c>
      <c r="JN89" s="330">
        <v>0</v>
      </c>
      <c r="JO89" s="330">
        <v>0</v>
      </c>
      <c r="JP89" s="330">
        <v>0</v>
      </c>
      <c r="JQ89" s="330">
        <v>0</v>
      </c>
      <c r="JR89" s="330">
        <v>0</v>
      </c>
      <c r="JS89" s="330">
        <v>0</v>
      </c>
      <c r="JT89" s="330">
        <v>0</v>
      </c>
      <c r="JU89" s="330">
        <v>0</v>
      </c>
      <c r="JV89" s="330">
        <v>0</v>
      </c>
      <c r="JW89" s="330">
        <v>0</v>
      </c>
      <c r="JX89" s="330">
        <v>0</v>
      </c>
      <c r="JY89" s="330">
        <v>0</v>
      </c>
      <c r="JZ89" s="330">
        <v>0</v>
      </c>
      <c r="KA89" s="330">
        <v>0</v>
      </c>
      <c r="KB89" s="330">
        <v>0</v>
      </c>
      <c r="KC89" s="330">
        <v>0</v>
      </c>
      <c r="KD89" s="330">
        <v>0</v>
      </c>
      <c r="KE89" s="330">
        <v>0</v>
      </c>
      <c r="KF89" s="330">
        <v>0</v>
      </c>
      <c r="KG89" s="330">
        <v>0</v>
      </c>
      <c r="KH89" s="330">
        <v>0</v>
      </c>
      <c r="KI89" s="330">
        <v>0</v>
      </c>
      <c r="KJ89" s="330">
        <v>0</v>
      </c>
      <c r="KK89" s="330">
        <v>0</v>
      </c>
      <c r="KL89" s="330">
        <v>0</v>
      </c>
      <c r="KM89" s="330">
        <v>0</v>
      </c>
      <c r="KN89" s="330">
        <v>0</v>
      </c>
      <c r="KO89" s="330">
        <v>0</v>
      </c>
      <c r="KP89" s="330">
        <v>0</v>
      </c>
      <c r="KQ89" s="167"/>
      <c r="KS89" s="169">
        <f t="shared" si="11"/>
        <v>0</v>
      </c>
      <c r="KT89" s="169">
        <f t="shared" si="12"/>
        <v>0</v>
      </c>
      <c r="KU89" s="169">
        <f t="shared" si="14"/>
        <v>0</v>
      </c>
      <c r="KV89" s="178"/>
      <c r="KW89" s="178"/>
      <c r="KY89" s="168">
        <f t="shared" si="13"/>
        <v>0</v>
      </c>
    </row>
    <row r="90" spans="1:311" ht="12.75" customHeight="1" x14ac:dyDescent="0.25">
      <c r="A90" s="166">
        <f t="shared" si="9"/>
        <v>2007</v>
      </c>
      <c r="B90" s="273">
        <f t="shared" si="10"/>
        <v>39447</v>
      </c>
      <c r="C90" s="330">
        <v>0</v>
      </c>
      <c r="D90" s="330">
        <v>0</v>
      </c>
      <c r="E90" s="330">
        <v>0</v>
      </c>
      <c r="F90" s="330">
        <v>0</v>
      </c>
      <c r="G90" s="330">
        <v>0</v>
      </c>
      <c r="H90" s="330">
        <v>0</v>
      </c>
      <c r="I90" s="330">
        <v>0</v>
      </c>
      <c r="J90" s="330">
        <v>0</v>
      </c>
      <c r="K90" s="330">
        <v>0</v>
      </c>
      <c r="L90" s="330">
        <v>0</v>
      </c>
      <c r="M90" s="330">
        <v>0</v>
      </c>
      <c r="N90" s="330">
        <v>0</v>
      </c>
      <c r="O90" s="330">
        <v>0</v>
      </c>
      <c r="P90" s="330">
        <v>0</v>
      </c>
      <c r="Q90" s="330">
        <v>0</v>
      </c>
      <c r="R90" s="330">
        <v>0</v>
      </c>
      <c r="S90" s="330">
        <v>0</v>
      </c>
      <c r="T90" s="330">
        <v>0</v>
      </c>
      <c r="U90" s="330">
        <v>0</v>
      </c>
      <c r="V90" s="330">
        <v>0</v>
      </c>
      <c r="W90" s="330">
        <v>0</v>
      </c>
      <c r="X90" s="330">
        <v>0</v>
      </c>
      <c r="Y90" s="330">
        <v>0</v>
      </c>
      <c r="Z90" s="330">
        <v>0</v>
      </c>
      <c r="AA90" s="330">
        <v>0</v>
      </c>
      <c r="AB90" s="330">
        <v>0</v>
      </c>
      <c r="AC90" s="330">
        <v>0</v>
      </c>
      <c r="AD90" s="330">
        <v>0</v>
      </c>
      <c r="AE90" s="330">
        <v>0</v>
      </c>
      <c r="AF90" s="330">
        <v>0</v>
      </c>
      <c r="AG90" s="330">
        <v>0</v>
      </c>
      <c r="AH90" s="330">
        <v>0</v>
      </c>
      <c r="AI90" s="330">
        <v>0</v>
      </c>
      <c r="AJ90" s="330">
        <v>0</v>
      </c>
      <c r="AK90" s="330">
        <v>0</v>
      </c>
      <c r="AL90" s="330">
        <v>0</v>
      </c>
      <c r="AM90" s="330">
        <v>0</v>
      </c>
      <c r="AN90" s="330">
        <v>0</v>
      </c>
      <c r="AO90" s="330">
        <v>0</v>
      </c>
      <c r="AP90" s="330">
        <v>0</v>
      </c>
      <c r="AQ90" s="330">
        <v>0</v>
      </c>
      <c r="AR90" s="330">
        <v>0</v>
      </c>
      <c r="AS90" s="330">
        <v>0</v>
      </c>
      <c r="AT90" s="330">
        <v>0</v>
      </c>
      <c r="AU90" s="330">
        <v>0</v>
      </c>
      <c r="AV90" s="330">
        <v>0</v>
      </c>
      <c r="AW90" s="330">
        <v>0</v>
      </c>
      <c r="AX90" s="330">
        <v>0</v>
      </c>
      <c r="AY90" s="330">
        <v>0</v>
      </c>
      <c r="AZ90" s="330">
        <v>0</v>
      </c>
      <c r="BA90" s="330">
        <v>0</v>
      </c>
      <c r="BB90" s="330">
        <v>0</v>
      </c>
      <c r="BC90" s="330">
        <v>0</v>
      </c>
      <c r="BD90" s="330">
        <v>0</v>
      </c>
      <c r="BE90" s="330">
        <v>0</v>
      </c>
      <c r="BF90" s="330">
        <v>0</v>
      </c>
      <c r="BG90" s="330">
        <v>0</v>
      </c>
      <c r="BH90" s="330">
        <v>0</v>
      </c>
      <c r="BI90" s="330">
        <v>0</v>
      </c>
      <c r="BJ90" s="330">
        <v>0</v>
      </c>
      <c r="BK90" s="330">
        <v>0</v>
      </c>
      <c r="BL90" s="330">
        <v>0</v>
      </c>
      <c r="BM90" s="330">
        <v>0</v>
      </c>
      <c r="BN90" s="330">
        <v>0</v>
      </c>
      <c r="BO90" s="330">
        <v>0</v>
      </c>
      <c r="BP90" s="330">
        <v>0</v>
      </c>
      <c r="BQ90" s="330">
        <v>0</v>
      </c>
      <c r="BR90" s="330">
        <v>0</v>
      </c>
      <c r="BS90" s="330">
        <v>0</v>
      </c>
      <c r="BT90" s="330">
        <v>0</v>
      </c>
      <c r="BU90" s="330">
        <v>0</v>
      </c>
      <c r="BV90" s="330">
        <v>0</v>
      </c>
      <c r="BW90" s="330">
        <v>0</v>
      </c>
      <c r="BX90" s="330">
        <v>0</v>
      </c>
      <c r="BY90" s="330">
        <v>0</v>
      </c>
      <c r="BZ90" s="330">
        <v>0</v>
      </c>
      <c r="CA90" s="330">
        <v>0</v>
      </c>
      <c r="CB90" s="330">
        <v>0</v>
      </c>
      <c r="CC90" s="330">
        <v>0</v>
      </c>
      <c r="CD90" s="330">
        <v>0</v>
      </c>
      <c r="CE90" s="330">
        <v>0</v>
      </c>
      <c r="CF90" s="330">
        <v>0</v>
      </c>
      <c r="CG90" s="330">
        <v>0</v>
      </c>
      <c r="CH90" s="330">
        <v>0</v>
      </c>
      <c r="CI90" s="330">
        <v>0</v>
      </c>
      <c r="CJ90" s="330">
        <v>0</v>
      </c>
      <c r="CK90" s="330">
        <v>0</v>
      </c>
      <c r="CL90" s="330">
        <v>0</v>
      </c>
      <c r="CM90" s="330">
        <v>0</v>
      </c>
      <c r="CN90" s="330">
        <v>0</v>
      </c>
      <c r="CO90" s="330">
        <v>0</v>
      </c>
      <c r="CP90" s="330">
        <v>0</v>
      </c>
      <c r="CQ90" s="330">
        <v>0</v>
      </c>
      <c r="CR90" s="330">
        <v>0</v>
      </c>
      <c r="CS90" s="330">
        <v>0</v>
      </c>
      <c r="CT90" s="330">
        <v>0</v>
      </c>
      <c r="CU90" s="330">
        <v>0</v>
      </c>
      <c r="CV90" s="330">
        <v>0</v>
      </c>
      <c r="CW90" s="330">
        <v>0</v>
      </c>
      <c r="CX90" s="330">
        <v>0</v>
      </c>
      <c r="CY90" s="330">
        <v>0</v>
      </c>
      <c r="CZ90" s="330">
        <v>0</v>
      </c>
      <c r="DA90" s="330">
        <v>0</v>
      </c>
      <c r="DB90" s="330">
        <v>0</v>
      </c>
      <c r="DC90" s="330">
        <v>0</v>
      </c>
      <c r="DD90" s="330">
        <v>0</v>
      </c>
      <c r="DE90" s="330">
        <v>0</v>
      </c>
      <c r="DF90" s="330">
        <v>0</v>
      </c>
      <c r="DG90" s="330">
        <v>0</v>
      </c>
      <c r="DH90" s="330">
        <v>0</v>
      </c>
      <c r="DI90" s="330">
        <v>0</v>
      </c>
      <c r="DJ90" s="330">
        <v>0</v>
      </c>
      <c r="DK90" s="330">
        <v>0</v>
      </c>
      <c r="DL90" s="330">
        <v>0</v>
      </c>
      <c r="DM90" s="330">
        <v>0</v>
      </c>
      <c r="DN90" s="330">
        <v>0</v>
      </c>
      <c r="DO90" s="330">
        <v>0</v>
      </c>
      <c r="DP90" s="330">
        <v>0</v>
      </c>
      <c r="DQ90" s="330">
        <v>0</v>
      </c>
      <c r="DR90" s="330">
        <v>0</v>
      </c>
      <c r="DS90" s="330">
        <v>0</v>
      </c>
      <c r="DT90" s="330">
        <v>0</v>
      </c>
      <c r="DU90" s="330">
        <v>0</v>
      </c>
      <c r="DV90" s="330">
        <v>0</v>
      </c>
      <c r="DW90" s="330">
        <v>0</v>
      </c>
      <c r="DX90" s="330">
        <v>0</v>
      </c>
      <c r="DY90" s="330">
        <v>0</v>
      </c>
      <c r="DZ90" s="330">
        <v>0</v>
      </c>
      <c r="EA90" s="330">
        <v>0</v>
      </c>
      <c r="EB90" s="330">
        <v>0</v>
      </c>
      <c r="EC90" s="330">
        <v>0</v>
      </c>
      <c r="ED90" s="330">
        <v>0</v>
      </c>
      <c r="EE90" s="330">
        <v>0</v>
      </c>
      <c r="EF90" s="330">
        <v>0</v>
      </c>
      <c r="EG90" s="330">
        <v>0</v>
      </c>
      <c r="EH90" s="330">
        <v>0</v>
      </c>
      <c r="EI90" s="330">
        <v>0</v>
      </c>
      <c r="EJ90" s="330">
        <v>0</v>
      </c>
      <c r="EK90" s="330">
        <v>0</v>
      </c>
      <c r="EL90" s="330">
        <v>0</v>
      </c>
      <c r="EM90" s="330">
        <v>0</v>
      </c>
      <c r="EN90" s="330">
        <v>0</v>
      </c>
      <c r="EO90" s="330">
        <v>0</v>
      </c>
      <c r="EP90" s="330">
        <v>0</v>
      </c>
      <c r="EQ90" s="330">
        <v>0</v>
      </c>
      <c r="ER90" s="330">
        <v>0</v>
      </c>
      <c r="ES90" s="330">
        <v>0</v>
      </c>
      <c r="ET90" s="330">
        <v>0</v>
      </c>
      <c r="EU90" s="330">
        <v>0</v>
      </c>
      <c r="EV90" s="330">
        <v>0</v>
      </c>
      <c r="EW90" s="330">
        <v>0</v>
      </c>
      <c r="EX90" s="330">
        <v>0</v>
      </c>
      <c r="EY90" s="330">
        <v>0</v>
      </c>
      <c r="EZ90" s="330">
        <v>0</v>
      </c>
      <c r="FA90" s="330">
        <v>0</v>
      </c>
      <c r="FB90" s="330">
        <v>0</v>
      </c>
      <c r="FC90" s="330">
        <v>0</v>
      </c>
      <c r="FD90" s="330">
        <v>0</v>
      </c>
      <c r="FE90" s="330">
        <v>0</v>
      </c>
      <c r="FF90" s="330">
        <v>0</v>
      </c>
      <c r="FG90" s="330">
        <v>0</v>
      </c>
      <c r="FH90" s="330">
        <v>0</v>
      </c>
      <c r="FI90" s="330">
        <v>0</v>
      </c>
      <c r="FJ90" s="330">
        <v>0</v>
      </c>
      <c r="FK90" s="330">
        <v>0</v>
      </c>
      <c r="FL90" s="330">
        <v>0</v>
      </c>
      <c r="FM90" s="330">
        <v>0</v>
      </c>
      <c r="FN90" s="330">
        <v>0</v>
      </c>
      <c r="FO90" s="330">
        <v>0</v>
      </c>
      <c r="FP90" s="330">
        <v>0</v>
      </c>
      <c r="FQ90" s="330">
        <v>0</v>
      </c>
      <c r="FR90" s="330">
        <v>0</v>
      </c>
      <c r="FS90" s="330">
        <v>0</v>
      </c>
      <c r="FT90" s="330">
        <v>0</v>
      </c>
      <c r="FU90" s="330">
        <v>0</v>
      </c>
      <c r="FV90" s="330">
        <v>0</v>
      </c>
      <c r="FW90" s="330">
        <v>0</v>
      </c>
      <c r="FX90" s="330">
        <v>0</v>
      </c>
      <c r="FY90" s="330">
        <v>0</v>
      </c>
      <c r="FZ90" s="330">
        <v>0</v>
      </c>
      <c r="GA90" s="330">
        <v>0</v>
      </c>
      <c r="GB90" s="330">
        <v>0</v>
      </c>
      <c r="GC90" s="330">
        <v>0</v>
      </c>
      <c r="GD90" s="330">
        <v>0</v>
      </c>
      <c r="GE90" s="330">
        <v>0</v>
      </c>
      <c r="GF90" s="330">
        <v>0</v>
      </c>
      <c r="GG90" s="330">
        <v>0</v>
      </c>
      <c r="GH90" s="330">
        <v>0</v>
      </c>
      <c r="GI90" s="330">
        <v>0</v>
      </c>
      <c r="GJ90" s="330">
        <v>0</v>
      </c>
      <c r="GK90" s="330">
        <v>0</v>
      </c>
      <c r="GL90" s="330">
        <v>0</v>
      </c>
      <c r="GM90" s="330">
        <v>0</v>
      </c>
      <c r="GN90" s="330">
        <v>0</v>
      </c>
      <c r="GO90" s="330">
        <v>0</v>
      </c>
      <c r="GP90" s="330">
        <v>0</v>
      </c>
      <c r="GQ90" s="330">
        <v>0</v>
      </c>
      <c r="GR90" s="330">
        <v>0</v>
      </c>
      <c r="GS90" s="330">
        <v>0</v>
      </c>
      <c r="GT90" s="330">
        <v>0</v>
      </c>
      <c r="GU90" s="330">
        <v>0</v>
      </c>
      <c r="GV90" s="330">
        <v>0</v>
      </c>
      <c r="GW90" s="330">
        <v>0</v>
      </c>
      <c r="GX90" s="330">
        <v>0</v>
      </c>
      <c r="GY90" s="330">
        <v>0</v>
      </c>
      <c r="GZ90" s="330">
        <v>0</v>
      </c>
      <c r="HA90" s="330">
        <v>0</v>
      </c>
      <c r="HB90" s="330">
        <v>0</v>
      </c>
      <c r="HC90" s="330">
        <v>0</v>
      </c>
      <c r="HD90" s="330">
        <v>0</v>
      </c>
      <c r="HE90" s="330">
        <v>0</v>
      </c>
      <c r="HF90" s="330">
        <v>0</v>
      </c>
      <c r="HG90" s="330">
        <v>0</v>
      </c>
      <c r="HH90" s="330">
        <v>0</v>
      </c>
      <c r="HI90" s="330">
        <v>0</v>
      </c>
      <c r="HJ90" s="330">
        <v>0</v>
      </c>
      <c r="HK90" s="330">
        <v>0</v>
      </c>
      <c r="HL90" s="330">
        <v>0</v>
      </c>
      <c r="HM90" s="330">
        <v>0</v>
      </c>
      <c r="HN90" s="330">
        <v>0</v>
      </c>
      <c r="HO90" s="330">
        <v>0</v>
      </c>
      <c r="HP90" s="330">
        <v>0</v>
      </c>
      <c r="HQ90" s="330">
        <v>0</v>
      </c>
      <c r="HR90" s="330">
        <v>0</v>
      </c>
      <c r="HS90" s="330">
        <v>0</v>
      </c>
      <c r="HT90" s="330">
        <v>0</v>
      </c>
      <c r="HU90" s="330">
        <v>0</v>
      </c>
      <c r="HV90" s="330">
        <v>0</v>
      </c>
      <c r="HW90" s="330">
        <v>0</v>
      </c>
      <c r="HX90" s="330">
        <v>0</v>
      </c>
      <c r="HY90" s="330">
        <v>0</v>
      </c>
      <c r="HZ90" s="330">
        <v>0</v>
      </c>
      <c r="IA90" s="330">
        <v>0</v>
      </c>
      <c r="IB90" s="330">
        <v>0</v>
      </c>
      <c r="IC90" s="330">
        <v>0</v>
      </c>
      <c r="ID90" s="330">
        <v>0</v>
      </c>
      <c r="IE90" s="330">
        <v>0</v>
      </c>
      <c r="IF90" s="330">
        <v>0</v>
      </c>
      <c r="IG90" s="330">
        <v>0</v>
      </c>
      <c r="IH90" s="330">
        <v>0</v>
      </c>
      <c r="II90" s="330">
        <v>0</v>
      </c>
      <c r="IJ90" s="330">
        <v>0</v>
      </c>
      <c r="IK90" s="330">
        <v>0</v>
      </c>
      <c r="IL90" s="330">
        <v>0</v>
      </c>
      <c r="IM90" s="330">
        <v>0</v>
      </c>
      <c r="IN90" s="330">
        <v>0</v>
      </c>
      <c r="IO90" s="330">
        <v>0</v>
      </c>
      <c r="IP90" s="330">
        <v>0</v>
      </c>
      <c r="IQ90" s="330">
        <v>0</v>
      </c>
      <c r="IR90" s="330">
        <v>0</v>
      </c>
      <c r="IS90" s="330">
        <v>0</v>
      </c>
      <c r="IT90" s="330">
        <v>0</v>
      </c>
      <c r="IU90" s="330">
        <v>0</v>
      </c>
      <c r="IV90" s="330">
        <v>0</v>
      </c>
      <c r="IW90" s="330">
        <v>0</v>
      </c>
      <c r="IX90" s="330">
        <v>0</v>
      </c>
      <c r="IY90" s="330">
        <v>0</v>
      </c>
      <c r="IZ90" s="330">
        <v>0</v>
      </c>
      <c r="JA90" s="330">
        <v>0</v>
      </c>
      <c r="JB90" s="330">
        <v>0</v>
      </c>
      <c r="JC90" s="330">
        <v>0</v>
      </c>
      <c r="JD90" s="330">
        <v>0</v>
      </c>
      <c r="JE90" s="330">
        <v>0</v>
      </c>
      <c r="JF90" s="330">
        <v>0</v>
      </c>
      <c r="JG90" s="330">
        <v>0</v>
      </c>
      <c r="JH90" s="330">
        <v>0</v>
      </c>
      <c r="JI90" s="330">
        <v>0</v>
      </c>
      <c r="JJ90" s="330">
        <v>0</v>
      </c>
      <c r="JK90" s="330">
        <v>0</v>
      </c>
      <c r="JL90" s="330">
        <v>0</v>
      </c>
      <c r="JM90" s="330">
        <v>0</v>
      </c>
      <c r="JN90" s="330">
        <v>0</v>
      </c>
      <c r="JO90" s="330">
        <v>0</v>
      </c>
      <c r="JP90" s="330">
        <v>0</v>
      </c>
      <c r="JQ90" s="330">
        <v>0</v>
      </c>
      <c r="JR90" s="330">
        <v>0</v>
      </c>
      <c r="JS90" s="330">
        <v>0</v>
      </c>
      <c r="JT90" s="330">
        <v>0</v>
      </c>
      <c r="JU90" s="330">
        <v>0</v>
      </c>
      <c r="JV90" s="330">
        <v>0</v>
      </c>
      <c r="JW90" s="330">
        <v>0</v>
      </c>
      <c r="JX90" s="330">
        <v>0</v>
      </c>
      <c r="JY90" s="330">
        <v>0</v>
      </c>
      <c r="JZ90" s="330">
        <v>0</v>
      </c>
      <c r="KA90" s="330">
        <v>0</v>
      </c>
      <c r="KB90" s="330">
        <v>0</v>
      </c>
      <c r="KC90" s="330">
        <v>0</v>
      </c>
      <c r="KD90" s="330">
        <v>0</v>
      </c>
      <c r="KE90" s="330">
        <v>0</v>
      </c>
      <c r="KF90" s="330">
        <v>0</v>
      </c>
      <c r="KG90" s="330">
        <v>0</v>
      </c>
      <c r="KH90" s="330">
        <v>0</v>
      </c>
      <c r="KI90" s="330">
        <v>0</v>
      </c>
      <c r="KJ90" s="330">
        <v>0</v>
      </c>
      <c r="KK90" s="330">
        <v>0</v>
      </c>
      <c r="KL90" s="330">
        <v>0</v>
      </c>
      <c r="KM90" s="330">
        <v>0</v>
      </c>
      <c r="KN90" s="330">
        <v>0</v>
      </c>
      <c r="KO90" s="330">
        <v>0</v>
      </c>
      <c r="KP90" s="330">
        <v>0</v>
      </c>
      <c r="KQ90" s="167"/>
      <c r="KS90" s="169">
        <f t="shared" si="11"/>
        <v>0</v>
      </c>
      <c r="KT90" s="169">
        <f t="shared" si="12"/>
        <v>0</v>
      </c>
      <c r="KU90" s="169">
        <f t="shared" si="14"/>
        <v>0</v>
      </c>
      <c r="KV90" s="178"/>
      <c r="KW90" s="178"/>
      <c r="KY90" s="168">
        <f t="shared" si="13"/>
        <v>0</v>
      </c>
    </row>
    <row r="91" spans="1:311" ht="12.75" customHeight="1" x14ac:dyDescent="0.25">
      <c r="A91" s="166">
        <f t="shared" si="9"/>
        <v>2008</v>
      </c>
      <c r="B91" s="273">
        <f t="shared" si="10"/>
        <v>39538</v>
      </c>
      <c r="C91" s="330">
        <v>0</v>
      </c>
      <c r="D91" s="330">
        <v>0</v>
      </c>
      <c r="E91" s="330">
        <v>0</v>
      </c>
      <c r="F91" s="330">
        <v>0</v>
      </c>
      <c r="G91" s="330">
        <v>0</v>
      </c>
      <c r="H91" s="330">
        <v>0</v>
      </c>
      <c r="I91" s="330">
        <v>0</v>
      </c>
      <c r="J91" s="330">
        <v>0</v>
      </c>
      <c r="K91" s="330">
        <v>0</v>
      </c>
      <c r="L91" s="330">
        <v>0</v>
      </c>
      <c r="M91" s="330">
        <v>0</v>
      </c>
      <c r="N91" s="330">
        <v>0</v>
      </c>
      <c r="O91" s="330">
        <v>0</v>
      </c>
      <c r="P91" s="330">
        <v>0</v>
      </c>
      <c r="Q91" s="330">
        <v>0</v>
      </c>
      <c r="R91" s="330">
        <v>0</v>
      </c>
      <c r="S91" s="330">
        <v>0</v>
      </c>
      <c r="T91" s="330">
        <v>0</v>
      </c>
      <c r="U91" s="330">
        <v>0</v>
      </c>
      <c r="V91" s="330">
        <v>0</v>
      </c>
      <c r="W91" s="330">
        <v>0</v>
      </c>
      <c r="X91" s="330">
        <v>0</v>
      </c>
      <c r="Y91" s="330">
        <v>0</v>
      </c>
      <c r="Z91" s="330">
        <v>0</v>
      </c>
      <c r="AA91" s="330">
        <v>0</v>
      </c>
      <c r="AB91" s="330">
        <v>0</v>
      </c>
      <c r="AC91" s="330">
        <v>0</v>
      </c>
      <c r="AD91" s="330">
        <v>0</v>
      </c>
      <c r="AE91" s="330">
        <v>0</v>
      </c>
      <c r="AF91" s="330">
        <v>0</v>
      </c>
      <c r="AG91" s="330">
        <v>0</v>
      </c>
      <c r="AH91" s="330">
        <v>0</v>
      </c>
      <c r="AI91" s="330">
        <v>0</v>
      </c>
      <c r="AJ91" s="330">
        <v>0</v>
      </c>
      <c r="AK91" s="330">
        <v>0</v>
      </c>
      <c r="AL91" s="330">
        <v>0</v>
      </c>
      <c r="AM91" s="330">
        <v>0</v>
      </c>
      <c r="AN91" s="330">
        <v>0</v>
      </c>
      <c r="AO91" s="330">
        <v>0</v>
      </c>
      <c r="AP91" s="330">
        <v>0</v>
      </c>
      <c r="AQ91" s="330">
        <v>0</v>
      </c>
      <c r="AR91" s="330">
        <v>0</v>
      </c>
      <c r="AS91" s="330">
        <v>0</v>
      </c>
      <c r="AT91" s="330">
        <v>0</v>
      </c>
      <c r="AU91" s="330">
        <v>0</v>
      </c>
      <c r="AV91" s="330">
        <v>0</v>
      </c>
      <c r="AW91" s="330">
        <v>0</v>
      </c>
      <c r="AX91" s="330">
        <v>0</v>
      </c>
      <c r="AY91" s="330">
        <v>0</v>
      </c>
      <c r="AZ91" s="330">
        <v>0</v>
      </c>
      <c r="BA91" s="330">
        <v>0</v>
      </c>
      <c r="BB91" s="330">
        <v>0</v>
      </c>
      <c r="BC91" s="330">
        <v>0</v>
      </c>
      <c r="BD91" s="330">
        <v>0</v>
      </c>
      <c r="BE91" s="330">
        <v>0</v>
      </c>
      <c r="BF91" s="330">
        <v>0</v>
      </c>
      <c r="BG91" s="330">
        <v>0</v>
      </c>
      <c r="BH91" s="330">
        <v>0</v>
      </c>
      <c r="BI91" s="330">
        <v>0</v>
      </c>
      <c r="BJ91" s="330">
        <v>0</v>
      </c>
      <c r="BK91" s="330">
        <v>0</v>
      </c>
      <c r="BL91" s="330">
        <v>0</v>
      </c>
      <c r="BM91" s="330">
        <v>0</v>
      </c>
      <c r="BN91" s="330">
        <v>0</v>
      </c>
      <c r="BO91" s="330">
        <v>0</v>
      </c>
      <c r="BP91" s="330">
        <v>0</v>
      </c>
      <c r="BQ91" s="330">
        <v>0</v>
      </c>
      <c r="BR91" s="330">
        <v>0</v>
      </c>
      <c r="BS91" s="330">
        <v>0</v>
      </c>
      <c r="BT91" s="330">
        <v>0</v>
      </c>
      <c r="BU91" s="330">
        <v>0</v>
      </c>
      <c r="BV91" s="330">
        <v>0</v>
      </c>
      <c r="BW91" s="330">
        <v>0</v>
      </c>
      <c r="BX91" s="330">
        <v>0</v>
      </c>
      <c r="BY91" s="330">
        <v>0</v>
      </c>
      <c r="BZ91" s="330">
        <v>0</v>
      </c>
      <c r="CA91" s="330">
        <v>0</v>
      </c>
      <c r="CB91" s="330">
        <v>0</v>
      </c>
      <c r="CC91" s="330">
        <v>0</v>
      </c>
      <c r="CD91" s="330">
        <v>0</v>
      </c>
      <c r="CE91" s="330">
        <v>0</v>
      </c>
      <c r="CF91" s="330">
        <v>0</v>
      </c>
      <c r="CG91" s="330">
        <v>0</v>
      </c>
      <c r="CH91" s="330">
        <v>0</v>
      </c>
      <c r="CI91" s="330">
        <v>0</v>
      </c>
      <c r="CJ91" s="330">
        <v>0</v>
      </c>
      <c r="CK91" s="330">
        <v>0</v>
      </c>
      <c r="CL91" s="330">
        <v>0</v>
      </c>
      <c r="CM91" s="330">
        <v>0</v>
      </c>
      <c r="CN91" s="330">
        <v>0</v>
      </c>
      <c r="CO91" s="330">
        <v>0</v>
      </c>
      <c r="CP91" s="330">
        <v>0</v>
      </c>
      <c r="CQ91" s="330">
        <v>0</v>
      </c>
      <c r="CR91" s="330">
        <v>0</v>
      </c>
      <c r="CS91" s="330">
        <v>0</v>
      </c>
      <c r="CT91" s="330">
        <v>0</v>
      </c>
      <c r="CU91" s="330">
        <v>0</v>
      </c>
      <c r="CV91" s="330">
        <v>0</v>
      </c>
      <c r="CW91" s="330">
        <v>0</v>
      </c>
      <c r="CX91" s="330">
        <v>0</v>
      </c>
      <c r="CY91" s="330">
        <v>0</v>
      </c>
      <c r="CZ91" s="330">
        <v>0</v>
      </c>
      <c r="DA91" s="330">
        <v>0</v>
      </c>
      <c r="DB91" s="330">
        <v>0</v>
      </c>
      <c r="DC91" s="330">
        <v>0</v>
      </c>
      <c r="DD91" s="330">
        <v>0</v>
      </c>
      <c r="DE91" s="330">
        <v>0</v>
      </c>
      <c r="DF91" s="330">
        <v>0</v>
      </c>
      <c r="DG91" s="330">
        <v>0</v>
      </c>
      <c r="DH91" s="330">
        <v>0</v>
      </c>
      <c r="DI91" s="330">
        <v>0</v>
      </c>
      <c r="DJ91" s="330">
        <v>0</v>
      </c>
      <c r="DK91" s="330">
        <v>0</v>
      </c>
      <c r="DL91" s="330">
        <v>0</v>
      </c>
      <c r="DM91" s="330">
        <v>0</v>
      </c>
      <c r="DN91" s="330">
        <v>0</v>
      </c>
      <c r="DO91" s="330">
        <v>0</v>
      </c>
      <c r="DP91" s="330">
        <v>0</v>
      </c>
      <c r="DQ91" s="330">
        <v>0</v>
      </c>
      <c r="DR91" s="330">
        <v>0</v>
      </c>
      <c r="DS91" s="330">
        <v>0</v>
      </c>
      <c r="DT91" s="330">
        <v>0</v>
      </c>
      <c r="DU91" s="330">
        <v>0</v>
      </c>
      <c r="DV91" s="330">
        <v>0</v>
      </c>
      <c r="DW91" s="330">
        <v>0</v>
      </c>
      <c r="DX91" s="330">
        <v>0</v>
      </c>
      <c r="DY91" s="330">
        <v>0</v>
      </c>
      <c r="DZ91" s="330">
        <v>0</v>
      </c>
      <c r="EA91" s="330">
        <v>0</v>
      </c>
      <c r="EB91" s="330">
        <v>0</v>
      </c>
      <c r="EC91" s="330">
        <v>0</v>
      </c>
      <c r="ED91" s="330">
        <v>0</v>
      </c>
      <c r="EE91" s="330">
        <v>0</v>
      </c>
      <c r="EF91" s="330">
        <v>0</v>
      </c>
      <c r="EG91" s="330">
        <v>0</v>
      </c>
      <c r="EH91" s="330">
        <v>0</v>
      </c>
      <c r="EI91" s="330">
        <v>0</v>
      </c>
      <c r="EJ91" s="330">
        <v>0</v>
      </c>
      <c r="EK91" s="330">
        <v>0</v>
      </c>
      <c r="EL91" s="330">
        <v>0</v>
      </c>
      <c r="EM91" s="330">
        <v>0</v>
      </c>
      <c r="EN91" s="330">
        <v>0</v>
      </c>
      <c r="EO91" s="330">
        <v>0</v>
      </c>
      <c r="EP91" s="330">
        <v>0</v>
      </c>
      <c r="EQ91" s="330">
        <v>0</v>
      </c>
      <c r="ER91" s="330">
        <v>0</v>
      </c>
      <c r="ES91" s="330">
        <v>0</v>
      </c>
      <c r="ET91" s="330">
        <v>0</v>
      </c>
      <c r="EU91" s="330">
        <v>0</v>
      </c>
      <c r="EV91" s="330">
        <v>0</v>
      </c>
      <c r="EW91" s="330">
        <v>0</v>
      </c>
      <c r="EX91" s="330">
        <v>0</v>
      </c>
      <c r="EY91" s="330">
        <v>0</v>
      </c>
      <c r="EZ91" s="330">
        <v>0</v>
      </c>
      <c r="FA91" s="330">
        <v>0</v>
      </c>
      <c r="FB91" s="330">
        <v>0</v>
      </c>
      <c r="FC91" s="330">
        <v>0</v>
      </c>
      <c r="FD91" s="330">
        <v>0</v>
      </c>
      <c r="FE91" s="330">
        <v>0</v>
      </c>
      <c r="FF91" s="330">
        <v>0</v>
      </c>
      <c r="FG91" s="330">
        <v>0</v>
      </c>
      <c r="FH91" s="330">
        <v>0</v>
      </c>
      <c r="FI91" s="330">
        <v>0</v>
      </c>
      <c r="FJ91" s="330">
        <v>0</v>
      </c>
      <c r="FK91" s="330">
        <v>0</v>
      </c>
      <c r="FL91" s="330">
        <v>0</v>
      </c>
      <c r="FM91" s="330">
        <v>0</v>
      </c>
      <c r="FN91" s="330">
        <v>0</v>
      </c>
      <c r="FO91" s="330">
        <v>0</v>
      </c>
      <c r="FP91" s="330">
        <v>0</v>
      </c>
      <c r="FQ91" s="330">
        <v>0</v>
      </c>
      <c r="FR91" s="330">
        <v>0</v>
      </c>
      <c r="FS91" s="330">
        <v>0</v>
      </c>
      <c r="FT91" s="330">
        <v>0</v>
      </c>
      <c r="FU91" s="330">
        <v>0</v>
      </c>
      <c r="FV91" s="330">
        <v>0</v>
      </c>
      <c r="FW91" s="330">
        <v>0</v>
      </c>
      <c r="FX91" s="330">
        <v>0</v>
      </c>
      <c r="FY91" s="330">
        <v>0</v>
      </c>
      <c r="FZ91" s="330">
        <v>0</v>
      </c>
      <c r="GA91" s="330">
        <v>0</v>
      </c>
      <c r="GB91" s="330">
        <v>0</v>
      </c>
      <c r="GC91" s="330">
        <v>0</v>
      </c>
      <c r="GD91" s="330">
        <v>0</v>
      </c>
      <c r="GE91" s="330">
        <v>0</v>
      </c>
      <c r="GF91" s="330">
        <v>0</v>
      </c>
      <c r="GG91" s="330">
        <v>0</v>
      </c>
      <c r="GH91" s="330">
        <v>0</v>
      </c>
      <c r="GI91" s="330">
        <v>0</v>
      </c>
      <c r="GJ91" s="330">
        <v>0</v>
      </c>
      <c r="GK91" s="330">
        <v>0</v>
      </c>
      <c r="GL91" s="330">
        <v>0</v>
      </c>
      <c r="GM91" s="330">
        <v>0</v>
      </c>
      <c r="GN91" s="330">
        <v>0</v>
      </c>
      <c r="GO91" s="330">
        <v>0</v>
      </c>
      <c r="GP91" s="330">
        <v>0</v>
      </c>
      <c r="GQ91" s="330">
        <v>0</v>
      </c>
      <c r="GR91" s="330">
        <v>0</v>
      </c>
      <c r="GS91" s="330">
        <v>0</v>
      </c>
      <c r="GT91" s="330">
        <v>0</v>
      </c>
      <c r="GU91" s="330">
        <v>0</v>
      </c>
      <c r="GV91" s="330">
        <v>0</v>
      </c>
      <c r="GW91" s="330">
        <v>0</v>
      </c>
      <c r="GX91" s="330">
        <v>0</v>
      </c>
      <c r="GY91" s="330">
        <v>0</v>
      </c>
      <c r="GZ91" s="330">
        <v>0</v>
      </c>
      <c r="HA91" s="330">
        <v>0</v>
      </c>
      <c r="HB91" s="330">
        <v>0</v>
      </c>
      <c r="HC91" s="330">
        <v>0</v>
      </c>
      <c r="HD91" s="330">
        <v>0</v>
      </c>
      <c r="HE91" s="330">
        <v>0</v>
      </c>
      <c r="HF91" s="330">
        <v>0</v>
      </c>
      <c r="HG91" s="330">
        <v>0</v>
      </c>
      <c r="HH91" s="330">
        <v>0</v>
      </c>
      <c r="HI91" s="330">
        <v>0</v>
      </c>
      <c r="HJ91" s="330">
        <v>0</v>
      </c>
      <c r="HK91" s="330">
        <v>0</v>
      </c>
      <c r="HL91" s="330">
        <v>0</v>
      </c>
      <c r="HM91" s="330">
        <v>0</v>
      </c>
      <c r="HN91" s="330">
        <v>0</v>
      </c>
      <c r="HO91" s="330">
        <v>0</v>
      </c>
      <c r="HP91" s="330">
        <v>0</v>
      </c>
      <c r="HQ91" s="330">
        <v>0</v>
      </c>
      <c r="HR91" s="330">
        <v>0</v>
      </c>
      <c r="HS91" s="330">
        <v>0</v>
      </c>
      <c r="HT91" s="330">
        <v>0</v>
      </c>
      <c r="HU91" s="330">
        <v>0</v>
      </c>
      <c r="HV91" s="330">
        <v>0</v>
      </c>
      <c r="HW91" s="330">
        <v>0</v>
      </c>
      <c r="HX91" s="330">
        <v>0</v>
      </c>
      <c r="HY91" s="330">
        <v>0</v>
      </c>
      <c r="HZ91" s="330">
        <v>0</v>
      </c>
      <c r="IA91" s="330">
        <v>0</v>
      </c>
      <c r="IB91" s="330">
        <v>0</v>
      </c>
      <c r="IC91" s="330">
        <v>0</v>
      </c>
      <c r="ID91" s="330">
        <v>0</v>
      </c>
      <c r="IE91" s="330">
        <v>0</v>
      </c>
      <c r="IF91" s="330">
        <v>0</v>
      </c>
      <c r="IG91" s="330">
        <v>0</v>
      </c>
      <c r="IH91" s="330">
        <v>0</v>
      </c>
      <c r="II91" s="330">
        <v>0</v>
      </c>
      <c r="IJ91" s="330">
        <v>0</v>
      </c>
      <c r="IK91" s="330">
        <v>0</v>
      </c>
      <c r="IL91" s="330">
        <v>0</v>
      </c>
      <c r="IM91" s="330">
        <v>0</v>
      </c>
      <c r="IN91" s="330">
        <v>0</v>
      </c>
      <c r="IO91" s="330">
        <v>0</v>
      </c>
      <c r="IP91" s="330">
        <v>0</v>
      </c>
      <c r="IQ91" s="330">
        <v>0</v>
      </c>
      <c r="IR91" s="330">
        <v>0</v>
      </c>
      <c r="IS91" s="330">
        <v>0</v>
      </c>
      <c r="IT91" s="330">
        <v>0</v>
      </c>
      <c r="IU91" s="330">
        <v>0</v>
      </c>
      <c r="IV91" s="330">
        <v>0</v>
      </c>
      <c r="IW91" s="330">
        <v>0</v>
      </c>
      <c r="IX91" s="330">
        <v>0</v>
      </c>
      <c r="IY91" s="330">
        <v>0</v>
      </c>
      <c r="IZ91" s="330">
        <v>0</v>
      </c>
      <c r="JA91" s="330">
        <v>0</v>
      </c>
      <c r="JB91" s="330">
        <v>0</v>
      </c>
      <c r="JC91" s="330">
        <v>0</v>
      </c>
      <c r="JD91" s="330">
        <v>0</v>
      </c>
      <c r="JE91" s="330">
        <v>0</v>
      </c>
      <c r="JF91" s="330">
        <v>0</v>
      </c>
      <c r="JG91" s="330">
        <v>0</v>
      </c>
      <c r="JH91" s="330">
        <v>0</v>
      </c>
      <c r="JI91" s="330">
        <v>0</v>
      </c>
      <c r="JJ91" s="330">
        <v>0</v>
      </c>
      <c r="JK91" s="330">
        <v>0</v>
      </c>
      <c r="JL91" s="330">
        <v>0</v>
      </c>
      <c r="JM91" s="330">
        <v>0</v>
      </c>
      <c r="JN91" s="330">
        <v>0</v>
      </c>
      <c r="JO91" s="330">
        <v>0</v>
      </c>
      <c r="JP91" s="330">
        <v>0</v>
      </c>
      <c r="JQ91" s="330">
        <v>0</v>
      </c>
      <c r="JR91" s="330">
        <v>0</v>
      </c>
      <c r="JS91" s="330">
        <v>0</v>
      </c>
      <c r="JT91" s="330">
        <v>0</v>
      </c>
      <c r="JU91" s="330">
        <v>0</v>
      </c>
      <c r="JV91" s="330">
        <v>0</v>
      </c>
      <c r="JW91" s="330">
        <v>0</v>
      </c>
      <c r="JX91" s="330">
        <v>0</v>
      </c>
      <c r="JY91" s="330">
        <v>0</v>
      </c>
      <c r="JZ91" s="330">
        <v>0</v>
      </c>
      <c r="KA91" s="330">
        <v>0</v>
      </c>
      <c r="KB91" s="330">
        <v>0</v>
      </c>
      <c r="KC91" s="330">
        <v>0</v>
      </c>
      <c r="KD91" s="330">
        <v>0</v>
      </c>
      <c r="KE91" s="330">
        <v>0</v>
      </c>
      <c r="KF91" s="330">
        <v>0</v>
      </c>
      <c r="KG91" s="330">
        <v>0</v>
      </c>
      <c r="KH91" s="330">
        <v>0</v>
      </c>
      <c r="KI91" s="330">
        <v>0</v>
      </c>
      <c r="KJ91" s="330">
        <v>0</v>
      </c>
      <c r="KK91" s="330">
        <v>0</v>
      </c>
      <c r="KL91" s="330">
        <v>0</v>
      </c>
      <c r="KM91" s="330">
        <v>0</v>
      </c>
      <c r="KN91" s="330">
        <v>0</v>
      </c>
      <c r="KO91" s="330">
        <v>0</v>
      </c>
      <c r="KP91" s="330">
        <v>0</v>
      </c>
      <c r="KQ91" s="167"/>
      <c r="KR91" s="200"/>
      <c r="KS91" s="169">
        <f t="shared" si="11"/>
        <v>0</v>
      </c>
      <c r="KT91" s="169">
        <f t="shared" si="12"/>
        <v>0</v>
      </c>
      <c r="KU91" s="169">
        <f t="shared" si="14"/>
        <v>0</v>
      </c>
      <c r="KV91" s="178"/>
      <c r="KW91" s="178"/>
      <c r="KY91" s="168">
        <f t="shared" si="13"/>
        <v>0</v>
      </c>
    </row>
    <row r="92" spans="1:311" ht="12.75" customHeight="1" x14ac:dyDescent="0.25">
      <c r="A92" s="166">
        <f t="shared" si="9"/>
        <v>2008</v>
      </c>
      <c r="B92" s="273">
        <f t="shared" si="10"/>
        <v>39629</v>
      </c>
      <c r="C92" s="330">
        <v>0</v>
      </c>
      <c r="D92" s="330">
        <v>0</v>
      </c>
      <c r="E92" s="330">
        <v>0</v>
      </c>
      <c r="F92" s="330">
        <v>0</v>
      </c>
      <c r="G92" s="330">
        <v>0</v>
      </c>
      <c r="H92" s="330">
        <v>0</v>
      </c>
      <c r="I92" s="330">
        <v>0</v>
      </c>
      <c r="J92" s="330">
        <v>0</v>
      </c>
      <c r="K92" s="330">
        <v>0</v>
      </c>
      <c r="L92" s="330">
        <v>0</v>
      </c>
      <c r="M92" s="330">
        <v>0</v>
      </c>
      <c r="N92" s="330">
        <v>0</v>
      </c>
      <c r="O92" s="330">
        <v>0</v>
      </c>
      <c r="P92" s="330">
        <v>0</v>
      </c>
      <c r="Q92" s="330">
        <v>0</v>
      </c>
      <c r="R92" s="330">
        <v>0</v>
      </c>
      <c r="S92" s="330">
        <v>0</v>
      </c>
      <c r="T92" s="330">
        <v>0</v>
      </c>
      <c r="U92" s="330">
        <v>0</v>
      </c>
      <c r="V92" s="330">
        <v>0</v>
      </c>
      <c r="W92" s="330">
        <v>0</v>
      </c>
      <c r="X92" s="330">
        <v>0</v>
      </c>
      <c r="Y92" s="330">
        <v>0</v>
      </c>
      <c r="Z92" s="330">
        <v>0</v>
      </c>
      <c r="AA92" s="330">
        <v>0</v>
      </c>
      <c r="AB92" s="330">
        <v>0</v>
      </c>
      <c r="AC92" s="330">
        <v>0</v>
      </c>
      <c r="AD92" s="330">
        <v>0</v>
      </c>
      <c r="AE92" s="330">
        <v>0</v>
      </c>
      <c r="AF92" s="330">
        <v>0</v>
      </c>
      <c r="AG92" s="330">
        <v>0</v>
      </c>
      <c r="AH92" s="330">
        <v>0</v>
      </c>
      <c r="AI92" s="330">
        <v>0</v>
      </c>
      <c r="AJ92" s="330">
        <v>0</v>
      </c>
      <c r="AK92" s="330">
        <v>0</v>
      </c>
      <c r="AL92" s="330">
        <v>0</v>
      </c>
      <c r="AM92" s="330">
        <v>0</v>
      </c>
      <c r="AN92" s="330">
        <v>0</v>
      </c>
      <c r="AO92" s="330">
        <v>0</v>
      </c>
      <c r="AP92" s="330">
        <v>0</v>
      </c>
      <c r="AQ92" s="330">
        <v>0</v>
      </c>
      <c r="AR92" s="330">
        <v>0</v>
      </c>
      <c r="AS92" s="330">
        <v>0</v>
      </c>
      <c r="AT92" s="330">
        <v>0</v>
      </c>
      <c r="AU92" s="330">
        <v>0</v>
      </c>
      <c r="AV92" s="330">
        <v>0</v>
      </c>
      <c r="AW92" s="330">
        <v>0</v>
      </c>
      <c r="AX92" s="330">
        <v>0</v>
      </c>
      <c r="AY92" s="330">
        <v>0</v>
      </c>
      <c r="AZ92" s="330">
        <v>0</v>
      </c>
      <c r="BA92" s="330">
        <v>0</v>
      </c>
      <c r="BB92" s="330">
        <v>0</v>
      </c>
      <c r="BC92" s="330">
        <v>0</v>
      </c>
      <c r="BD92" s="330">
        <v>0</v>
      </c>
      <c r="BE92" s="330">
        <v>0</v>
      </c>
      <c r="BF92" s="330">
        <v>0</v>
      </c>
      <c r="BG92" s="330">
        <v>0</v>
      </c>
      <c r="BH92" s="330">
        <v>0</v>
      </c>
      <c r="BI92" s="330">
        <v>0</v>
      </c>
      <c r="BJ92" s="330">
        <v>0</v>
      </c>
      <c r="BK92" s="330">
        <v>0</v>
      </c>
      <c r="BL92" s="330">
        <v>0</v>
      </c>
      <c r="BM92" s="330">
        <v>0</v>
      </c>
      <c r="BN92" s="330">
        <v>0</v>
      </c>
      <c r="BO92" s="330">
        <v>0</v>
      </c>
      <c r="BP92" s="330">
        <v>0</v>
      </c>
      <c r="BQ92" s="330">
        <v>0</v>
      </c>
      <c r="BR92" s="330">
        <v>0</v>
      </c>
      <c r="BS92" s="330">
        <v>0</v>
      </c>
      <c r="BT92" s="330">
        <v>0</v>
      </c>
      <c r="BU92" s="330">
        <v>0</v>
      </c>
      <c r="BV92" s="330">
        <v>0</v>
      </c>
      <c r="BW92" s="330">
        <v>0</v>
      </c>
      <c r="BX92" s="330">
        <v>0</v>
      </c>
      <c r="BY92" s="330">
        <v>0</v>
      </c>
      <c r="BZ92" s="330">
        <v>0</v>
      </c>
      <c r="CA92" s="330">
        <v>0</v>
      </c>
      <c r="CB92" s="330">
        <v>0</v>
      </c>
      <c r="CC92" s="330">
        <v>0</v>
      </c>
      <c r="CD92" s="330">
        <v>0</v>
      </c>
      <c r="CE92" s="330">
        <v>0</v>
      </c>
      <c r="CF92" s="330">
        <v>0</v>
      </c>
      <c r="CG92" s="330">
        <v>0</v>
      </c>
      <c r="CH92" s="330">
        <v>0</v>
      </c>
      <c r="CI92" s="330">
        <v>0</v>
      </c>
      <c r="CJ92" s="330">
        <v>0</v>
      </c>
      <c r="CK92" s="330">
        <v>0</v>
      </c>
      <c r="CL92" s="330">
        <v>0</v>
      </c>
      <c r="CM92" s="330">
        <v>0</v>
      </c>
      <c r="CN92" s="330">
        <v>0</v>
      </c>
      <c r="CO92" s="330">
        <v>0</v>
      </c>
      <c r="CP92" s="330">
        <v>0</v>
      </c>
      <c r="CQ92" s="330">
        <v>0</v>
      </c>
      <c r="CR92" s="330">
        <v>0</v>
      </c>
      <c r="CS92" s="330">
        <v>0</v>
      </c>
      <c r="CT92" s="330">
        <v>0</v>
      </c>
      <c r="CU92" s="330">
        <v>0</v>
      </c>
      <c r="CV92" s="330">
        <v>0</v>
      </c>
      <c r="CW92" s="330">
        <v>0</v>
      </c>
      <c r="CX92" s="330">
        <v>0</v>
      </c>
      <c r="CY92" s="330">
        <v>0</v>
      </c>
      <c r="CZ92" s="330">
        <v>0</v>
      </c>
      <c r="DA92" s="330">
        <v>0</v>
      </c>
      <c r="DB92" s="330">
        <v>0</v>
      </c>
      <c r="DC92" s="330">
        <v>0</v>
      </c>
      <c r="DD92" s="330">
        <v>0</v>
      </c>
      <c r="DE92" s="330">
        <v>0</v>
      </c>
      <c r="DF92" s="330">
        <v>0</v>
      </c>
      <c r="DG92" s="330">
        <v>0</v>
      </c>
      <c r="DH92" s="330">
        <v>0</v>
      </c>
      <c r="DI92" s="330">
        <v>0</v>
      </c>
      <c r="DJ92" s="330">
        <v>0</v>
      </c>
      <c r="DK92" s="330">
        <v>0</v>
      </c>
      <c r="DL92" s="330">
        <v>0</v>
      </c>
      <c r="DM92" s="330">
        <v>0</v>
      </c>
      <c r="DN92" s="330">
        <v>0</v>
      </c>
      <c r="DO92" s="330">
        <v>0</v>
      </c>
      <c r="DP92" s="330">
        <v>0</v>
      </c>
      <c r="DQ92" s="330">
        <v>0</v>
      </c>
      <c r="DR92" s="330">
        <v>0</v>
      </c>
      <c r="DS92" s="330">
        <v>0</v>
      </c>
      <c r="DT92" s="330">
        <v>0</v>
      </c>
      <c r="DU92" s="330">
        <v>0</v>
      </c>
      <c r="DV92" s="330">
        <v>0</v>
      </c>
      <c r="DW92" s="330">
        <v>0</v>
      </c>
      <c r="DX92" s="330">
        <v>0</v>
      </c>
      <c r="DY92" s="330">
        <v>0</v>
      </c>
      <c r="DZ92" s="330">
        <v>0</v>
      </c>
      <c r="EA92" s="330">
        <v>0</v>
      </c>
      <c r="EB92" s="330">
        <v>0</v>
      </c>
      <c r="EC92" s="330">
        <v>0</v>
      </c>
      <c r="ED92" s="330">
        <v>0</v>
      </c>
      <c r="EE92" s="330">
        <v>0</v>
      </c>
      <c r="EF92" s="330">
        <v>0</v>
      </c>
      <c r="EG92" s="330">
        <v>0</v>
      </c>
      <c r="EH92" s="330">
        <v>0</v>
      </c>
      <c r="EI92" s="330">
        <v>0</v>
      </c>
      <c r="EJ92" s="330">
        <v>0</v>
      </c>
      <c r="EK92" s="330">
        <v>0</v>
      </c>
      <c r="EL92" s="330">
        <v>0</v>
      </c>
      <c r="EM92" s="330">
        <v>0</v>
      </c>
      <c r="EN92" s="330">
        <v>0</v>
      </c>
      <c r="EO92" s="330">
        <v>0</v>
      </c>
      <c r="EP92" s="330">
        <v>0</v>
      </c>
      <c r="EQ92" s="330">
        <v>0</v>
      </c>
      <c r="ER92" s="330">
        <v>0</v>
      </c>
      <c r="ES92" s="330">
        <v>0</v>
      </c>
      <c r="ET92" s="330">
        <v>0</v>
      </c>
      <c r="EU92" s="330">
        <v>0</v>
      </c>
      <c r="EV92" s="330">
        <v>0</v>
      </c>
      <c r="EW92" s="330">
        <v>0</v>
      </c>
      <c r="EX92" s="330">
        <v>0</v>
      </c>
      <c r="EY92" s="330">
        <v>0</v>
      </c>
      <c r="EZ92" s="330">
        <v>0</v>
      </c>
      <c r="FA92" s="330">
        <v>0</v>
      </c>
      <c r="FB92" s="330">
        <v>0</v>
      </c>
      <c r="FC92" s="330">
        <v>0</v>
      </c>
      <c r="FD92" s="330">
        <v>0</v>
      </c>
      <c r="FE92" s="330">
        <v>0</v>
      </c>
      <c r="FF92" s="330">
        <v>0</v>
      </c>
      <c r="FG92" s="330">
        <v>0</v>
      </c>
      <c r="FH92" s="330">
        <v>0</v>
      </c>
      <c r="FI92" s="330">
        <v>0</v>
      </c>
      <c r="FJ92" s="330">
        <v>0</v>
      </c>
      <c r="FK92" s="330">
        <v>0</v>
      </c>
      <c r="FL92" s="330">
        <v>0</v>
      </c>
      <c r="FM92" s="330">
        <v>0</v>
      </c>
      <c r="FN92" s="330">
        <v>0</v>
      </c>
      <c r="FO92" s="330">
        <v>0</v>
      </c>
      <c r="FP92" s="330">
        <v>0</v>
      </c>
      <c r="FQ92" s="330">
        <v>0</v>
      </c>
      <c r="FR92" s="330">
        <v>0</v>
      </c>
      <c r="FS92" s="330">
        <v>0</v>
      </c>
      <c r="FT92" s="330">
        <v>0</v>
      </c>
      <c r="FU92" s="330">
        <v>0</v>
      </c>
      <c r="FV92" s="330">
        <v>0</v>
      </c>
      <c r="FW92" s="330">
        <v>0</v>
      </c>
      <c r="FX92" s="330">
        <v>0</v>
      </c>
      <c r="FY92" s="330">
        <v>0</v>
      </c>
      <c r="FZ92" s="330">
        <v>0</v>
      </c>
      <c r="GA92" s="330">
        <v>0</v>
      </c>
      <c r="GB92" s="330">
        <v>0</v>
      </c>
      <c r="GC92" s="330">
        <v>0</v>
      </c>
      <c r="GD92" s="330">
        <v>0</v>
      </c>
      <c r="GE92" s="330">
        <v>0</v>
      </c>
      <c r="GF92" s="330">
        <v>0</v>
      </c>
      <c r="GG92" s="330">
        <v>0</v>
      </c>
      <c r="GH92" s="330">
        <v>0</v>
      </c>
      <c r="GI92" s="330">
        <v>0</v>
      </c>
      <c r="GJ92" s="330">
        <v>0</v>
      </c>
      <c r="GK92" s="330">
        <v>0</v>
      </c>
      <c r="GL92" s="330">
        <v>0</v>
      </c>
      <c r="GM92" s="330">
        <v>0</v>
      </c>
      <c r="GN92" s="330">
        <v>0</v>
      </c>
      <c r="GO92" s="330">
        <v>0</v>
      </c>
      <c r="GP92" s="330">
        <v>0</v>
      </c>
      <c r="GQ92" s="330">
        <v>0</v>
      </c>
      <c r="GR92" s="330">
        <v>0</v>
      </c>
      <c r="GS92" s="330">
        <v>0</v>
      </c>
      <c r="GT92" s="330">
        <v>0</v>
      </c>
      <c r="GU92" s="330">
        <v>0</v>
      </c>
      <c r="GV92" s="330">
        <v>0</v>
      </c>
      <c r="GW92" s="330">
        <v>0</v>
      </c>
      <c r="GX92" s="330">
        <v>0</v>
      </c>
      <c r="GY92" s="330">
        <v>0</v>
      </c>
      <c r="GZ92" s="330">
        <v>0</v>
      </c>
      <c r="HA92" s="330">
        <v>0</v>
      </c>
      <c r="HB92" s="330">
        <v>0</v>
      </c>
      <c r="HC92" s="330">
        <v>0</v>
      </c>
      <c r="HD92" s="330">
        <v>0</v>
      </c>
      <c r="HE92" s="330">
        <v>0</v>
      </c>
      <c r="HF92" s="330">
        <v>0</v>
      </c>
      <c r="HG92" s="330">
        <v>0</v>
      </c>
      <c r="HH92" s="330">
        <v>0</v>
      </c>
      <c r="HI92" s="330">
        <v>0</v>
      </c>
      <c r="HJ92" s="330">
        <v>0</v>
      </c>
      <c r="HK92" s="330">
        <v>0</v>
      </c>
      <c r="HL92" s="330">
        <v>0</v>
      </c>
      <c r="HM92" s="330">
        <v>0</v>
      </c>
      <c r="HN92" s="330">
        <v>0</v>
      </c>
      <c r="HO92" s="330">
        <v>0</v>
      </c>
      <c r="HP92" s="330">
        <v>0</v>
      </c>
      <c r="HQ92" s="330">
        <v>0</v>
      </c>
      <c r="HR92" s="330">
        <v>0</v>
      </c>
      <c r="HS92" s="330">
        <v>0</v>
      </c>
      <c r="HT92" s="330">
        <v>0</v>
      </c>
      <c r="HU92" s="330">
        <v>0</v>
      </c>
      <c r="HV92" s="330">
        <v>0</v>
      </c>
      <c r="HW92" s="330">
        <v>0</v>
      </c>
      <c r="HX92" s="330">
        <v>0</v>
      </c>
      <c r="HY92" s="330">
        <v>0</v>
      </c>
      <c r="HZ92" s="330">
        <v>0</v>
      </c>
      <c r="IA92" s="330">
        <v>0</v>
      </c>
      <c r="IB92" s="330">
        <v>0</v>
      </c>
      <c r="IC92" s="330">
        <v>0</v>
      </c>
      <c r="ID92" s="330">
        <v>0</v>
      </c>
      <c r="IE92" s="330">
        <v>0</v>
      </c>
      <c r="IF92" s="330">
        <v>0</v>
      </c>
      <c r="IG92" s="330">
        <v>0</v>
      </c>
      <c r="IH92" s="330">
        <v>0</v>
      </c>
      <c r="II92" s="330">
        <v>0</v>
      </c>
      <c r="IJ92" s="330">
        <v>0</v>
      </c>
      <c r="IK92" s="330">
        <v>0</v>
      </c>
      <c r="IL92" s="330">
        <v>0</v>
      </c>
      <c r="IM92" s="330">
        <v>0</v>
      </c>
      <c r="IN92" s="330">
        <v>0</v>
      </c>
      <c r="IO92" s="330">
        <v>0</v>
      </c>
      <c r="IP92" s="330">
        <v>0</v>
      </c>
      <c r="IQ92" s="330">
        <v>0</v>
      </c>
      <c r="IR92" s="330">
        <v>0</v>
      </c>
      <c r="IS92" s="330">
        <v>0</v>
      </c>
      <c r="IT92" s="330">
        <v>0</v>
      </c>
      <c r="IU92" s="330">
        <v>0</v>
      </c>
      <c r="IV92" s="330">
        <v>0</v>
      </c>
      <c r="IW92" s="330">
        <v>0</v>
      </c>
      <c r="IX92" s="330">
        <v>0</v>
      </c>
      <c r="IY92" s="330">
        <v>0</v>
      </c>
      <c r="IZ92" s="330">
        <v>0</v>
      </c>
      <c r="JA92" s="330">
        <v>0</v>
      </c>
      <c r="JB92" s="330">
        <v>0</v>
      </c>
      <c r="JC92" s="330">
        <v>0</v>
      </c>
      <c r="JD92" s="330">
        <v>0</v>
      </c>
      <c r="JE92" s="330">
        <v>0</v>
      </c>
      <c r="JF92" s="330">
        <v>0</v>
      </c>
      <c r="JG92" s="330">
        <v>0</v>
      </c>
      <c r="JH92" s="330">
        <v>0</v>
      </c>
      <c r="JI92" s="330">
        <v>0</v>
      </c>
      <c r="JJ92" s="330">
        <v>0</v>
      </c>
      <c r="JK92" s="330">
        <v>0</v>
      </c>
      <c r="JL92" s="330">
        <v>0</v>
      </c>
      <c r="JM92" s="330">
        <v>0</v>
      </c>
      <c r="JN92" s="330">
        <v>0</v>
      </c>
      <c r="JO92" s="330">
        <v>0</v>
      </c>
      <c r="JP92" s="330">
        <v>0</v>
      </c>
      <c r="JQ92" s="330">
        <v>0</v>
      </c>
      <c r="JR92" s="330">
        <v>0</v>
      </c>
      <c r="JS92" s="330">
        <v>0</v>
      </c>
      <c r="JT92" s="330">
        <v>0</v>
      </c>
      <c r="JU92" s="330">
        <v>0</v>
      </c>
      <c r="JV92" s="330">
        <v>0</v>
      </c>
      <c r="JW92" s="330">
        <v>0</v>
      </c>
      <c r="JX92" s="330">
        <v>0</v>
      </c>
      <c r="JY92" s="330">
        <v>0</v>
      </c>
      <c r="JZ92" s="330">
        <v>0</v>
      </c>
      <c r="KA92" s="330">
        <v>0</v>
      </c>
      <c r="KB92" s="330">
        <v>0</v>
      </c>
      <c r="KC92" s="330">
        <v>0</v>
      </c>
      <c r="KD92" s="330">
        <v>0</v>
      </c>
      <c r="KE92" s="330">
        <v>0</v>
      </c>
      <c r="KF92" s="330">
        <v>0</v>
      </c>
      <c r="KG92" s="330">
        <v>0</v>
      </c>
      <c r="KH92" s="330">
        <v>0</v>
      </c>
      <c r="KI92" s="330">
        <v>0</v>
      </c>
      <c r="KJ92" s="330">
        <v>0</v>
      </c>
      <c r="KK92" s="330">
        <v>0</v>
      </c>
      <c r="KL92" s="330">
        <v>0</v>
      </c>
      <c r="KM92" s="330">
        <v>0</v>
      </c>
      <c r="KN92" s="330">
        <v>0</v>
      </c>
      <c r="KO92" s="330">
        <v>0</v>
      </c>
      <c r="KP92" s="330">
        <v>0</v>
      </c>
      <c r="KQ92" s="167"/>
      <c r="KS92" s="169">
        <f t="shared" si="11"/>
        <v>0</v>
      </c>
      <c r="KT92" s="169">
        <f t="shared" si="12"/>
        <v>0</v>
      </c>
      <c r="KU92" s="169">
        <f t="shared" si="14"/>
        <v>0</v>
      </c>
      <c r="KV92" s="178"/>
      <c r="KW92" s="178"/>
      <c r="KY92" s="168">
        <f t="shared" si="13"/>
        <v>0</v>
      </c>
    </row>
    <row r="93" spans="1:311" ht="12.75" customHeight="1" x14ac:dyDescent="0.25">
      <c r="A93" s="166">
        <f t="shared" si="9"/>
        <v>2008</v>
      </c>
      <c r="B93" s="273">
        <f t="shared" si="10"/>
        <v>39721</v>
      </c>
      <c r="C93" s="330">
        <v>0</v>
      </c>
      <c r="D93" s="330">
        <v>0</v>
      </c>
      <c r="E93" s="330">
        <v>0</v>
      </c>
      <c r="F93" s="330">
        <v>0</v>
      </c>
      <c r="G93" s="330">
        <v>0</v>
      </c>
      <c r="H93" s="330">
        <v>0</v>
      </c>
      <c r="I93" s="330">
        <v>0</v>
      </c>
      <c r="J93" s="330">
        <v>0</v>
      </c>
      <c r="K93" s="330">
        <v>0</v>
      </c>
      <c r="L93" s="330">
        <v>0</v>
      </c>
      <c r="M93" s="330">
        <v>0</v>
      </c>
      <c r="N93" s="330">
        <v>0</v>
      </c>
      <c r="O93" s="330">
        <v>0</v>
      </c>
      <c r="P93" s="330">
        <v>0</v>
      </c>
      <c r="Q93" s="330">
        <v>0</v>
      </c>
      <c r="R93" s="330">
        <v>0</v>
      </c>
      <c r="S93" s="330">
        <v>0</v>
      </c>
      <c r="T93" s="330">
        <v>0</v>
      </c>
      <c r="U93" s="330">
        <v>0</v>
      </c>
      <c r="V93" s="330">
        <v>0</v>
      </c>
      <c r="W93" s="330">
        <v>0</v>
      </c>
      <c r="X93" s="330">
        <v>0</v>
      </c>
      <c r="Y93" s="330">
        <v>0</v>
      </c>
      <c r="Z93" s="330">
        <v>0</v>
      </c>
      <c r="AA93" s="330">
        <v>0</v>
      </c>
      <c r="AB93" s="330">
        <v>0</v>
      </c>
      <c r="AC93" s="330">
        <v>0</v>
      </c>
      <c r="AD93" s="330">
        <v>0</v>
      </c>
      <c r="AE93" s="330">
        <v>0</v>
      </c>
      <c r="AF93" s="330">
        <v>0</v>
      </c>
      <c r="AG93" s="330">
        <v>0</v>
      </c>
      <c r="AH93" s="330">
        <v>0</v>
      </c>
      <c r="AI93" s="330">
        <v>0</v>
      </c>
      <c r="AJ93" s="330">
        <v>0</v>
      </c>
      <c r="AK93" s="330">
        <v>0</v>
      </c>
      <c r="AL93" s="330">
        <v>0</v>
      </c>
      <c r="AM93" s="330">
        <v>0</v>
      </c>
      <c r="AN93" s="330">
        <v>0</v>
      </c>
      <c r="AO93" s="330">
        <v>0</v>
      </c>
      <c r="AP93" s="330">
        <v>0</v>
      </c>
      <c r="AQ93" s="330">
        <v>0</v>
      </c>
      <c r="AR93" s="330">
        <v>0</v>
      </c>
      <c r="AS93" s="330">
        <v>0</v>
      </c>
      <c r="AT93" s="330">
        <v>0</v>
      </c>
      <c r="AU93" s="330">
        <v>0</v>
      </c>
      <c r="AV93" s="330">
        <v>0</v>
      </c>
      <c r="AW93" s="330">
        <v>0</v>
      </c>
      <c r="AX93" s="330">
        <v>0</v>
      </c>
      <c r="AY93" s="330">
        <v>0</v>
      </c>
      <c r="AZ93" s="330">
        <v>0</v>
      </c>
      <c r="BA93" s="330">
        <v>0</v>
      </c>
      <c r="BB93" s="330">
        <v>0</v>
      </c>
      <c r="BC93" s="330">
        <v>0</v>
      </c>
      <c r="BD93" s="330">
        <v>0</v>
      </c>
      <c r="BE93" s="330">
        <v>0</v>
      </c>
      <c r="BF93" s="330">
        <v>0</v>
      </c>
      <c r="BG93" s="330">
        <v>0</v>
      </c>
      <c r="BH93" s="330">
        <v>0</v>
      </c>
      <c r="BI93" s="330">
        <v>0</v>
      </c>
      <c r="BJ93" s="330">
        <v>0</v>
      </c>
      <c r="BK93" s="330">
        <v>0</v>
      </c>
      <c r="BL93" s="330">
        <v>0</v>
      </c>
      <c r="BM93" s="330">
        <v>0</v>
      </c>
      <c r="BN93" s="330">
        <v>0</v>
      </c>
      <c r="BO93" s="330">
        <v>0</v>
      </c>
      <c r="BP93" s="330">
        <v>0</v>
      </c>
      <c r="BQ93" s="330">
        <v>0</v>
      </c>
      <c r="BR93" s="330">
        <v>0</v>
      </c>
      <c r="BS93" s="330">
        <v>0</v>
      </c>
      <c r="BT93" s="330">
        <v>0</v>
      </c>
      <c r="BU93" s="330">
        <v>0</v>
      </c>
      <c r="BV93" s="330">
        <v>0</v>
      </c>
      <c r="BW93" s="330">
        <v>0</v>
      </c>
      <c r="BX93" s="330">
        <v>0</v>
      </c>
      <c r="BY93" s="330">
        <v>0</v>
      </c>
      <c r="BZ93" s="330">
        <v>0</v>
      </c>
      <c r="CA93" s="330">
        <v>0</v>
      </c>
      <c r="CB93" s="330">
        <v>0</v>
      </c>
      <c r="CC93" s="330">
        <v>0</v>
      </c>
      <c r="CD93" s="330">
        <v>0</v>
      </c>
      <c r="CE93" s="330">
        <v>0</v>
      </c>
      <c r="CF93" s="330">
        <v>0</v>
      </c>
      <c r="CG93" s="330">
        <v>0</v>
      </c>
      <c r="CH93" s="330">
        <v>0</v>
      </c>
      <c r="CI93" s="330">
        <v>0</v>
      </c>
      <c r="CJ93" s="330">
        <v>0</v>
      </c>
      <c r="CK93" s="330">
        <v>0</v>
      </c>
      <c r="CL93" s="330">
        <v>0</v>
      </c>
      <c r="CM93" s="330">
        <v>0</v>
      </c>
      <c r="CN93" s="330">
        <v>0</v>
      </c>
      <c r="CO93" s="330">
        <v>0</v>
      </c>
      <c r="CP93" s="330">
        <v>0</v>
      </c>
      <c r="CQ93" s="330">
        <v>0</v>
      </c>
      <c r="CR93" s="330">
        <v>0</v>
      </c>
      <c r="CS93" s="330">
        <v>0</v>
      </c>
      <c r="CT93" s="330">
        <v>0</v>
      </c>
      <c r="CU93" s="330">
        <v>0</v>
      </c>
      <c r="CV93" s="330">
        <v>0</v>
      </c>
      <c r="CW93" s="330">
        <v>0</v>
      </c>
      <c r="CX93" s="330">
        <v>0</v>
      </c>
      <c r="CY93" s="330">
        <v>0</v>
      </c>
      <c r="CZ93" s="330">
        <v>0</v>
      </c>
      <c r="DA93" s="330">
        <v>0</v>
      </c>
      <c r="DB93" s="330">
        <v>0</v>
      </c>
      <c r="DC93" s="330">
        <v>0</v>
      </c>
      <c r="DD93" s="330">
        <v>0</v>
      </c>
      <c r="DE93" s="330">
        <v>0</v>
      </c>
      <c r="DF93" s="330">
        <v>0</v>
      </c>
      <c r="DG93" s="330">
        <v>0</v>
      </c>
      <c r="DH93" s="330">
        <v>0</v>
      </c>
      <c r="DI93" s="330">
        <v>0</v>
      </c>
      <c r="DJ93" s="330">
        <v>0</v>
      </c>
      <c r="DK93" s="330">
        <v>0</v>
      </c>
      <c r="DL93" s="330">
        <v>0</v>
      </c>
      <c r="DM93" s="330">
        <v>0</v>
      </c>
      <c r="DN93" s="330">
        <v>0</v>
      </c>
      <c r="DO93" s="330">
        <v>0</v>
      </c>
      <c r="DP93" s="330">
        <v>0</v>
      </c>
      <c r="DQ93" s="330">
        <v>0</v>
      </c>
      <c r="DR93" s="330">
        <v>0</v>
      </c>
      <c r="DS93" s="330">
        <v>0</v>
      </c>
      <c r="DT93" s="330">
        <v>0</v>
      </c>
      <c r="DU93" s="330">
        <v>0</v>
      </c>
      <c r="DV93" s="330">
        <v>0</v>
      </c>
      <c r="DW93" s="330">
        <v>0</v>
      </c>
      <c r="DX93" s="330">
        <v>0</v>
      </c>
      <c r="DY93" s="330">
        <v>0</v>
      </c>
      <c r="DZ93" s="330">
        <v>0</v>
      </c>
      <c r="EA93" s="330">
        <v>0</v>
      </c>
      <c r="EB93" s="330">
        <v>0</v>
      </c>
      <c r="EC93" s="330">
        <v>0</v>
      </c>
      <c r="ED93" s="330">
        <v>0</v>
      </c>
      <c r="EE93" s="330">
        <v>0</v>
      </c>
      <c r="EF93" s="330">
        <v>0</v>
      </c>
      <c r="EG93" s="330">
        <v>0</v>
      </c>
      <c r="EH93" s="330">
        <v>0</v>
      </c>
      <c r="EI93" s="330">
        <v>0</v>
      </c>
      <c r="EJ93" s="330">
        <v>0</v>
      </c>
      <c r="EK93" s="330">
        <v>0</v>
      </c>
      <c r="EL93" s="330">
        <v>0</v>
      </c>
      <c r="EM93" s="330">
        <v>0</v>
      </c>
      <c r="EN93" s="330">
        <v>0</v>
      </c>
      <c r="EO93" s="330">
        <v>0</v>
      </c>
      <c r="EP93" s="330">
        <v>0</v>
      </c>
      <c r="EQ93" s="330">
        <v>0</v>
      </c>
      <c r="ER93" s="330">
        <v>0</v>
      </c>
      <c r="ES93" s="330">
        <v>0</v>
      </c>
      <c r="ET93" s="330">
        <v>0</v>
      </c>
      <c r="EU93" s="330">
        <v>0</v>
      </c>
      <c r="EV93" s="330">
        <v>0</v>
      </c>
      <c r="EW93" s="330">
        <v>0</v>
      </c>
      <c r="EX93" s="330">
        <v>0</v>
      </c>
      <c r="EY93" s="330">
        <v>0</v>
      </c>
      <c r="EZ93" s="330">
        <v>0</v>
      </c>
      <c r="FA93" s="330">
        <v>0</v>
      </c>
      <c r="FB93" s="330">
        <v>0</v>
      </c>
      <c r="FC93" s="330">
        <v>0</v>
      </c>
      <c r="FD93" s="330">
        <v>0</v>
      </c>
      <c r="FE93" s="330">
        <v>0</v>
      </c>
      <c r="FF93" s="330">
        <v>0</v>
      </c>
      <c r="FG93" s="330">
        <v>0</v>
      </c>
      <c r="FH93" s="330">
        <v>0</v>
      </c>
      <c r="FI93" s="330">
        <v>0</v>
      </c>
      <c r="FJ93" s="330">
        <v>0</v>
      </c>
      <c r="FK93" s="330">
        <v>0</v>
      </c>
      <c r="FL93" s="330">
        <v>0</v>
      </c>
      <c r="FM93" s="330">
        <v>0</v>
      </c>
      <c r="FN93" s="330">
        <v>0</v>
      </c>
      <c r="FO93" s="330">
        <v>0</v>
      </c>
      <c r="FP93" s="330">
        <v>0</v>
      </c>
      <c r="FQ93" s="330">
        <v>0</v>
      </c>
      <c r="FR93" s="330">
        <v>0</v>
      </c>
      <c r="FS93" s="330">
        <v>0</v>
      </c>
      <c r="FT93" s="330">
        <v>0</v>
      </c>
      <c r="FU93" s="330">
        <v>0</v>
      </c>
      <c r="FV93" s="330">
        <v>0</v>
      </c>
      <c r="FW93" s="330">
        <v>0</v>
      </c>
      <c r="FX93" s="330">
        <v>0</v>
      </c>
      <c r="FY93" s="330">
        <v>0</v>
      </c>
      <c r="FZ93" s="330">
        <v>0</v>
      </c>
      <c r="GA93" s="330">
        <v>0</v>
      </c>
      <c r="GB93" s="330">
        <v>0</v>
      </c>
      <c r="GC93" s="330">
        <v>0</v>
      </c>
      <c r="GD93" s="330">
        <v>0</v>
      </c>
      <c r="GE93" s="330">
        <v>0</v>
      </c>
      <c r="GF93" s="330">
        <v>0</v>
      </c>
      <c r="GG93" s="330">
        <v>0</v>
      </c>
      <c r="GH93" s="330">
        <v>0</v>
      </c>
      <c r="GI93" s="330">
        <v>0</v>
      </c>
      <c r="GJ93" s="330">
        <v>0</v>
      </c>
      <c r="GK93" s="330">
        <v>0</v>
      </c>
      <c r="GL93" s="330">
        <v>0</v>
      </c>
      <c r="GM93" s="330">
        <v>0</v>
      </c>
      <c r="GN93" s="330">
        <v>0</v>
      </c>
      <c r="GO93" s="330">
        <v>0</v>
      </c>
      <c r="GP93" s="330">
        <v>0</v>
      </c>
      <c r="GQ93" s="330">
        <v>0</v>
      </c>
      <c r="GR93" s="330">
        <v>0</v>
      </c>
      <c r="GS93" s="330">
        <v>0</v>
      </c>
      <c r="GT93" s="330">
        <v>0</v>
      </c>
      <c r="GU93" s="330">
        <v>0</v>
      </c>
      <c r="GV93" s="330">
        <v>0</v>
      </c>
      <c r="GW93" s="330">
        <v>0</v>
      </c>
      <c r="GX93" s="330">
        <v>0</v>
      </c>
      <c r="GY93" s="330">
        <v>0</v>
      </c>
      <c r="GZ93" s="330">
        <v>0</v>
      </c>
      <c r="HA93" s="330">
        <v>0</v>
      </c>
      <c r="HB93" s="330">
        <v>0</v>
      </c>
      <c r="HC93" s="330">
        <v>0</v>
      </c>
      <c r="HD93" s="330">
        <v>0</v>
      </c>
      <c r="HE93" s="330">
        <v>0</v>
      </c>
      <c r="HF93" s="330">
        <v>0</v>
      </c>
      <c r="HG93" s="330">
        <v>0</v>
      </c>
      <c r="HH93" s="330">
        <v>0</v>
      </c>
      <c r="HI93" s="330">
        <v>0</v>
      </c>
      <c r="HJ93" s="330">
        <v>0</v>
      </c>
      <c r="HK93" s="330">
        <v>0</v>
      </c>
      <c r="HL93" s="330">
        <v>0</v>
      </c>
      <c r="HM93" s="330">
        <v>0</v>
      </c>
      <c r="HN93" s="330">
        <v>0</v>
      </c>
      <c r="HO93" s="330">
        <v>0</v>
      </c>
      <c r="HP93" s="330">
        <v>0</v>
      </c>
      <c r="HQ93" s="330">
        <v>0</v>
      </c>
      <c r="HR93" s="330">
        <v>0</v>
      </c>
      <c r="HS93" s="330">
        <v>0</v>
      </c>
      <c r="HT93" s="330">
        <v>0</v>
      </c>
      <c r="HU93" s="330">
        <v>0</v>
      </c>
      <c r="HV93" s="330">
        <v>0</v>
      </c>
      <c r="HW93" s="330">
        <v>0</v>
      </c>
      <c r="HX93" s="330">
        <v>0</v>
      </c>
      <c r="HY93" s="330">
        <v>0</v>
      </c>
      <c r="HZ93" s="330">
        <v>0</v>
      </c>
      <c r="IA93" s="330">
        <v>0</v>
      </c>
      <c r="IB93" s="330">
        <v>0</v>
      </c>
      <c r="IC93" s="330">
        <v>0</v>
      </c>
      <c r="ID93" s="330">
        <v>0</v>
      </c>
      <c r="IE93" s="330">
        <v>0</v>
      </c>
      <c r="IF93" s="330">
        <v>0</v>
      </c>
      <c r="IG93" s="330">
        <v>0</v>
      </c>
      <c r="IH93" s="330">
        <v>0</v>
      </c>
      <c r="II93" s="330">
        <v>0</v>
      </c>
      <c r="IJ93" s="330">
        <v>0</v>
      </c>
      <c r="IK93" s="330">
        <v>0</v>
      </c>
      <c r="IL93" s="330">
        <v>0</v>
      </c>
      <c r="IM93" s="330">
        <v>0</v>
      </c>
      <c r="IN93" s="330">
        <v>0</v>
      </c>
      <c r="IO93" s="330">
        <v>0</v>
      </c>
      <c r="IP93" s="330">
        <v>0</v>
      </c>
      <c r="IQ93" s="330">
        <v>0</v>
      </c>
      <c r="IR93" s="330">
        <v>0</v>
      </c>
      <c r="IS93" s="330">
        <v>0</v>
      </c>
      <c r="IT93" s="330">
        <v>0</v>
      </c>
      <c r="IU93" s="330">
        <v>0</v>
      </c>
      <c r="IV93" s="330">
        <v>0</v>
      </c>
      <c r="IW93" s="330">
        <v>0</v>
      </c>
      <c r="IX93" s="330">
        <v>0</v>
      </c>
      <c r="IY93" s="330">
        <v>0</v>
      </c>
      <c r="IZ93" s="330">
        <v>0</v>
      </c>
      <c r="JA93" s="330">
        <v>0</v>
      </c>
      <c r="JB93" s="330">
        <v>0</v>
      </c>
      <c r="JC93" s="330">
        <v>0</v>
      </c>
      <c r="JD93" s="330">
        <v>0</v>
      </c>
      <c r="JE93" s="330">
        <v>0</v>
      </c>
      <c r="JF93" s="330">
        <v>0</v>
      </c>
      <c r="JG93" s="330">
        <v>0</v>
      </c>
      <c r="JH93" s="330">
        <v>0</v>
      </c>
      <c r="JI93" s="330">
        <v>0</v>
      </c>
      <c r="JJ93" s="330">
        <v>0</v>
      </c>
      <c r="JK93" s="330">
        <v>0</v>
      </c>
      <c r="JL93" s="330">
        <v>0</v>
      </c>
      <c r="JM93" s="330">
        <v>0</v>
      </c>
      <c r="JN93" s="330">
        <v>0</v>
      </c>
      <c r="JO93" s="330">
        <v>0</v>
      </c>
      <c r="JP93" s="330">
        <v>0</v>
      </c>
      <c r="JQ93" s="330">
        <v>0</v>
      </c>
      <c r="JR93" s="330">
        <v>0</v>
      </c>
      <c r="JS93" s="330">
        <v>0</v>
      </c>
      <c r="JT93" s="330">
        <v>0</v>
      </c>
      <c r="JU93" s="330">
        <v>0</v>
      </c>
      <c r="JV93" s="330">
        <v>0</v>
      </c>
      <c r="JW93" s="330">
        <v>0</v>
      </c>
      <c r="JX93" s="330">
        <v>0</v>
      </c>
      <c r="JY93" s="330">
        <v>0</v>
      </c>
      <c r="JZ93" s="330">
        <v>0</v>
      </c>
      <c r="KA93" s="330">
        <v>0</v>
      </c>
      <c r="KB93" s="330">
        <v>0</v>
      </c>
      <c r="KC93" s="330">
        <v>0</v>
      </c>
      <c r="KD93" s="330">
        <v>0</v>
      </c>
      <c r="KE93" s="330">
        <v>0</v>
      </c>
      <c r="KF93" s="330">
        <v>0</v>
      </c>
      <c r="KG93" s="330">
        <v>0</v>
      </c>
      <c r="KH93" s="330">
        <v>0</v>
      </c>
      <c r="KI93" s="330">
        <v>0</v>
      </c>
      <c r="KJ93" s="330">
        <v>0</v>
      </c>
      <c r="KK93" s="330">
        <v>0</v>
      </c>
      <c r="KL93" s="330">
        <v>0</v>
      </c>
      <c r="KM93" s="330">
        <v>0</v>
      </c>
      <c r="KN93" s="330">
        <v>0</v>
      </c>
      <c r="KO93" s="330">
        <v>0</v>
      </c>
      <c r="KP93" s="330">
        <v>0</v>
      </c>
      <c r="KQ93" s="167"/>
      <c r="KS93" s="169">
        <f t="shared" si="11"/>
        <v>0</v>
      </c>
      <c r="KT93" s="169">
        <f t="shared" si="12"/>
        <v>0</v>
      </c>
      <c r="KU93" s="169">
        <f t="shared" si="14"/>
        <v>0</v>
      </c>
      <c r="KV93" s="178"/>
      <c r="KW93" s="178"/>
      <c r="KY93" s="168">
        <f t="shared" si="13"/>
        <v>0</v>
      </c>
    </row>
    <row r="94" spans="1:311" ht="12.75" customHeight="1" x14ac:dyDescent="0.25">
      <c r="A94" s="166">
        <f t="shared" si="9"/>
        <v>2008</v>
      </c>
      <c r="B94" s="273">
        <f t="shared" si="10"/>
        <v>39813</v>
      </c>
      <c r="C94" s="331">
        <v>0</v>
      </c>
      <c r="D94" s="331">
        <v>0</v>
      </c>
      <c r="E94" s="331">
        <v>0</v>
      </c>
      <c r="F94" s="331">
        <v>0</v>
      </c>
      <c r="G94" s="331">
        <v>0</v>
      </c>
      <c r="H94" s="331">
        <v>0</v>
      </c>
      <c r="I94" s="331">
        <v>0</v>
      </c>
      <c r="J94" s="331">
        <v>0</v>
      </c>
      <c r="K94" s="331">
        <v>0</v>
      </c>
      <c r="L94" s="331">
        <v>0</v>
      </c>
      <c r="M94" s="331">
        <v>0</v>
      </c>
      <c r="N94" s="331">
        <v>0</v>
      </c>
      <c r="O94" s="331">
        <v>0</v>
      </c>
      <c r="P94" s="331">
        <v>0</v>
      </c>
      <c r="Q94" s="331">
        <v>0</v>
      </c>
      <c r="R94" s="331">
        <v>0</v>
      </c>
      <c r="S94" s="331">
        <v>0</v>
      </c>
      <c r="T94" s="331">
        <v>0</v>
      </c>
      <c r="U94" s="331">
        <v>0</v>
      </c>
      <c r="V94" s="331">
        <v>0</v>
      </c>
      <c r="W94" s="331">
        <v>0</v>
      </c>
      <c r="X94" s="331">
        <v>0</v>
      </c>
      <c r="Y94" s="331">
        <v>0</v>
      </c>
      <c r="Z94" s="331">
        <v>0</v>
      </c>
      <c r="AA94" s="331">
        <v>0</v>
      </c>
      <c r="AB94" s="331">
        <v>0</v>
      </c>
      <c r="AC94" s="331">
        <v>0</v>
      </c>
      <c r="AD94" s="331">
        <v>0</v>
      </c>
      <c r="AE94" s="331">
        <v>0</v>
      </c>
      <c r="AF94" s="331">
        <v>0</v>
      </c>
      <c r="AG94" s="331">
        <v>0</v>
      </c>
      <c r="AH94" s="331">
        <v>0</v>
      </c>
      <c r="AI94" s="331">
        <v>0</v>
      </c>
      <c r="AJ94" s="331">
        <v>0</v>
      </c>
      <c r="AK94" s="331">
        <v>0</v>
      </c>
      <c r="AL94" s="331">
        <v>0</v>
      </c>
      <c r="AM94" s="331">
        <v>0</v>
      </c>
      <c r="AN94" s="331">
        <v>0</v>
      </c>
      <c r="AO94" s="331">
        <v>0</v>
      </c>
      <c r="AP94" s="331">
        <v>0</v>
      </c>
      <c r="AQ94" s="331">
        <v>0</v>
      </c>
      <c r="AR94" s="331">
        <v>0</v>
      </c>
      <c r="AS94" s="331">
        <v>0</v>
      </c>
      <c r="AT94" s="331">
        <v>0</v>
      </c>
      <c r="AU94" s="331">
        <v>0</v>
      </c>
      <c r="AV94" s="331">
        <v>0</v>
      </c>
      <c r="AW94" s="331">
        <v>0</v>
      </c>
      <c r="AX94" s="331">
        <v>0</v>
      </c>
      <c r="AY94" s="331">
        <v>0</v>
      </c>
      <c r="AZ94" s="331">
        <v>0</v>
      </c>
      <c r="BA94" s="331">
        <v>0</v>
      </c>
      <c r="BB94" s="331">
        <v>0</v>
      </c>
      <c r="BC94" s="331">
        <v>0</v>
      </c>
      <c r="BD94" s="331">
        <v>0</v>
      </c>
      <c r="BE94" s="331">
        <v>0</v>
      </c>
      <c r="BF94" s="331">
        <v>0</v>
      </c>
      <c r="BG94" s="331">
        <v>0</v>
      </c>
      <c r="BH94" s="331">
        <v>0</v>
      </c>
      <c r="BI94" s="331">
        <v>0</v>
      </c>
      <c r="BJ94" s="331">
        <v>0</v>
      </c>
      <c r="BK94" s="331">
        <v>0</v>
      </c>
      <c r="BL94" s="331">
        <v>0</v>
      </c>
      <c r="BM94" s="331">
        <v>0</v>
      </c>
      <c r="BN94" s="331">
        <v>0</v>
      </c>
      <c r="BO94" s="331">
        <v>0</v>
      </c>
      <c r="BP94" s="331">
        <v>0</v>
      </c>
      <c r="BQ94" s="331">
        <v>0</v>
      </c>
      <c r="BR94" s="331">
        <v>0</v>
      </c>
      <c r="BS94" s="331">
        <v>0</v>
      </c>
      <c r="BT94" s="331">
        <v>0</v>
      </c>
      <c r="BU94" s="331">
        <v>0</v>
      </c>
      <c r="BV94" s="331">
        <v>0</v>
      </c>
      <c r="BW94" s="331">
        <v>0</v>
      </c>
      <c r="BX94" s="331">
        <v>0</v>
      </c>
      <c r="BY94" s="331">
        <v>0</v>
      </c>
      <c r="BZ94" s="331">
        <v>0</v>
      </c>
      <c r="CA94" s="331">
        <v>0</v>
      </c>
      <c r="CB94" s="331">
        <v>0</v>
      </c>
      <c r="CC94" s="331">
        <v>0</v>
      </c>
      <c r="CD94" s="331">
        <v>0</v>
      </c>
      <c r="CE94" s="331">
        <v>0</v>
      </c>
      <c r="CF94" s="331">
        <v>0</v>
      </c>
      <c r="CG94" s="331">
        <v>0</v>
      </c>
      <c r="CH94" s="331">
        <v>0</v>
      </c>
      <c r="CI94" s="331">
        <v>0</v>
      </c>
      <c r="CJ94" s="331">
        <v>0</v>
      </c>
      <c r="CK94" s="331">
        <v>0</v>
      </c>
      <c r="CL94" s="331">
        <v>0</v>
      </c>
      <c r="CM94" s="331">
        <v>0</v>
      </c>
      <c r="CN94" s="331">
        <v>0</v>
      </c>
      <c r="CO94" s="331">
        <v>0</v>
      </c>
      <c r="CP94" s="331">
        <v>0</v>
      </c>
      <c r="CQ94" s="331">
        <v>0</v>
      </c>
      <c r="CR94" s="331">
        <v>0</v>
      </c>
      <c r="CS94" s="331">
        <v>0</v>
      </c>
      <c r="CT94" s="331">
        <v>0</v>
      </c>
      <c r="CU94" s="331">
        <v>0</v>
      </c>
      <c r="CV94" s="331">
        <v>0</v>
      </c>
      <c r="CW94" s="331">
        <v>0</v>
      </c>
      <c r="CX94" s="331">
        <v>0</v>
      </c>
      <c r="CY94" s="331">
        <v>0</v>
      </c>
      <c r="CZ94" s="331">
        <v>0</v>
      </c>
      <c r="DA94" s="331">
        <v>0</v>
      </c>
      <c r="DB94" s="331">
        <v>0</v>
      </c>
      <c r="DC94" s="331">
        <v>0</v>
      </c>
      <c r="DD94" s="331">
        <v>0</v>
      </c>
      <c r="DE94" s="331">
        <v>0</v>
      </c>
      <c r="DF94" s="331">
        <v>0</v>
      </c>
      <c r="DG94" s="331">
        <v>0</v>
      </c>
      <c r="DH94" s="331">
        <v>0</v>
      </c>
      <c r="DI94" s="331">
        <v>0</v>
      </c>
      <c r="DJ94" s="331">
        <v>0</v>
      </c>
      <c r="DK94" s="331">
        <v>0</v>
      </c>
      <c r="DL94" s="331">
        <v>0</v>
      </c>
      <c r="DM94" s="331">
        <v>0</v>
      </c>
      <c r="DN94" s="331">
        <v>0</v>
      </c>
      <c r="DO94" s="331">
        <v>0</v>
      </c>
      <c r="DP94" s="331">
        <v>0</v>
      </c>
      <c r="DQ94" s="331">
        <v>0</v>
      </c>
      <c r="DR94" s="331">
        <v>0</v>
      </c>
      <c r="DS94" s="331">
        <v>0</v>
      </c>
      <c r="DT94" s="331">
        <v>0</v>
      </c>
      <c r="DU94" s="331">
        <v>0</v>
      </c>
      <c r="DV94" s="331">
        <v>0</v>
      </c>
      <c r="DW94" s="331">
        <v>0</v>
      </c>
      <c r="DX94" s="331">
        <v>0</v>
      </c>
      <c r="DY94" s="331">
        <v>0</v>
      </c>
      <c r="DZ94" s="331">
        <v>0</v>
      </c>
      <c r="EA94" s="331">
        <v>0</v>
      </c>
      <c r="EB94" s="331">
        <v>0</v>
      </c>
      <c r="EC94" s="331">
        <v>0</v>
      </c>
      <c r="ED94" s="331">
        <v>0</v>
      </c>
      <c r="EE94" s="331">
        <v>0</v>
      </c>
      <c r="EF94" s="331">
        <v>0</v>
      </c>
      <c r="EG94" s="331">
        <v>0</v>
      </c>
      <c r="EH94" s="331">
        <v>0</v>
      </c>
      <c r="EI94" s="331">
        <v>0</v>
      </c>
      <c r="EJ94" s="331">
        <v>0</v>
      </c>
      <c r="EK94" s="331">
        <v>0</v>
      </c>
      <c r="EL94" s="331">
        <v>0</v>
      </c>
      <c r="EM94" s="331">
        <v>0</v>
      </c>
      <c r="EN94" s="331">
        <v>0</v>
      </c>
      <c r="EO94" s="331">
        <v>0</v>
      </c>
      <c r="EP94" s="331">
        <v>0</v>
      </c>
      <c r="EQ94" s="331">
        <v>0</v>
      </c>
      <c r="ER94" s="331">
        <v>0</v>
      </c>
      <c r="ES94" s="331">
        <v>0</v>
      </c>
      <c r="ET94" s="331">
        <v>0</v>
      </c>
      <c r="EU94" s="331">
        <v>0</v>
      </c>
      <c r="EV94" s="331">
        <v>0</v>
      </c>
      <c r="EW94" s="331">
        <v>0</v>
      </c>
      <c r="EX94" s="331">
        <v>0</v>
      </c>
      <c r="EY94" s="331">
        <v>0</v>
      </c>
      <c r="EZ94" s="331">
        <v>0</v>
      </c>
      <c r="FA94" s="331">
        <v>0</v>
      </c>
      <c r="FB94" s="331">
        <v>0</v>
      </c>
      <c r="FC94" s="331">
        <v>0</v>
      </c>
      <c r="FD94" s="331">
        <v>0</v>
      </c>
      <c r="FE94" s="331">
        <v>0</v>
      </c>
      <c r="FF94" s="331">
        <v>0</v>
      </c>
      <c r="FG94" s="331">
        <v>0</v>
      </c>
      <c r="FH94" s="331">
        <v>0</v>
      </c>
      <c r="FI94" s="331">
        <v>0</v>
      </c>
      <c r="FJ94" s="331">
        <v>0</v>
      </c>
      <c r="FK94" s="331">
        <v>0</v>
      </c>
      <c r="FL94" s="331">
        <v>0</v>
      </c>
      <c r="FM94" s="331">
        <v>0</v>
      </c>
      <c r="FN94" s="331">
        <v>0</v>
      </c>
      <c r="FO94" s="331">
        <v>0</v>
      </c>
      <c r="FP94" s="331">
        <v>0</v>
      </c>
      <c r="FQ94" s="331">
        <v>0</v>
      </c>
      <c r="FR94" s="331">
        <v>0</v>
      </c>
      <c r="FS94" s="331">
        <v>0</v>
      </c>
      <c r="FT94" s="331">
        <v>0</v>
      </c>
      <c r="FU94" s="331">
        <v>0</v>
      </c>
      <c r="FV94" s="331">
        <v>0</v>
      </c>
      <c r="FW94" s="331">
        <v>0</v>
      </c>
      <c r="FX94" s="331">
        <v>0</v>
      </c>
      <c r="FY94" s="331">
        <v>0</v>
      </c>
      <c r="FZ94" s="331">
        <v>0</v>
      </c>
      <c r="GA94" s="331">
        <v>0</v>
      </c>
      <c r="GB94" s="331">
        <v>0</v>
      </c>
      <c r="GC94" s="331">
        <v>0</v>
      </c>
      <c r="GD94" s="331">
        <v>0</v>
      </c>
      <c r="GE94" s="331">
        <v>0</v>
      </c>
      <c r="GF94" s="331">
        <v>0</v>
      </c>
      <c r="GG94" s="331">
        <v>0</v>
      </c>
      <c r="GH94" s="331">
        <v>0</v>
      </c>
      <c r="GI94" s="331">
        <v>0</v>
      </c>
      <c r="GJ94" s="331">
        <v>0</v>
      </c>
      <c r="GK94" s="331">
        <v>0</v>
      </c>
      <c r="GL94" s="331">
        <v>0</v>
      </c>
      <c r="GM94" s="331">
        <v>0</v>
      </c>
      <c r="GN94" s="331">
        <v>0</v>
      </c>
      <c r="GO94" s="331">
        <v>0</v>
      </c>
      <c r="GP94" s="331">
        <v>0</v>
      </c>
      <c r="GQ94" s="331">
        <v>0</v>
      </c>
      <c r="GR94" s="331">
        <v>0</v>
      </c>
      <c r="GS94" s="331">
        <v>0</v>
      </c>
      <c r="GT94" s="331">
        <v>0</v>
      </c>
      <c r="GU94" s="331">
        <v>0</v>
      </c>
      <c r="GV94" s="331">
        <v>0</v>
      </c>
      <c r="GW94" s="331">
        <v>0</v>
      </c>
      <c r="GX94" s="331">
        <v>0</v>
      </c>
      <c r="GY94" s="331">
        <v>0</v>
      </c>
      <c r="GZ94" s="331">
        <v>0</v>
      </c>
      <c r="HA94" s="331">
        <v>0</v>
      </c>
      <c r="HB94" s="331">
        <v>0</v>
      </c>
      <c r="HC94" s="331">
        <v>0</v>
      </c>
      <c r="HD94" s="331">
        <v>0</v>
      </c>
      <c r="HE94" s="331">
        <v>0</v>
      </c>
      <c r="HF94" s="331">
        <v>0</v>
      </c>
      <c r="HG94" s="331">
        <v>0</v>
      </c>
      <c r="HH94" s="331">
        <v>0</v>
      </c>
      <c r="HI94" s="331">
        <v>0</v>
      </c>
      <c r="HJ94" s="331">
        <v>0</v>
      </c>
      <c r="HK94" s="331">
        <v>0</v>
      </c>
      <c r="HL94" s="331">
        <v>0</v>
      </c>
      <c r="HM94" s="331">
        <v>0</v>
      </c>
      <c r="HN94" s="331">
        <v>0</v>
      </c>
      <c r="HO94" s="331">
        <v>0</v>
      </c>
      <c r="HP94" s="331">
        <v>0</v>
      </c>
      <c r="HQ94" s="331">
        <v>0</v>
      </c>
      <c r="HR94" s="331">
        <v>0</v>
      </c>
      <c r="HS94" s="331">
        <v>0</v>
      </c>
      <c r="HT94" s="331">
        <v>0</v>
      </c>
      <c r="HU94" s="331">
        <v>0</v>
      </c>
      <c r="HV94" s="331">
        <v>0</v>
      </c>
      <c r="HW94" s="331">
        <v>0</v>
      </c>
      <c r="HX94" s="331">
        <v>0</v>
      </c>
      <c r="HY94" s="331">
        <v>0</v>
      </c>
      <c r="HZ94" s="331">
        <v>0</v>
      </c>
      <c r="IA94" s="331">
        <v>0</v>
      </c>
      <c r="IB94" s="331">
        <v>0</v>
      </c>
      <c r="IC94" s="331">
        <v>0</v>
      </c>
      <c r="ID94" s="331">
        <v>0</v>
      </c>
      <c r="IE94" s="331">
        <v>0</v>
      </c>
      <c r="IF94" s="331">
        <v>0</v>
      </c>
      <c r="IG94" s="331">
        <v>0</v>
      </c>
      <c r="IH94" s="331">
        <v>0</v>
      </c>
      <c r="II94" s="331">
        <v>0</v>
      </c>
      <c r="IJ94" s="331">
        <v>0</v>
      </c>
      <c r="IK94" s="331">
        <v>0</v>
      </c>
      <c r="IL94" s="331">
        <v>0</v>
      </c>
      <c r="IM94" s="331">
        <v>0</v>
      </c>
      <c r="IN94" s="331">
        <v>0</v>
      </c>
      <c r="IO94" s="331">
        <v>0</v>
      </c>
      <c r="IP94" s="331">
        <v>0</v>
      </c>
      <c r="IQ94" s="331">
        <v>0</v>
      </c>
      <c r="IR94" s="331">
        <v>0</v>
      </c>
      <c r="IS94" s="331">
        <v>0</v>
      </c>
      <c r="IT94" s="331">
        <v>0</v>
      </c>
      <c r="IU94" s="331">
        <v>0</v>
      </c>
      <c r="IV94" s="331">
        <v>0</v>
      </c>
      <c r="IW94" s="331">
        <v>0</v>
      </c>
      <c r="IX94" s="331">
        <v>0</v>
      </c>
      <c r="IY94" s="331">
        <v>0</v>
      </c>
      <c r="IZ94" s="331">
        <v>0</v>
      </c>
      <c r="JA94" s="331">
        <v>0</v>
      </c>
      <c r="JB94" s="331">
        <v>0</v>
      </c>
      <c r="JC94" s="331">
        <v>0</v>
      </c>
      <c r="JD94" s="331">
        <v>0</v>
      </c>
      <c r="JE94" s="331">
        <v>0</v>
      </c>
      <c r="JF94" s="331">
        <v>0</v>
      </c>
      <c r="JG94" s="331">
        <v>0</v>
      </c>
      <c r="JH94" s="331">
        <v>0</v>
      </c>
      <c r="JI94" s="331">
        <v>0</v>
      </c>
      <c r="JJ94" s="331">
        <v>0</v>
      </c>
      <c r="JK94" s="331">
        <v>0</v>
      </c>
      <c r="JL94" s="331">
        <v>0</v>
      </c>
      <c r="JM94" s="331">
        <v>0</v>
      </c>
      <c r="JN94" s="331">
        <v>0</v>
      </c>
      <c r="JO94" s="331">
        <v>0</v>
      </c>
      <c r="JP94" s="331">
        <v>0</v>
      </c>
      <c r="JQ94" s="331">
        <v>0</v>
      </c>
      <c r="JR94" s="331">
        <v>0</v>
      </c>
      <c r="JS94" s="331">
        <v>0</v>
      </c>
      <c r="JT94" s="331">
        <v>0</v>
      </c>
      <c r="JU94" s="331">
        <v>0</v>
      </c>
      <c r="JV94" s="331">
        <v>0</v>
      </c>
      <c r="JW94" s="331">
        <v>0</v>
      </c>
      <c r="JX94" s="331">
        <v>0</v>
      </c>
      <c r="JY94" s="331">
        <v>0</v>
      </c>
      <c r="JZ94" s="331">
        <v>0</v>
      </c>
      <c r="KA94" s="331">
        <v>0</v>
      </c>
      <c r="KB94" s="331">
        <v>0</v>
      </c>
      <c r="KC94" s="331">
        <v>0</v>
      </c>
      <c r="KD94" s="331">
        <v>0</v>
      </c>
      <c r="KE94" s="331">
        <v>0</v>
      </c>
      <c r="KF94" s="331">
        <v>0</v>
      </c>
      <c r="KG94" s="331">
        <v>0</v>
      </c>
      <c r="KH94" s="331">
        <v>0</v>
      </c>
      <c r="KI94" s="331">
        <v>0</v>
      </c>
      <c r="KJ94" s="331">
        <v>0</v>
      </c>
      <c r="KK94" s="331">
        <v>0</v>
      </c>
      <c r="KL94" s="331">
        <v>0</v>
      </c>
      <c r="KM94" s="331">
        <v>0</v>
      </c>
      <c r="KN94" s="331">
        <v>0</v>
      </c>
      <c r="KO94" s="331">
        <v>0</v>
      </c>
      <c r="KP94" s="331">
        <v>0</v>
      </c>
      <c r="KQ94" s="167"/>
      <c r="KS94" s="169">
        <f t="shared" si="11"/>
        <v>0</v>
      </c>
      <c r="KT94" s="169">
        <f t="shared" si="12"/>
        <v>0</v>
      </c>
      <c r="KU94" s="169">
        <f t="shared" si="14"/>
        <v>0</v>
      </c>
      <c r="KV94" s="178"/>
      <c r="KW94" s="178"/>
      <c r="KY94" s="168">
        <f t="shared" si="13"/>
        <v>0</v>
      </c>
    </row>
    <row r="95" spans="1:311" ht="12.75" customHeight="1" x14ac:dyDescent="0.25">
      <c r="A95" s="166">
        <f t="shared" si="9"/>
        <v>2009</v>
      </c>
      <c r="B95" s="273">
        <f t="shared" si="10"/>
        <v>39903</v>
      </c>
      <c r="C95" s="330">
        <v>0</v>
      </c>
      <c r="D95" s="330">
        <v>0</v>
      </c>
      <c r="E95" s="330">
        <v>0</v>
      </c>
      <c r="F95" s="330">
        <v>0</v>
      </c>
      <c r="G95" s="330">
        <v>0</v>
      </c>
      <c r="H95" s="330">
        <v>0</v>
      </c>
      <c r="I95" s="330">
        <v>0</v>
      </c>
      <c r="J95" s="330">
        <v>0</v>
      </c>
      <c r="K95" s="330">
        <v>0</v>
      </c>
      <c r="L95" s="330">
        <v>0</v>
      </c>
      <c r="M95" s="330">
        <v>0</v>
      </c>
      <c r="N95" s="330">
        <v>0</v>
      </c>
      <c r="O95" s="330">
        <v>0</v>
      </c>
      <c r="P95" s="330">
        <v>0</v>
      </c>
      <c r="Q95" s="330">
        <v>0</v>
      </c>
      <c r="R95" s="330">
        <v>0</v>
      </c>
      <c r="S95" s="330">
        <v>0</v>
      </c>
      <c r="T95" s="330">
        <v>0</v>
      </c>
      <c r="U95" s="330">
        <v>0</v>
      </c>
      <c r="V95" s="330">
        <v>0</v>
      </c>
      <c r="W95" s="330">
        <v>0</v>
      </c>
      <c r="X95" s="330">
        <v>0</v>
      </c>
      <c r="Y95" s="330">
        <v>0</v>
      </c>
      <c r="Z95" s="330">
        <v>0</v>
      </c>
      <c r="AA95" s="330">
        <v>0</v>
      </c>
      <c r="AB95" s="330">
        <v>0</v>
      </c>
      <c r="AC95" s="330">
        <v>0</v>
      </c>
      <c r="AD95" s="330">
        <v>0</v>
      </c>
      <c r="AE95" s="330">
        <v>0</v>
      </c>
      <c r="AF95" s="330">
        <v>0</v>
      </c>
      <c r="AG95" s="330">
        <v>0</v>
      </c>
      <c r="AH95" s="330">
        <v>0</v>
      </c>
      <c r="AI95" s="330">
        <v>0</v>
      </c>
      <c r="AJ95" s="330">
        <v>0</v>
      </c>
      <c r="AK95" s="330">
        <v>0</v>
      </c>
      <c r="AL95" s="330">
        <v>0</v>
      </c>
      <c r="AM95" s="330">
        <v>0</v>
      </c>
      <c r="AN95" s="330">
        <v>0</v>
      </c>
      <c r="AO95" s="330">
        <v>0</v>
      </c>
      <c r="AP95" s="330">
        <v>0</v>
      </c>
      <c r="AQ95" s="330">
        <v>0</v>
      </c>
      <c r="AR95" s="330">
        <v>0</v>
      </c>
      <c r="AS95" s="330">
        <v>0</v>
      </c>
      <c r="AT95" s="330">
        <v>0</v>
      </c>
      <c r="AU95" s="330">
        <v>0</v>
      </c>
      <c r="AV95" s="330">
        <v>0</v>
      </c>
      <c r="AW95" s="330">
        <v>0</v>
      </c>
      <c r="AX95" s="330">
        <v>0</v>
      </c>
      <c r="AY95" s="330">
        <v>0</v>
      </c>
      <c r="AZ95" s="330">
        <v>0</v>
      </c>
      <c r="BA95" s="330">
        <v>0</v>
      </c>
      <c r="BB95" s="330">
        <v>0</v>
      </c>
      <c r="BC95" s="330">
        <v>0</v>
      </c>
      <c r="BD95" s="330">
        <v>0</v>
      </c>
      <c r="BE95" s="330">
        <v>0</v>
      </c>
      <c r="BF95" s="330">
        <v>0</v>
      </c>
      <c r="BG95" s="330">
        <v>0</v>
      </c>
      <c r="BH95" s="330">
        <v>0</v>
      </c>
      <c r="BI95" s="330">
        <v>0</v>
      </c>
      <c r="BJ95" s="330">
        <v>0</v>
      </c>
      <c r="BK95" s="330">
        <v>0</v>
      </c>
      <c r="BL95" s="330">
        <v>0</v>
      </c>
      <c r="BM95" s="330">
        <v>0</v>
      </c>
      <c r="BN95" s="330">
        <v>0</v>
      </c>
      <c r="BO95" s="330">
        <v>0</v>
      </c>
      <c r="BP95" s="330">
        <v>0</v>
      </c>
      <c r="BQ95" s="330">
        <v>0</v>
      </c>
      <c r="BR95" s="330">
        <v>0</v>
      </c>
      <c r="BS95" s="330">
        <v>0</v>
      </c>
      <c r="BT95" s="330">
        <v>0</v>
      </c>
      <c r="BU95" s="330">
        <v>0</v>
      </c>
      <c r="BV95" s="330">
        <v>0</v>
      </c>
      <c r="BW95" s="330">
        <v>0</v>
      </c>
      <c r="BX95" s="330">
        <v>0</v>
      </c>
      <c r="BY95" s="330">
        <v>0</v>
      </c>
      <c r="BZ95" s="330">
        <v>0</v>
      </c>
      <c r="CA95" s="330">
        <v>0</v>
      </c>
      <c r="CB95" s="330">
        <v>0</v>
      </c>
      <c r="CC95" s="330">
        <v>0</v>
      </c>
      <c r="CD95" s="330">
        <v>0</v>
      </c>
      <c r="CE95" s="330">
        <v>0</v>
      </c>
      <c r="CF95" s="330">
        <v>0</v>
      </c>
      <c r="CG95" s="330">
        <v>0</v>
      </c>
      <c r="CH95" s="330">
        <v>0</v>
      </c>
      <c r="CI95" s="330">
        <v>0</v>
      </c>
      <c r="CJ95" s="330">
        <v>0</v>
      </c>
      <c r="CK95" s="330">
        <v>0</v>
      </c>
      <c r="CL95" s="330">
        <v>0</v>
      </c>
      <c r="CM95" s="330">
        <v>0</v>
      </c>
      <c r="CN95" s="330">
        <v>0</v>
      </c>
      <c r="CO95" s="330">
        <v>0</v>
      </c>
      <c r="CP95" s="330">
        <v>0</v>
      </c>
      <c r="CQ95" s="330">
        <v>0</v>
      </c>
      <c r="CR95" s="330">
        <v>0</v>
      </c>
      <c r="CS95" s="330">
        <v>0</v>
      </c>
      <c r="CT95" s="330">
        <v>0</v>
      </c>
      <c r="CU95" s="330">
        <v>0</v>
      </c>
      <c r="CV95" s="330">
        <v>0</v>
      </c>
      <c r="CW95" s="330">
        <v>0</v>
      </c>
      <c r="CX95" s="330">
        <v>0</v>
      </c>
      <c r="CY95" s="330">
        <v>0</v>
      </c>
      <c r="CZ95" s="330">
        <v>0</v>
      </c>
      <c r="DA95" s="330">
        <v>0</v>
      </c>
      <c r="DB95" s="330">
        <v>0</v>
      </c>
      <c r="DC95" s="330">
        <v>0</v>
      </c>
      <c r="DD95" s="330">
        <v>0</v>
      </c>
      <c r="DE95" s="330">
        <v>0</v>
      </c>
      <c r="DF95" s="330">
        <v>0</v>
      </c>
      <c r="DG95" s="330">
        <v>0</v>
      </c>
      <c r="DH95" s="330">
        <v>0</v>
      </c>
      <c r="DI95" s="330">
        <v>0</v>
      </c>
      <c r="DJ95" s="330">
        <v>0</v>
      </c>
      <c r="DK95" s="330">
        <v>0</v>
      </c>
      <c r="DL95" s="330">
        <v>0</v>
      </c>
      <c r="DM95" s="330">
        <v>0</v>
      </c>
      <c r="DN95" s="330">
        <v>0</v>
      </c>
      <c r="DO95" s="330">
        <v>0</v>
      </c>
      <c r="DP95" s="330">
        <v>0</v>
      </c>
      <c r="DQ95" s="330">
        <v>0</v>
      </c>
      <c r="DR95" s="330">
        <v>0</v>
      </c>
      <c r="DS95" s="330">
        <v>0</v>
      </c>
      <c r="DT95" s="330">
        <v>0</v>
      </c>
      <c r="DU95" s="330">
        <v>0</v>
      </c>
      <c r="DV95" s="330">
        <v>0</v>
      </c>
      <c r="DW95" s="330">
        <v>0</v>
      </c>
      <c r="DX95" s="330">
        <v>0</v>
      </c>
      <c r="DY95" s="330">
        <v>0</v>
      </c>
      <c r="DZ95" s="330">
        <v>0</v>
      </c>
      <c r="EA95" s="330">
        <v>0</v>
      </c>
      <c r="EB95" s="330">
        <v>0</v>
      </c>
      <c r="EC95" s="330">
        <v>0</v>
      </c>
      <c r="ED95" s="330">
        <v>0</v>
      </c>
      <c r="EE95" s="330">
        <v>0</v>
      </c>
      <c r="EF95" s="330">
        <v>0</v>
      </c>
      <c r="EG95" s="330">
        <v>0</v>
      </c>
      <c r="EH95" s="330">
        <v>0</v>
      </c>
      <c r="EI95" s="330">
        <v>0</v>
      </c>
      <c r="EJ95" s="330">
        <v>0</v>
      </c>
      <c r="EK95" s="330">
        <v>0</v>
      </c>
      <c r="EL95" s="330">
        <v>0</v>
      </c>
      <c r="EM95" s="330">
        <v>0</v>
      </c>
      <c r="EN95" s="330">
        <v>0</v>
      </c>
      <c r="EO95" s="330">
        <v>0</v>
      </c>
      <c r="EP95" s="330">
        <v>0</v>
      </c>
      <c r="EQ95" s="330">
        <v>0</v>
      </c>
      <c r="ER95" s="330">
        <v>0</v>
      </c>
      <c r="ES95" s="330">
        <v>0</v>
      </c>
      <c r="ET95" s="330">
        <v>0</v>
      </c>
      <c r="EU95" s="330">
        <v>0</v>
      </c>
      <c r="EV95" s="330">
        <v>0</v>
      </c>
      <c r="EW95" s="330">
        <v>0</v>
      </c>
      <c r="EX95" s="330">
        <v>0</v>
      </c>
      <c r="EY95" s="330">
        <v>0</v>
      </c>
      <c r="EZ95" s="330">
        <v>0</v>
      </c>
      <c r="FA95" s="330">
        <v>0</v>
      </c>
      <c r="FB95" s="330">
        <v>0</v>
      </c>
      <c r="FC95" s="330">
        <v>0</v>
      </c>
      <c r="FD95" s="330">
        <v>0</v>
      </c>
      <c r="FE95" s="330">
        <v>0</v>
      </c>
      <c r="FF95" s="330">
        <v>0</v>
      </c>
      <c r="FG95" s="330">
        <v>0</v>
      </c>
      <c r="FH95" s="330">
        <v>0</v>
      </c>
      <c r="FI95" s="330">
        <v>0</v>
      </c>
      <c r="FJ95" s="330">
        <v>0</v>
      </c>
      <c r="FK95" s="330">
        <v>0</v>
      </c>
      <c r="FL95" s="330">
        <v>0</v>
      </c>
      <c r="FM95" s="330">
        <v>0</v>
      </c>
      <c r="FN95" s="330">
        <v>0</v>
      </c>
      <c r="FO95" s="330">
        <v>0</v>
      </c>
      <c r="FP95" s="330">
        <v>0</v>
      </c>
      <c r="FQ95" s="330">
        <v>0</v>
      </c>
      <c r="FR95" s="330">
        <v>0</v>
      </c>
      <c r="FS95" s="330">
        <v>0</v>
      </c>
      <c r="FT95" s="330">
        <v>0</v>
      </c>
      <c r="FU95" s="330">
        <v>0</v>
      </c>
      <c r="FV95" s="330">
        <v>0</v>
      </c>
      <c r="FW95" s="330">
        <v>0</v>
      </c>
      <c r="FX95" s="330">
        <v>0</v>
      </c>
      <c r="FY95" s="330">
        <v>0</v>
      </c>
      <c r="FZ95" s="330">
        <v>0</v>
      </c>
      <c r="GA95" s="330">
        <v>0</v>
      </c>
      <c r="GB95" s="330">
        <v>0</v>
      </c>
      <c r="GC95" s="330">
        <v>0</v>
      </c>
      <c r="GD95" s="330">
        <v>0</v>
      </c>
      <c r="GE95" s="330">
        <v>0</v>
      </c>
      <c r="GF95" s="330">
        <v>0</v>
      </c>
      <c r="GG95" s="330">
        <v>0</v>
      </c>
      <c r="GH95" s="330">
        <v>0</v>
      </c>
      <c r="GI95" s="330">
        <v>0</v>
      </c>
      <c r="GJ95" s="330">
        <v>0</v>
      </c>
      <c r="GK95" s="330">
        <v>0</v>
      </c>
      <c r="GL95" s="330">
        <v>0</v>
      </c>
      <c r="GM95" s="330">
        <v>0</v>
      </c>
      <c r="GN95" s="330">
        <v>0</v>
      </c>
      <c r="GO95" s="330">
        <v>0</v>
      </c>
      <c r="GP95" s="330">
        <v>0</v>
      </c>
      <c r="GQ95" s="330">
        <v>0</v>
      </c>
      <c r="GR95" s="330">
        <v>0</v>
      </c>
      <c r="GS95" s="330">
        <v>0</v>
      </c>
      <c r="GT95" s="330">
        <v>0</v>
      </c>
      <c r="GU95" s="330">
        <v>0</v>
      </c>
      <c r="GV95" s="330">
        <v>0</v>
      </c>
      <c r="GW95" s="330">
        <v>0</v>
      </c>
      <c r="GX95" s="330">
        <v>0</v>
      </c>
      <c r="GY95" s="330">
        <v>0</v>
      </c>
      <c r="GZ95" s="330">
        <v>0</v>
      </c>
      <c r="HA95" s="330">
        <v>0</v>
      </c>
      <c r="HB95" s="330">
        <v>0</v>
      </c>
      <c r="HC95" s="330">
        <v>0</v>
      </c>
      <c r="HD95" s="330">
        <v>0</v>
      </c>
      <c r="HE95" s="330">
        <v>0</v>
      </c>
      <c r="HF95" s="330">
        <v>0</v>
      </c>
      <c r="HG95" s="330">
        <v>0</v>
      </c>
      <c r="HH95" s="330">
        <v>0</v>
      </c>
      <c r="HI95" s="330">
        <v>0</v>
      </c>
      <c r="HJ95" s="330">
        <v>0</v>
      </c>
      <c r="HK95" s="330">
        <v>0</v>
      </c>
      <c r="HL95" s="330">
        <v>0</v>
      </c>
      <c r="HM95" s="330">
        <v>0</v>
      </c>
      <c r="HN95" s="330">
        <v>0</v>
      </c>
      <c r="HO95" s="330">
        <v>0</v>
      </c>
      <c r="HP95" s="330">
        <v>0</v>
      </c>
      <c r="HQ95" s="330">
        <v>0</v>
      </c>
      <c r="HR95" s="330">
        <v>0</v>
      </c>
      <c r="HS95" s="330">
        <v>0</v>
      </c>
      <c r="HT95" s="330">
        <v>0</v>
      </c>
      <c r="HU95" s="330">
        <v>0</v>
      </c>
      <c r="HV95" s="330">
        <v>0</v>
      </c>
      <c r="HW95" s="330">
        <v>0</v>
      </c>
      <c r="HX95" s="330">
        <v>0</v>
      </c>
      <c r="HY95" s="330">
        <v>0</v>
      </c>
      <c r="HZ95" s="330">
        <v>0</v>
      </c>
      <c r="IA95" s="330">
        <v>0</v>
      </c>
      <c r="IB95" s="330">
        <v>0</v>
      </c>
      <c r="IC95" s="330">
        <v>0</v>
      </c>
      <c r="ID95" s="330">
        <v>0</v>
      </c>
      <c r="IE95" s="330">
        <v>0</v>
      </c>
      <c r="IF95" s="330">
        <v>0</v>
      </c>
      <c r="IG95" s="330">
        <v>0</v>
      </c>
      <c r="IH95" s="330">
        <v>0</v>
      </c>
      <c r="II95" s="330">
        <v>0</v>
      </c>
      <c r="IJ95" s="330">
        <v>0</v>
      </c>
      <c r="IK95" s="330">
        <v>0</v>
      </c>
      <c r="IL95" s="330">
        <v>0</v>
      </c>
      <c r="IM95" s="330">
        <v>0</v>
      </c>
      <c r="IN95" s="330">
        <v>0</v>
      </c>
      <c r="IO95" s="330">
        <v>0</v>
      </c>
      <c r="IP95" s="330">
        <v>0</v>
      </c>
      <c r="IQ95" s="330">
        <v>0</v>
      </c>
      <c r="IR95" s="330">
        <v>0</v>
      </c>
      <c r="IS95" s="330">
        <v>0</v>
      </c>
      <c r="IT95" s="330">
        <v>0</v>
      </c>
      <c r="IU95" s="330">
        <v>0</v>
      </c>
      <c r="IV95" s="330">
        <v>0</v>
      </c>
      <c r="IW95" s="330">
        <v>0</v>
      </c>
      <c r="IX95" s="330">
        <v>0</v>
      </c>
      <c r="IY95" s="330">
        <v>0</v>
      </c>
      <c r="IZ95" s="330">
        <v>0</v>
      </c>
      <c r="JA95" s="330">
        <v>0</v>
      </c>
      <c r="JB95" s="330">
        <v>0</v>
      </c>
      <c r="JC95" s="330">
        <v>0</v>
      </c>
      <c r="JD95" s="330">
        <v>0</v>
      </c>
      <c r="JE95" s="330">
        <v>0</v>
      </c>
      <c r="JF95" s="330">
        <v>0</v>
      </c>
      <c r="JG95" s="330">
        <v>0</v>
      </c>
      <c r="JH95" s="330">
        <v>0</v>
      </c>
      <c r="JI95" s="330">
        <v>0</v>
      </c>
      <c r="JJ95" s="330">
        <v>0</v>
      </c>
      <c r="JK95" s="330">
        <v>0</v>
      </c>
      <c r="JL95" s="330">
        <v>0</v>
      </c>
      <c r="JM95" s="330">
        <v>0</v>
      </c>
      <c r="JN95" s="330">
        <v>0</v>
      </c>
      <c r="JO95" s="330">
        <v>0</v>
      </c>
      <c r="JP95" s="330">
        <v>0</v>
      </c>
      <c r="JQ95" s="330">
        <v>0</v>
      </c>
      <c r="JR95" s="330">
        <v>0</v>
      </c>
      <c r="JS95" s="330">
        <v>0</v>
      </c>
      <c r="JT95" s="330">
        <v>0</v>
      </c>
      <c r="JU95" s="330">
        <v>0</v>
      </c>
      <c r="JV95" s="330">
        <v>0</v>
      </c>
      <c r="JW95" s="330">
        <v>0</v>
      </c>
      <c r="JX95" s="330">
        <v>0</v>
      </c>
      <c r="JY95" s="330">
        <v>0</v>
      </c>
      <c r="JZ95" s="330">
        <v>0</v>
      </c>
      <c r="KA95" s="330">
        <v>0</v>
      </c>
      <c r="KB95" s="330">
        <v>0</v>
      </c>
      <c r="KC95" s="330">
        <v>0</v>
      </c>
      <c r="KD95" s="330">
        <v>0</v>
      </c>
      <c r="KE95" s="330">
        <v>0</v>
      </c>
      <c r="KF95" s="330">
        <v>0</v>
      </c>
      <c r="KG95" s="330">
        <v>0</v>
      </c>
      <c r="KH95" s="330">
        <v>0</v>
      </c>
      <c r="KI95" s="330">
        <v>0</v>
      </c>
      <c r="KJ95" s="330">
        <v>0</v>
      </c>
      <c r="KK95" s="330">
        <v>0</v>
      </c>
      <c r="KL95" s="330">
        <v>0</v>
      </c>
      <c r="KM95" s="330">
        <v>0</v>
      </c>
      <c r="KN95" s="330">
        <v>0</v>
      </c>
      <c r="KO95" s="330">
        <v>0</v>
      </c>
      <c r="KP95" s="330">
        <v>0</v>
      </c>
      <c r="KQ95" s="167"/>
      <c r="KS95" s="169">
        <f t="shared" si="11"/>
        <v>0</v>
      </c>
      <c r="KT95" s="169">
        <f t="shared" si="12"/>
        <v>0</v>
      </c>
      <c r="KU95" s="169">
        <f t="shared" si="14"/>
        <v>0</v>
      </c>
      <c r="KV95" s="178"/>
      <c r="KW95" s="178"/>
      <c r="KY95" s="168">
        <f t="shared" si="13"/>
        <v>0</v>
      </c>
    </row>
    <row r="96" spans="1:311" ht="12.75" customHeight="1" x14ac:dyDescent="0.25">
      <c r="A96" s="166">
        <f t="shared" si="9"/>
        <v>2009</v>
      </c>
      <c r="B96" s="273">
        <f t="shared" si="10"/>
        <v>39994</v>
      </c>
      <c r="C96" s="330">
        <v>0</v>
      </c>
      <c r="D96" s="330">
        <v>0</v>
      </c>
      <c r="E96" s="330">
        <v>0</v>
      </c>
      <c r="F96" s="330">
        <v>0</v>
      </c>
      <c r="G96" s="330">
        <v>0</v>
      </c>
      <c r="H96" s="330">
        <v>0</v>
      </c>
      <c r="I96" s="330">
        <v>0</v>
      </c>
      <c r="J96" s="330">
        <v>0</v>
      </c>
      <c r="K96" s="330">
        <v>0</v>
      </c>
      <c r="L96" s="330">
        <v>0</v>
      </c>
      <c r="M96" s="330">
        <v>0</v>
      </c>
      <c r="N96" s="330">
        <v>0</v>
      </c>
      <c r="O96" s="330">
        <v>0</v>
      </c>
      <c r="P96" s="330">
        <v>0</v>
      </c>
      <c r="Q96" s="330">
        <v>0</v>
      </c>
      <c r="R96" s="330">
        <v>0</v>
      </c>
      <c r="S96" s="330">
        <v>0</v>
      </c>
      <c r="T96" s="330">
        <v>0</v>
      </c>
      <c r="U96" s="330">
        <v>0</v>
      </c>
      <c r="V96" s="330">
        <v>0</v>
      </c>
      <c r="W96" s="330">
        <v>0</v>
      </c>
      <c r="X96" s="330">
        <v>0</v>
      </c>
      <c r="Y96" s="330">
        <v>0</v>
      </c>
      <c r="Z96" s="330">
        <v>0</v>
      </c>
      <c r="AA96" s="330">
        <v>0</v>
      </c>
      <c r="AB96" s="330">
        <v>0</v>
      </c>
      <c r="AC96" s="330">
        <v>0</v>
      </c>
      <c r="AD96" s="330">
        <v>0</v>
      </c>
      <c r="AE96" s="330">
        <v>0</v>
      </c>
      <c r="AF96" s="330">
        <v>0</v>
      </c>
      <c r="AG96" s="330">
        <v>0</v>
      </c>
      <c r="AH96" s="330">
        <v>0</v>
      </c>
      <c r="AI96" s="330">
        <v>0</v>
      </c>
      <c r="AJ96" s="330">
        <v>0</v>
      </c>
      <c r="AK96" s="330">
        <v>0</v>
      </c>
      <c r="AL96" s="330">
        <v>0</v>
      </c>
      <c r="AM96" s="330">
        <v>0</v>
      </c>
      <c r="AN96" s="330">
        <v>0</v>
      </c>
      <c r="AO96" s="330">
        <v>0</v>
      </c>
      <c r="AP96" s="330">
        <v>0</v>
      </c>
      <c r="AQ96" s="330">
        <v>0</v>
      </c>
      <c r="AR96" s="330">
        <v>0</v>
      </c>
      <c r="AS96" s="330">
        <v>0</v>
      </c>
      <c r="AT96" s="330">
        <v>0</v>
      </c>
      <c r="AU96" s="330">
        <v>0</v>
      </c>
      <c r="AV96" s="330">
        <v>0</v>
      </c>
      <c r="AW96" s="330">
        <v>0</v>
      </c>
      <c r="AX96" s="330">
        <v>0</v>
      </c>
      <c r="AY96" s="330">
        <v>0</v>
      </c>
      <c r="AZ96" s="330">
        <v>0</v>
      </c>
      <c r="BA96" s="330">
        <v>0</v>
      </c>
      <c r="BB96" s="330">
        <v>0</v>
      </c>
      <c r="BC96" s="330">
        <v>0</v>
      </c>
      <c r="BD96" s="330">
        <v>0</v>
      </c>
      <c r="BE96" s="330">
        <v>0</v>
      </c>
      <c r="BF96" s="330">
        <v>0</v>
      </c>
      <c r="BG96" s="330">
        <v>0</v>
      </c>
      <c r="BH96" s="330">
        <v>0</v>
      </c>
      <c r="BI96" s="330">
        <v>0</v>
      </c>
      <c r="BJ96" s="330">
        <v>0</v>
      </c>
      <c r="BK96" s="330">
        <v>0</v>
      </c>
      <c r="BL96" s="330">
        <v>0</v>
      </c>
      <c r="BM96" s="330">
        <v>0</v>
      </c>
      <c r="BN96" s="330">
        <v>0</v>
      </c>
      <c r="BO96" s="330">
        <v>0</v>
      </c>
      <c r="BP96" s="330">
        <v>0</v>
      </c>
      <c r="BQ96" s="330">
        <v>0</v>
      </c>
      <c r="BR96" s="330">
        <v>0</v>
      </c>
      <c r="BS96" s="330">
        <v>0</v>
      </c>
      <c r="BT96" s="330">
        <v>0</v>
      </c>
      <c r="BU96" s="330">
        <v>0</v>
      </c>
      <c r="BV96" s="330">
        <v>0</v>
      </c>
      <c r="BW96" s="330">
        <v>0</v>
      </c>
      <c r="BX96" s="330">
        <v>0</v>
      </c>
      <c r="BY96" s="330">
        <v>0</v>
      </c>
      <c r="BZ96" s="330">
        <v>0</v>
      </c>
      <c r="CA96" s="330">
        <v>0</v>
      </c>
      <c r="CB96" s="330">
        <v>0</v>
      </c>
      <c r="CC96" s="330">
        <v>0</v>
      </c>
      <c r="CD96" s="330">
        <v>0</v>
      </c>
      <c r="CE96" s="330">
        <v>0</v>
      </c>
      <c r="CF96" s="330">
        <v>0</v>
      </c>
      <c r="CG96" s="330">
        <v>0</v>
      </c>
      <c r="CH96" s="330">
        <v>0</v>
      </c>
      <c r="CI96" s="330">
        <v>0</v>
      </c>
      <c r="CJ96" s="330">
        <v>0</v>
      </c>
      <c r="CK96" s="330">
        <v>0</v>
      </c>
      <c r="CL96" s="330">
        <v>0</v>
      </c>
      <c r="CM96" s="330">
        <v>0</v>
      </c>
      <c r="CN96" s="330">
        <v>0</v>
      </c>
      <c r="CO96" s="330">
        <v>0</v>
      </c>
      <c r="CP96" s="330">
        <v>0</v>
      </c>
      <c r="CQ96" s="330">
        <v>0</v>
      </c>
      <c r="CR96" s="330">
        <v>0</v>
      </c>
      <c r="CS96" s="330">
        <v>0</v>
      </c>
      <c r="CT96" s="330">
        <v>0</v>
      </c>
      <c r="CU96" s="330">
        <v>0</v>
      </c>
      <c r="CV96" s="330">
        <v>0</v>
      </c>
      <c r="CW96" s="330">
        <v>0</v>
      </c>
      <c r="CX96" s="330">
        <v>0</v>
      </c>
      <c r="CY96" s="330">
        <v>0</v>
      </c>
      <c r="CZ96" s="330">
        <v>0</v>
      </c>
      <c r="DA96" s="330">
        <v>0</v>
      </c>
      <c r="DB96" s="330">
        <v>0</v>
      </c>
      <c r="DC96" s="330">
        <v>0</v>
      </c>
      <c r="DD96" s="330">
        <v>0</v>
      </c>
      <c r="DE96" s="330">
        <v>0</v>
      </c>
      <c r="DF96" s="330">
        <v>0</v>
      </c>
      <c r="DG96" s="330">
        <v>0</v>
      </c>
      <c r="DH96" s="330">
        <v>0</v>
      </c>
      <c r="DI96" s="330">
        <v>0</v>
      </c>
      <c r="DJ96" s="330">
        <v>0</v>
      </c>
      <c r="DK96" s="330">
        <v>0</v>
      </c>
      <c r="DL96" s="330">
        <v>0</v>
      </c>
      <c r="DM96" s="330">
        <v>0</v>
      </c>
      <c r="DN96" s="330">
        <v>0</v>
      </c>
      <c r="DO96" s="330">
        <v>0</v>
      </c>
      <c r="DP96" s="330">
        <v>0</v>
      </c>
      <c r="DQ96" s="330">
        <v>0</v>
      </c>
      <c r="DR96" s="330">
        <v>0</v>
      </c>
      <c r="DS96" s="330">
        <v>0</v>
      </c>
      <c r="DT96" s="330">
        <v>0</v>
      </c>
      <c r="DU96" s="330">
        <v>0</v>
      </c>
      <c r="DV96" s="330">
        <v>0</v>
      </c>
      <c r="DW96" s="330">
        <v>0</v>
      </c>
      <c r="DX96" s="330">
        <v>0</v>
      </c>
      <c r="DY96" s="330">
        <v>0</v>
      </c>
      <c r="DZ96" s="330">
        <v>0</v>
      </c>
      <c r="EA96" s="330">
        <v>0</v>
      </c>
      <c r="EB96" s="330">
        <v>0</v>
      </c>
      <c r="EC96" s="330">
        <v>0</v>
      </c>
      <c r="ED96" s="330">
        <v>0</v>
      </c>
      <c r="EE96" s="330">
        <v>0</v>
      </c>
      <c r="EF96" s="330">
        <v>0</v>
      </c>
      <c r="EG96" s="330">
        <v>0</v>
      </c>
      <c r="EH96" s="330">
        <v>0</v>
      </c>
      <c r="EI96" s="330">
        <v>0</v>
      </c>
      <c r="EJ96" s="330">
        <v>0</v>
      </c>
      <c r="EK96" s="330">
        <v>0</v>
      </c>
      <c r="EL96" s="330">
        <v>0</v>
      </c>
      <c r="EM96" s="330">
        <v>0</v>
      </c>
      <c r="EN96" s="330">
        <v>0</v>
      </c>
      <c r="EO96" s="330">
        <v>0</v>
      </c>
      <c r="EP96" s="330">
        <v>0</v>
      </c>
      <c r="EQ96" s="330">
        <v>0</v>
      </c>
      <c r="ER96" s="330">
        <v>0</v>
      </c>
      <c r="ES96" s="330">
        <v>0</v>
      </c>
      <c r="ET96" s="330">
        <v>0</v>
      </c>
      <c r="EU96" s="330">
        <v>0</v>
      </c>
      <c r="EV96" s="330">
        <v>0</v>
      </c>
      <c r="EW96" s="330">
        <v>0</v>
      </c>
      <c r="EX96" s="330">
        <v>0</v>
      </c>
      <c r="EY96" s="330">
        <v>0</v>
      </c>
      <c r="EZ96" s="330">
        <v>0</v>
      </c>
      <c r="FA96" s="330">
        <v>0</v>
      </c>
      <c r="FB96" s="330">
        <v>0</v>
      </c>
      <c r="FC96" s="330">
        <v>0</v>
      </c>
      <c r="FD96" s="330">
        <v>0</v>
      </c>
      <c r="FE96" s="330">
        <v>0</v>
      </c>
      <c r="FF96" s="330">
        <v>0</v>
      </c>
      <c r="FG96" s="330">
        <v>0</v>
      </c>
      <c r="FH96" s="330">
        <v>0</v>
      </c>
      <c r="FI96" s="330">
        <v>0</v>
      </c>
      <c r="FJ96" s="330">
        <v>0</v>
      </c>
      <c r="FK96" s="330">
        <v>0</v>
      </c>
      <c r="FL96" s="330">
        <v>0</v>
      </c>
      <c r="FM96" s="330">
        <v>0</v>
      </c>
      <c r="FN96" s="330">
        <v>0</v>
      </c>
      <c r="FO96" s="330">
        <v>0</v>
      </c>
      <c r="FP96" s="330">
        <v>0</v>
      </c>
      <c r="FQ96" s="330">
        <v>0</v>
      </c>
      <c r="FR96" s="330">
        <v>0</v>
      </c>
      <c r="FS96" s="330">
        <v>0</v>
      </c>
      <c r="FT96" s="330">
        <v>0</v>
      </c>
      <c r="FU96" s="330">
        <v>0</v>
      </c>
      <c r="FV96" s="330">
        <v>0</v>
      </c>
      <c r="FW96" s="330">
        <v>0</v>
      </c>
      <c r="FX96" s="330">
        <v>0</v>
      </c>
      <c r="FY96" s="330">
        <v>0</v>
      </c>
      <c r="FZ96" s="330">
        <v>0</v>
      </c>
      <c r="GA96" s="330">
        <v>0</v>
      </c>
      <c r="GB96" s="330">
        <v>0</v>
      </c>
      <c r="GC96" s="330">
        <v>0</v>
      </c>
      <c r="GD96" s="330">
        <v>0</v>
      </c>
      <c r="GE96" s="330">
        <v>0</v>
      </c>
      <c r="GF96" s="330">
        <v>0</v>
      </c>
      <c r="GG96" s="330">
        <v>0</v>
      </c>
      <c r="GH96" s="330">
        <v>0</v>
      </c>
      <c r="GI96" s="330">
        <v>0</v>
      </c>
      <c r="GJ96" s="330">
        <v>0</v>
      </c>
      <c r="GK96" s="330">
        <v>0</v>
      </c>
      <c r="GL96" s="330">
        <v>0</v>
      </c>
      <c r="GM96" s="330">
        <v>0</v>
      </c>
      <c r="GN96" s="330">
        <v>0</v>
      </c>
      <c r="GO96" s="330">
        <v>0</v>
      </c>
      <c r="GP96" s="330">
        <v>0</v>
      </c>
      <c r="GQ96" s="330">
        <v>0</v>
      </c>
      <c r="GR96" s="330">
        <v>0</v>
      </c>
      <c r="GS96" s="330">
        <v>0</v>
      </c>
      <c r="GT96" s="330">
        <v>0</v>
      </c>
      <c r="GU96" s="330">
        <v>0</v>
      </c>
      <c r="GV96" s="330">
        <v>0</v>
      </c>
      <c r="GW96" s="330">
        <v>0</v>
      </c>
      <c r="GX96" s="330">
        <v>0</v>
      </c>
      <c r="GY96" s="330">
        <v>0</v>
      </c>
      <c r="GZ96" s="330">
        <v>0</v>
      </c>
      <c r="HA96" s="330">
        <v>0</v>
      </c>
      <c r="HB96" s="330">
        <v>0</v>
      </c>
      <c r="HC96" s="330">
        <v>0</v>
      </c>
      <c r="HD96" s="330">
        <v>0</v>
      </c>
      <c r="HE96" s="330">
        <v>0</v>
      </c>
      <c r="HF96" s="330">
        <v>0</v>
      </c>
      <c r="HG96" s="330">
        <v>0</v>
      </c>
      <c r="HH96" s="330">
        <v>0</v>
      </c>
      <c r="HI96" s="330">
        <v>0</v>
      </c>
      <c r="HJ96" s="330">
        <v>0</v>
      </c>
      <c r="HK96" s="330">
        <v>0</v>
      </c>
      <c r="HL96" s="330">
        <v>0</v>
      </c>
      <c r="HM96" s="330">
        <v>0</v>
      </c>
      <c r="HN96" s="330">
        <v>0</v>
      </c>
      <c r="HO96" s="330">
        <v>0</v>
      </c>
      <c r="HP96" s="330">
        <v>0</v>
      </c>
      <c r="HQ96" s="330">
        <v>0</v>
      </c>
      <c r="HR96" s="330">
        <v>0</v>
      </c>
      <c r="HS96" s="330">
        <v>0</v>
      </c>
      <c r="HT96" s="330">
        <v>0</v>
      </c>
      <c r="HU96" s="330">
        <v>0</v>
      </c>
      <c r="HV96" s="330">
        <v>0</v>
      </c>
      <c r="HW96" s="330">
        <v>0</v>
      </c>
      <c r="HX96" s="330">
        <v>0</v>
      </c>
      <c r="HY96" s="330">
        <v>0</v>
      </c>
      <c r="HZ96" s="330">
        <v>0</v>
      </c>
      <c r="IA96" s="330">
        <v>0</v>
      </c>
      <c r="IB96" s="330">
        <v>0</v>
      </c>
      <c r="IC96" s="330">
        <v>0</v>
      </c>
      <c r="ID96" s="330">
        <v>0</v>
      </c>
      <c r="IE96" s="330">
        <v>0</v>
      </c>
      <c r="IF96" s="330">
        <v>0</v>
      </c>
      <c r="IG96" s="330">
        <v>0</v>
      </c>
      <c r="IH96" s="330">
        <v>0</v>
      </c>
      <c r="II96" s="330">
        <v>0</v>
      </c>
      <c r="IJ96" s="330">
        <v>0</v>
      </c>
      <c r="IK96" s="330">
        <v>0</v>
      </c>
      <c r="IL96" s="330">
        <v>0</v>
      </c>
      <c r="IM96" s="330">
        <v>0</v>
      </c>
      <c r="IN96" s="330">
        <v>0</v>
      </c>
      <c r="IO96" s="330">
        <v>0</v>
      </c>
      <c r="IP96" s="330">
        <v>0</v>
      </c>
      <c r="IQ96" s="330">
        <v>0</v>
      </c>
      <c r="IR96" s="330">
        <v>0</v>
      </c>
      <c r="IS96" s="330">
        <v>0</v>
      </c>
      <c r="IT96" s="330">
        <v>0</v>
      </c>
      <c r="IU96" s="330">
        <v>0</v>
      </c>
      <c r="IV96" s="330">
        <v>0</v>
      </c>
      <c r="IW96" s="330">
        <v>0</v>
      </c>
      <c r="IX96" s="330">
        <v>0</v>
      </c>
      <c r="IY96" s="330">
        <v>0</v>
      </c>
      <c r="IZ96" s="330">
        <v>0</v>
      </c>
      <c r="JA96" s="330">
        <v>0</v>
      </c>
      <c r="JB96" s="330">
        <v>0</v>
      </c>
      <c r="JC96" s="330">
        <v>0</v>
      </c>
      <c r="JD96" s="330">
        <v>0</v>
      </c>
      <c r="JE96" s="330">
        <v>0</v>
      </c>
      <c r="JF96" s="330">
        <v>0</v>
      </c>
      <c r="JG96" s="330">
        <v>0</v>
      </c>
      <c r="JH96" s="330">
        <v>0</v>
      </c>
      <c r="JI96" s="330">
        <v>0</v>
      </c>
      <c r="JJ96" s="330">
        <v>0</v>
      </c>
      <c r="JK96" s="330">
        <v>0</v>
      </c>
      <c r="JL96" s="330">
        <v>0</v>
      </c>
      <c r="JM96" s="330">
        <v>0</v>
      </c>
      <c r="JN96" s="330">
        <v>0</v>
      </c>
      <c r="JO96" s="330">
        <v>0</v>
      </c>
      <c r="JP96" s="330">
        <v>0</v>
      </c>
      <c r="JQ96" s="330">
        <v>0</v>
      </c>
      <c r="JR96" s="330">
        <v>0</v>
      </c>
      <c r="JS96" s="330">
        <v>0</v>
      </c>
      <c r="JT96" s="330">
        <v>0</v>
      </c>
      <c r="JU96" s="330">
        <v>0</v>
      </c>
      <c r="JV96" s="330">
        <v>0</v>
      </c>
      <c r="JW96" s="330">
        <v>0</v>
      </c>
      <c r="JX96" s="330">
        <v>0</v>
      </c>
      <c r="JY96" s="330">
        <v>0</v>
      </c>
      <c r="JZ96" s="330">
        <v>0</v>
      </c>
      <c r="KA96" s="330">
        <v>0</v>
      </c>
      <c r="KB96" s="330">
        <v>0</v>
      </c>
      <c r="KC96" s="330">
        <v>0</v>
      </c>
      <c r="KD96" s="330">
        <v>0</v>
      </c>
      <c r="KE96" s="330">
        <v>0</v>
      </c>
      <c r="KF96" s="330">
        <v>0</v>
      </c>
      <c r="KG96" s="330">
        <v>0</v>
      </c>
      <c r="KH96" s="330">
        <v>0</v>
      </c>
      <c r="KI96" s="330">
        <v>0</v>
      </c>
      <c r="KJ96" s="330">
        <v>0</v>
      </c>
      <c r="KK96" s="330">
        <v>0</v>
      </c>
      <c r="KL96" s="330">
        <v>0</v>
      </c>
      <c r="KM96" s="330">
        <v>0</v>
      </c>
      <c r="KN96" s="330">
        <v>0</v>
      </c>
      <c r="KO96" s="330">
        <v>0</v>
      </c>
      <c r="KP96" s="330">
        <v>0</v>
      </c>
      <c r="KQ96" s="167"/>
      <c r="KS96" s="169">
        <f t="shared" si="11"/>
        <v>0</v>
      </c>
      <c r="KT96" s="169">
        <f t="shared" si="12"/>
        <v>0</v>
      </c>
      <c r="KU96" s="169">
        <f t="shared" si="14"/>
        <v>0</v>
      </c>
      <c r="KV96" s="178"/>
      <c r="KW96" s="178"/>
      <c r="KY96" s="168">
        <f t="shared" si="13"/>
        <v>0</v>
      </c>
    </row>
    <row r="97" spans="1:311" ht="12.75" customHeight="1" x14ac:dyDescent="0.25">
      <c r="A97" s="166">
        <f t="shared" si="9"/>
        <v>2009</v>
      </c>
      <c r="B97" s="273">
        <f t="shared" si="10"/>
        <v>40086</v>
      </c>
      <c r="C97" s="330">
        <v>0</v>
      </c>
      <c r="D97" s="330">
        <v>0</v>
      </c>
      <c r="E97" s="330">
        <v>0</v>
      </c>
      <c r="F97" s="330">
        <v>0</v>
      </c>
      <c r="G97" s="330">
        <v>0</v>
      </c>
      <c r="H97" s="330">
        <v>0</v>
      </c>
      <c r="I97" s="330">
        <v>0</v>
      </c>
      <c r="J97" s="330">
        <v>0</v>
      </c>
      <c r="K97" s="330">
        <v>0</v>
      </c>
      <c r="L97" s="330">
        <v>0</v>
      </c>
      <c r="M97" s="330">
        <v>0</v>
      </c>
      <c r="N97" s="330">
        <v>0</v>
      </c>
      <c r="O97" s="330">
        <v>0</v>
      </c>
      <c r="P97" s="330">
        <v>0</v>
      </c>
      <c r="Q97" s="330">
        <v>0</v>
      </c>
      <c r="R97" s="330">
        <v>0</v>
      </c>
      <c r="S97" s="330">
        <v>0</v>
      </c>
      <c r="T97" s="330">
        <v>0</v>
      </c>
      <c r="U97" s="330">
        <v>0</v>
      </c>
      <c r="V97" s="330">
        <v>0</v>
      </c>
      <c r="W97" s="330">
        <v>0</v>
      </c>
      <c r="X97" s="330">
        <v>0</v>
      </c>
      <c r="Y97" s="330">
        <v>0</v>
      </c>
      <c r="Z97" s="330">
        <v>0</v>
      </c>
      <c r="AA97" s="330">
        <v>0</v>
      </c>
      <c r="AB97" s="330">
        <v>0</v>
      </c>
      <c r="AC97" s="330">
        <v>0</v>
      </c>
      <c r="AD97" s="330">
        <v>0</v>
      </c>
      <c r="AE97" s="330">
        <v>0</v>
      </c>
      <c r="AF97" s="330">
        <v>0</v>
      </c>
      <c r="AG97" s="330">
        <v>0</v>
      </c>
      <c r="AH97" s="330">
        <v>0</v>
      </c>
      <c r="AI97" s="330">
        <v>0</v>
      </c>
      <c r="AJ97" s="330">
        <v>0</v>
      </c>
      <c r="AK97" s="330">
        <v>0</v>
      </c>
      <c r="AL97" s="330">
        <v>0</v>
      </c>
      <c r="AM97" s="330">
        <v>0</v>
      </c>
      <c r="AN97" s="330">
        <v>0</v>
      </c>
      <c r="AO97" s="330">
        <v>0</v>
      </c>
      <c r="AP97" s="330">
        <v>0</v>
      </c>
      <c r="AQ97" s="330">
        <v>0</v>
      </c>
      <c r="AR97" s="330">
        <v>0</v>
      </c>
      <c r="AS97" s="330">
        <v>0</v>
      </c>
      <c r="AT97" s="330">
        <v>0</v>
      </c>
      <c r="AU97" s="330">
        <v>0</v>
      </c>
      <c r="AV97" s="330">
        <v>0</v>
      </c>
      <c r="AW97" s="330">
        <v>0</v>
      </c>
      <c r="AX97" s="330">
        <v>0</v>
      </c>
      <c r="AY97" s="330">
        <v>0</v>
      </c>
      <c r="AZ97" s="330">
        <v>0</v>
      </c>
      <c r="BA97" s="330">
        <v>0</v>
      </c>
      <c r="BB97" s="330">
        <v>0</v>
      </c>
      <c r="BC97" s="330">
        <v>0</v>
      </c>
      <c r="BD97" s="330">
        <v>0</v>
      </c>
      <c r="BE97" s="330">
        <v>0</v>
      </c>
      <c r="BF97" s="330">
        <v>0</v>
      </c>
      <c r="BG97" s="330">
        <v>0</v>
      </c>
      <c r="BH97" s="330">
        <v>0</v>
      </c>
      <c r="BI97" s="330">
        <v>0</v>
      </c>
      <c r="BJ97" s="330">
        <v>0</v>
      </c>
      <c r="BK97" s="330">
        <v>0</v>
      </c>
      <c r="BL97" s="330">
        <v>0</v>
      </c>
      <c r="BM97" s="330">
        <v>0</v>
      </c>
      <c r="BN97" s="330">
        <v>0</v>
      </c>
      <c r="BO97" s="330">
        <v>0</v>
      </c>
      <c r="BP97" s="330">
        <v>0</v>
      </c>
      <c r="BQ97" s="330">
        <v>0</v>
      </c>
      <c r="BR97" s="330">
        <v>0</v>
      </c>
      <c r="BS97" s="330">
        <v>0</v>
      </c>
      <c r="BT97" s="330">
        <v>0</v>
      </c>
      <c r="BU97" s="330">
        <v>0</v>
      </c>
      <c r="BV97" s="330">
        <v>0</v>
      </c>
      <c r="BW97" s="330">
        <v>0</v>
      </c>
      <c r="BX97" s="330">
        <v>0</v>
      </c>
      <c r="BY97" s="330">
        <v>0</v>
      </c>
      <c r="BZ97" s="330">
        <v>0</v>
      </c>
      <c r="CA97" s="330">
        <v>0</v>
      </c>
      <c r="CB97" s="330">
        <v>0</v>
      </c>
      <c r="CC97" s="330">
        <v>0</v>
      </c>
      <c r="CD97" s="330">
        <v>0</v>
      </c>
      <c r="CE97" s="330">
        <v>0</v>
      </c>
      <c r="CF97" s="330">
        <v>0</v>
      </c>
      <c r="CG97" s="330">
        <v>0</v>
      </c>
      <c r="CH97" s="330">
        <v>0</v>
      </c>
      <c r="CI97" s="330">
        <v>0</v>
      </c>
      <c r="CJ97" s="330">
        <v>0</v>
      </c>
      <c r="CK97" s="330">
        <v>0</v>
      </c>
      <c r="CL97" s="330">
        <v>0</v>
      </c>
      <c r="CM97" s="330">
        <v>0</v>
      </c>
      <c r="CN97" s="330">
        <v>0</v>
      </c>
      <c r="CO97" s="330">
        <v>0</v>
      </c>
      <c r="CP97" s="330">
        <v>0</v>
      </c>
      <c r="CQ97" s="330">
        <v>0</v>
      </c>
      <c r="CR97" s="330">
        <v>0</v>
      </c>
      <c r="CS97" s="330">
        <v>0</v>
      </c>
      <c r="CT97" s="330">
        <v>0</v>
      </c>
      <c r="CU97" s="330">
        <v>0</v>
      </c>
      <c r="CV97" s="330">
        <v>0</v>
      </c>
      <c r="CW97" s="330">
        <v>0</v>
      </c>
      <c r="CX97" s="330">
        <v>0</v>
      </c>
      <c r="CY97" s="330">
        <v>0</v>
      </c>
      <c r="CZ97" s="330">
        <v>0</v>
      </c>
      <c r="DA97" s="330">
        <v>0</v>
      </c>
      <c r="DB97" s="330">
        <v>0</v>
      </c>
      <c r="DC97" s="330">
        <v>0</v>
      </c>
      <c r="DD97" s="330">
        <v>0</v>
      </c>
      <c r="DE97" s="330">
        <v>0</v>
      </c>
      <c r="DF97" s="330">
        <v>0</v>
      </c>
      <c r="DG97" s="330">
        <v>0</v>
      </c>
      <c r="DH97" s="330">
        <v>0</v>
      </c>
      <c r="DI97" s="330">
        <v>0</v>
      </c>
      <c r="DJ97" s="330">
        <v>0</v>
      </c>
      <c r="DK97" s="330">
        <v>0</v>
      </c>
      <c r="DL97" s="330">
        <v>0</v>
      </c>
      <c r="DM97" s="330">
        <v>0</v>
      </c>
      <c r="DN97" s="330">
        <v>0</v>
      </c>
      <c r="DO97" s="330">
        <v>0</v>
      </c>
      <c r="DP97" s="330">
        <v>0</v>
      </c>
      <c r="DQ97" s="330">
        <v>0</v>
      </c>
      <c r="DR97" s="330">
        <v>0</v>
      </c>
      <c r="DS97" s="330">
        <v>0</v>
      </c>
      <c r="DT97" s="330">
        <v>0</v>
      </c>
      <c r="DU97" s="330">
        <v>0</v>
      </c>
      <c r="DV97" s="330">
        <v>0</v>
      </c>
      <c r="DW97" s="330">
        <v>0</v>
      </c>
      <c r="DX97" s="330">
        <v>0</v>
      </c>
      <c r="DY97" s="330">
        <v>0</v>
      </c>
      <c r="DZ97" s="330">
        <v>0</v>
      </c>
      <c r="EA97" s="330">
        <v>0</v>
      </c>
      <c r="EB97" s="330">
        <v>0</v>
      </c>
      <c r="EC97" s="330">
        <v>0</v>
      </c>
      <c r="ED97" s="330">
        <v>0</v>
      </c>
      <c r="EE97" s="330">
        <v>0</v>
      </c>
      <c r="EF97" s="330">
        <v>0</v>
      </c>
      <c r="EG97" s="330">
        <v>0</v>
      </c>
      <c r="EH97" s="330">
        <v>0</v>
      </c>
      <c r="EI97" s="330">
        <v>0</v>
      </c>
      <c r="EJ97" s="330">
        <v>0</v>
      </c>
      <c r="EK97" s="330">
        <v>0</v>
      </c>
      <c r="EL97" s="330">
        <v>0</v>
      </c>
      <c r="EM97" s="330">
        <v>0</v>
      </c>
      <c r="EN97" s="330">
        <v>0</v>
      </c>
      <c r="EO97" s="330">
        <v>0</v>
      </c>
      <c r="EP97" s="330">
        <v>0</v>
      </c>
      <c r="EQ97" s="330">
        <v>0</v>
      </c>
      <c r="ER97" s="330">
        <v>0</v>
      </c>
      <c r="ES97" s="330">
        <v>0</v>
      </c>
      <c r="ET97" s="330">
        <v>0</v>
      </c>
      <c r="EU97" s="330">
        <v>0</v>
      </c>
      <c r="EV97" s="330">
        <v>0</v>
      </c>
      <c r="EW97" s="330">
        <v>0</v>
      </c>
      <c r="EX97" s="330">
        <v>0</v>
      </c>
      <c r="EY97" s="330">
        <v>0</v>
      </c>
      <c r="EZ97" s="330">
        <v>0</v>
      </c>
      <c r="FA97" s="330">
        <v>0</v>
      </c>
      <c r="FB97" s="330">
        <v>0</v>
      </c>
      <c r="FC97" s="330">
        <v>0</v>
      </c>
      <c r="FD97" s="330">
        <v>0</v>
      </c>
      <c r="FE97" s="330">
        <v>0</v>
      </c>
      <c r="FF97" s="330">
        <v>0</v>
      </c>
      <c r="FG97" s="330">
        <v>0</v>
      </c>
      <c r="FH97" s="330">
        <v>0</v>
      </c>
      <c r="FI97" s="330">
        <v>0</v>
      </c>
      <c r="FJ97" s="330">
        <v>0</v>
      </c>
      <c r="FK97" s="330">
        <v>0</v>
      </c>
      <c r="FL97" s="330">
        <v>0</v>
      </c>
      <c r="FM97" s="330">
        <v>0</v>
      </c>
      <c r="FN97" s="330">
        <v>0</v>
      </c>
      <c r="FO97" s="330">
        <v>0</v>
      </c>
      <c r="FP97" s="330">
        <v>0</v>
      </c>
      <c r="FQ97" s="330">
        <v>0</v>
      </c>
      <c r="FR97" s="330">
        <v>0</v>
      </c>
      <c r="FS97" s="330">
        <v>0</v>
      </c>
      <c r="FT97" s="330">
        <v>0</v>
      </c>
      <c r="FU97" s="330">
        <v>0</v>
      </c>
      <c r="FV97" s="330">
        <v>0</v>
      </c>
      <c r="FW97" s="330">
        <v>0</v>
      </c>
      <c r="FX97" s="330">
        <v>0</v>
      </c>
      <c r="FY97" s="330">
        <v>0</v>
      </c>
      <c r="FZ97" s="330">
        <v>0</v>
      </c>
      <c r="GA97" s="330">
        <v>0</v>
      </c>
      <c r="GB97" s="330">
        <v>0</v>
      </c>
      <c r="GC97" s="330">
        <v>0</v>
      </c>
      <c r="GD97" s="330">
        <v>0</v>
      </c>
      <c r="GE97" s="330">
        <v>0</v>
      </c>
      <c r="GF97" s="330">
        <v>0</v>
      </c>
      <c r="GG97" s="330">
        <v>0</v>
      </c>
      <c r="GH97" s="330">
        <v>0</v>
      </c>
      <c r="GI97" s="330">
        <v>0</v>
      </c>
      <c r="GJ97" s="330">
        <v>0</v>
      </c>
      <c r="GK97" s="330">
        <v>0</v>
      </c>
      <c r="GL97" s="330">
        <v>0</v>
      </c>
      <c r="GM97" s="330">
        <v>0</v>
      </c>
      <c r="GN97" s="330">
        <v>0</v>
      </c>
      <c r="GO97" s="330">
        <v>0</v>
      </c>
      <c r="GP97" s="330">
        <v>0</v>
      </c>
      <c r="GQ97" s="330">
        <v>0</v>
      </c>
      <c r="GR97" s="330">
        <v>0</v>
      </c>
      <c r="GS97" s="330">
        <v>0</v>
      </c>
      <c r="GT97" s="330">
        <v>0</v>
      </c>
      <c r="GU97" s="330">
        <v>0</v>
      </c>
      <c r="GV97" s="330">
        <v>0</v>
      </c>
      <c r="GW97" s="330">
        <v>0</v>
      </c>
      <c r="GX97" s="330">
        <v>0</v>
      </c>
      <c r="GY97" s="330">
        <v>0</v>
      </c>
      <c r="GZ97" s="330">
        <v>0</v>
      </c>
      <c r="HA97" s="330">
        <v>0</v>
      </c>
      <c r="HB97" s="330">
        <v>0</v>
      </c>
      <c r="HC97" s="330">
        <v>0</v>
      </c>
      <c r="HD97" s="330">
        <v>0</v>
      </c>
      <c r="HE97" s="330">
        <v>0</v>
      </c>
      <c r="HF97" s="330">
        <v>0</v>
      </c>
      <c r="HG97" s="330">
        <v>0</v>
      </c>
      <c r="HH97" s="330">
        <v>0</v>
      </c>
      <c r="HI97" s="330">
        <v>0</v>
      </c>
      <c r="HJ97" s="330">
        <v>0</v>
      </c>
      <c r="HK97" s="330">
        <v>0</v>
      </c>
      <c r="HL97" s="330">
        <v>0</v>
      </c>
      <c r="HM97" s="330">
        <v>0</v>
      </c>
      <c r="HN97" s="330">
        <v>0</v>
      </c>
      <c r="HO97" s="330">
        <v>0</v>
      </c>
      <c r="HP97" s="330">
        <v>0</v>
      </c>
      <c r="HQ97" s="330">
        <v>0</v>
      </c>
      <c r="HR97" s="330">
        <v>0</v>
      </c>
      <c r="HS97" s="330">
        <v>0</v>
      </c>
      <c r="HT97" s="330">
        <v>0</v>
      </c>
      <c r="HU97" s="330">
        <v>0</v>
      </c>
      <c r="HV97" s="330">
        <v>0</v>
      </c>
      <c r="HW97" s="330">
        <v>0</v>
      </c>
      <c r="HX97" s="330">
        <v>0</v>
      </c>
      <c r="HY97" s="330">
        <v>0</v>
      </c>
      <c r="HZ97" s="330">
        <v>0</v>
      </c>
      <c r="IA97" s="330">
        <v>0</v>
      </c>
      <c r="IB97" s="330">
        <v>0</v>
      </c>
      <c r="IC97" s="330">
        <v>0</v>
      </c>
      <c r="ID97" s="330">
        <v>0</v>
      </c>
      <c r="IE97" s="330">
        <v>0</v>
      </c>
      <c r="IF97" s="330">
        <v>0</v>
      </c>
      <c r="IG97" s="330">
        <v>0</v>
      </c>
      <c r="IH97" s="330">
        <v>0</v>
      </c>
      <c r="II97" s="330">
        <v>0</v>
      </c>
      <c r="IJ97" s="330">
        <v>0</v>
      </c>
      <c r="IK97" s="330">
        <v>0</v>
      </c>
      <c r="IL97" s="330">
        <v>0</v>
      </c>
      <c r="IM97" s="330">
        <v>0</v>
      </c>
      <c r="IN97" s="330">
        <v>0</v>
      </c>
      <c r="IO97" s="330">
        <v>0</v>
      </c>
      <c r="IP97" s="330">
        <v>0</v>
      </c>
      <c r="IQ97" s="330">
        <v>0</v>
      </c>
      <c r="IR97" s="330">
        <v>0</v>
      </c>
      <c r="IS97" s="330">
        <v>0</v>
      </c>
      <c r="IT97" s="330">
        <v>0</v>
      </c>
      <c r="IU97" s="330">
        <v>0</v>
      </c>
      <c r="IV97" s="330">
        <v>0</v>
      </c>
      <c r="IW97" s="330">
        <v>0</v>
      </c>
      <c r="IX97" s="330">
        <v>0</v>
      </c>
      <c r="IY97" s="330">
        <v>0</v>
      </c>
      <c r="IZ97" s="330">
        <v>0</v>
      </c>
      <c r="JA97" s="330">
        <v>0</v>
      </c>
      <c r="JB97" s="330">
        <v>0</v>
      </c>
      <c r="JC97" s="330">
        <v>0</v>
      </c>
      <c r="JD97" s="330">
        <v>0</v>
      </c>
      <c r="JE97" s="330">
        <v>0</v>
      </c>
      <c r="JF97" s="330">
        <v>0</v>
      </c>
      <c r="JG97" s="330">
        <v>0</v>
      </c>
      <c r="JH97" s="330">
        <v>0</v>
      </c>
      <c r="JI97" s="330">
        <v>0</v>
      </c>
      <c r="JJ97" s="330">
        <v>0</v>
      </c>
      <c r="JK97" s="330">
        <v>0</v>
      </c>
      <c r="JL97" s="330">
        <v>0</v>
      </c>
      <c r="JM97" s="330">
        <v>0</v>
      </c>
      <c r="JN97" s="330">
        <v>0</v>
      </c>
      <c r="JO97" s="330">
        <v>0</v>
      </c>
      <c r="JP97" s="330">
        <v>0</v>
      </c>
      <c r="JQ97" s="330">
        <v>0</v>
      </c>
      <c r="JR97" s="330">
        <v>0</v>
      </c>
      <c r="JS97" s="330">
        <v>0</v>
      </c>
      <c r="JT97" s="330">
        <v>0</v>
      </c>
      <c r="JU97" s="330">
        <v>0</v>
      </c>
      <c r="JV97" s="330">
        <v>0</v>
      </c>
      <c r="JW97" s="330">
        <v>0</v>
      </c>
      <c r="JX97" s="330">
        <v>0</v>
      </c>
      <c r="JY97" s="330">
        <v>0</v>
      </c>
      <c r="JZ97" s="330">
        <v>0</v>
      </c>
      <c r="KA97" s="330">
        <v>0</v>
      </c>
      <c r="KB97" s="330">
        <v>0</v>
      </c>
      <c r="KC97" s="330">
        <v>0</v>
      </c>
      <c r="KD97" s="330">
        <v>0</v>
      </c>
      <c r="KE97" s="330">
        <v>0</v>
      </c>
      <c r="KF97" s="330">
        <v>0</v>
      </c>
      <c r="KG97" s="330">
        <v>0</v>
      </c>
      <c r="KH97" s="330">
        <v>0</v>
      </c>
      <c r="KI97" s="330">
        <v>0</v>
      </c>
      <c r="KJ97" s="330">
        <v>0</v>
      </c>
      <c r="KK97" s="330">
        <v>0</v>
      </c>
      <c r="KL97" s="330">
        <v>0</v>
      </c>
      <c r="KM97" s="330">
        <v>0</v>
      </c>
      <c r="KN97" s="330">
        <v>0</v>
      </c>
      <c r="KO97" s="330">
        <v>0</v>
      </c>
      <c r="KP97" s="330">
        <v>0</v>
      </c>
      <c r="KQ97" s="167"/>
      <c r="KS97" s="169">
        <f t="shared" si="11"/>
        <v>0</v>
      </c>
      <c r="KT97" s="169">
        <f t="shared" si="12"/>
        <v>0</v>
      </c>
      <c r="KU97" s="169">
        <f t="shared" si="14"/>
        <v>0</v>
      </c>
      <c r="KV97" s="178"/>
      <c r="KW97" s="178"/>
      <c r="KY97" s="168">
        <f t="shared" si="13"/>
        <v>0</v>
      </c>
    </row>
    <row r="98" spans="1:311" ht="12.75" customHeight="1" x14ac:dyDescent="0.25">
      <c r="A98" s="166">
        <f t="shared" si="9"/>
        <v>2009</v>
      </c>
      <c r="B98" s="273">
        <f t="shared" si="10"/>
        <v>40178</v>
      </c>
      <c r="C98" s="331">
        <v>0</v>
      </c>
      <c r="D98" s="331">
        <v>0</v>
      </c>
      <c r="E98" s="331">
        <v>0</v>
      </c>
      <c r="F98" s="331">
        <v>0</v>
      </c>
      <c r="G98" s="331">
        <v>0</v>
      </c>
      <c r="H98" s="331">
        <v>0</v>
      </c>
      <c r="I98" s="331">
        <v>0</v>
      </c>
      <c r="J98" s="331">
        <v>0</v>
      </c>
      <c r="K98" s="331">
        <v>0</v>
      </c>
      <c r="L98" s="331">
        <v>0</v>
      </c>
      <c r="M98" s="331">
        <v>0</v>
      </c>
      <c r="N98" s="331">
        <v>0</v>
      </c>
      <c r="O98" s="331">
        <v>0</v>
      </c>
      <c r="P98" s="331">
        <v>0</v>
      </c>
      <c r="Q98" s="331">
        <v>0</v>
      </c>
      <c r="R98" s="331">
        <v>0</v>
      </c>
      <c r="S98" s="331">
        <v>0</v>
      </c>
      <c r="T98" s="331">
        <v>0</v>
      </c>
      <c r="U98" s="331">
        <v>0</v>
      </c>
      <c r="V98" s="331">
        <v>0</v>
      </c>
      <c r="W98" s="331">
        <v>0</v>
      </c>
      <c r="X98" s="331">
        <v>0</v>
      </c>
      <c r="Y98" s="331">
        <v>0</v>
      </c>
      <c r="Z98" s="331">
        <v>0</v>
      </c>
      <c r="AA98" s="331">
        <v>0</v>
      </c>
      <c r="AB98" s="331">
        <v>0</v>
      </c>
      <c r="AC98" s="331">
        <v>0</v>
      </c>
      <c r="AD98" s="331">
        <v>0</v>
      </c>
      <c r="AE98" s="331">
        <v>0</v>
      </c>
      <c r="AF98" s="331">
        <v>0</v>
      </c>
      <c r="AG98" s="331">
        <v>0</v>
      </c>
      <c r="AH98" s="331">
        <v>0</v>
      </c>
      <c r="AI98" s="331">
        <v>0</v>
      </c>
      <c r="AJ98" s="331">
        <v>0</v>
      </c>
      <c r="AK98" s="331">
        <v>0</v>
      </c>
      <c r="AL98" s="331">
        <v>0</v>
      </c>
      <c r="AM98" s="331">
        <v>0</v>
      </c>
      <c r="AN98" s="331">
        <v>0</v>
      </c>
      <c r="AO98" s="331">
        <v>0</v>
      </c>
      <c r="AP98" s="331">
        <v>0</v>
      </c>
      <c r="AQ98" s="331">
        <v>0</v>
      </c>
      <c r="AR98" s="331">
        <v>0</v>
      </c>
      <c r="AS98" s="331">
        <v>0</v>
      </c>
      <c r="AT98" s="331">
        <v>0</v>
      </c>
      <c r="AU98" s="331">
        <v>0</v>
      </c>
      <c r="AV98" s="331">
        <v>0</v>
      </c>
      <c r="AW98" s="331">
        <v>0</v>
      </c>
      <c r="AX98" s="331">
        <v>0</v>
      </c>
      <c r="AY98" s="331">
        <v>0</v>
      </c>
      <c r="AZ98" s="331">
        <v>0</v>
      </c>
      <c r="BA98" s="331">
        <v>0</v>
      </c>
      <c r="BB98" s="331">
        <v>0</v>
      </c>
      <c r="BC98" s="331">
        <v>0</v>
      </c>
      <c r="BD98" s="331">
        <v>0</v>
      </c>
      <c r="BE98" s="331">
        <v>0</v>
      </c>
      <c r="BF98" s="331">
        <v>0</v>
      </c>
      <c r="BG98" s="331">
        <v>0</v>
      </c>
      <c r="BH98" s="331">
        <v>0</v>
      </c>
      <c r="BI98" s="331">
        <v>0</v>
      </c>
      <c r="BJ98" s="331">
        <v>0</v>
      </c>
      <c r="BK98" s="331">
        <v>0</v>
      </c>
      <c r="BL98" s="331">
        <v>0</v>
      </c>
      <c r="BM98" s="331">
        <v>0</v>
      </c>
      <c r="BN98" s="331">
        <v>0</v>
      </c>
      <c r="BO98" s="331">
        <v>0</v>
      </c>
      <c r="BP98" s="331">
        <v>0</v>
      </c>
      <c r="BQ98" s="331">
        <v>0</v>
      </c>
      <c r="BR98" s="331">
        <v>0</v>
      </c>
      <c r="BS98" s="331">
        <v>0</v>
      </c>
      <c r="BT98" s="331">
        <v>0</v>
      </c>
      <c r="BU98" s="331">
        <v>0</v>
      </c>
      <c r="BV98" s="331">
        <v>0</v>
      </c>
      <c r="BW98" s="331">
        <v>0</v>
      </c>
      <c r="BX98" s="331">
        <v>0</v>
      </c>
      <c r="BY98" s="331">
        <v>0</v>
      </c>
      <c r="BZ98" s="331">
        <v>0</v>
      </c>
      <c r="CA98" s="331">
        <v>0</v>
      </c>
      <c r="CB98" s="331">
        <v>0</v>
      </c>
      <c r="CC98" s="331">
        <v>0</v>
      </c>
      <c r="CD98" s="331">
        <v>0</v>
      </c>
      <c r="CE98" s="331">
        <v>0</v>
      </c>
      <c r="CF98" s="331">
        <v>0</v>
      </c>
      <c r="CG98" s="331">
        <v>0</v>
      </c>
      <c r="CH98" s="331">
        <v>0</v>
      </c>
      <c r="CI98" s="331">
        <v>0</v>
      </c>
      <c r="CJ98" s="331">
        <v>0</v>
      </c>
      <c r="CK98" s="331">
        <v>0</v>
      </c>
      <c r="CL98" s="331">
        <v>0</v>
      </c>
      <c r="CM98" s="331">
        <v>0</v>
      </c>
      <c r="CN98" s="331">
        <v>0</v>
      </c>
      <c r="CO98" s="331">
        <v>0</v>
      </c>
      <c r="CP98" s="331">
        <v>0</v>
      </c>
      <c r="CQ98" s="331">
        <v>0</v>
      </c>
      <c r="CR98" s="331">
        <v>0</v>
      </c>
      <c r="CS98" s="331">
        <v>0</v>
      </c>
      <c r="CT98" s="331">
        <v>0</v>
      </c>
      <c r="CU98" s="331">
        <v>0</v>
      </c>
      <c r="CV98" s="331">
        <v>0</v>
      </c>
      <c r="CW98" s="331">
        <v>0</v>
      </c>
      <c r="CX98" s="331">
        <v>0</v>
      </c>
      <c r="CY98" s="331">
        <v>0</v>
      </c>
      <c r="CZ98" s="331">
        <v>0</v>
      </c>
      <c r="DA98" s="331">
        <v>0</v>
      </c>
      <c r="DB98" s="331">
        <v>0</v>
      </c>
      <c r="DC98" s="331">
        <v>0</v>
      </c>
      <c r="DD98" s="331">
        <v>0</v>
      </c>
      <c r="DE98" s="331">
        <v>0</v>
      </c>
      <c r="DF98" s="331">
        <v>0</v>
      </c>
      <c r="DG98" s="331">
        <v>0</v>
      </c>
      <c r="DH98" s="331">
        <v>0</v>
      </c>
      <c r="DI98" s="331">
        <v>0</v>
      </c>
      <c r="DJ98" s="331">
        <v>0</v>
      </c>
      <c r="DK98" s="331">
        <v>0</v>
      </c>
      <c r="DL98" s="331">
        <v>0</v>
      </c>
      <c r="DM98" s="331">
        <v>0</v>
      </c>
      <c r="DN98" s="331">
        <v>0</v>
      </c>
      <c r="DO98" s="331">
        <v>0</v>
      </c>
      <c r="DP98" s="331">
        <v>0</v>
      </c>
      <c r="DQ98" s="331">
        <v>0</v>
      </c>
      <c r="DR98" s="331">
        <v>0</v>
      </c>
      <c r="DS98" s="331">
        <v>0</v>
      </c>
      <c r="DT98" s="331">
        <v>0</v>
      </c>
      <c r="DU98" s="331">
        <v>0</v>
      </c>
      <c r="DV98" s="331">
        <v>0</v>
      </c>
      <c r="DW98" s="331">
        <v>0</v>
      </c>
      <c r="DX98" s="331">
        <v>0</v>
      </c>
      <c r="DY98" s="331">
        <v>0</v>
      </c>
      <c r="DZ98" s="331">
        <v>0</v>
      </c>
      <c r="EA98" s="331">
        <v>0</v>
      </c>
      <c r="EB98" s="331">
        <v>0</v>
      </c>
      <c r="EC98" s="331">
        <v>0</v>
      </c>
      <c r="ED98" s="331">
        <v>0</v>
      </c>
      <c r="EE98" s="331">
        <v>0</v>
      </c>
      <c r="EF98" s="331">
        <v>0</v>
      </c>
      <c r="EG98" s="331">
        <v>0</v>
      </c>
      <c r="EH98" s="331">
        <v>0</v>
      </c>
      <c r="EI98" s="331">
        <v>0</v>
      </c>
      <c r="EJ98" s="331">
        <v>0</v>
      </c>
      <c r="EK98" s="331">
        <v>0</v>
      </c>
      <c r="EL98" s="331">
        <v>0</v>
      </c>
      <c r="EM98" s="331">
        <v>0</v>
      </c>
      <c r="EN98" s="331">
        <v>0</v>
      </c>
      <c r="EO98" s="331">
        <v>0</v>
      </c>
      <c r="EP98" s="331">
        <v>0</v>
      </c>
      <c r="EQ98" s="331">
        <v>0</v>
      </c>
      <c r="ER98" s="331">
        <v>0</v>
      </c>
      <c r="ES98" s="331">
        <v>0</v>
      </c>
      <c r="ET98" s="331">
        <v>0</v>
      </c>
      <c r="EU98" s="331">
        <v>0</v>
      </c>
      <c r="EV98" s="331">
        <v>0</v>
      </c>
      <c r="EW98" s="331">
        <v>0</v>
      </c>
      <c r="EX98" s="331">
        <v>0</v>
      </c>
      <c r="EY98" s="331">
        <v>0</v>
      </c>
      <c r="EZ98" s="331">
        <v>0</v>
      </c>
      <c r="FA98" s="331">
        <v>0</v>
      </c>
      <c r="FB98" s="331">
        <v>0</v>
      </c>
      <c r="FC98" s="331">
        <v>0</v>
      </c>
      <c r="FD98" s="331">
        <v>0</v>
      </c>
      <c r="FE98" s="331">
        <v>0</v>
      </c>
      <c r="FF98" s="331">
        <v>0</v>
      </c>
      <c r="FG98" s="331">
        <v>0</v>
      </c>
      <c r="FH98" s="331">
        <v>0</v>
      </c>
      <c r="FI98" s="331">
        <v>0</v>
      </c>
      <c r="FJ98" s="331">
        <v>0</v>
      </c>
      <c r="FK98" s="331">
        <v>0</v>
      </c>
      <c r="FL98" s="331">
        <v>0</v>
      </c>
      <c r="FM98" s="331">
        <v>0</v>
      </c>
      <c r="FN98" s="331">
        <v>0</v>
      </c>
      <c r="FO98" s="331">
        <v>0</v>
      </c>
      <c r="FP98" s="331">
        <v>0</v>
      </c>
      <c r="FQ98" s="331">
        <v>0</v>
      </c>
      <c r="FR98" s="331">
        <v>0</v>
      </c>
      <c r="FS98" s="331">
        <v>0</v>
      </c>
      <c r="FT98" s="331">
        <v>0</v>
      </c>
      <c r="FU98" s="331">
        <v>0</v>
      </c>
      <c r="FV98" s="331">
        <v>0</v>
      </c>
      <c r="FW98" s="331">
        <v>0</v>
      </c>
      <c r="FX98" s="331">
        <v>0</v>
      </c>
      <c r="FY98" s="331">
        <v>0</v>
      </c>
      <c r="FZ98" s="331">
        <v>0</v>
      </c>
      <c r="GA98" s="331">
        <v>0</v>
      </c>
      <c r="GB98" s="331">
        <v>0</v>
      </c>
      <c r="GC98" s="331">
        <v>0</v>
      </c>
      <c r="GD98" s="331">
        <v>0</v>
      </c>
      <c r="GE98" s="331">
        <v>0</v>
      </c>
      <c r="GF98" s="331">
        <v>0</v>
      </c>
      <c r="GG98" s="331">
        <v>0</v>
      </c>
      <c r="GH98" s="331">
        <v>0</v>
      </c>
      <c r="GI98" s="331">
        <v>0</v>
      </c>
      <c r="GJ98" s="331">
        <v>0</v>
      </c>
      <c r="GK98" s="331">
        <v>0</v>
      </c>
      <c r="GL98" s="331">
        <v>0</v>
      </c>
      <c r="GM98" s="331">
        <v>0</v>
      </c>
      <c r="GN98" s="331">
        <v>0</v>
      </c>
      <c r="GO98" s="331">
        <v>0</v>
      </c>
      <c r="GP98" s="331">
        <v>0</v>
      </c>
      <c r="GQ98" s="331">
        <v>0</v>
      </c>
      <c r="GR98" s="331">
        <v>0</v>
      </c>
      <c r="GS98" s="331">
        <v>0</v>
      </c>
      <c r="GT98" s="331">
        <v>0</v>
      </c>
      <c r="GU98" s="331">
        <v>0</v>
      </c>
      <c r="GV98" s="331">
        <v>0</v>
      </c>
      <c r="GW98" s="331">
        <v>0</v>
      </c>
      <c r="GX98" s="331">
        <v>0</v>
      </c>
      <c r="GY98" s="331">
        <v>0</v>
      </c>
      <c r="GZ98" s="331">
        <v>0</v>
      </c>
      <c r="HA98" s="331">
        <v>0</v>
      </c>
      <c r="HB98" s="331">
        <v>0</v>
      </c>
      <c r="HC98" s="331">
        <v>0</v>
      </c>
      <c r="HD98" s="331">
        <v>0</v>
      </c>
      <c r="HE98" s="331">
        <v>0</v>
      </c>
      <c r="HF98" s="331">
        <v>0</v>
      </c>
      <c r="HG98" s="331">
        <v>0</v>
      </c>
      <c r="HH98" s="331">
        <v>0</v>
      </c>
      <c r="HI98" s="331">
        <v>0</v>
      </c>
      <c r="HJ98" s="331">
        <v>0</v>
      </c>
      <c r="HK98" s="331">
        <v>0</v>
      </c>
      <c r="HL98" s="331">
        <v>0</v>
      </c>
      <c r="HM98" s="331">
        <v>0</v>
      </c>
      <c r="HN98" s="331">
        <v>0</v>
      </c>
      <c r="HO98" s="331">
        <v>0</v>
      </c>
      <c r="HP98" s="331">
        <v>0</v>
      </c>
      <c r="HQ98" s="331">
        <v>0</v>
      </c>
      <c r="HR98" s="331">
        <v>0</v>
      </c>
      <c r="HS98" s="331">
        <v>0</v>
      </c>
      <c r="HT98" s="331">
        <v>0</v>
      </c>
      <c r="HU98" s="331">
        <v>0</v>
      </c>
      <c r="HV98" s="331">
        <v>0</v>
      </c>
      <c r="HW98" s="331">
        <v>0</v>
      </c>
      <c r="HX98" s="331">
        <v>0</v>
      </c>
      <c r="HY98" s="331">
        <v>0</v>
      </c>
      <c r="HZ98" s="331">
        <v>0</v>
      </c>
      <c r="IA98" s="331">
        <v>0</v>
      </c>
      <c r="IB98" s="331">
        <v>0</v>
      </c>
      <c r="IC98" s="331">
        <v>0</v>
      </c>
      <c r="ID98" s="331">
        <v>0</v>
      </c>
      <c r="IE98" s="331">
        <v>0</v>
      </c>
      <c r="IF98" s="331">
        <v>0</v>
      </c>
      <c r="IG98" s="331">
        <v>0</v>
      </c>
      <c r="IH98" s="331">
        <v>0</v>
      </c>
      <c r="II98" s="331">
        <v>0</v>
      </c>
      <c r="IJ98" s="331">
        <v>0</v>
      </c>
      <c r="IK98" s="331">
        <v>0</v>
      </c>
      <c r="IL98" s="331">
        <v>0</v>
      </c>
      <c r="IM98" s="331">
        <v>0</v>
      </c>
      <c r="IN98" s="331">
        <v>0</v>
      </c>
      <c r="IO98" s="331">
        <v>0</v>
      </c>
      <c r="IP98" s="331">
        <v>0</v>
      </c>
      <c r="IQ98" s="331">
        <v>0</v>
      </c>
      <c r="IR98" s="331">
        <v>0</v>
      </c>
      <c r="IS98" s="331">
        <v>0</v>
      </c>
      <c r="IT98" s="331">
        <v>0</v>
      </c>
      <c r="IU98" s="331">
        <v>0</v>
      </c>
      <c r="IV98" s="331">
        <v>0</v>
      </c>
      <c r="IW98" s="331">
        <v>0</v>
      </c>
      <c r="IX98" s="331">
        <v>0</v>
      </c>
      <c r="IY98" s="331">
        <v>0</v>
      </c>
      <c r="IZ98" s="331">
        <v>0</v>
      </c>
      <c r="JA98" s="331">
        <v>0</v>
      </c>
      <c r="JB98" s="331">
        <v>0</v>
      </c>
      <c r="JC98" s="331">
        <v>0</v>
      </c>
      <c r="JD98" s="331">
        <v>0</v>
      </c>
      <c r="JE98" s="331">
        <v>0</v>
      </c>
      <c r="JF98" s="331">
        <v>0</v>
      </c>
      <c r="JG98" s="331">
        <v>0</v>
      </c>
      <c r="JH98" s="331">
        <v>0</v>
      </c>
      <c r="JI98" s="331">
        <v>0</v>
      </c>
      <c r="JJ98" s="331">
        <v>0</v>
      </c>
      <c r="JK98" s="331">
        <v>0</v>
      </c>
      <c r="JL98" s="331">
        <v>0</v>
      </c>
      <c r="JM98" s="331">
        <v>0</v>
      </c>
      <c r="JN98" s="331">
        <v>0</v>
      </c>
      <c r="JO98" s="331">
        <v>0</v>
      </c>
      <c r="JP98" s="331">
        <v>0</v>
      </c>
      <c r="JQ98" s="331">
        <v>0</v>
      </c>
      <c r="JR98" s="331">
        <v>0</v>
      </c>
      <c r="JS98" s="331">
        <v>0</v>
      </c>
      <c r="JT98" s="331">
        <v>0</v>
      </c>
      <c r="JU98" s="331">
        <v>0</v>
      </c>
      <c r="JV98" s="331">
        <v>0</v>
      </c>
      <c r="JW98" s="331">
        <v>0</v>
      </c>
      <c r="JX98" s="331">
        <v>0</v>
      </c>
      <c r="JY98" s="331">
        <v>0</v>
      </c>
      <c r="JZ98" s="331">
        <v>0</v>
      </c>
      <c r="KA98" s="331">
        <v>0</v>
      </c>
      <c r="KB98" s="331">
        <v>0</v>
      </c>
      <c r="KC98" s="331">
        <v>0</v>
      </c>
      <c r="KD98" s="331">
        <v>0</v>
      </c>
      <c r="KE98" s="331">
        <v>0</v>
      </c>
      <c r="KF98" s="331">
        <v>0</v>
      </c>
      <c r="KG98" s="331">
        <v>0</v>
      </c>
      <c r="KH98" s="331">
        <v>0</v>
      </c>
      <c r="KI98" s="331">
        <v>0</v>
      </c>
      <c r="KJ98" s="331">
        <v>0</v>
      </c>
      <c r="KK98" s="331">
        <v>0</v>
      </c>
      <c r="KL98" s="331">
        <v>0</v>
      </c>
      <c r="KM98" s="331">
        <v>0</v>
      </c>
      <c r="KN98" s="331">
        <v>0</v>
      </c>
      <c r="KO98" s="331">
        <v>0</v>
      </c>
      <c r="KP98" s="331">
        <v>0</v>
      </c>
      <c r="KQ98" s="167"/>
      <c r="KS98" s="169">
        <f t="shared" si="11"/>
        <v>0</v>
      </c>
      <c r="KT98" s="169">
        <f t="shared" si="12"/>
        <v>0</v>
      </c>
      <c r="KU98" s="169">
        <f t="shared" si="14"/>
        <v>0</v>
      </c>
      <c r="KV98" s="178"/>
      <c r="KW98" s="178"/>
      <c r="KY98" s="168">
        <f t="shared" si="13"/>
        <v>0</v>
      </c>
    </row>
    <row r="99" spans="1:311" ht="12.75" customHeight="1" x14ac:dyDescent="0.25">
      <c r="A99" s="166">
        <f t="shared" si="9"/>
        <v>2010</v>
      </c>
      <c r="B99" s="273">
        <f t="shared" si="10"/>
        <v>40268</v>
      </c>
      <c r="C99" s="330">
        <v>0</v>
      </c>
      <c r="D99" s="330">
        <v>0</v>
      </c>
      <c r="E99" s="330">
        <v>0</v>
      </c>
      <c r="F99" s="330">
        <v>0</v>
      </c>
      <c r="G99" s="330">
        <v>0</v>
      </c>
      <c r="H99" s="330">
        <v>0</v>
      </c>
      <c r="I99" s="330">
        <v>0</v>
      </c>
      <c r="J99" s="330">
        <v>0</v>
      </c>
      <c r="K99" s="330">
        <v>0</v>
      </c>
      <c r="L99" s="330">
        <v>0</v>
      </c>
      <c r="M99" s="330">
        <v>0</v>
      </c>
      <c r="N99" s="330">
        <v>0</v>
      </c>
      <c r="O99" s="330">
        <v>0</v>
      </c>
      <c r="P99" s="330">
        <v>0</v>
      </c>
      <c r="Q99" s="330">
        <v>0</v>
      </c>
      <c r="R99" s="330">
        <v>0</v>
      </c>
      <c r="S99" s="330">
        <v>0</v>
      </c>
      <c r="T99" s="330">
        <v>0</v>
      </c>
      <c r="U99" s="330">
        <v>0</v>
      </c>
      <c r="V99" s="330">
        <v>0</v>
      </c>
      <c r="W99" s="330">
        <v>0</v>
      </c>
      <c r="X99" s="330">
        <v>0</v>
      </c>
      <c r="Y99" s="330">
        <v>0</v>
      </c>
      <c r="Z99" s="330">
        <v>0</v>
      </c>
      <c r="AA99" s="330">
        <v>0</v>
      </c>
      <c r="AB99" s="330">
        <v>0</v>
      </c>
      <c r="AC99" s="330">
        <v>0</v>
      </c>
      <c r="AD99" s="330">
        <v>0</v>
      </c>
      <c r="AE99" s="330">
        <v>0</v>
      </c>
      <c r="AF99" s="330">
        <v>0</v>
      </c>
      <c r="AG99" s="330">
        <v>0</v>
      </c>
      <c r="AH99" s="330">
        <v>0</v>
      </c>
      <c r="AI99" s="330">
        <v>0</v>
      </c>
      <c r="AJ99" s="330">
        <v>0</v>
      </c>
      <c r="AK99" s="330">
        <v>0</v>
      </c>
      <c r="AL99" s="330">
        <v>0</v>
      </c>
      <c r="AM99" s="330">
        <v>0</v>
      </c>
      <c r="AN99" s="330">
        <v>0</v>
      </c>
      <c r="AO99" s="330">
        <v>0</v>
      </c>
      <c r="AP99" s="330">
        <v>0</v>
      </c>
      <c r="AQ99" s="330">
        <v>0</v>
      </c>
      <c r="AR99" s="330">
        <v>0</v>
      </c>
      <c r="AS99" s="330">
        <v>0</v>
      </c>
      <c r="AT99" s="330">
        <v>0</v>
      </c>
      <c r="AU99" s="330">
        <v>0</v>
      </c>
      <c r="AV99" s="330">
        <v>0</v>
      </c>
      <c r="AW99" s="330">
        <v>0</v>
      </c>
      <c r="AX99" s="330">
        <v>0</v>
      </c>
      <c r="AY99" s="330">
        <v>0</v>
      </c>
      <c r="AZ99" s="330">
        <v>0</v>
      </c>
      <c r="BA99" s="330">
        <v>0</v>
      </c>
      <c r="BB99" s="330">
        <v>0</v>
      </c>
      <c r="BC99" s="330">
        <v>0</v>
      </c>
      <c r="BD99" s="330">
        <v>0</v>
      </c>
      <c r="BE99" s="330">
        <v>0</v>
      </c>
      <c r="BF99" s="330">
        <v>0</v>
      </c>
      <c r="BG99" s="330">
        <v>0</v>
      </c>
      <c r="BH99" s="330">
        <v>0</v>
      </c>
      <c r="BI99" s="330">
        <v>0</v>
      </c>
      <c r="BJ99" s="330">
        <v>0</v>
      </c>
      <c r="BK99" s="330">
        <v>0</v>
      </c>
      <c r="BL99" s="330">
        <v>0</v>
      </c>
      <c r="BM99" s="330">
        <v>0</v>
      </c>
      <c r="BN99" s="330">
        <v>0</v>
      </c>
      <c r="BO99" s="330">
        <v>0</v>
      </c>
      <c r="BP99" s="330">
        <v>0</v>
      </c>
      <c r="BQ99" s="330">
        <v>0</v>
      </c>
      <c r="BR99" s="330">
        <v>0</v>
      </c>
      <c r="BS99" s="330">
        <v>0</v>
      </c>
      <c r="BT99" s="330">
        <v>0</v>
      </c>
      <c r="BU99" s="330">
        <v>0</v>
      </c>
      <c r="BV99" s="330">
        <v>0</v>
      </c>
      <c r="BW99" s="330">
        <v>0</v>
      </c>
      <c r="BX99" s="330">
        <v>0</v>
      </c>
      <c r="BY99" s="330">
        <v>0</v>
      </c>
      <c r="BZ99" s="330">
        <v>0</v>
      </c>
      <c r="CA99" s="330">
        <v>0</v>
      </c>
      <c r="CB99" s="330">
        <v>0</v>
      </c>
      <c r="CC99" s="330">
        <v>0</v>
      </c>
      <c r="CD99" s="330">
        <v>0</v>
      </c>
      <c r="CE99" s="330">
        <v>0</v>
      </c>
      <c r="CF99" s="330">
        <v>0</v>
      </c>
      <c r="CG99" s="330">
        <v>0</v>
      </c>
      <c r="CH99" s="330">
        <v>0</v>
      </c>
      <c r="CI99" s="330">
        <v>0</v>
      </c>
      <c r="CJ99" s="330">
        <v>0</v>
      </c>
      <c r="CK99" s="330">
        <v>0</v>
      </c>
      <c r="CL99" s="330">
        <v>0</v>
      </c>
      <c r="CM99" s="330">
        <v>0</v>
      </c>
      <c r="CN99" s="330">
        <v>0</v>
      </c>
      <c r="CO99" s="330">
        <v>0</v>
      </c>
      <c r="CP99" s="330">
        <v>0</v>
      </c>
      <c r="CQ99" s="330">
        <v>0</v>
      </c>
      <c r="CR99" s="330">
        <v>0</v>
      </c>
      <c r="CS99" s="330">
        <v>0</v>
      </c>
      <c r="CT99" s="330">
        <v>0</v>
      </c>
      <c r="CU99" s="330">
        <v>0</v>
      </c>
      <c r="CV99" s="330">
        <v>0</v>
      </c>
      <c r="CW99" s="330">
        <v>0</v>
      </c>
      <c r="CX99" s="330">
        <v>0</v>
      </c>
      <c r="CY99" s="330">
        <v>0</v>
      </c>
      <c r="CZ99" s="330">
        <v>0</v>
      </c>
      <c r="DA99" s="330">
        <v>0</v>
      </c>
      <c r="DB99" s="330">
        <v>0</v>
      </c>
      <c r="DC99" s="330">
        <v>0</v>
      </c>
      <c r="DD99" s="330">
        <v>0</v>
      </c>
      <c r="DE99" s="330">
        <v>0</v>
      </c>
      <c r="DF99" s="330">
        <v>0</v>
      </c>
      <c r="DG99" s="330">
        <v>0</v>
      </c>
      <c r="DH99" s="330">
        <v>0</v>
      </c>
      <c r="DI99" s="330">
        <v>0</v>
      </c>
      <c r="DJ99" s="330">
        <v>0</v>
      </c>
      <c r="DK99" s="330">
        <v>0</v>
      </c>
      <c r="DL99" s="330">
        <v>0</v>
      </c>
      <c r="DM99" s="330">
        <v>0</v>
      </c>
      <c r="DN99" s="330">
        <v>0</v>
      </c>
      <c r="DO99" s="330">
        <v>0</v>
      </c>
      <c r="DP99" s="330">
        <v>0</v>
      </c>
      <c r="DQ99" s="330">
        <v>0</v>
      </c>
      <c r="DR99" s="330">
        <v>0</v>
      </c>
      <c r="DS99" s="330">
        <v>0</v>
      </c>
      <c r="DT99" s="330">
        <v>0</v>
      </c>
      <c r="DU99" s="330">
        <v>0</v>
      </c>
      <c r="DV99" s="330">
        <v>0</v>
      </c>
      <c r="DW99" s="330">
        <v>0</v>
      </c>
      <c r="DX99" s="330">
        <v>0</v>
      </c>
      <c r="DY99" s="330">
        <v>0</v>
      </c>
      <c r="DZ99" s="330">
        <v>0</v>
      </c>
      <c r="EA99" s="330">
        <v>0</v>
      </c>
      <c r="EB99" s="330">
        <v>0</v>
      </c>
      <c r="EC99" s="330">
        <v>0</v>
      </c>
      <c r="ED99" s="330">
        <v>0</v>
      </c>
      <c r="EE99" s="330">
        <v>0</v>
      </c>
      <c r="EF99" s="330">
        <v>0</v>
      </c>
      <c r="EG99" s="330">
        <v>0</v>
      </c>
      <c r="EH99" s="330">
        <v>0</v>
      </c>
      <c r="EI99" s="330">
        <v>0</v>
      </c>
      <c r="EJ99" s="330">
        <v>0</v>
      </c>
      <c r="EK99" s="330">
        <v>0</v>
      </c>
      <c r="EL99" s="330">
        <v>0</v>
      </c>
      <c r="EM99" s="330">
        <v>0</v>
      </c>
      <c r="EN99" s="330">
        <v>0</v>
      </c>
      <c r="EO99" s="330">
        <v>0</v>
      </c>
      <c r="EP99" s="330">
        <v>0</v>
      </c>
      <c r="EQ99" s="330">
        <v>0</v>
      </c>
      <c r="ER99" s="330">
        <v>0</v>
      </c>
      <c r="ES99" s="330">
        <v>0</v>
      </c>
      <c r="ET99" s="330">
        <v>0</v>
      </c>
      <c r="EU99" s="330">
        <v>0</v>
      </c>
      <c r="EV99" s="330">
        <v>0</v>
      </c>
      <c r="EW99" s="330">
        <v>0</v>
      </c>
      <c r="EX99" s="330">
        <v>0</v>
      </c>
      <c r="EY99" s="330">
        <v>0</v>
      </c>
      <c r="EZ99" s="330">
        <v>0</v>
      </c>
      <c r="FA99" s="330">
        <v>0</v>
      </c>
      <c r="FB99" s="330">
        <v>0</v>
      </c>
      <c r="FC99" s="330">
        <v>0</v>
      </c>
      <c r="FD99" s="330">
        <v>0</v>
      </c>
      <c r="FE99" s="330">
        <v>0</v>
      </c>
      <c r="FF99" s="330">
        <v>0</v>
      </c>
      <c r="FG99" s="330">
        <v>0</v>
      </c>
      <c r="FH99" s="330">
        <v>0</v>
      </c>
      <c r="FI99" s="330">
        <v>0</v>
      </c>
      <c r="FJ99" s="330">
        <v>0</v>
      </c>
      <c r="FK99" s="330">
        <v>0</v>
      </c>
      <c r="FL99" s="330">
        <v>0</v>
      </c>
      <c r="FM99" s="330">
        <v>0</v>
      </c>
      <c r="FN99" s="330">
        <v>0</v>
      </c>
      <c r="FO99" s="330">
        <v>0</v>
      </c>
      <c r="FP99" s="330">
        <v>0</v>
      </c>
      <c r="FQ99" s="330">
        <v>0</v>
      </c>
      <c r="FR99" s="330">
        <v>0</v>
      </c>
      <c r="FS99" s="330">
        <v>0</v>
      </c>
      <c r="FT99" s="330">
        <v>0</v>
      </c>
      <c r="FU99" s="330">
        <v>0</v>
      </c>
      <c r="FV99" s="330">
        <v>0</v>
      </c>
      <c r="FW99" s="330">
        <v>0</v>
      </c>
      <c r="FX99" s="330">
        <v>0</v>
      </c>
      <c r="FY99" s="330">
        <v>0</v>
      </c>
      <c r="FZ99" s="330">
        <v>0</v>
      </c>
      <c r="GA99" s="330">
        <v>0</v>
      </c>
      <c r="GB99" s="330">
        <v>0</v>
      </c>
      <c r="GC99" s="330">
        <v>0</v>
      </c>
      <c r="GD99" s="330">
        <v>0</v>
      </c>
      <c r="GE99" s="330">
        <v>0</v>
      </c>
      <c r="GF99" s="330">
        <v>0</v>
      </c>
      <c r="GG99" s="330">
        <v>0</v>
      </c>
      <c r="GH99" s="330">
        <v>0</v>
      </c>
      <c r="GI99" s="330">
        <v>0</v>
      </c>
      <c r="GJ99" s="330">
        <v>0</v>
      </c>
      <c r="GK99" s="330">
        <v>0</v>
      </c>
      <c r="GL99" s="330">
        <v>0</v>
      </c>
      <c r="GM99" s="330">
        <v>0</v>
      </c>
      <c r="GN99" s="330">
        <v>0</v>
      </c>
      <c r="GO99" s="330">
        <v>0</v>
      </c>
      <c r="GP99" s="330">
        <v>0</v>
      </c>
      <c r="GQ99" s="330">
        <v>0</v>
      </c>
      <c r="GR99" s="330">
        <v>0</v>
      </c>
      <c r="GS99" s="330">
        <v>0</v>
      </c>
      <c r="GT99" s="330">
        <v>0</v>
      </c>
      <c r="GU99" s="330">
        <v>0</v>
      </c>
      <c r="GV99" s="330">
        <v>0</v>
      </c>
      <c r="GW99" s="330">
        <v>0</v>
      </c>
      <c r="GX99" s="330">
        <v>0</v>
      </c>
      <c r="GY99" s="330">
        <v>0</v>
      </c>
      <c r="GZ99" s="330">
        <v>0</v>
      </c>
      <c r="HA99" s="330">
        <v>0</v>
      </c>
      <c r="HB99" s="330">
        <v>0</v>
      </c>
      <c r="HC99" s="330">
        <v>0</v>
      </c>
      <c r="HD99" s="330">
        <v>0</v>
      </c>
      <c r="HE99" s="330">
        <v>0</v>
      </c>
      <c r="HF99" s="330">
        <v>0</v>
      </c>
      <c r="HG99" s="330">
        <v>0</v>
      </c>
      <c r="HH99" s="330">
        <v>0</v>
      </c>
      <c r="HI99" s="330">
        <v>0</v>
      </c>
      <c r="HJ99" s="330">
        <v>0</v>
      </c>
      <c r="HK99" s="330">
        <v>0</v>
      </c>
      <c r="HL99" s="330">
        <v>0</v>
      </c>
      <c r="HM99" s="330">
        <v>0</v>
      </c>
      <c r="HN99" s="330">
        <v>0</v>
      </c>
      <c r="HO99" s="330">
        <v>0</v>
      </c>
      <c r="HP99" s="330">
        <v>0</v>
      </c>
      <c r="HQ99" s="330">
        <v>0</v>
      </c>
      <c r="HR99" s="330">
        <v>0</v>
      </c>
      <c r="HS99" s="330">
        <v>0</v>
      </c>
      <c r="HT99" s="330">
        <v>0</v>
      </c>
      <c r="HU99" s="330">
        <v>0</v>
      </c>
      <c r="HV99" s="330">
        <v>0</v>
      </c>
      <c r="HW99" s="330">
        <v>0</v>
      </c>
      <c r="HX99" s="330">
        <v>0</v>
      </c>
      <c r="HY99" s="330">
        <v>0</v>
      </c>
      <c r="HZ99" s="330">
        <v>0</v>
      </c>
      <c r="IA99" s="330">
        <v>0</v>
      </c>
      <c r="IB99" s="330">
        <v>0</v>
      </c>
      <c r="IC99" s="330">
        <v>0</v>
      </c>
      <c r="ID99" s="330">
        <v>0</v>
      </c>
      <c r="IE99" s="330">
        <v>0</v>
      </c>
      <c r="IF99" s="330">
        <v>0</v>
      </c>
      <c r="IG99" s="330">
        <v>0</v>
      </c>
      <c r="IH99" s="330">
        <v>0</v>
      </c>
      <c r="II99" s="330">
        <v>0</v>
      </c>
      <c r="IJ99" s="330">
        <v>0</v>
      </c>
      <c r="IK99" s="330">
        <v>0</v>
      </c>
      <c r="IL99" s="330">
        <v>0</v>
      </c>
      <c r="IM99" s="330">
        <v>0</v>
      </c>
      <c r="IN99" s="330">
        <v>0</v>
      </c>
      <c r="IO99" s="330">
        <v>0</v>
      </c>
      <c r="IP99" s="330">
        <v>0</v>
      </c>
      <c r="IQ99" s="330">
        <v>0</v>
      </c>
      <c r="IR99" s="330">
        <v>0</v>
      </c>
      <c r="IS99" s="330">
        <v>0</v>
      </c>
      <c r="IT99" s="330">
        <v>0</v>
      </c>
      <c r="IU99" s="330">
        <v>0</v>
      </c>
      <c r="IV99" s="330">
        <v>0</v>
      </c>
      <c r="IW99" s="330">
        <v>0</v>
      </c>
      <c r="IX99" s="330">
        <v>0</v>
      </c>
      <c r="IY99" s="330">
        <v>0</v>
      </c>
      <c r="IZ99" s="330">
        <v>0</v>
      </c>
      <c r="JA99" s="330">
        <v>0</v>
      </c>
      <c r="JB99" s="330">
        <v>0</v>
      </c>
      <c r="JC99" s="330">
        <v>0</v>
      </c>
      <c r="JD99" s="330">
        <v>0</v>
      </c>
      <c r="JE99" s="330">
        <v>0</v>
      </c>
      <c r="JF99" s="330">
        <v>0</v>
      </c>
      <c r="JG99" s="330">
        <v>0</v>
      </c>
      <c r="JH99" s="330">
        <v>0</v>
      </c>
      <c r="JI99" s="330">
        <v>0</v>
      </c>
      <c r="JJ99" s="330">
        <v>0</v>
      </c>
      <c r="JK99" s="330">
        <v>0</v>
      </c>
      <c r="JL99" s="330">
        <v>0</v>
      </c>
      <c r="JM99" s="330">
        <v>0</v>
      </c>
      <c r="JN99" s="330">
        <v>0</v>
      </c>
      <c r="JO99" s="330">
        <v>0</v>
      </c>
      <c r="JP99" s="330">
        <v>0</v>
      </c>
      <c r="JQ99" s="330">
        <v>0</v>
      </c>
      <c r="JR99" s="330">
        <v>0</v>
      </c>
      <c r="JS99" s="330">
        <v>0</v>
      </c>
      <c r="JT99" s="330">
        <v>0</v>
      </c>
      <c r="JU99" s="330">
        <v>0</v>
      </c>
      <c r="JV99" s="330">
        <v>0</v>
      </c>
      <c r="JW99" s="330">
        <v>0</v>
      </c>
      <c r="JX99" s="330">
        <v>0</v>
      </c>
      <c r="JY99" s="330">
        <v>0</v>
      </c>
      <c r="JZ99" s="330">
        <v>0</v>
      </c>
      <c r="KA99" s="330">
        <v>0</v>
      </c>
      <c r="KB99" s="330">
        <v>0</v>
      </c>
      <c r="KC99" s="330">
        <v>0</v>
      </c>
      <c r="KD99" s="330">
        <v>0</v>
      </c>
      <c r="KE99" s="330">
        <v>0</v>
      </c>
      <c r="KF99" s="330">
        <v>0</v>
      </c>
      <c r="KG99" s="330">
        <v>0</v>
      </c>
      <c r="KH99" s="330">
        <v>0</v>
      </c>
      <c r="KI99" s="330">
        <v>0</v>
      </c>
      <c r="KJ99" s="330">
        <v>0</v>
      </c>
      <c r="KK99" s="330">
        <v>0</v>
      </c>
      <c r="KL99" s="330">
        <v>0</v>
      </c>
      <c r="KM99" s="330">
        <v>0</v>
      </c>
      <c r="KN99" s="330">
        <v>0</v>
      </c>
      <c r="KO99" s="330">
        <v>0</v>
      </c>
      <c r="KP99" s="330">
        <v>0</v>
      </c>
      <c r="KQ99" s="167"/>
      <c r="KS99" s="169">
        <f t="shared" si="11"/>
        <v>0</v>
      </c>
      <c r="KT99" s="169">
        <f t="shared" si="12"/>
        <v>0</v>
      </c>
      <c r="KU99" s="169">
        <f t="shared" si="14"/>
        <v>0</v>
      </c>
      <c r="KV99" s="178"/>
      <c r="KW99" s="178"/>
      <c r="KY99" s="168">
        <f t="shared" si="13"/>
        <v>0</v>
      </c>
    </row>
    <row r="100" spans="1:311" ht="12.75" customHeight="1" x14ac:dyDescent="0.25">
      <c r="A100" s="166">
        <f t="shared" si="9"/>
        <v>2010</v>
      </c>
      <c r="B100" s="273">
        <f t="shared" si="10"/>
        <v>40359</v>
      </c>
      <c r="C100" s="330">
        <v>0</v>
      </c>
      <c r="D100" s="330">
        <v>0</v>
      </c>
      <c r="E100" s="330">
        <v>0</v>
      </c>
      <c r="F100" s="330">
        <v>0</v>
      </c>
      <c r="G100" s="330">
        <v>0</v>
      </c>
      <c r="H100" s="330">
        <v>0</v>
      </c>
      <c r="I100" s="330">
        <v>0</v>
      </c>
      <c r="J100" s="330">
        <v>0</v>
      </c>
      <c r="K100" s="330">
        <v>0</v>
      </c>
      <c r="L100" s="330">
        <v>0</v>
      </c>
      <c r="M100" s="330">
        <v>0</v>
      </c>
      <c r="N100" s="330">
        <v>0</v>
      </c>
      <c r="O100" s="330">
        <v>0</v>
      </c>
      <c r="P100" s="330">
        <v>0</v>
      </c>
      <c r="Q100" s="330">
        <v>0</v>
      </c>
      <c r="R100" s="330">
        <v>0</v>
      </c>
      <c r="S100" s="330">
        <v>0</v>
      </c>
      <c r="T100" s="330">
        <v>0</v>
      </c>
      <c r="U100" s="330">
        <v>0</v>
      </c>
      <c r="V100" s="330">
        <v>0</v>
      </c>
      <c r="W100" s="330">
        <v>0</v>
      </c>
      <c r="X100" s="330">
        <v>0</v>
      </c>
      <c r="Y100" s="330">
        <v>0</v>
      </c>
      <c r="Z100" s="330">
        <v>0</v>
      </c>
      <c r="AA100" s="330">
        <v>0</v>
      </c>
      <c r="AB100" s="330">
        <v>0</v>
      </c>
      <c r="AC100" s="330">
        <v>0</v>
      </c>
      <c r="AD100" s="330">
        <v>0</v>
      </c>
      <c r="AE100" s="330">
        <v>0</v>
      </c>
      <c r="AF100" s="330">
        <v>0</v>
      </c>
      <c r="AG100" s="330">
        <v>0</v>
      </c>
      <c r="AH100" s="330">
        <v>0</v>
      </c>
      <c r="AI100" s="330">
        <v>0</v>
      </c>
      <c r="AJ100" s="330">
        <v>0</v>
      </c>
      <c r="AK100" s="330">
        <v>0</v>
      </c>
      <c r="AL100" s="330">
        <v>0</v>
      </c>
      <c r="AM100" s="330">
        <v>0</v>
      </c>
      <c r="AN100" s="330">
        <v>0</v>
      </c>
      <c r="AO100" s="330">
        <v>0</v>
      </c>
      <c r="AP100" s="330">
        <v>0</v>
      </c>
      <c r="AQ100" s="330">
        <v>0</v>
      </c>
      <c r="AR100" s="330">
        <v>0</v>
      </c>
      <c r="AS100" s="330">
        <v>0</v>
      </c>
      <c r="AT100" s="330">
        <v>0</v>
      </c>
      <c r="AU100" s="330">
        <v>0</v>
      </c>
      <c r="AV100" s="330">
        <v>0</v>
      </c>
      <c r="AW100" s="330">
        <v>0</v>
      </c>
      <c r="AX100" s="330">
        <v>0</v>
      </c>
      <c r="AY100" s="330">
        <v>0</v>
      </c>
      <c r="AZ100" s="330">
        <v>0</v>
      </c>
      <c r="BA100" s="330">
        <v>0</v>
      </c>
      <c r="BB100" s="330">
        <v>0</v>
      </c>
      <c r="BC100" s="330">
        <v>0</v>
      </c>
      <c r="BD100" s="330">
        <v>0</v>
      </c>
      <c r="BE100" s="330">
        <v>0</v>
      </c>
      <c r="BF100" s="330">
        <v>0</v>
      </c>
      <c r="BG100" s="330">
        <v>0</v>
      </c>
      <c r="BH100" s="330">
        <v>0</v>
      </c>
      <c r="BI100" s="330">
        <v>0</v>
      </c>
      <c r="BJ100" s="330">
        <v>0</v>
      </c>
      <c r="BK100" s="330">
        <v>0</v>
      </c>
      <c r="BL100" s="330">
        <v>0</v>
      </c>
      <c r="BM100" s="330">
        <v>0</v>
      </c>
      <c r="BN100" s="330">
        <v>0</v>
      </c>
      <c r="BO100" s="330">
        <v>0</v>
      </c>
      <c r="BP100" s="330">
        <v>0</v>
      </c>
      <c r="BQ100" s="330">
        <v>0</v>
      </c>
      <c r="BR100" s="330">
        <v>0</v>
      </c>
      <c r="BS100" s="330">
        <v>0</v>
      </c>
      <c r="BT100" s="330">
        <v>0</v>
      </c>
      <c r="BU100" s="330">
        <v>0</v>
      </c>
      <c r="BV100" s="330">
        <v>0</v>
      </c>
      <c r="BW100" s="330">
        <v>0</v>
      </c>
      <c r="BX100" s="330">
        <v>0</v>
      </c>
      <c r="BY100" s="330">
        <v>0</v>
      </c>
      <c r="BZ100" s="330">
        <v>0</v>
      </c>
      <c r="CA100" s="330">
        <v>0</v>
      </c>
      <c r="CB100" s="330">
        <v>0</v>
      </c>
      <c r="CC100" s="330">
        <v>0</v>
      </c>
      <c r="CD100" s="330">
        <v>0</v>
      </c>
      <c r="CE100" s="330">
        <v>0</v>
      </c>
      <c r="CF100" s="330">
        <v>0</v>
      </c>
      <c r="CG100" s="330">
        <v>0</v>
      </c>
      <c r="CH100" s="330">
        <v>0</v>
      </c>
      <c r="CI100" s="330">
        <v>0</v>
      </c>
      <c r="CJ100" s="330">
        <v>0</v>
      </c>
      <c r="CK100" s="330">
        <v>0</v>
      </c>
      <c r="CL100" s="330">
        <v>0</v>
      </c>
      <c r="CM100" s="330">
        <v>0</v>
      </c>
      <c r="CN100" s="330">
        <v>0</v>
      </c>
      <c r="CO100" s="330">
        <v>0</v>
      </c>
      <c r="CP100" s="330">
        <v>0</v>
      </c>
      <c r="CQ100" s="330">
        <v>0</v>
      </c>
      <c r="CR100" s="330">
        <v>0</v>
      </c>
      <c r="CS100" s="330">
        <v>0</v>
      </c>
      <c r="CT100" s="330">
        <v>0</v>
      </c>
      <c r="CU100" s="330">
        <v>0</v>
      </c>
      <c r="CV100" s="330">
        <v>0</v>
      </c>
      <c r="CW100" s="330">
        <v>0</v>
      </c>
      <c r="CX100" s="330">
        <v>0</v>
      </c>
      <c r="CY100" s="330">
        <v>0</v>
      </c>
      <c r="CZ100" s="330">
        <v>0</v>
      </c>
      <c r="DA100" s="330">
        <v>0</v>
      </c>
      <c r="DB100" s="330">
        <v>0</v>
      </c>
      <c r="DC100" s="330">
        <v>0</v>
      </c>
      <c r="DD100" s="330">
        <v>0</v>
      </c>
      <c r="DE100" s="330">
        <v>0</v>
      </c>
      <c r="DF100" s="330">
        <v>0</v>
      </c>
      <c r="DG100" s="330">
        <v>0</v>
      </c>
      <c r="DH100" s="330">
        <v>0</v>
      </c>
      <c r="DI100" s="330">
        <v>0</v>
      </c>
      <c r="DJ100" s="330">
        <v>0</v>
      </c>
      <c r="DK100" s="330">
        <v>0</v>
      </c>
      <c r="DL100" s="330">
        <v>0</v>
      </c>
      <c r="DM100" s="330">
        <v>0</v>
      </c>
      <c r="DN100" s="330">
        <v>0</v>
      </c>
      <c r="DO100" s="330">
        <v>0</v>
      </c>
      <c r="DP100" s="330">
        <v>0</v>
      </c>
      <c r="DQ100" s="330">
        <v>0</v>
      </c>
      <c r="DR100" s="330">
        <v>0</v>
      </c>
      <c r="DS100" s="330">
        <v>0</v>
      </c>
      <c r="DT100" s="330">
        <v>0</v>
      </c>
      <c r="DU100" s="330">
        <v>0</v>
      </c>
      <c r="DV100" s="330">
        <v>0</v>
      </c>
      <c r="DW100" s="330">
        <v>0</v>
      </c>
      <c r="DX100" s="330">
        <v>0</v>
      </c>
      <c r="DY100" s="330">
        <v>0</v>
      </c>
      <c r="DZ100" s="330">
        <v>0</v>
      </c>
      <c r="EA100" s="330">
        <v>0</v>
      </c>
      <c r="EB100" s="330">
        <v>0</v>
      </c>
      <c r="EC100" s="330">
        <v>0</v>
      </c>
      <c r="ED100" s="330">
        <v>0</v>
      </c>
      <c r="EE100" s="330">
        <v>0</v>
      </c>
      <c r="EF100" s="330">
        <v>0</v>
      </c>
      <c r="EG100" s="330">
        <v>0</v>
      </c>
      <c r="EH100" s="330">
        <v>0</v>
      </c>
      <c r="EI100" s="330">
        <v>0</v>
      </c>
      <c r="EJ100" s="330">
        <v>0</v>
      </c>
      <c r="EK100" s="330">
        <v>0</v>
      </c>
      <c r="EL100" s="330">
        <v>0</v>
      </c>
      <c r="EM100" s="330">
        <v>0</v>
      </c>
      <c r="EN100" s="330">
        <v>0</v>
      </c>
      <c r="EO100" s="330">
        <v>0</v>
      </c>
      <c r="EP100" s="330">
        <v>0</v>
      </c>
      <c r="EQ100" s="330">
        <v>0</v>
      </c>
      <c r="ER100" s="330">
        <v>0</v>
      </c>
      <c r="ES100" s="330">
        <v>0</v>
      </c>
      <c r="ET100" s="330">
        <v>0</v>
      </c>
      <c r="EU100" s="330">
        <v>0</v>
      </c>
      <c r="EV100" s="330">
        <v>0</v>
      </c>
      <c r="EW100" s="330">
        <v>0</v>
      </c>
      <c r="EX100" s="330">
        <v>0</v>
      </c>
      <c r="EY100" s="330">
        <v>0</v>
      </c>
      <c r="EZ100" s="330">
        <v>0</v>
      </c>
      <c r="FA100" s="330">
        <v>0</v>
      </c>
      <c r="FB100" s="330">
        <v>0</v>
      </c>
      <c r="FC100" s="330">
        <v>0</v>
      </c>
      <c r="FD100" s="330">
        <v>0</v>
      </c>
      <c r="FE100" s="330">
        <v>0</v>
      </c>
      <c r="FF100" s="330">
        <v>0</v>
      </c>
      <c r="FG100" s="330">
        <v>0</v>
      </c>
      <c r="FH100" s="330">
        <v>0</v>
      </c>
      <c r="FI100" s="330">
        <v>0</v>
      </c>
      <c r="FJ100" s="330">
        <v>0</v>
      </c>
      <c r="FK100" s="330">
        <v>0</v>
      </c>
      <c r="FL100" s="330">
        <v>0</v>
      </c>
      <c r="FM100" s="330">
        <v>0</v>
      </c>
      <c r="FN100" s="330">
        <v>0</v>
      </c>
      <c r="FO100" s="330">
        <v>0</v>
      </c>
      <c r="FP100" s="330">
        <v>0</v>
      </c>
      <c r="FQ100" s="330">
        <v>0</v>
      </c>
      <c r="FR100" s="330">
        <v>0</v>
      </c>
      <c r="FS100" s="330">
        <v>0</v>
      </c>
      <c r="FT100" s="330">
        <v>0</v>
      </c>
      <c r="FU100" s="330">
        <v>0</v>
      </c>
      <c r="FV100" s="330">
        <v>0</v>
      </c>
      <c r="FW100" s="330">
        <v>0</v>
      </c>
      <c r="FX100" s="330">
        <v>0</v>
      </c>
      <c r="FY100" s="330">
        <v>0</v>
      </c>
      <c r="FZ100" s="330">
        <v>0</v>
      </c>
      <c r="GA100" s="330">
        <v>0</v>
      </c>
      <c r="GB100" s="330">
        <v>0</v>
      </c>
      <c r="GC100" s="330">
        <v>0</v>
      </c>
      <c r="GD100" s="330">
        <v>0</v>
      </c>
      <c r="GE100" s="330">
        <v>0</v>
      </c>
      <c r="GF100" s="330">
        <v>0</v>
      </c>
      <c r="GG100" s="330">
        <v>0</v>
      </c>
      <c r="GH100" s="330">
        <v>0</v>
      </c>
      <c r="GI100" s="330">
        <v>0</v>
      </c>
      <c r="GJ100" s="330">
        <v>0</v>
      </c>
      <c r="GK100" s="330">
        <v>0</v>
      </c>
      <c r="GL100" s="330">
        <v>0</v>
      </c>
      <c r="GM100" s="330">
        <v>0</v>
      </c>
      <c r="GN100" s="330">
        <v>0</v>
      </c>
      <c r="GO100" s="330">
        <v>0</v>
      </c>
      <c r="GP100" s="330">
        <v>0</v>
      </c>
      <c r="GQ100" s="330">
        <v>0</v>
      </c>
      <c r="GR100" s="330">
        <v>0</v>
      </c>
      <c r="GS100" s="330">
        <v>0</v>
      </c>
      <c r="GT100" s="330">
        <v>0</v>
      </c>
      <c r="GU100" s="330">
        <v>0</v>
      </c>
      <c r="GV100" s="330">
        <v>0</v>
      </c>
      <c r="GW100" s="330">
        <v>0</v>
      </c>
      <c r="GX100" s="330">
        <v>0</v>
      </c>
      <c r="GY100" s="330">
        <v>0</v>
      </c>
      <c r="GZ100" s="330">
        <v>0</v>
      </c>
      <c r="HA100" s="330">
        <v>0</v>
      </c>
      <c r="HB100" s="330">
        <v>0</v>
      </c>
      <c r="HC100" s="330">
        <v>0</v>
      </c>
      <c r="HD100" s="330">
        <v>0</v>
      </c>
      <c r="HE100" s="330">
        <v>0</v>
      </c>
      <c r="HF100" s="330">
        <v>0</v>
      </c>
      <c r="HG100" s="330">
        <v>0</v>
      </c>
      <c r="HH100" s="330">
        <v>0</v>
      </c>
      <c r="HI100" s="330">
        <v>0</v>
      </c>
      <c r="HJ100" s="330">
        <v>0</v>
      </c>
      <c r="HK100" s="330">
        <v>0</v>
      </c>
      <c r="HL100" s="330">
        <v>0</v>
      </c>
      <c r="HM100" s="330">
        <v>0</v>
      </c>
      <c r="HN100" s="330">
        <v>0</v>
      </c>
      <c r="HO100" s="330">
        <v>0</v>
      </c>
      <c r="HP100" s="330">
        <v>0</v>
      </c>
      <c r="HQ100" s="330">
        <v>0</v>
      </c>
      <c r="HR100" s="330">
        <v>0</v>
      </c>
      <c r="HS100" s="330">
        <v>0</v>
      </c>
      <c r="HT100" s="330">
        <v>0</v>
      </c>
      <c r="HU100" s="330">
        <v>0</v>
      </c>
      <c r="HV100" s="330">
        <v>0</v>
      </c>
      <c r="HW100" s="330">
        <v>0</v>
      </c>
      <c r="HX100" s="330">
        <v>0</v>
      </c>
      <c r="HY100" s="330">
        <v>0</v>
      </c>
      <c r="HZ100" s="330">
        <v>0</v>
      </c>
      <c r="IA100" s="330">
        <v>0</v>
      </c>
      <c r="IB100" s="330">
        <v>0</v>
      </c>
      <c r="IC100" s="330">
        <v>0</v>
      </c>
      <c r="ID100" s="330">
        <v>0</v>
      </c>
      <c r="IE100" s="330">
        <v>0</v>
      </c>
      <c r="IF100" s="330">
        <v>0</v>
      </c>
      <c r="IG100" s="330">
        <v>0</v>
      </c>
      <c r="IH100" s="330">
        <v>0</v>
      </c>
      <c r="II100" s="330">
        <v>0</v>
      </c>
      <c r="IJ100" s="330">
        <v>0</v>
      </c>
      <c r="IK100" s="330">
        <v>0</v>
      </c>
      <c r="IL100" s="330">
        <v>0</v>
      </c>
      <c r="IM100" s="330">
        <v>0</v>
      </c>
      <c r="IN100" s="330">
        <v>0</v>
      </c>
      <c r="IO100" s="330">
        <v>0</v>
      </c>
      <c r="IP100" s="330">
        <v>0</v>
      </c>
      <c r="IQ100" s="330">
        <v>0</v>
      </c>
      <c r="IR100" s="330">
        <v>0</v>
      </c>
      <c r="IS100" s="330">
        <v>0</v>
      </c>
      <c r="IT100" s="330">
        <v>0</v>
      </c>
      <c r="IU100" s="330">
        <v>0</v>
      </c>
      <c r="IV100" s="330">
        <v>0</v>
      </c>
      <c r="IW100" s="330">
        <v>0</v>
      </c>
      <c r="IX100" s="330">
        <v>0</v>
      </c>
      <c r="IY100" s="330">
        <v>0</v>
      </c>
      <c r="IZ100" s="330">
        <v>0</v>
      </c>
      <c r="JA100" s="330">
        <v>0</v>
      </c>
      <c r="JB100" s="330">
        <v>0</v>
      </c>
      <c r="JC100" s="330">
        <v>0</v>
      </c>
      <c r="JD100" s="330">
        <v>0</v>
      </c>
      <c r="JE100" s="330">
        <v>0</v>
      </c>
      <c r="JF100" s="330">
        <v>0</v>
      </c>
      <c r="JG100" s="330">
        <v>0</v>
      </c>
      <c r="JH100" s="330">
        <v>0</v>
      </c>
      <c r="JI100" s="330">
        <v>0</v>
      </c>
      <c r="JJ100" s="330">
        <v>0</v>
      </c>
      <c r="JK100" s="330">
        <v>0</v>
      </c>
      <c r="JL100" s="330">
        <v>0</v>
      </c>
      <c r="JM100" s="330">
        <v>0</v>
      </c>
      <c r="JN100" s="330">
        <v>0</v>
      </c>
      <c r="JO100" s="330">
        <v>0</v>
      </c>
      <c r="JP100" s="330">
        <v>0</v>
      </c>
      <c r="JQ100" s="330">
        <v>0</v>
      </c>
      <c r="JR100" s="330">
        <v>0</v>
      </c>
      <c r="JS100" s="330">
        <v>0</v>
      </c>
      <c r="JT100" s="330">
        <v>0</v>
      </c>
      <c r="JU100" s="330">
        <v>0</v>
      </c>
      <c r="JV100" s="330">
        <v>0</v>
      </c>
      <c r="JW100" s="330">
        <v>0</v>
      </c>
      <c r="JX100" s="330">
        <v>0</v>
      </c>
      <c r="JY100" s="330">
        <v>0</v>
      </c>
      <c r="JZ100" s="330">
        <v>0</v>
      </c>
      <c r="KA100" s="330">
        <v>0</v>
      </c>
      <c r="KB100" s="330">
        <v>0</v>
      </c>
      <c r="KC100" s="330">
        <v>0</v>
      </c>
      <c r="KD100" s="330">
        <v>0</v>
      </c>
      <c r="KE100" s="330">
        <v>0</v>
      </c>
      <c r="KF100" s="330">
        <v>0</v>
      </c>
      <c r="KG100" s="330">
        <v>0</v>
      </c>
      <c r="KH100" s="330">
        <v>0</v>
      </c>
      <c r="KI100" s="330">
        <v>0</v>
      </c>
      <c r="KJ100" s="330">
        <v>0</v>
      </c>
      <c r="KK100" s="330">
        <v>0</v>
      </c>
      <c r="KL100" s="330">
        <v>0</v>
      </c>
      <c r="KM100" s="330">
        <v>0</v>
      </c>
      <c r="KN100" s="330">
        <v>0</v>
      </c>
      <c r="KO100" s="330">
        <v>0</v>
      </c>
      <c r="KP100" s="330">
        <v>0</v>
      </c>
      <c r="KQ100" s="167"/>
      <c r="KS100" s="169">
        <f t="shared" si="11"/>
        <v>0</v>
      </c>
      <c r="KT100" s="169">
        <f t="shared" si="12"/>
        <v>0</v>
      </c>
      <c r="KU100" s="169">
        <f t="shared" si="14"/>
        <v>0</v>
      </c>
      <c r="KV100" s="178"/>
      <c r="KW100" s="178"/>
      <c r="KY100" s="168">
        <f t="shared" si="13"/>
        <v>0</v>
      </c>
    </row>
    <row r="101" spans="1:311" ht="12.75" customHeight="1" x14ac:dyDescent="0.25">
      <c r="A101" s="166">
        <f t="shared" si="9"/>
        <v>2010</v>
      </c>
      <c r="B101" s="273">
        <f t="shared" si="10"/>
        <v>40451</v>
      </c>
      <c r="C101" s="330">
        <v>0</v>
      </c>
      <c r="D101" s="330">
        <v>0</v>
      </c>
      <c r="E101" s="330">
        <v>0</v>
      </c>
      <c r="F101" s="330">
        <v>0</v>
      </c>
      <c r="G101" s="330">
        <v>0</v>
      </c>
      <c r="H101" s="330">
        <v>0</v>
      </c>
      <c r="I101" s="330">
        <v>0</v>
      </c>
      <c r="J101" s="330">
        <v>0</v>
      </c>
      <c r="K101" s="330">
        <v>0</v>
      </c>
      <c r="L101" s="330">
        <v>0</v>
      </c>
      <c r="M101" s="330">
        <v>0</v>
      </c>
      <c r="N101" s="330">
        <v>0</v>
      </c>
      <c r="O101" s="330">
        <v>0</v>
      </c>
      <c r="P101" s="330">
        <v>0</v>
      </c>
      <c r="Q101" s="330">
        <v>0</v>
      </c>
      <c r="R101" s="330">
        <v>0</v>
      </c>
      <c r="S101" s="330">
        <v>0</v>
      </c>
      <c r="T101" s="330">
        <v>0</v>
      </c>
      <c r="U101" s="330">
        <v>0</v>
      </c>
      <c r="V101" s="330">
        <v>0</v>
      </c>
      <c r="W101" s="330">
        <v>0</v>
      </c>
      <c r="X101" s="330">
        <v>0</v>
      </c>
      <c r="Y101" s="330">
        <v>0</v>
      </c>
      <c r="Z101" s="330">
        <v>0</v>
      </c>
      <c r="AA101" s="330">
        <v>0</v>
      </c>
      <c r="AB101" s="330">
        <v>0</v>
      </c>
      <c r="AC101" s="330">
        <v>0</v>
      </c>
      <c r="AD101" s="330">
        <v>0</v>
      </c>
      <c r="AE101" s="330">
        <v>0</v>
      </c>
      <c r="AF101" s="330">
        <v>0</v>
      </c>
      <c r="AG101" s="330">
        <v>0</v>
      </c>
      <c r="AH101" s="330">
        <v>0</v>
      </c>
      <c r="AI101" s="330">
        <v>0</v>
      </c>
      <c r="AJ101" s="330">
        <v>0</v>
      </c>
      <c r="AK101" s="330">
        <v>0</v>
      </c>
      <c r="AL101" s="330">
        <v>0</v>
      </c>
      <c r="AM101" s="330">
        <v>0</v>
      </c>
      <c r="AN101" s="330">
        <v>0</v>
      </c>
      <c r="AO101" s="330">
        <v>0</v>
      </c>
      <c r="AP101" s="330">
        <v>0</v>
      </c>
      <c r="AQ101" s="330">
        <v>0</v>
      </c>
      <c r="AR101" s="330">
        <v>0</v>
      </c>
      <c r="AS101" s="330">
        <v>0</v>
      </c>
      <c r="AT101" s="330">
        <v>0</v>
      </c>
      <c r="AU101" s="330">
        <v>0</v>
      </c>
      <c r="AV101" s="330">
        <v>0</v>
      </c>
      <c r="AW101" s="330">
        <v>0</v>
      </c>
      <c r="AX101" s="330">
        <v>0</v>
      </c>
      <c r="AY101" s="330">
        <v>0</v>
      </c>
      <c r="AZ101" s="330">
        <v>0</v>
      </c>
      <c r="BA101" s="330">
        <v>0</v>
      </c>
      <c r="BB101" s="330">
        <v>0</v>
      </c>
      <c r="BC101" s="330">
        <v>0</v>
      </c>
      <c r="BD101" s="330">
        <v>0</v>
      </c>
      <c r="BE101" s="330">
        <v>0</v>
      </c>
      <c r="BF101" s="330">
        <v>0</v>
      </c>
      <c r="BG101" s="330">
        <v>0</v>
      </c>
      <c r="BH101" s="330">
        <v>0</v>
      </c>
      <c r="BI101" s="330">
        <v>0</v>
      </c>
      <c r="BJ101" s="330">
        <v>0</v>
      </c>
      <c r="BK101" s="330">
        <v>0</v>
      </c>
      <c r="BL101" s="330">
        <v>0</v>
      </c>
      <c r="BM101" s="330">
        <v>0</v>
      </c>
      <c r="BN101" s="330">
        <v>0</v>
      </c>
      <c r="BO101" s="330">
        <v>0</v>
      </c>
      <c r="BP101" s="330">
        <v>0</v>
      </c>
      <c r="BQ101" s="330">
        <v>0</v>
      </c>
      <c r="BR101" s="330">
        <v>0</v>
      </c>
      <c r="BS101" s="330">
        <v>0</v>
      </c>
      <c r="BT101" s="330">
        <v>0</v>
      </c>
      <c r="BU101" s="330">
        <v>0</v>
      </c>
      <c r="BV101" s="330">
        <v>0</v>
      </c>
      <c r="BW101" s="330">
        <v>0</v>
      </c>
      <c r="BX101" s="330">
        <v>0</v>
      </c>
      <c r="BY101" s="330">
        <v>0</v>
      </c>
      <c r="BZ101" s="330">
        <v>0</v>
      </c>
      <c r="CA101" s="330">
        <v>0</v>
      </c>
      <c r="CB101" s="330">
        <v>0</v>
      </c>
      <c r="CC101" s="330">
        <v>0</v>
      </c>
      <c r="CD101" s="330">
        <v>0</v>
      </c>
      <c r="CE101" s="330">
        <v>0</v>
      </c>
      <c r="CF101" s="330">
        <v>0</v>
      </c>
      <c r="CG101" s="330">
        <v>0</v>
      </c>
      <c r="CH101" s="330">
        <v>0</v>
      </c>
      <c r="CI101" s="330">
        <v>0</v>
      </c>
      <c r="CJ101" s="330">
        <v>0</v>
      </c>
      <c r="CK101" s="330">
        <v>0</v>
      </c>
      <c r="CL101" s="330">
        <v>0</v>
      </c>
      <c r="CM101" s="330">
        <v>0</v>
      </c>
      <c r="CN101" s="330">
        <v>0</v>
      </c>
      <c r="CO101" s="330">
        <v>0</v>
      </c>
      <c r="CP101" s="330">
        <v>0</v>
      </c>
      <c r="CQ101" s="330">
        <v>0</v>
      </c>
      <c r="CR101" s="330">
        <v>0</v>
      </c>
      <c r="CS101" s="330">
        <v>0</v>
      </c>
      <c r="CT101" s="330">
        <v>0</v>
      </c>
      <c r="CU101" s="330">
        <v>0</v>
      </c>
      <c r="CV101" s="330">
        <v>0</v>
      </c>
      <c r="CW101" s="330">
        <v>0</v>
      </c>
      <c r="CX101" s="330">
        <v>0</v>
      </c>
      <c r="CY101" s="330">
        <v>0</v>
      </c>
      <c r="CZ101" s="330">
        <v>0</v>
      </c>
      <c r="DA101" s="330">
        <v>0</v>
      </c>
      <c r="DB101" s="330">
        <v>0</v>
      </c>
      <c r="DC101" s="330">
        <v>0</v>
      </c>
      <c r="DD101" s="330">
        <v>0</v>
      </c>
      <c r="DE101" s="330">
        <v>0</v>
      </c>
      <c r="DF101" s="330">
        <v>0</v>
      </c>
      <c r="DG101" s="330">
        <v>0</v>
      </c>
      <c r="DH101" s="330">
        <v>0</v>
      </c>
      <c r="DI101" s="330">
        <v>0</v>
      </c>
      <c r="DJ101" s="330">
        <v>0</v>
      </c>
      <c r="DK101" s="330">
        <v>0</v>
      </c>
      <c r="DL101" s="330">
        <v>0</v>
      </c>
      <c r="DM101" s="330">
        <v>0</v>
      </c>
      <c r="DN101" s="330">
        <v>0</v>
      </c>
      <c r="DO101" s="330">
        <v>0</v>
      </c>
      <c r="DP101" s="330">
        <v>0</v>
      </c>
      <c r="DQ101" s="330">
        <v>0</v>
      </c>
      <c r="DR101" s="330">
        <v>0</v>
      </c>
      <c r="DS101" s="330">
        <v>0</v>
      </c>
      <c r="DT101" s="330">
        <v>0</v>
      </c>
      <c r="DU101" s="330">
        <v>0</v>
      </c>
      <c r="DV101" s="330">
        <v>0</v>
      </c>
      <c r="DW101" s="330">
        <v>0</v>
      </c>
      <c r="DX101" s="330">
        <v>0</v>
      </c>
      <c r="DY101" s="330">
        <v>0</v>
      </c>
      <c r="DZ101" s="330">
        <v>0</v>
      </c>
      <c r="EA101" s="330">
        <v>0</v>
      </c>
      <c r="EB101" s="330">
        <v>0</v>
      </c>
      <c r="EC101" s="330">
        <v>0</v>
      </c>
      <c r="ED101" s="330">
        <v>0</v>
      </c>
      <c r="EE101" s="330">
        <v>0</v>
      </c>
      <c r="EF101" s="330">
        <v>0</v>
      </c>
      <c r="EG101" s="330">
        <v>0</v>
      </c>
      <c r="EH101" s="330">
        <v>0</v>
      </c>
      <c r="EI101" s="330">
        <v>0</v>
      </c>
      <c r="EJ101" s="330">
        <v>0</v>
      </c>
      <c r="EK101" s="330">
        <v>0</v>
      </c>
      <c r="EL101" s="330">
        <v>0</v>
      </c>
      <c r="EM101" s="330">
        <v>0</v>
      </c>
      <c r="EN101" s="330">
        <v>0</v>
      </c>
      <c r="EO101" s="330">
        <v>0</v>
      </c>
      <c r="EP101" s="330">
        <v>0</v>
      </c>
      <c r="EQ101" s="330">
        <v>0</v>
      </c>
      <c r="ER101" s="330">
        <v>0</v>
      </c>
      <c r="ES101" s="330">
        <v>0</v>
      </c>
      <c r="ET101" s="330">
        <v>0</v>
      </c>
      <c r="EU101" s="330">
        <v>0</v>
      </c>
      <c r="EV101" s="330">
        <v>0</v>
      </c>
      <c r="EW101" s="330">
        <v>0</v>
      </c>
      <c r="EX101" s="330">
        <v>0</v>
      </c>
      <c r="EY101" s="330">
        <v>0</v>
      </c>
      <c r="EZ101" s="330">
        <v>0</v>
      </c>
      <c r="FA101" s="330">
        <v>0</v>
      </c>
      <c r="FB101" s="330">
        <v>0</v>
      </c>
      <c r="FC101" s="330">
        <v>0</v>
      </c>
      <c r="FD101" s="330">
        <v>0</v>
      </c>
      <c r="FE101" s="330">
        <v>0</v>
      </c>
      <c r="FF101" s="330">
        <v>0</v>
      </c>
      <c r="FG101" s="330">
        <v>0</v>
      </c>
      <c r="FH101" s="330">
        <v>0</v>
      </c>
      <c r="FI101" s="330">
        <v>0</v>
      </c>
      <c r="FJ101" s="330">
        <v>0</v>
      </c>
      <c r="FK101" s="330">
        <v>0</v>
      </c>
      <c r="FL101" s="330">
        <v>0</v>
      </c>
      <c r="FM101" s="330">
        <v>0</v>
      </c>
      <c r="FN101" s="330">
        <v>0</v>
      </c>
      <c r="FO101" s="330">
        <v>0</v>
      </c>
      <c r="FP101" s="330">
        <v>0</v>
      </c>
      <c r="FQ101" s="330">
        <v>0</v>
      </c>
      <c r="FR101" s="330">
        <v>0</v>
      </c>
      <c r="FS101" s="330">
        <v>0</v>
      </c>
      <c r="FT101" s="330">
        <v>0</v>
      </c>
      <c r="FU101" s="330">
        <v>0</v>
      </c>
      <c r="FV101" s="330">
        <v>0</v>
      </c>
      <c r="FW101" s="330">
        <v>0</v>
      </c>
      <c r="FX101" s="330">
        <v>0</v>
      </c>
      <c r="FY101" s="330">
        <v>0</v>
      </c>
      <c r="FZ101" s="330">
        <v>0</v>
      </c>
      <c r="GA101" s="330">
        <v>0</v>
      </c>
      <c r="GB101" s="330">
        <v>0</v>
      </c>
      <c r="GC101" s="330">
        <v>0</v>
      </c>
      <c r="GD101" s="330">
        <v>0</v>
      </c>
      <c r="GE101" s="330">
        <v>0</v>
      </c>
      <c r="GF101" s="330">
        <v>0</v>
      </c>
      <c r="GG101" s="330">
        <v>0</v>
      </c>
      <c r="GH101" s="330">
        <v>0</v>
      </c>
      <c r="GI101" s="330">
        <v>0</v>
      </c>
      <c r="GJ101" s="330">
        <v>0</v>
      </c>
      <c r="GK101" s="330">
        <v>0</v>
      </c>
      <c r="GL101" s="330">
        <v>0</v>
      </c>
      <c r="GM101" s="330">
        <v>0</v>
      </c>
      <c r="GN101" s="330">
        <v>0</v>
      </c>
      <c r="GO101" s="330">
        <v>0</v>
      </c>
      <c r="GP101" s="330">
        <v>0</v>
      </c>
      <c r="GQ101" s="330">
        <v>0</v>
      </c>
      <c r="GR101" s="330">
        <v>0</v>
      </c>
      <c r="GS101" s="330">
        <v>0</v>
      </c>
      <c r="GT101" s="330">
        <v>0</v>
      </c>
      <c r="GU101" s="330">
        <v>0</v>
      </c>
      <c r="GV101" s="330">
        <v>0</v>
      </c>
      <c r="GW101" s="330">
        <v>0</v>
      </c>
      <c r="GX101" s="330">
        <v>0</v>
      </c>
      <c r="GY101" s="330">
        <v>0</v>
      </c>
      <c r="GZ101" s="330">
        <v>0</v>
      </c>
      <c r="HA101" s="330">
        <v>0</v>
      </c>
      <c r="HB101" s="330">
        <v>0</v>
      </c>
      <c r="HC101" s="330">
        <v>0</v>
      </c>
      <c r="HD101" s="330">
        <v>0</v>
      </c>
      <c r="HE101" s="330">
        <v>0</v>
      </c>
      <c r="HF101" s="330">
        <v>0</v>
      </c>
      <c r="HG101" s="330">
        <v>0</v>
      </c>
      <c r="HH101" s="330">
        <v>0</v>
      </c>
      <c r="HI101" s="330">
        <v>0</v>
      </c>
      <c r="HJ101" s="330">
        <v>0</v>
      </c>
      <c r="HK101" s="330">
        <v>0</v>
      </c>
      <c r="HL101" s="330">
        <v>0</v>
      </c>
      <c r="HM101" s="330">
        <v>0</v>
      </c>
      <c r="HN101" s="330">
        <v>0</v>
      </c>
      <c r="HO101" s="330">
        <v>0</v>
      </c>
      <c r="HP101" s="330">
        <v>0</v>
      </c>
      <c r="HQ101" s="330">
        <v>0</v>
      </c>
      <c r="HR101" s="330">
        <v>0</v>
      </c>
      <c r="HS101" s="330">
        <v>0</v>
      </c>
      <c r="HT101" s="330">
        <v>0</v>
      </c>
      <c r="HU101" s="330">
        <v>0</v>
      </c>
      <c r="HV101" s="330">
        <v>0</v>
      </c>
      <c r="HW101" s="330">
        <v>0</v>
      </c>
      <c r="HX101" s="330">
        <v>0</v>
      </c>
      <c r="HY101" s="330">
        <v>0</v>
      </c>
      <c r="HZ101" s="330">
        <v>0</v>
      </c>
      <c r="IA101" s="330">
        <v>0</v>
      </c>
      <c r="IB101" s="330">
        <v>0</v>
      </c>
      <c r="IC101" s="330">
        <v>0</v>
      </c>
      <c r="ID101" s="330">
        <v>0</v>
      </c>
      <c r="IE101" s="330">
        <v>0</v>
      </c>
      <c r="IF101" s="330">
        <v>0</v>
      </c>
      <c r="IG101" s="330">
        <v>0</v>
      </c>
      <c r="IH101" s="330">
        <v>0</v>
      </c>
      <c r="II101" s="330">
        <v>0</v>
      </c>
      <c r="IJ101" s="330">
        <v>0</v>
      </c>
      <c r="IK101" s="330">
        <v>0</v>
      </c>
      <c r="IL101" s="330">
        <v>0</v>
      </c>
      <c r="IM101" s="330">
        <v>0</v>
      </c>
      <c r="IN101" s="330">
        <v>0</v>
      </c>
      <c r="IO101" s="330">
        <v>0</v>
      </c>
      <c r="IP101" s="330">
        <v>0</v>
      </c>
      <c r="IQ101" s="330">
        <v>0</v>
      </c>
      <c r="IR101" s="330">
        <v>0</v>
      </c>
      <c r="IS101" s="330">
        <v>0</v>
      </c>
      <c r="IT101" s="330">
        <v>0</v>
      </c>
      <c r="IU101" s="330">
        <v>0</v>
      </c>
      <c r="IV101" s="330">
        <v>0</v>
      </c>
      <c r="IW101" s="330">
        <v>0</v>
      </c>
      <c r="IX101" s="330">
        <v>0</v>
      </c>
      <c r="IY101" s="330">
        <v>0</v>
      </c>
      <c r="IZ101" s="330">
        <v>0</v>
      </c>
      <c r="JA101" s="330">
        <v>0</v>
      </c>
      <c r="JB101" s="330">
        <v>0</v>
      </c>
      <c r="JC101" s="330">
        <v>0</v>
      </c>
      <c r="JD101" s="330">
        <v>0</v>
      </c>
      <c r="JE101" s="330">
        <v>0</v>
      </c>
      <c r="JF101" s="330">
        <v>0</v>
      </c>
      <c r="JG101" s="330">
        <v>0</v>
      </c>
      <c r="JH101" s="330">
        <v>0</v>
      </c>
      <c r="JI101" s="330">
        <v>0</v>
      </c>
      <c r="JJ101" s="330">
        <v>0</v>
      </c>
      <c r="JK101" s="330">
        <v>0</v>
      </c>
      <c r="JL101" s="330">
        <v>0</v>
      </c>
      <c r="JM101" s="330">
        <v>0</v>
      </c>
      <c r="JN101" s="330">
        <v>0</v>
      </c>
      <c r="JO101" s="330">
        <v>0</v>
      </c>
      <c r="JP101" s="330">
        <v>0</v>
      </c>
      <c r="JQ101" s="330">
        <v>0</v>
      </c>
      <c r="JR101" s="330">
        <v>0</v>
      </c>
      <c r="JS101" s="330">
        <v>0</v>
      </c>
      <c r="JT101" s="330">
        <v>0</v>
      </c>
      <c r="JU101" s="330">
        <v>0</v>
      </c>
      <c r="JV101" s="330">
        <v>0</v>
      </c>
      <c r="JW101" s="330">
        <v>0</v>
      </c>
      <c r="JX101" s="330">
        <v>0</v>
      </c>
      <c r="JY101" s="330">
        <v>0</v>
      </c>
      <c r="JZ101" s="330">
        <v>0</v>
      </c>
      <c r="KA101" s="330">
        <v>0</v>
      </c>
      <c r="KB101" s="330">
        <v>0</v>
      </c>
      <c r="KC101" s="330">
        <v>0</v>
      </c>
      <c r="KD101" s="330">
        <v>0</v>
      </c>
      <c r="KE101" s="330">
        <v>0</v>
      </c>
      <c r="KF101" s="330">
        <v>0</v>
      </c>
      <c r="KG101" s="330">
        <v>0</v>
      </c>
      <c r="KH101" s="330">
        <v>0</v>
      </c>
      <c r="KI101" s="330">
        <v>0</v>
      </c>
      <c r="KJ101" s="330">
        <v>0</v>
      </c>
      <c r="KK101" s="330">
        <v>0</v>
      </c>
      <c r="KL101" s="330">
        <v>0</v>
      </c>
      <c r="KM101" s="330">
        <v>0</v>
      </c>
      <c r="KN101" s="330">
        <v>0</v>
      </c>
      <c r="KO101" s="330">
        <v>0</v>
      </c>
      <c r="KP101" s="330">
        <v>0</v>
      </c>
      <c r="KQ101" s="167"/>
      <c r="KS101" s="169">
        <f t="shared" si="11"/>
        <v>0</v>
      </c>
      <c r="KT101" s="169">
        <f t="shared" si="12"/>
        <v>0</v>
      </c>
      <c r="KU101" s="169">
        <f t="shared" si="14"/>
        <v>0</v>
      </c>
      <c r="KV101" s="178"/>
      <c r="KW101" s="178"/>
      <c r="KY101" s="168">
        <f t="shared" si="13"/>
        <v>0</v>
      </c>
    </row>
    <row r="102" spans="1:311" ht="12.75" customHeight="1" x14ac:dyDescent="0.25">
      <c r="A102" s="166">
        <f t="shared" si="9"/>
        <v>2010</v>
      </c>
      <c r="B102" s="273">
        <f t="shared" si="10"/>
        <v>40543</v>
      </c>
      <c r="C102" s="331">
        <v>0</v>
      </c>
      <c r="D102" s="331">
        <v>0</v>
      </c>
      <c r="E102" s="331">
        <v>0</v>
      </c>
      <c r="F102" s="331">
        <v>0</v>
      </c>
      <c r="G102" s="331">
        <v>0</v>
      </c>
      <c r="H102" s="331">
        <v>0</v>
      </c>
      <c r="I102" s="331">
        <v>0</v>
      </c>
      <c r="J102" s="331">
        <v>0</v>
      </c>
      <c r="K102" s="331">
        <v>0</v>
      </c>
      <c r="L102" s="331">
        <v>0</v>
      </c>
      <c r="M102" s="331">
        <v>0</v>
      </c>
      <c r="N102" s="331">
        <v>0</v>
      </c>
      <c r="O102" s="331">
        <v>0</v>
      </c>
      <c r="P102" s="331">
        <v>0</v>
      </c>
      <c r="Q102" s="331">
        <v>0</v>
      </c>
      <c r="R102" s="331">
        <v>0</v>
      </c>
      <c r="S102" s="331">
        <v>0</v>
      </c>
      <c r="T102" s="331">
        <v>0</v>
      </c>
      <c r="U102" s="331">
        <v>0</v>
      </c>
      <c r="V102" s="331">
        <v>0</v>
      </c>
      <c r="W102" s="331">
        <v>0</v>
      </c>
      <c r="X102" s="331">
        <v>0</v>
      </c>
      <c r="Y102" s="331">
        <v>0</v>
      </c>
      <c r="Z102" s="331">
        <v>0</v>
      </c>
      <c r="AA102" s="331">
        <v>0</v>
      </c>
      <c r="AB102" s="331">
        <v>0</v>
      </c>
      <c r="AC102" s="331">
        <v>0</v>
      </c>
      <c r="AD102" s="331">
        <v>0</v>
      </c>
      <c r="AE102" s="331">
        <v>0</v>
      </c>
      <c r="AF102" s="331">
        <v>0</v>
      </c>
      <c r="AG102" s="331">
        <v>0</v>
      </c>
      <c r="AH102" s="331">
        <v>0</v>
      </c>
      <c r="AI102" s="331">
        <v>0</v>
      </c>
      <c r="AJ102" s="331">
        <v>0</v>
      </c>
      <c r="AK102" s="331">
        <v>0</v>
      </c>
      <c r="AL102" s="331">
        <v>0</v>
      </c>
      <c r="AM102" s="331">
        <v>0</v>
      </c>
      <c r="AN102" s="331">
        <v>0</v>
      </c>
      <c r="AO102" s="331">
        <v>0</v>
      </c>
      <c r="AP102" s="331">
        <v>0</v>
      </c>
      <c r="AQ102" s="331">
        <v>0</v>
      </c>
      <c r="AR102" s="331">
        <v>0</v>
      </c>
      <c r="AS102" s="331">
        <v>0</v>
      </c>
      <c r="AT102" s="331">
        <v>0</v>
      </c>
      <c r="AU102" s="331">
        <v>0</v>
      </c>
      <c r="AV102" s="331">
        <v>0</v>
      </c>
      <c r="AW102" s="331">
        <v>0</v>
      </c>
      <c r="AX102" s="331">
        <v>0</v>
      </c>
      <c r="AY102" s="331">
        <v>0</v>
      </c>
      <c r="AZ102" s="331">
        <v>0</v>
      </c>
      <c r="BA102" s="331">
        <v>0</v>
      </c>
      <c r="BB102" s="331">
        <v>0</v>
      </c>
      <c r="BC102" s="331">
        <v>0</v>
      </c>
      <c r="BD102" s="331">
        <v>0</v>
      </c>
      <c r="BE102" s="331">
        <v>0</v>
      </c>
      <c r="BF102" s="331">
        <v>0</v>
      </c>
      <c r="BG102" s="331">
        <v>0</v>
      </c>
      <c r="BH102" s="331">
        <v>0</v>
      </c>
      <c r="BI102" s="331">
        <v>0</v>
      </c>
      <c r="BJ102" s="331">
        <v>0</v>
      </c>
      <c r="BK102" s="331">
        <v>0</v>
      </c>
      <c r="BL102" s="331">
        <v>0</v>
      </c>
      <c r="BM102" s="331">
        <v>0</v>
      </c>
      <c r="BN102" s="331">
        <v>0</v>
      </c>
      <c r="BO102" s="331">
        <v>0</v>
      </c>
      <c r="BP102" s="331">
        <v>0</v>
      </c>
      <c r="BQ102" s="331">
        <v>0</v>
      </c>
      <c r="BR102" s="331">
        <v>0</v>
      </c>
      <c r="BS102" s="331">
        <v>0</v>
      </c>
      <c r="BT102" s="331">
        <v>0</v>
      </c>
      <c r="BU102" s="331">
        <v>0</v>
      </c>
      <c r="BV102" s="331">
        <v>0</v>
      </c>
      <c r="BW102" s="331">
        <v>0</v>
      </c>
      <c r="BX102" s="331">
        <v>0</v>
      </c>
      <c r="BY102" s="331">
        <v>0</v>
      </c>
      <c r="BZ102" s="331">
        <v>0</v>
      </c>
      <c r="CA102" s="331">
        <v>0</v>
      </c>
      <c r="CB102" s="331">
        <v>0</v>
      </c>
      <c r="CC102" s="331">
        <v>0</v>
      </c>
      <c r="CD102" s="331">
        <v>0</v>
      </c>
      <c r="CE102" s="331">
        <v>0</v>
      </c>
      <c r="CF102" s="331">
        <v>0</v>
      </c>
      <c r="CG102" s="331">
        <v>0</v>
      </c>
      <c r="CH102" s="331">
        <v>0</v>
      </c>
      <c r="CI102" s="331">
        <v>0</v>
      </c>
      <c r="CJ102" s="331">
        <v>0</v>
      </c>
      <c r="CK102" s="331">
        <v>0</v>
      </c>
      <c r="CL102" s="331">
        <v>0</v>
      </c>
      <c r="CM102" s="331">
        <v>0</v>
      </c>
      <c r="CN102" s="331">
        <v>0</v>
      </c>
      <c r="CO102" s="331">
        <v>0</v>
      </c>
      <c r="CP102" s="331">
        <v>0</v>
      </c>
      <c r="CQ102" s="331">
        <v>0</v>
      </c>
      <c r="CR102" s="331">
        <v>0</v>
      </c>
      <c r="CS102" s="331">
        <v>0</v>
      </c>
      <c r="CT102" s="331">
        <v>0</v>
      </c>
      <c r="CU102" s="331">
        <v>0</v>
      </c>
      <c r="CV102" s="331">
        <v>0</v>
      </c>
      <c r="CW102" s="331">
        <v>0</v>
      </c>
      <c r="CX102" s="331">
        <v>0</v>
      </c>
      <c r="CY102" s="331">
        <v>0</v>
      </c>
      <c r="CZ102" s="331">
        <v>0</v>
      </c>
      <c r="DA102" s="331">
        <v>0</v>
      </c>
      <c r="DB102" s="331">
        <v>0</v>
      </c>
      <c r="DC102" s="331">
        <v>0</v>
      </c>
      <c r="DD102" s="331">
        <v>0</v>
      </c>
      <c r="DE102" s="331">
        <v>0</v>
      </c>
      <c r="DF102" s="331">
        <v>0</v>
      </c>
      <c r="DG102" s="331">
        <v>0</v>
      </c>
      <c r="DH102" s="331">
        <v>0</v>
      </c>
      <c r="DI102" s="331">
        <v>0</v>
      </c>
      <c r="DJ102" s="331">
        <v>0</v>
      </c>
      <c r="DK102" s="331">
        <v>0</v>
      </c>
      <c r="DL102" s="331">
        <v>0</v>
      </c>
      <c r="DM102" s="331">
        <v>0</v>
      </c>
      <c r="DN102" s="331">
        <v>0</v>
      </c>
      <c r="DO102" s="331">
        <v>0</v>
      </c>
      <c r="DP102" s="331">
        <v>0</v>
      </c>
      <c r="DQ102" s="331">
        <v>0</v>
      </c>
      <c r="DR102" s="331">
        <v>0</v>
      </c>
      <c r="DS102" s="331">
        <v>0</v>
      </c>
      <c r="DT102" s="331">
        <v>0</v>
      </c>
      <c r="DU102" s="331">
        <v>0</v>
      </c>
      <c r="DV102" s="331">
        <v>0</v>
      </c>
      <c r="DW102" s="331">
        <v>0</v>
      </c>
      <c r="DX102" s="331">
        <v>0</v>
      </c>
      <c r="DY102" s="331">
        <v>0</v>
      </c>
      <c r="DZ102" s="331">
        <v>0</v>
      </c>
      <c r="EA102" s="331">
        <v>0</v>
      </c>
      <c r="EB102" s="331">
        <v>0</v>
      </c>
      <c r="EC102" s="331">
        <v>0</v>
      </c>
      <c r="ED102" s="331">
        <v>0</v>
      </c>
      <c r="EE102" s="331">
        <v>0</v>
      </c>
      <c r="EF102" s="331">
        <v>0</v>
      </c>
      <c r="EG102" s="331">
        <v>0</v>
      </c>
      <c r="EH102" s="331">
        <v>0</v>
      </c>
      <c r="EI102" s="331">
        <v>0</v>
      </c>
      <c r="EJ102" s="331">
        <v>0</v>
      </c>
      <c r="EK102" s="331">
        <v>0</v>
      </c>
      <c r="EL102" s="331">
        <v>0</v>
      </c>
      <c r="EM102" s="331">
        <v>0</v>
      </c>
      <c r="EN102" s="331">
        <v>0</v>
      </c>
      <c r="EO102" s="331">
        <v>0</v>
      </c>
      <c r="EP102" s="331">
        <v>0</v>
      </c>
      <c r="EQ102" s="331">
        <v>0</v>
      </c>
      <c r="ER102" s="331">
        <v>0</v>
      </c>
      <c r="ES102" s="331">
        <v>0</v>
      </c>
      <c r="ET102" s="331">
        <v>0</v>
      </c>
      <c r="EU102" s="331">
        <v>0</v>
      </c>
      <c r="EV102" s="331">
        <v>0</v>
      </c>
      <c r="EW102" s="331">
        <v>0</v>
      </c>
      <c r="EX102" s="331">
        <v>0</v>
      </c>
      <c r="EY102" s="331">
        <v>0</v>
      </c>
      <c r="EZ102" s="331">
        <v>0</v>
      </c>
      <c r="FA102" s="331">
        <v>0</v>
      </c>
      <c r="FB102" s="331">
        <v>0</v>
      </c>
      <c r="FC102" s="331">
        <v>0</v>
      </c>
      <c r="FD102" s="331">
        <v>0</v>
      </c>
      <c r="FE102" s="331">
        <v>0</v>
      </c>
      <c r="FF102" s="331">
        <v>0</v>
      </c>
      <c r="FG102" s="331">
        <v>0</v>
      </c>
      <c r="FH102" s="331">
        <v>0</v>
      </c>
      <c r="FI102" s="331">
        <v>0</v>
      </c>
      <c r="FJ102" s="331">
        <v>0</v>
      </c>
      <c r="FK102" s="331">
        <v>0</v>
      </c>
      <c r="FL102" s="331">
        <v>0</v>
      </c>
      <c r="FM102" s="331">
        <v>0</v>
      </c>
      <c r="FN102" s="331">
        <v>0</v>
      </c>
      <c r="FO102" s="331">
        <v>0</v>
      </c>
      <c r="FP102" s="331">
        <v>0</v>
      </c>
      <c r="FQ102" s="331">
        <v>0</v>
      </c>
      <c r="FR102" s="331">
        <v>0</v>
      </c>
      <c r="FS102" s="331">
        <v>0</v>
      </c>
      <c r="FT102" s="331">
        <v>0</v>
      </c>
      <c r="FU102" s="331">
        <v>0</v>
      </c>
      <c r="FV102" s="331">
        <v>0</v>
      </c>
      <c r="FW102" s="331">
        <v>0</v>
      </c>
      <c r="FX102" s="331">
        <v>0</v>
      </c>
      <c r="FY102" s="331">
        <v>0</v>
      </c>
      <c r="FZ102" s="331">
        <v>0</v>
      </c>
      <c r="GA102" s="331">
        <v>0</v>
      </c>
      <c r="GB102" s="331">
        <v>0</v>
      </c>
      <c r="GC102" s="331">
        <v>0</v>
      </c>
      <c r="GD102" s="331">
        <v>0</v>
      </c>
      <c r="GE102" s="331">
        <v>0</v>
      </c>
      <c r="GF102" s="331">
        <v>0</v>
      </c>
      <c r="GG102" s="331">
        <v>0</v>
      </c>
      <c r="GH102" s="331">
        <v>0</v>
      </c>
      <c r="GI102" s="331">
        <v>0</v>
      </c>
      <c r="GJ102" s="331">
        <v>0</v>
      </c>
      <c r="GK102" s="331">
        <v>0</v>
      </c>
      <c r="GL102" s="331">
        <v>0</v>
      </c>
      <c r="GM102" s="331">
        <v>0</v>
      </c>
      <c r="GN102" s="331">
        <v>0</v>
      </c>
      <c r="GO102" s="331">
        <v>0</v>
      </c>
      <c r="GP102" s="331">
        <v>0</v>
      </c>
      <c r="GQ102" s="331">
        <v>0</v>
      </c>
      <c r="GR102" s="331">
        <v>0</v>
      </c>
      <c r="GS102" s="331">
        <v>0</v>
      </c>
      <c r="GT102" s="331">
        <v>0</v>
      </c>
      <c r="GU102" s="331">
        <v>0</v>
      </c>
      <c r="GV102" s="331">
        <v>0</v>
      </c>
      <c r="GW102" s="331">
        <v>0</v>
      </c>
      <c r="GX102" s="331">
        <v>0</v>
      </c>
      <c r="GY102" s="331">
        <v>0</v>
      </c>
      <c r="GZ102" s="331">
        <v>0</v>
      </c>
      <c r="HA102" s="331">
        <v>0</v>
      </c>
      <c r="HB102" s="331">
        <v>0</v>
      </c>
      <c r="HC102" s="331">
        <v>0</v>
      </c>
      <c r="HD102" s="331">
        <v>0</v>
      </c>
      <c r="HE102" s="331">
        <v>0</v>
      </c>
      <c r="HF102" s="331">
        <v>0</v>
      </c>
      <c r="HG102" s="331">
        <v>0</v>
      </c>
      <c r="HH102" s="331">
        <v>0</v>
      </c>
      <c r="HI102" s="331">
        <v>0</v>
      </c>
      <c r="HJ102" s="331">
        <v>0</v>
      </c>
      <c r="HK102" s="331">
        <v>0</v>
      </c>
      <c r="HL102" s="331">
        <v>0</v>
      </c>
      <c r="HM102" s="331">
        <v>0</v>
      </c>
      <c r="HN102" s="331">
        <v>0</v>
      </c>
      <c r="HO102" s="331">
        <v>0</v>
      </c>
      <c r="HP102" s="331">
        <v>0</v>
      </c>
      <c r="HQ102" s="331">
        <v>0</v>
      </c>
      <c r="HR102" s="331">
        <v>0</v>
      </c>
      <c r="HS102" s="331">
        <v>0</v>
      </c>
      <c r="HT102" s="331">
        <v>0</v>
      </c>
      <c r="HU102" s="331">
        <v>0</v>
      </c>
      <c r="HV102" s="331">
        <v>0</v>
      </c>
      <c r="HW102" s="331">
        <v>0</v>
      </c>
      <c r="HX102" s="331">
        <v>0</v>
      </c>
      <c r="HY102" s="331">
        <v>0</v>
      </c>
      <c r="HZ102" s="331">
        <v>0</v>
      </c>
      <c r="IA102" s="331">
        <v>0</v>
      </c>
      <c r="IB102" s="331">
        <v>0</v>
      </c>
      <c r="IC102" s="331">
        <v>0</v>
      </c>
      <c r="ID102" s="331">
        <v>0</v>
      </c>
      <c r="IE102" s="331">
        <v>0</v>
      </c>
      <c r="IF102" s="331">
        <v>0</v>
      </c>
      <c r="IG102" s="331">
        <v>0</v>
      </c>
      <c r="IH102" s="331">
        <v>0</v>
      </c>
      <c r="II102" s="331">
        <v>0</v>
      </c>
      <c r="IJ102" s="331">
        <v>0</v>
      </c>
      <c r="IK102" s="331">
        <v>0</v>
      </c>
      <c r="IL102" s="331">
        <v>0</v>
      </c>
      <c r="IM102" s="331">
        <v>0</v>
      </c>
      <c r="IN102" s="331">
        <v>0</v>
      </c>
      <c r="IO102" s="331">
        <v>0</v>
      </c>
      <c r="IP102" s="331">
        <v>0</v>
      </c>
      <c r="IQ102" s="331">
        <v>0</v>
      </c>
      <c r="IR102" s="331">
        <v>0</v>
      </c>
      <c r="IS102" s="331">
        <v>0</v>
      </c>
      <c r="IT102" s="331">
        <v>0</v>
      </c>
      <c r="IU102" s="331">
        <v>0</v>
      </c>
      <c r="IV102" s="331">
        <v>0</v>
      </c>
      <c r="IW102" s="331">
        <v>0</v>
      </c>
      <c r="IX102" s="331">
        <v>0</v>
      </c>
      <c r="IY102" s="331">
        <v>0</v>
      </c>
      <c r="IZ102" s="331">
        <v>0</v>
      </c>
      <c r="JA102" s="331">
        <v>0</v>
      </c>
      <c r="JB102" s="331">
        <v>0</v>
      </c>
      <c r="JC102" s="331">
        <v>0</v>
      </c>
      <c r="JD102" s="331">
        <v>0</v>
      </c>
      <c r="JE102" s="331">
        <v>0</v>
      </c>
      <c r="JF102" s="331">
        <v>0</v>
      </c>
      <c r="JG102" s="331">
        <v>0</v>
      </c>
      <c r="JH102" s="331">
        <v>0</v>
      </c>
      <c r="JI102" s="331">
        <v>0</v>
      </c>
      <c r="JJ102" s="331">
        <v>0</v>
      </c>
      <c r="JK102" s="331">
        <v>0</v>
      </c>
      <c r="JL102" s="331">
        <v>0</v>
      </c>
      <c r="JM102" s="331">
        <v>0</v>
      </c>
      <c r="JN102" s="331">
        <v>0</v>
      </c>
      <c r="JO102" s="331">
        <v>0</v>
      </c>
      <c r="JP102" s="331">
        <v>0</v>
      </c>
      <c r="JQ102" s="331">
        <v>0</v>
      </c>
      <c r="JR102" s="331">
        <v>0</v>
      </c>
      <c r="JS102" s="331">
        <v>0</v>
      </c>
      <c r="JT102" s="331">
        <v>0</v>
      </c>
      <c r="JU102" s="331">
        <v>0</v>
      </c>
      <c r="JV102" s="331">
        <v>0</v>
      </c>
      <c r="JW102" s="331">
        <v>0</v>
      </c>
      <c r="JX102" s="331">
        <v>0</v>
      </c>
      <c r="JY102" s="331">
        <v>0</v>
      </c>
      <c r="JZ102" s="331">
        <v>0</v>
      </c>
      <c r="KA102" s="331">
        <v>0</v>
      </c>
      <c r="KB102" s="331">
        <v>0</v>
      </c>
      <c r="KC102" s="331">
        <v>0</v>
      </c>
      <c r="KD102" s="331">
        <v>0</v>
      </c>
      <c r="KE102" s="331">
        <v>0</v>
      </c>
      <c r="KF102" s="331">
        <v>0</v>
      </c>
      <c r="KG102" s="331">
        <v>0</v>
      </c>
      <c r="KH102" s="331">
        <v>0</v>
      </c>
      <c r="KI102" s="331">
        <v>0</v>
      </c>
      <c r="KJ102" s="331">
        <v>0</v>
      </c>
      <c r="KK102" s="331">
        <v>0</v>
      </c>
      <c r="KL102" s="331">
        <v>0</v>
      </c>
      <c r="KM102" s="331">
        <v>0</v>
      </c>
      <c r="KN102" s="331">
        <v>0</v>
      </c>
      <c r="KO102" s="331">
        <v>0</v>
      </c>
      <c r="KP102" s="331">
        <v>0</v>
      </c>
      <c r="KQ102" s="167"/>
      <c r="KS102" s="169">
        <f t="shared" si="11"/>
        <v>0</v>
      </c>
      <c r="KT102" s="169">
        <f t="shared" si="12"/>
        <v>0</v>
      </c>
      <c r="KU102" s="169">
        <f t="shared" si="14"/>
        <v>0</v>
      </c>
      <c r="KV102" s="178"/>
      <c r="KW102" s="178"/>
      <c r="KY102" s="168">
        <f t="shared" si="13"/>
        <v>0</v>
      </c>
    </row>
    <row r="103" spans="1:311" ht="12.75" customHeight="1" x14ac:dyDescent="0.25">
      <c r="A103" s="166">
        <f t="shared" si="9"/>
        <v>2011</v>
      </c>
      <c r="B103" s="273">
        <f t="shared" si="10"/>
        <v>40633</v>
      </c>
      <c r="C103" s="330">
        <v>0</v>
      </c>
      <c r="D103" s="330">
        <v>0</v>
      </c>
      <c r="E103" s="330">
        <v>0</v>
      </c>
      <c r="F103" s="330">
        <v>0</v>
      </c>
      <c r="G103" s="330">
        <v>0</v>
      </c>
      <c r="H103" s="330">
        <v>0</v>
      </c>
      <c r="I103" s="330">
        <v>0</v>
      </c>
      <c r="J103" s="330">
        <v>0</v>
      </c>
      <c r="K103" s="330">
        <v>0</v>
      </c>
      <c r="L103" s="330">
        <v>0</v>
      </c>
      <c r="M103" s="330">
        <v>0</v>
      </c>
      <c r="N103" s="330">
        <v>0</v>
      </c>
      <c r="O103" s="330">
        <v>0</v>
      </c>
      <c r="P103" s="330">
        <v>0</v>
      </c>
      <c r="Q103" s="330">
        <v>0</v>
      </c>
      <c r="R103" s="330">
        <v>0</v>
      </c>
      <c r="S103" s="330">
        <v>0</v>
      </c>
      <c r="T103" s="330">
        <v>0</v>
      </c>
      <c r="U103" s="330">
        <v>0</v>
      </c>
      <c r="V103" s="330">
        <v>0</v>
      </c>
      <c r="W103" s="330">
        <v>0</v>
      </c>
      <c r="X103" s="330">
        <v>0</v>
      </c>
      <c r="Y103" s="330">
        <v>0</v>
      </c>
      <c r="Z103" s="330">
        <v>0</v>
      </c>
      <c r="AA103" s="330">
        <v>0</v>
      </c>
      <c r="AB103" s="330">
        <v>0</v>
      </c>
      <c r="AC103" s="330">
        <v>0</v>
      </c>
      <c r="AD103" s="330">
        <v>0</v>
      </c>
      <c r="AE103" s="330">
        <v>0</v>
      </c>
      <c r="AF103" s="330">
        <v>0</v>
      </c>
      <c r="AG103" s="330">
        <v>0</v>
      </c>
      <c r="AH103" s="330">
        <v>0</v>
      </c>
      <c r="AI103" s="330">
        <v>0</v>
      </c>
      <c r="AJ103" s="330">
        <v>0</v>
      </c>
      <c r="AK103" s="330">
        <v>0</v>
      </c>
      <c r="AL103" s="330">
        <v>0</v>
      </c>
      <c r="AM103" s="330">
        <v>0</v>
      </c>
      <c r="AN103" s="330">
        <v>0</v>
      </c>
      <c r="AO103" s="330">
        <v>0</v>
      </c>
      <c r="AP103" s="330">
        <v>0</v>
      </c>
      <c r="AQ103" s="330">
        <v>0</v>
      </c>
      <c r="AR103" s="330">
        <v>0</v>
      </c>
      <c r="AS103" s="330">
        <v>0</v>
      </c>
      <c r="AT103" s="330">
        <v>0</v>
      </c>
      <c r="AU103" s="330">
        <v>0</v>
      </c>
      <c r="AV103" s="330">
        <v>0</v>
      </c>
      <c r="AW103" s="330">
        <v>0</v>
      </c>
      <c r="AX103" s="330">
        <v>0</v>
      </c>
      <c r="AY103" s="330">
        <v>0</v>
      </c>
      <c r="AZ103" s="330">
        <v>0</v>
      </c>
      <c r="BA103" s="330">
        <v>0</v>
      </c>
      <c r="BB103" s="330">
        <v>0</v>
      </c>
      <c r="BC103" s="330">
        <v>0</v>
      </c>
      <c r="BD103" s="330">
        <v>0</v>
      </c>
      <c r="BE103" s="330">
        <v>0</v>
      </c>
      <c r="BF103" s="330">
        <v>0</v>
      </c>
      <c r="BG103" s="330">
        <v>0</v>
      </c>
      <c r="BH103" s="330">
        <v>0</v>
      </c>
      <c r="BI103" s="330">
        <v>0</v>
      </c>
      <c r="BJ103" s="330">
        <v>0</v>
      </c>
      <c r="BK103" s="330">
        <v>0</v>
      </c>
      <c r="BL103" s="330">
        <v>0</v>
      </c>
      <c r="BM103" s="330">
        <v>0</v>
      </c>
      <c r="BN103" s="330">
        <v>0</v>
      </c>
      <c r="BO103" s="330">
        <v>0</v>
      </c>
      <c r="BP103" s="330">
        <v>0</v>
      </c>
      <c r="BQ103" s="330">
        <v>0</v>
      </c>
      <c r="BR103" s="330">
        <v>0</v>
      </c>
      <c r="BS103" s="330">
        <v>0</v>
      </c>
      <c r="BT103" s="330">
        <v>0</v>
      </c>
      <c r="BU103" s="330">
        <v>0</v>
      </c>
      <c r="BV103" s="330">
        <v>0</v>
      </c>
      <c r="BW103" s="330">
        <v>0</v>
      </c>
      <c r="BX103" s="330">
        <v>0</v>
      </c>
      <c r="BY103" s="330">
        <v>0</v>
      </c>
      <c r="BZ103" s="330">
        <v>0</v>
      </c>
      <c r="CA103" s="330">
        <v>0</v>
      </c>
      <c r="CB103" s="330">
        <v>0</v>
      </c>
      <c r="CC103" s="330">
        <v>0</v>
      </c>
      <c r="CD103" s="330">
        <v>0</v>
      </c>
      <c r="CE103" s="330">
        <v>0</v>
      </c>
      <c r="CF103" s="330">
        <v>0</v>
      </c>
      <c r="CG103" s="330">
        <v>0</v>
      </c>
      <c r="CH103" s="330">
        <v>0</v>
      </c>
      <c r="CI103" s="330">
        <v>0</v>
      </c>
      <c r="CJ103" s="330">
        <v>0</v>
      </c>
      <c r="CK103" s="330">
        <v>0</v>
      </c>
      <c r="CL103" s="330">
        <v>0</v>
      </c>
      <c r="CM103" s="330">
        <v>0</v>
      </c>
      <c r="CN103" s="330">
        <v>0</v>
      </c>
      <c r="CO103" s="330">
        <v>0</v>
      </c>
      <c r="CP103" s="330">
        <v>0</v>
      </c>
      <c r="CQ103" s="330">
        <v>0</v>
      </c>
      <c r="CR103" s="330">
        <v>0</v>
      </c>
      <c r="CS103" s="330">
        <v>0</v>
      </c>
      <c r="CT103" s="330">
        <v>0</v>
      </c>
      <c r="CU103" s="330">
        <v>0</v>
      </c>
      <c r="CV103" s="330">
        <v>0</v>
      </c>
      <c r="CW103" s="330">
        <v>0</v>
      </c>
      <c r="CX103" s="330">
        <v>0</v>
      </c>
      <c r="CY103" s="330">
        <v>0</v>
      </c>
      <c r="CZ103" s="330">
        <v>0</v>
      </c>
      <c r="DA103" s="330">
        <v>0</v>
      </c>
      <c r="DB103" s="330">
        <v>0</v>
      </c>
      <c r="DC103" s="330">
        <v>0</v>
      </c>
      <c r="DD103" s="330">
        <v>0</v>
      </c>
      <c r="DE103" s="330">
        <v>0</v>
      </c>
      <c r="DF103" s="330">
        <v>0</v>
      </c>
      <c r="DG103" s="330">
        <v>0</v>
      </c>
      <c r="DH103" s="330">
        <v>0</v>
      </c>
      <c r="DI103" s="330">
        <v>0</v>
      </c>
      <c r="DJ103" s="330">
        <v>0</v>
      </c>
      <c r="DK103" s="330">
        <v>0</v>
      </c>
      <c r="DL103" s="330">
        <v>0</v>
      </c>
      <c r="DM103" s="330">
        <v>0</v>
      </c>
      <c r="DN103" s="330">
        <v>0</v>
      </c>
      <c r="DO103" s="330">
        <v>0</v>
      </c>
      <c r="DP103" s="330">
        <v>0</v>
      </c>
      <c r="DQ103" s="330">
        <v>0</v>
      </c>
      <c r="DR103" s="330">
        <v>0</v>
      </c>
      <c r="DS103" s="330">
        <v>0</v>
      </c>
      <c r="DT103" s="330">
        <v>0</v>
      </c>
      <c r="DU103" s="330">
        <v>0</v>
      </c>
      <c r="DV103" s="330">
        <v>0</v>
      </c>
      <c r="DW103" s="330">
        <v>0</v>
      </c>
      <c r="DX103" s="330">
        <v>0</v>
      </c>
      <c r="DY103" s="330">
        <v>0</v>
      </c>
      <c r="DZ103" s="330">
        <v>0</v>
      </c>
      <c r="EA103" s="330">
        <v>0</v>
      </c>
      <c r="EB103" s="330">
        <v>0</v>
      </c>
      <c r="EC103" s="330">
        <v>0</v>
      </c>
      <c r="ED103" s="330">
        <v>0</v>
      </c>
      <c r="EE103" s="330">
        <v>0</v>
      </c>
      <c r="EF103" s="330">
        <v>0</v>
      </c>
      <c r="EG103" s="330">
        <v>0</v>
      </c>
      <c r="EH103" s="330">
        <v>0</v>
      </c>
      <c r="EI103" s="330">
        <v>0</v>
      </c>
      <c r="EJ103" s="330">
        <v>0</v>
      </c>
      <c r="EK103" s="330">
        <v>0</v>
      </c>
      <c r="EL103" s="330">
        <v>0</v>
      </c>
      <c r="EM103" s="330">
        <v>0</v>
      </c>
      <c r="EN103" s="330">
        <v>0</v>
      </c>
      <c r="EO103" s="330">
        <v>0</v>
      </c>
      <c r="EP103" s="330">
        <v>0</v>
      </c>
      <c r="EQ103" s="330">
        <v>0</v>
      </c>
      <c r="ER103" s="330">
        <v>0</v>
      </c>
      <c r="ES103" s="330">
        <v>0</v>
      </c>
      <c r="ET103" s="330">
        <v>0</v>
      </c>
      <c r="EU103" s="330">
        <v>0</v>
      </c>
      <c r="EV103" s="330">
        <v>0</v>
      </c>
      <c r="EW103" s="330">
        <v>0</v>
      </c>
      <c r="EX103" s="330">
        <v>0</v>
      </c>
      <c r="EY103" s="330">
        <v>0</v>
      </c>
      <c r="EZ103" s="330">
        <v>0</v>
      </c>
      <c r="FA103" s="330">
        <v>0</v>
      </c>
      <c r="FB103" s="330">
        <v>0</v>
      </c>
      <c r="FC103" s="330">
        <v>0</v>
      </c>
      <c r="FD103" s="330">
        <v>0</v>
      </c>
      <c r="FE103" s="330">
        <v>0</v>
      </c>
      <c r="FF103" s="330">
        <v>0</v>
      </c>
      <c r="FG103" s="330">
        <v>0</v>
      </c>
      <c r="FH103" s="330">
        <v>0</v>
      </c>
      <c r="FI103" s="330">
        <v>0</v>
      </c>
      <c r="FJ103" s="330">
        <v>0</v>
      </c>
      <c r="FK103" s="330">
        <v>0</v>
      </c>
      <c r="FL103" s="330">
        <v>0</v>
      </c>
      <c r="FM103" s="330">
        <v>0</v>
      </c>
      <c r="FN103" s="330">
        <v>0</v>
      </c>
      <c r="FO103" s="330">
        <v>0</v>
      </c>
      <c r="FP103" s="330">
        <v>0</v>
      </c>
      <c r="FQ103" s="330">
        <v>0</v>
      </c>
      <c r="FR103" s="330">
        <v>0</v>
      </c>
      <c r="FS103" s="330">
        <v>0</v>
      </c>
      <c r="FT103" s="330">
        <v>0</v>
      </c>
      <c r="FU103" s="330">
        <v>0</v>
      </c>
      <c r="FV103" s="330">
        <v>0</v>
      </c>
      <c r="FW103" s="330">
        <v>0</v>
      </c>
      <c r="FX103" s="330">
        <v>0</v>
      </c>
      <c r="FY103" s="330">
        <v>0</v>
      </c>
      <c r="FZ103" s="330">
        <v>0</v>
      </c>
      <c r="GA103" s="330">
        <v>0</v>
      </c>
      <c r="GB103" s="330">
        <v>0</v>
      </c>
      <c r="GC103" s="330">
        <v>0</v>
      </c>
      <c r="GD103" s="330">
        <v>0</v>
      </c>
      <c r="GE103" s="330">
        <v>0</v>
      </c>
      <c r="GF103" s="330">
        <v>0</v>
      </c>
      <c r="GG103" s="330">
        <v>0</v>
      </c>
      <c r="GH103" s="330">
        <v>0</v>
      </c>
      <c r="GI103" s="330">
        <v>0</v>
      </c>
      <c r="GJ103" s="330">
        <v>0</v>
      </c>
      <c r="GK103" s="330">
        <v>0</v>
      </c>
      <c r="GL103" s="330">
        <v>0</v>
      </c>
      <c r="GM103" s="330">
        <v>0</v>
      </c>
      <c r="GN103" s="330">
        <v>0</v>
      </c>
      <c r="GO103" s="330">
        <v>0</v>
      </c>
      <c r="GP103" s="330">
        <v>0</v>
      </c>
      <c r="GQ103" s="330">
        <v>0</v>
      </c>
      <c r="GR103" s="330">
        <v>0</v>
      </c>
      <c r="GS103" s="330">
        <v>0</v>
      </c>
      <c r="GT103" s="330">
        <v>0</v>
      </c>
      <c r="GU103" s="330">
        <v>0</v>
      </c>
      <c r="GV103" s="330">
        <v>0</v>
      </c>
      <c r="GW103" s="330">
        <v>0</v>
      </c>
      <c r="GX103" s="330">
        <v>0</v>
      </c>
      <c r="GY103" s="330">
        <v>0</v>
      </c>
      <c r="GZ103" s="330">
        <v>0</v>
      </c>
      <c r="HA103" s="330">
        <v>0</v>
      </c>
      <c r="HB103" s="330">
        <v>0</v>
      </c>
      <c r="HC103" s="330">
        <v>0</v>
      </c>
      <c r="HD103" s="330">
        <v>0</v>
      </c>
      <c r="HE103" s="330">
        <v>0</v>
      </c>
      <c r="HF103" s="330">
        <v>0</v>
      </c>
      <c r="HG103" s="330">
        <v>0</v>
      </c>
      <c r="HH103" s="330">
        <v>0</v>
      </c>
      <c r="HI103" s="330">
        <v>0</v>
      </c>
      <c r="HJ103" s="330">
        <v>0</v>
      </c>
      <c r="HK103" s="330">
        <v>0</v>
      </c>
      <c r="HL103" s="330">
        <v>0</v>
      </c>
      <c r="HM103" s="330">
        <v>0</v>
      </c>
      <c r="HN103" s="330">
        <v>0</v>
      </c>
      <c r="HO103" s="330">
        <v>0</v>
      </c>
      <c r="HP103" s="330">
        <v>0</v>
      </c>
      <c r="HQ103" s="330">
        <v>0</v>
      </c>
      <c r="HR103" s="330">
        <v>0</v>
      </c>
      <c r="HS103" s="330">
        <v>0</v>
      </c>
      <c r="HT103" s="330">
        <v>0</v>
      </c>
      <c r="HU103" s="330">
        <v>0</v>
      </c>
      <c r="HV103" s="330">
        <v>0</v>
      </c>
      <c r="HW103" s="330">
        <v>0</v>
      </c>
      <c r="HX103" s="330">
        <v>0</v>
      </c>
      <c r="HY103" s="330">
        <v>0</v>
      </c>
      <c r="HZ103" s="330">
        <v>0</v>
      </c>
      <c r="IA103" s="330">
        <v>0</v>
      </c>
      <c r="IB103" s="330">
        <v>0</v>
      </c>
      <c r="IC103" s="330">
        <v>0</v>
      </c>
      <c r="ID103" s="330">
        <v>0</v>
      </c>
      <c r="IE103" s="330">
        <v>0</v>
      </c>
      <c r="IF103" s="330">
        <v>0</v>
      </c>
      <c r="IG103" s="330">
        <v>0</v>
      </c>
      <c r="IH103" s="330">
        <v>0</v>
      </c>
      <c r="II103" s="330">
        <v>0</v>
      </c>
      <c r="IJ103" s="330">
        <v>0</v>
      </c>
      <c r="IK103" s="330">
        <v>0</v>
      </c>
      <c r="IL103" s="330">
        <v>0</v>
      </c>
      <c r="IM103" s="330">
        <v>0</v>
      </c>
      <c r="IN103" s="330">
        <v>0</v>
      </c>
      <c r="IO103" s="330">
        <v>0</v>
      </c>
      <c r="IP103" s="330">
        <v>0</v>
      </c>
      <c r="IQ103" s="330">
        <v>0</v>
      </c>
      <c r="IR103" s="330">
        <v>0</v>
      </c>
      <c r="IS103" s="330">
        <v>0</v>
      </c>
      <c r="IT103" s="330">
        <v>0</v>
      </c>
      <c r="IU103" s="330">
        <v>0</v>
      </c>
      <c r="IV103" s="330">
        <v>0</v>
      </c>
      <c r="IW103" s="330">
        <v>0</v>
      </c>
      <c r="IX103" s="330">
        <v>0</v>
      </c>
      <c r="IY103" s="330">
        <v>0</v>
      </c>
      <c r="IZ103" s="330">
        <v>0</v>
      </c>
      <c r="JA103" s="330">
        <v>0</v>
      </c>
      <c r="JB103" s="330">
        <v>0</v>
      </c>
      <c r="JC103" s="330">
        <v>0</v>
      </c>
      <c r="JD103" s="330">
        <v>0</v>
      </c>
      <c r="JE103" s="330">
        <v>0</v>
      </c>
      <c r="JF103" s="330">
        <v>0</v>
      </c>
      <c r="JG103" s="330">
        <v>0</v>
      </c>
      <c r="JH103" s="330">
        <v>0</v>
      </c>
      <c r="JI103" s="330">
        <v>0</v>
      </c>
      <c r="JJ103" s="330">
        <v>0</v>
      </c>
      <c r="JK103" s="330">
        <v>0</v>
      </c>
      <c r="JL103" s="330">
        <v>0</v>
      </c>
      <c r="JM103" s="330">
        <v>0</v>
      </c>
      <c r="JN103" s="330">
        <v>0</v>
      </c>
      <c r="JO103" s="330">
        <v>0</v>
      </c>
      <c r="JP103" s="330">
        <v>0</v>
      </c>
      <c r="JQ103" s="330">
        <v>0</v>
      </c>
      <c r="JR103" s="330">
        <v>0</v>
      </c>
      <c r="JS103" s="330">
        <v>0</v>
      </c>
      <c r="JT103" s="330">
        <v>0</v>
      </c>
      <c r="JU103" s="330">
        <v>0</v>
      </c>
      <c r="JV103" s="330">
        <v>0</v>
      </c>
      <c r="JW103" s="330">
        <v>0</v>
      </c>
      <c r="JX103" s="330">
        <v>0</v>
      </c>
      <c r="JY103" s="330">
        <v>0</v>
      </c>
      <c r="JZ103" s="330">
        <v>0</v>
      </c>
      <c r="KA103" s="330">
        <v>0</v>
      </c>
      <c r="KB103" s="330">
        <v>0</v>
      </c>
      <c r="KC103" s="330">
        <v>0</v>
      </c>
      <c r="KD103" s="330">
        <v>0</v>
      </c>
      <c r="KE103" s="330">
        <v>0</v>
      </c>
      <c r="KF103" s="330">
        <v>0</v>
      </c>
      <c r="KG103" s="330">
        <v>0</v>
      </c>
      <c r="KH103" s="330">
        <v>0</v>
      </c>
      <c r="KI103" s="330">
        <v>0</v>
      </c>
      <c r="KJ103" s="330">
        <v>0</v>
      </c>
      <c r="KK103" s="330">
        <v>0</v>
      </c>
      <c r="KL103" s="330">
        <v>0</v>
      </c>
      <c r="KM103" s="330">
        <v>0</v>
      </c>
      <c r="KN103" s="330">
        <v>0</v>
      </c>
      <c r="KO103" s="330">
        <v>0</v>
      </c>
      <c r="KP103" s="330">
        <v>0</v>
      </c>
      <c r="KQ103" s="167"/>
      <c r="KS103" s="169">
        <f t="shared" si="11"/>
        <v>0</v>
      </c>
      <c r="KT103" s="169">
        <f t="shared" si="12"/>
        <v>0</v>
      </c>
      <c r="KU103" s="169">
        <f t="shared" si="14"/>
        <v>0</v>
      </c>
      <c r="KV103" s="178"/>
      <c r="KW103" s="178"/>
      <c r="KY103" s="168">
        <f t="shared" si="13"/>
        <v>0</v>
      </c>
    </row>
    <row r="104" spans="1:311" ht="12.75" customHeight="1" x14ac:dyDescent="0.25">
      <c r="A104" s="166">
        <f t="shared" si="9"/>
        <v>2011</v>
      </c>
      <c r="B104" s="273">
        <f t="shared" si="10"/>
        <v>40724</v>
      </c>
      <c r="C104" s="330">
        <v>0</v>
      </c>
      <c r="D104" s="330">
        <v>0</v>
      </c>
      <c r="E104" s="330">
        <v>0</v>
      </c>
      <c r="F104" s="330">
        <v>0</v>
      </c>
      <c r="G104" s="330">
        <v>0</v>
      </c>
      <c r="H104" s="330">
        <v>0</v>
      </c>
      <c r="I104" s="330">
        <v>0</v>
      </c>
      <c r="J104" s="330">
        <v>0</v>
      </c>
      <c r="K104" s="330">
        <v>0</v>
      </c>
      <c r="L104" s="330">
        <v>0</v>
      </c>
      <c r="M104" s="330">
        <v>0</v>
      </c>
      <c r="N104" s="330">
        <v>0</v>
      </c>
      <c r="O104" s="330">
        <v>0</v>
      </c>
      <c r="P104" s="330">
        <v>0</v>
      </c>
      <c r="Q104" s="330">
        <v>0</v>
      </c>
      <c r="R104" s="330">
        <v>0</v>
      </c>
      <c r="S104" s="330">
        <v>0</v>
      </c>
      <c r="T104" s="330">
        <v>0</v>
      </c>
      <c r="U104" s="330">
        <v>0</v>
      </c>
      <c r="V104" s="330">
        <v>0</v>
      </c>
      <c r="W104" s="330">
        <v>0</v>
      </c>
      <c r="X104" s="330">
        <v>0</v>
      </c>
      <c r="Y104" s="330">
        <v>0</v>
      </c>
      <c r="Z104" s="330">
        <v>0</v>
      </c>
      <c r="AA104" s="330">
        <v>0</v>
      </c>
      <c r="AB104" s="330">
        <v>0</v>
      </c>
      <c r="AC104" s="330">
        <v>0</v>
      </c>
      <c r="AD104" s="330">
        <v>0</v>
      </c>
      <c r="AE104" s="330">
        <v>0</v>
      </c>
      <c r="AF104" s="330">
        <v>0</v>
      </c>
      <c r="AG104" s="330">
        <v>0</v>
      </c>
      <c r="AH104" s="330">
        <v>0</v>
      </c>
      <c r="AI104" s="330">
        <v>0</v>
      </c>
      <c r="AJ104" s="330">
        <v>0</v>
      </c>
      <c r="AK104" s="330">
        <v>0</v>
      </c>
      <c r="AL104" s="330">
        <v>0</v>
      </c>
      <c r="AM104" s="330">
        <v>0</v>
      </c>
      <c r="AN104" s="330">
        <v>0</v>
      </c>
      <c r="AO104" s="330">
        <v>0</v>
      </c>
      <c r="AP104" s="330">
        <v>0</v>
      </c>
      <c r="AQ104" s="330">
        <v>0</v>
      </c>
      <c r="AR104" s="330">
        <v>0</v>
      </c>
      <c r="AS104" s="330">
        <v>0</v>
      </c>
      <c r="AT104" s="330">
        <v>0</v>
      </c>
      <c r="AU104" s="330">
        <v>0</v>
      </c>
      <c r="AV104" s="330">
        <v>0</v>
      </c>
      <c r="AW104" s="330">
        <v>0</v>
      </c>
      <c r="AX104" s="330">
        <v>0</v>
      </c>
      <c r="AY104" s="330">
        <v>0</v>
      </c>
      <c r="AZ104" s="330">
        <v>0</v>
      </c>
      <c r="BA104" s="330">
        <v>0</v>
      </c>
      <c r="BB104" s="330">
        <v>0</v>
      </c>
      <c r="BC104" s="330">
        <v>0</v>
      </c>
      <c r="BD104" s="330">
        <v>0</v>
      </c>
      <c r="BE104" s="330">
        <v>0</v>
      </c>
      <c r="BF104" s="330">
        <v>0</v>
      </c>
      <c r="BG104" s="330">
        <v>0</v>
      </c>
      <c r="BH104" s="330">
        <v>0</v>
      </c>
      <c r="BI104" s="330">
        <v>0</v>
      </c>
      <c r="BJ104" s="330">
        <v>0</v>
      </c>
      <c r="BK104" s="330">
        <v>0</v>
      </c>
      <c r="BL104" s="330">
        <v>0</v>
      </c>
      <c r="BM104" s="330">
        <v>0</v>
      </c>
      <c r="BN104" s="330">
        <v>0</v>
      </c>
      <c r="BO104" s="330">
        <v>0</v>
      </c>
      <c r="BP104" s="330">
        <v>0</v>
      </c>
      <c r="BQ104" s="330">
        <v>0</v>
      </c>
      <c r="BR104" s="330">
        <v>0</v>
      </c>
      <c r="BS104" s="330">
        <v>0</v>
      </c>
      <c r="BT104" s="330">
        <v>0</v>
      </c>
      <c r="BU104" s="330">
        <v>0</v>
      </c>
      <c r="BV104" s="330">
        <v>0</v>
      </c>
      <c r="BW104" s="330">
        <v>0</v>
      </c>
      <c r="BX104" s="330">
        <v>0</v>
      </c>
      <c r="BY104" s="330">
        <v>0</v>
      </c>
      <c r="BZ104" s="330">
        <v>0</v>
      </c>
      <c r="CA104" s="330">
        <v>0</v>
      </c>
      <c r="CB104" s="330">
        <v>0</v>
      </c>
      <c r="CC104" s="330">
        <v>0</v>
      </c>
      <c r="CD104" s="330">
        <v>0</v>
      </c>
      <c r="CE104" s="330">
        <v>0</v>
      </c>
      <c r="CF104" s="330">
        <v>0</v>
      </c>
      <c r="CG104" s="330">
        <v>0</v>
      </c>
      <c r="CH104" s="330">
        <v>0</v>
      </c>
      <c r="CI104" s="330">
        <v>0</v>
      </c>
      <c r="CJ104" s="330">
        <v>0</v>
      </c>
      <c r="CK104" s="330">
        <v>0</v>
      </c>
      <c r="CL104" s="330">
        <v>0</v>
      </c>
      <c r="CM104" s="330">
        <v>0</v>
      </c>
      <c r="CN104" s="330">
        <v>0</v>
      </c>
      <c r="CO104" s="330">
        <v>0</v>
      </c>
      <c r="CP104" s="330">
        <v>0</v>
      </c>
      <c r="CQ104" s="330">
        <v>0</v>
      </c>
      <c r="CR104" s="330">
        <v>0</v>
      </c>
      <c r="CS104" s="330">
        <v>0</v>
      </c>
      <c r="CT104" s="330">
        <v>0</v>
      </c>
      <c r="CU104" s="330">
        <v>0</v>
      </c>
      <c r="CV104" s="330">
        <v>0</v>
      </c>
      <c r="CW104" s="330">
        <v>0</v>
      </c>
      <c r="CX104" s="330">
        <v>0</v>
      </c>
      <c r="CY104" s="330">
        <v>0</v>
      </c>
      <c r="CZ104" s="330">
        <v>0</v>
      </c>
      <c r="DA104" s="330">
        <v>0</v>
      </c>
      <c r="DB104" s="330">
        <v>0</v>
      </c>
      <c r="DC104" s="330">
        <v>0</v>
      </c>
      <c r="DD104" s="330">
        <v>0</v>
      </c>
      <c r="DE104" s="330">
        <v>0</v>
      </c>
      <c r="DF104" s="330">
        <v>0</v>
      </c>
      <c r="DG104" s="330">
        <v>0</v>
      </c>
      <c r="DH104" s="330">
        <v>0</v>
      </c>
      <c r="DI104" s="330">
        <v>0</v>
      </c>
      <c r="DJ104" s="330">
        <v>0</v>
      </c>
      <c r="DK104" s="330">
        <v>0</v>
      </c>
      <c r="DL104" s="330">
        <v>0</v>
      </c>
      <c r="DM104" s="330">
        <v>0</v>
      </c>
      <c r="DN104" s="330">
        <v>0</v>
      </c>
      <c r="DO104" s="330">
        <v>0</v>
      </c>
      <c r="DP104" s="330">
        <v>0</v>
      </c>
      <c r="DQ104" s="330">
        <v>0</v>
      </c>
      <c r="DR104" s="330">
        <v>0</v>
      </c>
      <c r="DS104" s="330">
        <v>0</v>
      </c>
      <c r="DT104" s="330">
        <v>0</v>
      </c>
      <c r="DU104" s="330">
        <v>0</v>
      </c>
      <c r="DV104" s="330">
        <v>0</v>
      </c>
      <c r="DW104" s="330">
        <v>0</v>
      </c>
      <c r="DX104" s="330">
        <v>0</v>
      </c>
      <c r="DY104" s="330">
        <v>0</v>
      </c>
      <c r="DZ104" s="330">
        <v>0</v>
      </c>
      <c r="EA104" s="330">
        <v>0</v>
      </c>
      <c r="EB104" s="330">
        <v>0</v>
      </c>
      <c r="EC104" s="330">
        <v>0</v>
      </c>
      <c r="ED104" s="330">
        <v>0</v>
      </c>
      <c r="EE104" s="330">
        <v>0</v>
      </c>
      <c r="EF104" s="330">
        <v>0</v>
      </c>
      <c r="EG104" s="330">
        <v>0</v>
      </c>
      <c r="EH104" s="330">
        <v>0</v>
      </c>
      <c r="EI104" s="330">
        <v>0</v>
      </c>
      <c r="EJ104" s="330">
        <v>0</v>
      </c>
      <c r="EK104" s="330">
        <v>0</v>
      </c>
      <c r="EL104" s="330">
        <v>0</v>
      </c>
      <c r="EM104" s="330">
        <v>0</v>
      </c>
      <c r="EN104" s="330">
        <v>0</v>
      </c>
      <c r="EO104" s="330">
        <v>0</v>
      </c>
      <c r="EP104" s="330">
        <v>0</v>
      </c>
      <c r="EQ104" s="330">
        <v>0</v>
      </c>
      <c r="ER104" s="330">
        <v>0</v>
      </c>
      <c r="ES104" s="330">
        <v>0</v>
      </c>
      <c r="ET104" s="330">
        <v>0</v>
      </c>
      <c r="EU104" s="330">
        <v>0</v>
      </c>
      <c r="EV104" s="330">
        <v>0</v>
      </c>
      <c r="EW104" s="330">
        <v>0</v>
      </c>
      <c r="EX104" s="330">
        <v>0</v>
      </c>
      <c r="EY104" s="330">
        <v>0</v>
      </c>
      <c r="EZ104" s="330">
        <v>0</v>
      </c>
      <c r="FA104" s="330">
        <v>0</v>
      </c>
      <c r="FB104" s="330">
        <v>0</v>
      </c>
      <c r="FC104" s="330">
        <v>0</v>
      </c>
      <c r="FD104" s="330">
        <v>0</v>
      </c>
      <c r="FE104" s="330">
        <v>0</v>
      </c>
      <c r="FF104" s="330">
        <v>0</v>
      </c>
      <c r="FG104" s="330">
        <v>0</v>
      </c>
      <c r="FH104" s="330">
        <v>0</v>
      </c>
      <c r="FI104" s="330">
        <v>0</v>
      </c>
      <c r="FJ104" s="330">
        <v>0</v>
      </c>
      <c r="FK104" s="330">
        <v>0</v>
      </c>
      <c r="FL104" s="330">
        <v>0</v>
      </c>
      <c r="FM104" s="330">
        <v>0</v>
      </c>
      <c r="FN104" s="330">
        <v>0</v>
      </c>
      <c r="FO104" s="330">
        <v>0</v>
      </c>
      <c r="FP104" s="330">
        <v>0</v>
      </c>
      <c r="FQ104" s="330">
        <v>0</v>
      </c>
      <c r="FR104" s="330">
        <v>0</v>
      </c>
      <c r="FS104" s="330">
        <v>0</v>
      </c>
      <c r="FT104" s="330">
        <v>0</v>
      </c>
      <c r="FU104" s="330">
        <v>0</v>
      </c>
      <c r="FV104" s="330">
        <v>0</v>
      </c>
      <c r="FW104" s="330">
        <v>0</v>
      </c>
      <c r="FX104" s="330">
        <v>0</v>
      </c>
      <c r="FY104" s="330">
        <v>0</v>
      </c>
      <c r="FZ104" s="330">
        <v>0</v>
      </c>
      <c r="GA104" s="330">
        <v>0</v>
      </c>
      <c r="GB104" s="330">
        <v>0</v>
      </c>
      <c r="GC104" s="330">
        <v>0</v>
      </c>
      <c r="GD104" s="330">
        <v>0</v>
      </c>
      <c r="GE104" s="330">
        <v>0</v>
      </c>
      <c r="GF104" s="330">
        <v>0</v>
      </c>
      <c r="GG104" s="330">
        <v>0</v>
      </c>
      <c r="GH104" s="330">
        <v>0</v>
      </c>
      <c r="GI104" s="330">
        <v>0</v>
      </c>
      <c r="GJ104" s="330">
        <v>0</v>
      </c>
      <c r="GK104" s="330">
        <v>0</v>
      </c>
      <c r="GL104" s="330">
        <v>0</v>
      </c>
      <c r="GM104" s="330">
        <v>0</v>
      </c>
      <c r="GN104" s="330">
        <v>0</v>
      </c>
      <c r="GO104" s="330">
        <v>0</v>
      </c>
      <c r="GP104" s="330">
        <v>0</v>
      </c>
      <c r="GQ104" s="330">
        <v>0</v>
      </c>
      <c r="GR104" s="330">
        <v>0</v>
      </c>
      <c r="GS104" s="330">
        <v>0</v>
      </c>
      <c r="GT104" s="330">
        <v>0</v>
      </c>
      <c r="GU104" s="330">
        <v>0</v>
      </c>
      <c r="GV104" s="330">
        <v>0</v>
      </c>
      <c r="GW104" s="330">
        <v>0</v>
      </c>
      <c r="GX104" s="330">
        <v>0</v>
      </c>
      <c r="GY104" s="330">
        <v>0</v>
      </c>
      <c r="GZ104" s="330">
        <v>0</v>
      </c>
      <c r="HA104" s="330">
        <v>0</v>
      </c>
      <c r="HB104" s="330">
        <v>0</v>
      </c>
      <c r="HC104" s="330">
        <v>0</v>
      </c>
      <c r="HD104" s="330">
        <v>0</v>
      </c>
      <c r="HE104" s="330">
        <v>0</v>
      </c>
      <c r="HF104" s="330">
        <v>0</v>
      </c>
      <c r="HG104" s="330">
        <v>0</v>
      </c>
      <c r="HH104" s="330">
        <v>0</v>
      </c>
      <c r="HI104" s="330">
        <v>0</v>
      </c>
      <c r="HJ104" s="330">
        <v>0</v>
      </c>
      <c r="HK104" s="330">
        <v>0</v>
      </c>
      <c r="HL104" s="330">
        <v>0</v>
      </c>
      <c r="HM104" s="330">
        <v>0</v>
      </c>
      <c r="HN104" s="330">
        <v>0</v>
      </c>
      <c r="HO104" s="330">
        <v>0</v>
      </c>
      <c r="HP104" s="330">
        <v>0</v>
      </c>
      <c r="HQ104" s="330">
        <v>0</v>
      </c>
      <c r="HR104" s="330">
        <v>0</v>
      </c>
      <c r="HS104" s="330">
        <v>0</v>
      </c>
      <c r="HT104" s="330">
        <v>0</v>
      </c>
      <c r="HU104" s="330">
        <v>0</v>
      </c>
      <c r="HV104" s="330">
        <v>0</v>
      </c>
      <c r="HW104" s="330">
        <v>0</v>
      </c>
      <c r="HX104" s="330">
        <v>0</v>
      </c>
      <c r="HY104" s="330">
        <v>0</v>
      </c>
      <c r="HZ104" s="330">
        <v>0</v>
      </c>
      <c r="IA104" s="330">
        <v>0</v>
      </c>
      <c r="IB104" s="330">
        <v>0</v>
      </c>
      <c r="IC104" s="330">
        <v>0</v>
      </c>
      <c r="ID104" s="330">
        <v>0</v>
      </c>
      <c r="IE104" s="330">
        <v>0</v>
      </c>
      <c r="IF104" s="330">
        <v>0</v>
      </c>
      <c r="IG104" s="330">
        <v>0</v>
      </c>
      <c r="IH104" s="330">
        <v>0</v>
      </c>
      <c r="II104" s="330">
        <v>0</v>
      </c>
      <c r="IJ104" s="330">
        <v>0</v>
      </c>
      <c r="IK104" s="330">
        <v>0</v>
      </c>
      <c r="IL104" s="330">
        <v>0</v>
      </c>
      <c r="IM104" s="330">
        <v>0</v>
      </c>
      <c r="IN104" s="330">
        <v>0</v>
      </c>
      <c r="IO104" s="330">
        <v>0</v>
      </c>
      <c r="IP104" s="330">
        <v>0</v>
      </c>
      <c r="IQ104" s="330">
        <v>0</v>
      </c>
      <c r="IR104" s="330">
        <v>0</v>
      </c>
      <c r="IS104" s="330">
        <v>0</v>
      </c>
      <c r="IT104" s="330">
        <v>0</v>
      </c>
      <c r="IU104" s="330">
        <v>0</v>
      </c>
      <c r="IV104" s="330">
        <v>0</v>
      </c>
      <c r="IW104" s="330">
        <v>0</v>
      </c>
      <c r="IX104" s="330">
        <v>0</v>
      </c>
      <c r="IY104" s="330">
        <v>0</v>
      </c>
      <c r="IZ104" s="330">
        <v>0</v>
      </c>
      <c r="JA104" s="330">
        <v>0</v>
      </c>
      <c r="JB104" s="330">
        <v>0</v>
      </c>
      <c r="JC104" s="330">
        <v>0</v>
      </c>
      <c r="JD104" s="330">
        <v>0</v>
      </c>
      <c r="JE104" s="330">
        <v>0</v>
      </c>
      <c r="JF104" s="330">
        <v>0</v>
      </c>
      <c r="JG104" s="330">
        <v>0</v>
      </c>
      <c r="JH104" s="330">
        <v>0</v>
      </c>
      <c r="JI104" s="330">
        <v>0</v>
      </c>
      <c r="JJ104" s="330">
        <v>0</v>
      </c>
      <c r="JK104" s="330">
        <v>0</v>
      </c>
      <c r="JL104" s="330">
        <v>0</v>
      </c>
      <c r="JM104" s="330">
        <v>0</v>
      </c>
      <c r="JN104" s="330">
        <v>0</v>
      </c>
      <c r="JO104" s="330">
        <v>0</v>
      </c>
      <c r="JP104" s="330">
        <v>0</v>
      </c>
      <c r="JQ104" s="330">
        <v>0</v>
      </c>
      <c r="JR104" s="330">
        <v>0</v>
      </c>
      <c r="JS104" s="330">
        <v>0</v>
      </c>
      <c r="JT104" s="330">
        <v>0</v>
      </c>
      <c r="JU104" s="330">
        <v>0</v>
      </c>
      <c r="JV104" s="330">
        <v>0</v>
      </c>
      <c r="JW104" s="330">
        <v>0</v>
      </c>
      <c r="JX104" s="330">
        <v>0</v>
      </c>
      <c r="JY104" s="330">
        <v>0</v>
      </c>
      <c r="JZ104" s="330">
        <v>0</v>
      </c>
      <c r="KA104" s="330">
        <v>0</v>
      </c>
      <c r="KB104" s="330">
        <v>0</v>
      </c>
      <c r="KC104" s="330">
        <v>0</v>
      </c>
      <c r="KD104" s="330">
        <v>0</v>
      </c>
      <c r="KE104" s="330">
        <v>0</v>
      </c>
      <c r="KF104" s="330">
        <v>0</v>
      </c>
      <c r="KG104" s="330">
        <v>0</v>
      </c>
      <c r="KH104" s="330">
        <v>0</v>
      </c>
      <c r="KI104" s="330">
        <v>0</v>
      </c>
      <c r="KJ104" s="330">
        <v>0</v>
      </c>
      <c r="KK104" s="330">
        <v>0</v>
      </c>
      <c r="KL104" s="330">
        <v>0</v>
      </c>
      <c r="KM104" s="330">
        <v>0</v>
      </c>
      <c r="KN104" s="330">
        <v>0</v>
      </c>
      <c r="KO104" s="330">
        <v>0</v>
      </c>
      <c r="KP104" s="330">
        <v>0</v>
      </c>
      <c r="KQ104" s="167"/>
      <c r="KS104" s="169">
        <f t="shared" si="11"/>
        <v>0</v>
      </c>
      <c r="KT104" s="169">
        <f t="shared" si="12"/>
        <v>0</v>
      </c>
      <c r="KU104" s="169">
        <f t="shared" si="14"/>
        <v>0</v>
      </c>
      <c r="KV104" s="178"/>
      <c r="KW104" s="178"/>
      <c r="KY104" s="168">
        <f t="shared" si="13"/>
        <v>0</v>
      </c>
    </row>
    <row r="105" spans="1:311" ht="12.75" customHeight="1" x14ac:dyDescent="0.25">
      <c r="A105" s="166">
        <f t="shared" si="9"/>
        <v>2011</v>
      </c>
      <c r="B105" s="273">
        <f t="shared" si="10"/>
        <v>40816</v>
      </c>
      <c r="C105" s="330">
        <v>0</v>
      </c>
      <c r="D105" s="330">
        <v>0</v>
      </c>
      <c r="E105" s="330">
        <v>0</v>
      </c>
      <c r="F105" s="330">
        <v>0</v>
      </c>
      <c r="G105" s="330">
        <v>0</v>
      </c>
      <c r="H105" s="330">
        <v>0</v>
      </c>
      <c r="I105" s="330">
        <v>0</v>
      </c>
      <c r="J105" s="330">
        <v>0</v>
      </c>
      <c r="K105" s="330">
        <v>0</v>
      </c>
      <c r="L105" s="330">
        <v>0</v>
      </c>
      <c r="M105" s="330">
        <v>0</v>
      </c>
      <c r="N105" s="330">
        <v>0</v>
      </c>
      <c r="O105" s="330">
        <v>0</v>
      </c>
      <c r="P105" s="330">
        <v>0</v>
      </c>
      <c r="Q105" s="330">
        <v>0</v>
      </c>
      <c r="R105" s="330">
        <v>0</v>
      </c>
      <c r="S105" s="330">
        <v>0</v>
      </c>
      <c r="T105" s="330">
        <v>0</v>
      </c>
      <c r="U105" s="330">
        <v>0</v>
      </c>
      <c r="V105" s="330">
        <v>0</v>
      </c>
      <c r="W105" s="330">
        <v>0</v>
      </c>
      <c r="X105" s="330">
        <v>0</v>
      </c>
      <c r="Y105" s="330">
        <v>0</v>
      </c>
      <c r="Z105" s="330">
        <v>0</v>
      </c>
      <c r="AA105" s="330">
        <v>0</v>
      </c>
      <c r="AB105" s="330">
        <v>0</v>
      </c>
      <c r="AC105" s="330">
        <v>0</v>
      </c>
      <c r="AD105" s="330">
        <v>0</v>
      </c>
      <c r="AE105" s="330">
        <v>0</v>
      </c>
      <c r="AF105" s="330">
        <v>0</v>
      </c>
      <c r="AG105" s="330">
        <v>0</v>
      </c>
      <c r="AH105" s="330">
        <v>0</v>
      </c>
      <c r="AI105" s="330">
        <v>0</v>
      </c>
      <c r="AJ105" s="330">
        <v>0</v>
      </c>
      <c r="AK105" s="330">
        <v>0</v>
      </c>
      <c r="AL105" s="330">
        <v>0</v>
      </c>
      <c r="AM105" s="330">
        <v>0</v>
      </c>
      <c r="AN105" s="330">
        <v>0</v>
      </c>
      <c r="AO105" s="330">
        <v>0</v>
      </c>
      <c r="AP105" s="330">
        <v>0</v>
      </c>
      <c r="AQ105" s="330">
        <v>0</v>
      </c>
      <c r="AR105" s="330">
        <v>0</v>
      </c>
      <c r="AS105" s="330">
        <v>0</v>
      </c>
      <c r="AT105" s="330">
        <v>0</v>
      </c>
      <c r="AU105" s="330">
        <v>0</v>
      </c>
      <c r="AV105" s="330">
        <v>0</v>
      </c>
      <c r="AW105" s="330">
        <v>0</v>
      </c>
      <c r="AX105" s="330">
        <v>0</v>
      </c>
      <c r="AY105" s="330">
        <v>0</v>
      </c>
      <c r="AZ105" s="330">
        <v>0</v>
      </c>
      <c r="BA105" s="330">
        <v>0</v>
      </c>
      <c r="BB105" s="330">
        <v>0</v>
      </c>
      <c r="BC105" s="330">
        <v>0</v>
      </c>
      <c r="BD105" s="330">
        <v>0</v>
      </c>
      <c r="BE105" s="330">
        <v>0</v>
      </c>
      <c r="BF105" s="330">
        <v>0</v>
      </c>
      <c r="BG105" s="330">
        <v>0</v>
      </c>
      <c r="BH105" s="330">
        <v>0</v>
      </c>
      <c r="BI105" s="330">
        <v>0</v>
      </c>
      <c r="BJ105" s="330">
        <v>0</v>
      </c>
      <c r="BK105" s="330">
        <v>0</v>
      </c>
      <c r="BL105" s="330">
        <v>0</v>
      </c>
      <c r="BM105" s="330">
        <v>0</v>
      </c>
      <c r="BN105" s="330">
        <v>0</v>
      </c>
      <c r="BO105" s="330">
        <v>0</v>
      </c>
      <c r="BP105" s="330">
        <v>0</v>
      </c>
      <c r="BQ105" s="330">
        <v>0</v>
      </c>
      <c r="BR105" s="330">
        <v>0</v>
      </c>
      <c r="BS105" s="330">
        <v>0</v>
      </c>
      <c r="BT105" s="330">
        <v>0</v>
      </c>
      <c r="BU105" s="330">
        <v>0</v>
      </c>
      <c r="BV105" s="330">
        <v>0</v>
      </c>
      <c r="BW105" s="330">
        <v>0</v>
      </c>
      <c r="BX105" s="330">
        <v>0</v>
      </c>
      <c r="BY105" s="330">
        <v>0</v>
      </c>
      <c r="BZ105" s="330">
        <v>0</v>
      </c>
      <c r="CA105" s="330">
        <v>0</v>
      </c>
      <c r="CB105" s="330">
        <v>0</v>
      </c>
      <c r="CC105" s="330">
        <v>0</v>
      </c>
      <c r="CD105" s="330">
        <v>0</v>
      </c>
      <c r="CE105" s="330">
        <v>0</v>
      </c>
      <c r="CF105" s="330">
        <v>0</v>
      </c>
      <c r="CG105" s="330">
        <v>0</v>
      </c>
      <c r="CH105" s="330">
        <v>0</v>
      </c>
      <c r="CI105" s="330">
        <v>0</v>
      </c>
      <c r="CJ105" s="330">
        <v>0</v>
      </c>
      <c r="CK105" s="330">
        <v>0</v>
      </c>
      <c r="CL105" s="330">
        <v>0</v>
      </c>
      <c r="CM105" s="330">
        <v>0</v>
      </c>
      <c r="CN105" s="330">
        <v>0</v>
      </c>
      <c r="CO105" s="330">
        <v>0</v>
      </c>
      <c r="CP105" s="330">
        <v>0</v>
      </c>
      <c r="CQ105" s="330">
        <v>0</v>
      </c>
      <c r="CR105" s="330">
        <v>0</v>
      </c>
      <c r="CS105" s="330">
        <v>0</v>
      </c>
      <c r="CT105" s="330">
        <v>0</v>
      </c>
      <c r="CU105" s="330">
        <v>0</v>
      </c>
      <c r="CV105" s="330">
        <v>0</v>
      </c>
      <c r="CW105" s="330">
        <v>0</v>
      </c>
      <c r="CX105" s="330">
        <v>0</v>
      </c>
      <c r="CY105" s="330">
        <v>0</v>
      </c>
      <c r="CZ105" s="330">
        <v>0</v>
      </c>
      <c r="DA105" s="330">
        <v>0</v>
      </c>
      <c r="DB105" s="330">
        <v>0</v>
      </c>
      <c r="DC105" s="330">
        <v>0</v>
      </c>
      <c r="DD105" s="330">
        <v>0</v>
      </c>
      <c r="DE105" s="330">
        <v>0</v>
      </c>
      <c r="DF105" s="330">
        <v>0</v>
      </c>
      <c r="DG105" s="330">
        <v>0</v>
      </c>
      <c r="DH105" s="330">
        <v>0</v>
      </c>
      <c r="DI105" s="330">
        <v>0</v>
      </c>
      <c r="DJ105" s="330">
        <v>0</v>
      </c>
      <c r="DK105" s="330">
        <v>0</v>
      </c>
      <c r="DL105" s="330">
        <v>0</v>
      </c>
      <c r="DM105" s="330">
        <v>0</v>
      </c>
      <c r="DN105" s="330">
        <v>0</v>
      </c>
      <c r="DO105" s="330">
        <v>0</v>
      </c>
      <c r="DP105" s="330">
        <v>0</v>
      </c>
      <c r="DQ105" s="330">
        <v>0</v>
      </c>
      <c r="DR105" s="330">
        <v>0</v>
      </c>
      <c r="DS105" s="330">
        <v>0</v>
      </c>
      <c r="DT105" s="330">
        <v>0</v>
      </c>
      <c r="DU105" s="330">
        <v>0</v>
      </c>
      <c r="DV105" s="330">
        <v>0</v>
      </c>
      <c r="DW105" s="330">
        <v>0</v>
      </c>
      <c r="DX105" s="330">
        <v>0</v>
      </c>
      <c r="DY105" s="330">
        <v>0</v>
      </c>
      <c r="DZ105" s="330">
        <v>0</v>
      </c>
      <c r="EA105" s="330">
        <v>0</v>
      </c>
      <c r="EB105" s="330">
        <v>0</v>
      </c>
      <c r="EC105" s="330">
        <v>0</v>
      </c>
      <c r="ED105" s="330">
        <v>0</v>
      </c>
      <c r="EE105" s="330">
        <v>0</v>
      </c>
      <c r="EF105" s="330">
        <v>0</v>
      </c>
      <c r="EG105" s="330">
        <v>0</v>
      </c>
      <c r="EH105" s="330">
        <v>0</v>
      </c>
      <c r="EI105" s="330">
        <v>0</v>
      </c>
      <c r="EJ105" s="330">
        <v>0</v>
      </c>
      <c r="EK105" s="330">
        <v>0</v>
      </c>
      <c r="EL105" s="330">
        <v>0</v>
      </c>
      <c r="EM105" s="330">
        <v>0</v>
      </c>
      <c r="EN105" s="330">
        <v>0</v>
      </c>
      <c r="EO105" s="330">
        <v>0</v>
      </c>
      <c r="EP105" s="330">
        <v>0</v>
      </c>
      <c r="EQ105" s="330">
        <v>0</v>
      </c>
      <c r="ER105" s="330">
        <v>0</v>
      </c>
      <c r="ES105" s="330">
        <v>0</v>
      </c>
      <c r="ET105" s="330">
        <v>0</v>
      </c>
      <c r="EU105" s="330">
        <v>0</v>
      </c>
      <c r="EV105" s="330">
        <v>0</v>
      </c>
      <c r="EW105" s="330">
        <v>0</v>
      </c>
      <c r="EX105" s="330">
        <v>0</v>
      </c>
      <c r="EY105" s="330">
        <v>0</v>
      </c>
      <c r="EZ105" s="330">
        <v>0</v>
      </c>
      <c r="FA105" s="330">
        <v>0</v>
      </c>
      <c r="FB105" s="330">
        <v>0</v>
      </c>
      <c r="FC105" s="330">
        <v>0</v>
      </c>
      <c r="FD105" s="330">
        <v>0</v>
      </c>
      <c r="FE105" s="330">
        <v>0</v>
      </c>
      <c r="FF105" s="330">
        <v>0</v>
      </c>
      <c r="FG105" s="330">
        <v>0</v>
      </c>
      <c r="FH105" s="330">
        <v>0</v>
      </c>
      <c r="FI105" s="330">
        <v>0</v>
      </c>
      <c r="FJ105" s="330">
        <v>0</v>
      </c>
      <c r="FK105" s="330">
        <v>0</v>
      </c>
      <c r="FL105" s="330">
        <v>0</v>
      </c>
      <c r="FM105" s="330">
        <v>0</v>
      </c>
      <c r="FN105" s="330">
        <v>0</v>
      </c>
      <c r="FO105" s="330">
        <v>0</v>
      </c>
      <c r="FP105" s="330">
        <v>0</v>
      </c>
      <c r="FQ105" s="330">
        <v>0</v>
      </c>
      <c r="FR105" s="330">
        <v>0</v>
      </c>
      <c r="FS105" s="330">
        <v>0</v>
      </c>
      <c r="FT105" s="330">
        <v>0</v>
      </c>
      <c r="FU105" s="330">
        <v>0</v>
      </c>
      <c r="FV105" s="330">
        <v>0</v>
      </c>
      <c r="FW105" s="330">
        <v>0</v>
      </c>
      <c r="FX105" s="330">
        <v>0</v>
      </c>
      <c r="FY105" s="330">
        <v>0</v>
      </c>
      <c r="FZ105" s="330">
        <v>0</v>
      </c>
      <c r="GA105" s="330">
        <v>0</v>
      </c>
      <c r="GB105" s="330">
        <v>0</v>
      </c>
      <c r="GC105" s="330">
        <v>0</v>
      </c>
      <c r="GD105" s="330">
        <v>0</v>
      </c>
      <c r="GE105" s="330">
        <v>0</v>
      </c>
      <c r="GF105" s="330">
        <v>0</v>
      </c>
      <c r="GG105" s="330">
        <v>0</v>
      </c>
      <c r="GH105" s="330">
        <v>0</v>
      </c>
      <c r="GI105" s="330">
        <v>0</v>
      </c>
      <c r="GJ105" s="330">
        <v>0</v>
      </c>
      <c r="GK105" s="330">
        <v>0</v>
      </c>
      <c r="GL105" s="330">
        <v>0</v>
      </c>
      <c r="GM105" s="330">
        <v>0</v>
      </c>
      <c r="GN105" s="330">
        <v>0</v>
      </c>
      <c r="GO105" s="330">
        <v>0</v>
      </c>
      <c r="GP105" s="330">
        <v>0</v>
      </c>
      <c r="GQ105" s="330">
        <v>0</v>
      </c>
      <c r="GR105" s="330">
        <v>0</v>
      </c>
      <c r="GS105" s="330">
        <v>0</v>
      </c>
      <c r="GT105" s="330">
        <v>0</v>
      </c>
      <c r="GU105" s="330">
        <v>0</v>
      </c>
      <c r="GV105" s="330">
        <v>0</v>
      </c>
      <c r="GW105" s="330">
        <v>0</v>
      </c>
      <c r="GX105" s="330">
        <v>0</v>
      </c>
      <c r="GY105" s="330">
        <v>0</v>
      </c>
      <c r="GZ105" s="330">
        <v>0</v>
      </c>
      <c r="HA105" s="330">
        <v>0</v>
      </c>
      <c r="HB105" s="330">
        <v>0</v>
      </c>
      <c r="HC105" s="330">
        <v>0</v>
      </c>
      <c r="HD105" s="330">
        <v>0</v>
      </c>
      <c r="HE105" s="330">
        <v>0</v>
      </c>
      <c r="HF105" s="330">
        <v>0</v>
      </c>
      <c r="HG105" s="330">
        <v>0</v>
      </c>
      <c r="HH105" s="330">
        <v>0</v>
      </c>
      <c r="HI105" s="330">
        <v>0</v>
      </c>
      <c r="HJ105" s="330">
        <v>0</v>
      </c>
      <c r="HK105" s="330">
        <v>0</v>
      </c>
      <c r="HL105" s="330">
        <v>0</v>
      </c>
      <c r="HM105" s="330">
        <v>0</v>
      </c>
      <c r="HN105" s="330">
        <v>0</v>
      </c>
      <c r="HO105" s="330">
        <v>0</v>
      </c>
      <c r="HP105" s="330">
        <v>0</v>
      </c>
      <c r="HQ105" s="330">
        <v>0</v>
      </c>
      <c r="HR105" s="330">
        <v>0</v>
      </c>
      <c r="HS105" s="330">
        <v>0</v>
      </c>
      <c r="HT105" s="330">
        <v>0</v>
      </c>
      <c r="HU105" s="330">
        <v>0</v>
      </c>
      <c r="HV105" s="330">
        <v>0</v>
      </c>
      <c r="HW105" s="330">
        <v>0</v>
      </c>
      <c r="HX105" s="330">
        <v>0</v>
      </c>
      <c r="HY105" s="330">
        <v>0</v>
      </c>
      <c r="HZ105" s="330">
        <v>0</v>
      </c>
      <c r="IA105" s="330">
        <v>0</v>
      </c>
      <c r="IB105" s="330">
        <v>0</v>
      </c>
      <c r="IC105" s="330">
        <v>0</v>
      </c>
      <c r="ID105" s="330">
        <v>0</v>
      </c>
      <c r="IE105" s="330">
        <v>0</v>
      </c>
      <c r="IF105" s="330">
        <v>0</v>
      </c>
      <c r="IG105" s="330">
        <v>0</v>
      </c>
      <c r="IH105" s="330">
        <v>0</v>
      </c>
      <c r="II105" s="330">
        <v>0</v>
      </c>
      <c r="IJ105" s="330">
        <v>0</v>
      </c>
      <c r="IK105" s="330">
        <v>0</v>
      </c>
      <c r="IL105" s="330">
        <v>0</v>
      </c>
      <c r="IM105" s="330">
        <v>0</v>
      </c>
      <c r="IN105" s="330">
        <v>0</v>
      </c>
      <c r="IO105" s="330">
        <v>0</v>
      </c>
      <c r="IP105" s="330">
        <v>0</v>
      </c>
      <c r="IQ105" s="330">
        <v>0</v>
      </c>
      <c r="IR105" s="330">
        <v>0</v>
      </c>
      <c r="IS105" s="330">
        <v>0</v>
      </c>
      <c r="IT105" s="330">
        <v>0</v>
      </c>
      <c r="IU105" s="330">
        <v>0</v>
      </c>
      <c r="IV105" s="330">
        <v>0</v>
      </c>
      <c r="IW105" s="330">
        <v>0</v>
      </c>
      <c r="IX105" s="330">
        <v>0</v>
      </c>
      <c r="IY105" s="330">
        <v>0</v>
      </c>
      <c r="IZ105" s="330">
        <v>0</v>
      </c>
      <c r="JA105" s="330">
        <v>0</v>
      </c>
      <c r="JB105" s="330">
        <v>0</v>
      </c>
      <c r="JC105" s="330">
        <v>0</v>
      </c>
      <c r="JD105" s="330">
        <v>0</v>
      </c>
      <c r="JE105" s="330">
        <v>0</v>
      </c>
      <c r="JF105" s="330">
        <v>0</v>
      </c>
      <c r="JG105" s="330">
        <v>0</v>
      </c>
      <c r="JH105" s="330">
        <v>0</v>
      </c>
      <c r="JI105" s="330">
        <v>0</v>
      </c>
      <c r="JJ105" s="330">
        <v>0</v>
      </c>
      <c r="JK105" s="330">
        <v>0</v>
      </c>
      <c r="JL105" s="330">
        <v>0</v>
      </c>
      <c r="JM105" s="330">
        <v>0</v>
      </c>
      <c r="JN105" s="330">
        <v>0</v>
      </c>
      <c r="JO105" s="330">
        <v>0</v>
      </c>
      <c r="JP105" s="330">
        <v>0</v>
      </c>
      <c r="JQ105" s="330">
        <v>0</v>
      </c>
      <c r="JR105" s="330">
        <v>0</v>
      </c>
      <c r="JS105" s="330">
        <v>0</v>
      </c>
      <c r="JT105" s="330">
        <v>0</v>
      </c>
      <c r="JU105" s="330">
        <v>0</v>
      </c>
      <c r="JV105" s="330">
        <v>0</v>
      </c>
      <c r="JW105" s="330">
        <v>0</v>
      </c>
      <c r="JX105" s="330">
        <v>0</v>
      </c>
      <c r="JY105" s="330">
        <v>0</v>
      </c>
      <c r="JZ105" s="330">
        <v>0</v>
      </c>
      <c r="KA105" s="330">
        <v>0</v>
      </c>
      <c r="KB105" s="330">
        <v>0</v>
      </c>
      <c r="KC105" s="330">
        <v>0</v>
      </c>
      <c r="KD105" s="330">
        <v>0</v>
      </c>
      <c r="KE105" s="330">
        <v>0</v>
      </c>
      <c r="KF105" s="330">
        <v>0</v>
      </c>
      <c r="KG105" s="330">
        <v>0</v>
      </c>
      <c r="KH105" s="330">
        <v>0</v>
      </c>
      <c r="KI105" s="330">
        <v>0</v>
      </c>
      <c r="KJ105" s="330">
        <v>0</v>
      </c>
      <c r="KK105" s="330">
        <v>0</v>
      </c>
      <c r="KL105" s="330">
        <v>0</v>
      </c>
      <c r="KM105" s="330">
        <v>0</v>
      </c>
      <c r="KN105" s="330">
        <v>0</v>
      </c>
      <c r="KO105" s="330">
        <v>0</v>
      </c>
      <c r="KP105" s="330">
        <v>0</v>
      </c>
      <c r="KQ105" s="167"/>
      <c r="KS105" s="169">
        <f t="shared" si="11"/>
        <v>0</v>
      </c>
      <c r="KT105" s="169">
        <f t="shared" si="12"/>
        <v>0</v>
      </c>
      <c r="KU105" s="169">
        <f t="shared" si="14"/>
        <v>0</v>
      </c>
      <c r="KV105" s="178"/>
      <c r="KW105" s="178"/>
      <c r="KY105" s="168">
        <f t="shared" si="13"/>
        <v>0</v>
      </c>
    </row>
    <row r="106" spans="1:311" ht="12.75" customHeight="1" x14ac:dyDescent="0.25">
      <c r="A106" s="166">
        <f t="shared" si="9"/>
        <v>2011</v>
      </c>
      <c r="B106" s="273">
        <f t="shared" si="10"/>
        <v>40908</v>
      </c>
      <c r="C106" s="331">
        <v>0</v>
      </c>
      <c r="D106" s="331">
        <v>0</v>
      </c>
      <c r="E106" s="331">
        <v>0</v>
      </c>
      <c r="F106" s="331">
        <v>0</v>
      </c>
      <c r="G106" s="331">
        <v>0</v>
      </c>
      <c r="H106" s="331">
        <v>0</v>
      </c>
      <c r="I106" s="331">
        <v>0</v>
      </c>
      <c r="J106" s="331">
        <v>0</v>
      </c>
      <c r="K106" s="331">
        <v>0</v>
      </c>
      <c r="L106" s="331">
        <v>0</v>
      </c>
      <c r="M106" s="331">
        <v>0</v>
      </c>
      <c r="N106" s="331">
        <v>0</v>
      </c>
      <c r="O106" s="331">
        <v>0</v>
      </c>
      <c r="P106" s="331">
        <v>0</v>
      </c>
      <c r="Q106" s="331">
        <v>0</v>
      </c>
      <c r="R106" s="331">
        <v>0</v>
      </c>
      <c r="S106" s="331">
        <v>0</v>
      </c>
      <c r="T106" s="331">
        <v>0</v>
      </c>
      <c r="U106" s="331">
        <v>0</v>
      </c>
      <c r="V106" s="331">
        <v>0</v>
      </c>
      <c r="W106" s="331">
        <v>0</v>
      </c>
      <c r="X106" s="331">
        <v>0</v>
      </c>
      <c r="Y106" s="331">
        <v>0</v>
      </c>
      <c r="Z106" s="331">
        <v>0</v>
      </c>
      <c r="AA106" s="331">
        <v>0</v>
      </c>
      <c r="AB106" s="331">
        <v>0</v>
      </c>
      <c r="AC106" s="331">
        <v>0</v>
      </c>
      <c r="AD106" s="331">
        <v>0</v>
      </c>
      <c r="AE106" s="331">
        <v>0</v>
      </c>
      <c r="AF106" s="331">
        <v>0</v>
      </c>
      <c r="AG106" s="331">
        <v>0</v>
      </c>
      <c r="AH106" s="331">
        <v>0</v>
      </c>
      <c r="AI106" s="331">
        <v>0</v>
      </c>
      <c r="AJ106" s="331">
        <v>0</v>
      </c>
      <c r="AK106" s="331">
        <v>0</v>
      </c>
      <c r="AL106" s="331">
        <v>0</v>
      </c>
      <c r="AM106" s="331">
        <v>0</v>
      </c>
      <c r="AN106" s="331">
        <v>0</v>
      </c>
      <c r="AO106" s="331">
        <v>0</v>
      </c>
      <c r="AP106" s="331">
        <v>0</v>
      </c>
      <c r="AQ106" s="331">
        <v>0</v>
      </c>
      <c r="AR106" s="331">
        <v>0</v>
      </c>
      <c r="AS106" s="331">
        <v>0</v>
      </c>
      <c r="AT106" s="331">
        <v>0</v>
      </c>
      <c r="AU106" s="331">
        <v>0</v>
      </c>
      <c r="AV106" s="331">
        <v>0</v>
      </c>
      <c r="AW106" s="331">
        <v>0</v>
      </c>
      <c r="AX106" s="331">
        <v>0</v>
      </c>
      <c r="AY106" s="331">
        <v>0</v>
      </c>
      <c r="AZ106" s="331">
        <v>0</v>
      </c>
      <c r="BA106" s="331">
        <v>0</v>
      </c>
      <c r="BB106" s="331">
        <v>0</v>
      </c>
      <c r="BC106" s="331">
        <v>0</v>
      </c>
      <c r="BD106" s="331">
        <v>0</v>
      </c>
      <c r="BE106" s="331">
        <v>0</v>
      </c>
      <c r="BF106" s="331">
        <v>0</v>
      </c>
      <c r="BG106" s="331">
        <v>0</v>
      </c>
      <c r="BH106" s="331">
        <v>0</v>
      </c>
      <c r="BI106" s="331">
        <v>0</v>
      </c>
      <c r="BJ106" s="331">
        <v>0</v>
      </c>
      <c r="BK106" s="331">
        <v>0</v>
      </c>
      <c r="BL106" s="331">
        <v>0</v>
      </c>
      <c r="BM106" s="331">
        <v>0</v>
      </c>
      <c r="BN106" s="331">
        <v>0</v>
      </c>
      <c r="BO106" s="331">
        <v>0</v>
      </c>
      <c r="BP106" s="331">
        <v>0</v>
      </c>
      <c r="BQ106" s="331">
        <v>0</v>
      </c>
      <c r="BR106" s="331">
        <v>0</v>
      </c>
      <c r="BS106" s="331">
        <v>0</v>
      </c>
      <c r="BT106" s="331">
        <v>0</v>
      </c>
      <c r="BU106" s="331">
        <v>0</v>
      </c>
      <c r="BV106" s="331">
        <v>0</v>
      </c>
      <c r="BW106" s="331">
        <v>0</v>
      </c>
      <c r="BX106" s="331">
        <v>0</v>
      </c>
      <c r="BY106" s="331">
        <v>0</v>
      </c>
      <c r="BZ106" s="331">
        <v>0</v>
      </c>
      <c r="CA106" s="331">
        <v>0</v>
      </c>
      <c r="CB106" s="331">
        <v>0</v>
      </c>
      <c r="CC106" s="331">
        <v>0</v>
      </c>
      <c r="CD106" s="331">
        <v>0</v>
      </c>
      <c r="CE106" s="331">
        <v>0</v>
      </c>
      <c r="CF106" s="331">
        <v>0</v>
      </c>
      <c r="CG106" s="331">
        <v>0</v>
      </c>
      <c r="CH106" s="331">
        <v>0</v>
      </c>
      <c r="CI106" s="331">
        <v>0</v>
      </c>
      <c r="CJ106" s="331">
        <v>0</v>
      </c>
      <c r="CK106" s="331">
        <v>0</v>
      </c>
      <c r="CL106" s="331">
        <v>0</v>
      </c>
      <c r="CM106" s="331">
        <v>0</v>
      </c>
      <c r="CN106" s="331">
        <v>0</v>
      </c>
      <c r="CO106" s="331">
        <v>0</v>
      </c>
      <c r="CP106" s="331">
        <v>0</v>
      </c>
      <c r="CQ106" s="331">
        <v>0</v>
      </c>
      <c r="CR106" s="331">
        <v>0</v>
      </c>
      <c r="CS106" s="331">
        <v>0</v>
      </c>
      <c r="CT106" s="331">
        <v>0</v>
      </c>
      <c r="CU106" s="331">
        <v>0</v>
      </c>
      <c r="CV106" s="331">
        <v>0</v>
      </c>
      <c r="CW106" s="331">
        <v>0</v>
      </c>
      <c r="CX106" s="331">
        <v>0</v>
      </c>
      <c r="CY106" s="331">
        <v>0</v>
      </c>
      <c r="CZ106" s="331">
        <v>0</v>
      </c>
      <c r="DA106" s="331">
        <v>0</v>
      </c>
      <c r="DB106" s="331">
        <v>0</v>
      </c>
      <c r="DC106" s="331">
        <v>0</v>
      </c>
      <c r="DD106" s="331">
        <v>0</v>
      </c>
      <c r="DE106" s="331">
        <v>0</v>
      </c>
      <c r="DF106" s="331">
        <v>0</v>
      </c>
      <c r="DG106" s="331">
        <v>0</v>
      </c>
      <c r="DH106" s="331">
        <v>0</v>
      </c>
      <c r="DI106" s="331">
        <v>0</v>
      </c>
      <c r="DJ106" s="331">
        <v>0</v>
      </c>
      <c r="DK106" s="331">
        <v>0</v>
      </c>
      <c r="DL106" s="331">
        <v>0</v>
      </c>
      <c r="DM106" s="331">
        <v>0</v>
      </c>
      <c r="DN106" s="331">
        <v>0</v>
      </c>
      <c r="DO106" s="331">
        <v>0</v>
      </c>
      <c r="DP106" s="331">
        <v>0</v>
      </c>
      <c r="DQ106" s="331">
        <v>0</v>
      </c>
      <c r="DR106" s="331">
        <v>0</v>
      </c>
      <c r="DS106" s="331">
        <v>0</v>
      </c>
      <c r="DT106" s="331">
        <v>0</v>
      </c>
      <c r="DU106" s="331">
        <v>0</v>
      </c>
      <c r="DV106" s="331">
        <v>0</v>
      </c>
      <c r="DW106" s="331">
        <v>0</v>
      </c>
      <c r="DX106" s="331">
        <v>0</v>
      </c>
      <c r="DY106" s="331">
        <v>0</v>
      </c>
      <c r="DZ106" s="331">
        <v>0</v>
      </c>
      <c r="EA106" s="331">
        <v>0</v>
      </c>
      <c r="EB106" s="331">
        <v>0</v>
      </c>
      <c r="EC106" s="331">
        <v>0</v>
      </c>
      <c r="ED106" s="331">
        <v>0</v>
      </c>
      <c r="EE106" s="331">
        <v>0</v>
      </c>
      <c r="EF106" s="331">
        <v>0</v>
      </c>
      <c r="EG106" s="331">
        <v>0</v>
      </c>
      <c r="EH106" s="331">
        <v>0</v>
      </c>
      <c r="EI106" s="331">
        <v>0</v>
      </c>
      <c r="EJ106" s="331">
        <v>0</v>
      </c>
      <c r="EK106" s="331">
        <v>0</v>
      </c>
      <c r="EL106" s="331">
        <v>0</v>
      </c>
      <c r="EM106" s="331">
        <v>0</v>
      </c>
      <c r="EN106" s="331">
        <v>0</v>
      </c>
      <c r="EO106" s="331">
        <v>0</v>
      </c>
      <c r="EP106" s="331">
        <v>0</v>
      </c>
      <c r="EQ106" s="331">
        <v>0</v>
      </c>
      <c r="ER106" s="331">
        <v>0</v>
      </c>
      <c r="ES106" s="331">
        <v>0</v>
      </c>
      <c r="ET106" s="331">
        <v>0</v>
      </c>
      <c r="EU106" s="331">
        <v>0</v>
      </c>
      <c r="EV106" s="331">
        <v>0</v>
      </c>
      <c r="EW106" s="331">
        <v>0</v>
      </c>
      <c r="EX106" s="331">
        <v>0</v>
      </c>
      <c r="EY106" s="331">
        <v>0</v>
      </c>
      <c r="EZ106" s="331">
        <v>0</v>
      </c>
      <c r="FA106" s="331">
        <v>0</v>
      </c>
      <c r="FB106" s="331">
        <v>0</v>
      </c>
      <c r="FC106" s="331">
        <v>0</v>
      </c>
      <c r="FD106" s="331">
        <v>0</v>
      </c>
      <c r="FE106" s="331">
        <v>0</v>
      </c>
      <c r="FF106" s="331">
        <v>0</v>
      </c>
      <c r="FG106" s="331">
        <v>0</v>
      </c>
      <c r="FH106" s="331">
        <v>0</v>
      </c>
      <c r="FI106" s="331">
        <v>0</v>
      </c>
      <c r="FJ106" s="331">
        <v>0</v>
      </c>
      <c r="FK106" s="331">
        <v>0</v>
      </c>
      <c r="FL106" s="331">
        <v>0</v>
      </c>
      <c r="FM106" s="331">
        <v>0</v>
      </c>
      <c r="FN106" s="331">
        <v>0</v>
      </c>
      <c r="FO106" s="331">
        <v>0</v>
      </c>
      <c r="FP106" s="331">
        <v>0</v>
      </c>
      <c r="FQ106" s="331">
        <v>0</v>
      </c>
      <c r="FR106" s="331">
        <v>0</v>
      </c>
      <c r="FS106" s="331">
        <v>0</v>
      </c>
      <c r="FT106" s="331">
        <v>0</v>
      </c>
      <c r="FU106" s="331">
        <v>0</v>
      </c>
      <c r="FV106" s="331">
        <v>0</v>
      </c>
      <c r="FW106" s="331">
        <v>0</v>
      </c>
      <c r="FX106" s="331">
        <v>0</v>
      </c>
      <c r="FY106" s="331">
        <v>0</v>
      </c>
      <c r="FZ106" s="331">
        <v>0</v>
      </c>
      <c r="GA106" s="331">
        <v>0</v>
      </c>
      <c r="GB106" s="331">
        <v>0</v>
      </c>
      <c r="GC106" s="331">
        <v>0</v>
      </c>
      <c r="GD106" s="331">
        <v>0</v>
      </c>
      <c r="GE106" s="331">
        <v>0</v>
      </c>
      <c r="GF106" s="331">
        <v>0</v>
      </c>
      <c r="GG106" s="331">
        <v>0</v>
      </c>
      <c r="GH106" s="331">
        <v>0</v>
      </c>
      <c r="GI106" s="331">
        <v>0</v>
      </c>
      <c r="GJ106" s="331">
        <v>0</v>
      </c>
      <c r="GK106" s="331">
        <v>0</v>
      </c>
      <c r="GL106" s="331">
        <v>0</v>
      </c>
      <c r="GM106" s="331">
        <v>0</v>
      </c>
      <c r="GN106" s="331">
        <v>0</v>
      </c>
      <c r="GO106" s="331">
        <v>0</v>
      </c>
      <c r="GP106" s="331">
        <v>0</v>
      </c>
      <c r="GQ106" s="331">
        <v>0</v>
      </c>
      <c r="GR106" s="331">
        <v>0</v>
      </c>
      <c r="GS106" s="331">
        <v>0</v>
      </c>
      <c r="GT106" s="331">
        <v>0</v>
      </c>
      <c r="GU106" s="331">
        <v>0</v>
      </c>
      <c r="GV106" s="331">
        <v>0</v>
      </c>
      <c r="GW106" s="331">
        <v>0</v>
      </c>
      <c r="GX106" s="331">
        <v>0</v>
      </c>
      <c r="GY106" s="331">
        <v>0</v>
      </c>
      <c r="GZ106" s="331">
        <v>0</v>
      </c>
      <c r="HA106" s="331">
        <v>0</v>
      </c>
      <c r="HB106" s="331">
        <v>0</v>
      </c>
      <c r="HC106" s="331">
        <v>0</v>
      </c>
      <c r="HD106" s="331">
        <v>0</v>
      </c>
      <c r="HE106" s="331">
        <v>0</v>
      </c>
      <c r="HF106" s="331">
        <v>0</v>
      </c>
      <c r="HG106" s="331">
        <v>0</v>
      </c>
      <c r="HH106" s="331">
        <v>0</v>
      </c>
      <c r="HI106" s="331">
        <v>0</v>
      </c>
      <c r="HJ106" s="331">
        <v>0</v>
      </c>
      <c r="HK106" s="331">
        <v>0</v>
      </c>
      <c r="HL106" s="331">
        <v>0</v>
      </c>
      <c r="HM106" s="331">
        <v>0</v>
      </c>
      <c r="HN106" s="331">
        <v>0</v>
      </c>
      <c r="HO106" s="331">
        <v>0</v>
      </c>
      <c r="HP106" s="331">
        <v>0</v>
      </c>
      <c r="HQ106" s="331">
        <v>0</v>
      </c>
      <c r="HR106" s="331">
        <v>0</v>
      </c>
      <c r="HS106" s="331">
        <v>0</v>
      </c>
      <c r="HT106" s="331">
        <v>0</v>
      </c>
      <c r="HU106" s="331">
        <v>0</v>
      </c>
      <c r="HV106" s="331">
        <v>0</v>
      </c>
      <c r="HW106" s="331">
        <v>0</v>
      </c>
      <c r="HX106" s="331">
        <v>0</v>
      </c>
      <c r="HY106" s="331">
        <v>0</v>
      </c>
      <c r="HZ106" s="331">
        <v>0</v>
      </c>
      <c r="IA106" s="331">
        <v>0</v>
      </c>
      <c r="IB106" s="331">
        <v>0</v>
      </c>
      <c r="IC106" s="331">
        <v>0</v>
      </c>
      <c r="ID106" s="331">
        <v>0</v>
      </c>
      <c r="IE106" s="331">
        <v>0</v>
      </c>
      <c r="IF106" s="331">
        <v>0</v>
      </c>
      <c r="IG106" s="331">
        <v>0</v>
      </c>
      <c r="IH106" s="331">
        <v>0</v>
      </c>
      <c r="II106" s="331">
        <v>0</v>
      </c>
      <c r="IJ106" s="331">
        <v>0</v>
      </c>
      <c r="IK106" s="331">
        <v>0</v>
      </c>
      <c r="IL106" s="331">
        <v>0</v>
      </c>
      <c r="IM106" s="331">
        <v>0</v>
      </c>
      <c r="IN106" s="331">
        <v>0</v>
      </c>
      <c r="IO106" s="331">
        <v>0</v>
      </c>
      <c r="IP106" s="331">
        <v>0</v>
      </c>
      <c r="IQ106" s="331">
        <v>0</v>
      </c>
      <c r="IR106" s="331">
        <v>0</v>
      </c>
      <c r="IS106" s="331">
        <v>0</v>
      </c>
      <c r="IT106" s="331">
        <v>0</v>
      </c>
      <c r="IU106" s="331">
        <v>0</v>
      </c>
      <c r="IV106" s="331">
        <v>0</v>
      </c>
      <c r="IW106" s="331">
        <v>0</v>
      </c>
      <c r="IX106" s="331">
        <v>0</v>
      </c>
      <c r="IY106" s="331">
        <v>0</v>
      </c>
      <c r="IZ106" s="331">
        <v>0</v>
      </c>
      <c r="JA106" s="331">
        <v>0</v>
      </c>
      <c r="JB106" s="331">
        <v>0</v>
      </c>
      <c r="JC106" s="331">
        <v>0</v>
      </c>
      <c r="JD106" s="331">
        <v>0</v>
      </c>
      <c r="JE106" s="331">
        <v>0</v>
      </c>
      <c r="JF106" s="331">
        <v>0</v>
      </c>
      <c r="JG106" s="331">
        <v>0</v>
      </c>
      <c r="JH106" s="331">
        <v>0</v>
      </c>
      <c r="JI106" s="331">
        <v>0</v>
      </c>
      <c r="JJ106" s="331">
        <v>0</v>
      </c>
      <c r="JK106" s="331">
        <v>0</v>
      </c>
      <c r="JL106" s="331">
        <v>0</v>
      </c>
      <c r="JM106" s="331">
        <v>0</v>
      </c>
      <c r="JN106" s="331">
        <v>0</v>
      </c>
      <c r="JO106" s="331">
        <v>0</v>
      </c>
      <c r="JP106" s="331">
        <v>0</v>
      </c>
      <c r="JQ106" s="331">
        <v>0</v>
      </c>
      <c r="JR106" s="331">
        <v>0</v>
      </c>
      <c r="JS106" s="331">
        <v>0</v>
      </c>
      <c r="JT106" s="331">
        <v>0</v>
      </c>
      <c r="JU106" s="331">
        <v>0</v>
      </c>
      <c r="JV106" s="331">
        <v>0</v>
      </c>
      <c r="JW106" s="331">
        <v>0</v>
      </c>
      <c r="JX106" s="331">
        <v>0</v>
      </c>
      <c r="JY106" s="331">
        <v>0</v>
      </c>
      <c r="JZ106" s="331">
        <v>0</v>
      </c>
      <c r="KA106" s="331">
        <v>0</v>
      </c>
      <c r="KB106" s="331">
        <v>0</v>
      </c>
      <c r="KC106" s="331">
        <v>0</v>
      </c>
      <c r="KD106" s="331">
        <v>0</v>
      </c>
      <c r="KE106" s="331">
        <v>0</v>
      </c>
      <c r="KF106" s="331">
        <v>0</v>
      </c>
      <c r="KG106" s="331">
        <v>0</v>
      </c>
      <c r="KH106" s="331">
        <v>0</v>
      </c>
      <c r="KI106" s="331">
        <v>0</v>
      </c>
      <c r="KJ106" s="331">
        <v>0</v>
      </c>
      <c r="KK106" s="331">
        <v>0</v>
      </c>
      <c r="KL106" s="331">
        <v>0</v>
      </c>
      <c r="KM106" s="331">
        <v>0</v>
      </c>
      <c r="KN106" s="331">
        <v>0</v>
      </c>
      <c r="KO106" s="331">
        <v>0</v>
      </c>
      <c r="KP106" s="331">
        <v>0</v>
      </c>
      <c r="KQ106" s="167"/>
      <c r="KS106" s="169">
        <f t="shared" si="11"/>
        <v>0</v>
      </c>
      <c r="KT106" s="169">
        <f t="shared" si="12"/>
        <v>0</v>
      </c>
      <c r="KU106" s="169">
        <f t="shared" si="14"/>
        <v>0</v>
      </c>
      <c r="KV106" s="178"/>
      <c r="KW106" s="178"/>
      <c r="KY106" s="168">
        <f t="shared" si="13"/>
        <v>0</v>
      </c>
    </row>
    <row r="107" spans="1:311" ht="12.75" customHeight="1" x14ac:dyDescent="0.25">
      <c r="A107" s="166">
        <f t="shared" si="9"/>
        <v>2012</v>
      </c>
      <c r="B107" s="273">
        <f t="shared" si="10"/>
        <v>40999</v>
      </c>
      <c r="C107" s="330">
        <v>0</v>
      </c>
      <c r="D107" s="330">
        <v>0</v>
      </c>
      <c r="E107" s="330">
        <v>0</v>
      </c>
      <c r="F107" s="330">
        <v>0</v>
      </c>
      <c r="G107" s="330">
        <v>0</v>
      </c>
      <c r="H107" s="330">
        <v>0</v>
      </c>
      <c r="I107" s="330">
        <v>0</v>
      </c>
      <c r="J107" s="330">
        <v>0</v>
      </c>
      <c r="K107" s="330">
        <v>0</v>
      </c>
      <c r="L107" s="330">
        <v>0</v>
      </c>
      <c r="M107" s="330">
        <v>0</v>
      </c>
      <c r="N107" s="330">
        <v>0</v>
      </c>
      <c r="O107" s="330">
        <v>0</v>
      </c>
      <c r="P107" s="330">
        <v>0</v>
      </c>
      <c r="Q107" s="330">
        <v>0</v>
      </c>
      <c r="R107" s="330">
        <v>0</v>
      </c>
      <c r="S107" s="330">
        <v>0</v>
      </c>
      <c r="T107" s="330">
        <v>0</v>
      </c>
      <c r="U107" s="330">
        <v>0</v>
      </c>
      <c r="V107" s="330">
        <v>0</v>
      </c>
      <c r="W107" s="330">
        <v>0</v>
      </c>
      <c r="X107" s="330">
        <v>0</v>
      </c>
      <c r="Y107" s="330">
        <v>0</v>
      </c>
      <c r="Z107" s="330">
        <v>0</v>
      </c>
      <c r="AA107" s="330">
        <v>0</v>
      </c>
      <c r="AB107" s="330">
        <v>0</v>
      </c>
      <c r="AC107" s="330">
        <v>0</v>
      </c>
      <c r="AD107" s="330">
        <v>0</v>
      </c>
      <c r="AE107" s="330">
        <v>0</v>
      </c>
      <c r="AF107" s="330">
        <v>0</v>
      </c>
      <c r="AG107" s="330">
        <v>0</v>
      </c>
      <c r="AH107" s="330">
        <v>0</v>
      </c>
      <c r="AI107" s="330">
        <v>0</v>
      </c>
      <c r="AJ107" s="330">
        <v>0</v>
      </c>
      <c r="AK107" s="330">
        <v>0</v>
      </c>
      <c r="AL107" s="330">
        <v>0</v>
      </c>
      <c r="AM107" s="330">
        <v>0</v>
      </c>
      <c r="AN107" s="330">
        <v>0</v>
      </c>
      <c r="AO107" s="330">
        <v>0</v>
      </c>
      <c r="AP107" s="330">
        <v>0</v>
      </c>
      <c r="AQ107" s="330">
        <v>0</v>
      </c>
      <c r="AR107" s="330">
        <v>0</v>
      </c>
      <c r="AS107" s="330">
        <v>0</v>
      </c>
      <c r="AT107" s="330">
        <v>0</v>
      </c>
      <c r="AU107" s="330">
        <v>0</v>
      </c>
      <c r="AV107" s="330">
        <v>0</v>
      </c>
      <c r="AW107" s="330">
        <v>0</v>
      </c>
      <c r="AX107" s="330">
        <v>0</v>
      </c>
      <c r="AY107" s="330">
        <v>0</v>
      </c>
      <c r="AZ107" s="330">
        <v>0</v>
      </c>
      <c r="BA107" s="330">
        <v>0</v>
      </c>
      <c r="BB107" s="330">
        <v>0</v>
      </c>
      <c r="BC107" s="330">
        <v>0</v>
      </c>
      <c r="BD107" s="330">
        <v>0</v>
      </c>
      <c r="BE107" s="330">
        <v>0</v>
      </c>
      <c r="BF107" s="330">
        <v>0</v>
      </c>
      <c r="BG107" s="330">
        <v>0</v>
      </c>
      <c r="BH107" s="330">
        <v>0</v>
      </c>
      <c r="BI107" s="330">
        <v>0</v>
      </c>
      <c r="BJ107" s="330">
        <v>0</v>
      </c>
      <c r="BK107" s="330">
        <v>0</v>
      </c>
      <c r="BL107" s="330">
        <v>0</v>
      </c>
      <c r="BM107" s="330">
        <v>0</v>
      </c>
      <c r="BN107" s="330">
        <v>0</v>
      </c>
      <c r="BO107" s="330">
        <v>0</v>
      </c>
      <c r="BP107" s="330">
        <v>0</v>
      </c>
      <c r="BQ107" s="330">
        <v>0</v>
      </c>
      <c r="BR107" s="330">
        <v>0</v>
      </c>
      <c r="BS107" s="330">
        <v>0</v>
      </c>
      <c r="BT107" s="330">
        <v>0</v>
      </c>
      <c r="BU107" s="330">
        <v>0</v>
      </c>
      <c r="BV107" s="330">
        <v>0</v>
      </c>
      <c r="BW107" s="330">
        <v>0</v>
      </c>
      <c r="BX107" s="330">
        <v>0</v>
      </c>
      <c r="BY107" s="330">
        <v>0</v>
      </c>
      <c r="BZ107" s="330">
        <v>0</v>
      </c>
      <c r="CA107" s="330">
        <v>0</v>
      </c>
      <c r="CB107" s="330">
        <v>0</v>
      </c>
      <c r="CC107" s="330">
        <v>0</v>
      </c>
      <c r="CD107" s="330">
        <v>0</v>
      </c>
      <c r="CE107" s="330">
        <v>0</v>
      </c>
      <c r="CF107" s="330">
        <v>0</v>
      </c>
      <c r="CG107" s="330">
        <v>0</v>
      </c>
      <c r="CH107" s="330">
        <v>0</v>
      </c>
      <c r="CI107" s="330">
        <v>0</v>
      </c>
      <c r="CJ107" s="330">
        <v>0</v>
      </c>
      <c r="CK107" s="330">
        <v>0</v>
      </c>
      <c r="CL107" s="330">
        <v>0</v>
      </c>
      <c r="CM107" s="330">
        <v>0</v>
      </c>
      <c r="CN107" s="330">
        <v>0</v>
      </c>
      <c r="CO107" s="330">
        <v>0</v>
      </c>
      <c r="CP107" s="330">
        <v>0</v>
      </c>
      <c r="CQ107" s="330">
        <v>0</v>
      </c>
      <c r="CR107" s="330">
        <v>0</v>
      </c>
      <c r="CS107" s="330">
        <v>0</v>
      </c>
      <c r="CT107" s="330">
        <v>0</v>
      </c>
      <c r="CU107" s="330">
        <v>0</v>
      </c>
      <c r="CV107" s="330">
        <v>0</v>
      </c>
      <c r="CW107" s="330">
        <v>0</v>
      </c>
      <c r="CX107" s="330">
        <v>0</v>
      </c>
      <c r="CY107" s="330">
        <v>0</v>
      </c>
      <c r="CZ107" s="330">
        <v>0</v>
      </c>
      <c r="DA107" s="330">
        <v>0</v>
      </c>
      <c r="DB107" s="330">
        <v>0</v>
      </c>
      <c r="DC107" s="330">
        <v>0</v>
      </c>
      <c r="DD107" s="330">
        <v>0</v>
      </c>
      <c r="DE107" s="330">
        <v>0</v>
      </c>
      <c r="DF107" s="330">
        <v>0</v>
      </c>
      <c r="DG107" s="330">
        <v>0</v>
      </c>
      <c r="DH107" s="330">
        <v>0</v>
      </c>
      <c r="DI107" s="330">
        <v>0</v>
      </c>
      <c r="DJ107" s="330">
        <v>0</v>
      </c>
      <c r="DK107" s="330">
        <v>0</v>
      </c>
      <c r="DL107" s="330">
        <v>0</v>
      </c>
      <c r="DM107" s="330">
        <v>0</v>
      </c>
      <c r="DN107" s="330">
        <v>0</v>
      </c>
      <c r="DO107" s="330">
        <v>0</v>
      </c>
      <c r="DP107" s="330">
        <v>0</v>
      </c>
      <c r="DQ107" s="330">
        <v>0</v>
      </c>
      <c r="DR107" s="330">
        <v>0</v>
      </c>
      <c r="DS107" s="330">
        <v>0</v>
      </c>
      <c r="DT107" s="330">
        <v>0</v>
      </c>
      <c r="DU107" s="330">
        <v>0</v>
      </c>
      <c r="DV107" s="330">
        <v>0</v>
      </c>
      <c r="DW107" s="330">
        <v>0</v>
      </c>
      <c r="DX107" s="330">
        <v>0</v>
      </c>
      <c r="DY107" s="330">
        <v>0</v>
      </c>
      <c r="DZ107" s="330">
        <v>0</v>
      </c>
      <c r="EA107" s="330">
        <v>0</v>
      </c>
      <c r="EB107" s="330">
        <v>0</v>
      </c>
      <c r="EC107" s="330">
        <v>0</v>
      </c>
      <c r="ED107" s="330">
        <v>0</v>
      </c>
      <c r="EE107" s="330">
        <v>0</v>
      </c>
      <c r="EF107" s="330">
        <v>0</v>
      </c>
      <c r="EG107" s="330">
        <v>0</v>
      </c>
      <c r="EH107" s="330">
        <v>0</v>
      </c>
      <c r="EI107" s="330">
        <v>0</v>
      </c>
      <c r="EJ107" s="330">
        <v>0</v>
      </c>
      <c r="EK107" s="330">
        <v>0</v>
      </c>
      <c r="EL107" s="330">
        <v>0</v>
      </c>
      <c r="EM107" s="330">
        <v>0</v>
      </c>
      <c r="EN107" s="330">
        <v>0</v>
      </c>
      <c r="EO107" s="330">
        <v>0</v>
      </c>
      <c r="EP107" s="330">
        <v>0</v>
      </c>
      <c r="EQ107" s="330">
        <v>0</v>
      </c>
      <c r="ER107" s="330">
        <v>0</v>
      </c>
      <c r="ES107" s="330">
        <v>0</v>
      </c>
      <c r="ET107" s="330">
        <v>0</v>
      </c>
      <c r="EU107" s="330">
        <v>0</v>
      </c>
      <c r="EV107" s="330">
        <v>0</v>
      </c>
      <c r="EW107" s="330">
        <v>0</v>
      </c>
      <c r="EX107" s="330">
        <v>0</v>
      </c>
      <c r="EY107" s="330">
        <v>0</v>
      </c>
      <c r="EZ107" s="330">
        <v>0</v>
      </c>
      <c r="FA107" s="330">
        <v>0</v>
      </c>
      <c r="FB107" s="330">
        <v>0</v>
      </c>
      <c r="FC107" s="330">
        <v>0</v>
      </c>
      <c r="FD107" s="330">
        <v>0</v>
      </c>
      <c r="FE107" s="330">
        <v>0</v>
      </c>
      <c r="FF107" s="330">
        <v>0</v>
      </c>
      <c r="FG107" s="330">
        <v>0</v>
      </c>
      <c r="FH107" s="330">
        <v>0</v>
      </c>
      <c r="FI107" s="330">
        <v>0</v>
      </c>
      <c r="FJ107" s="330">
        <v>0</v>
      </c>
      <c r="FK107" s="330">
        <v>0</v>
      </c>
      <c r="FL107" s="330">
        <v>0</v>
      </c>
      <c r="FM107" s="330">
        <v>0</v>
      </c>
      <c r="FN107" s="330">
        <v>0</v>
      </c>
      <c r="FO107" s="330">
        <v>0</v>
      </c>
      <c r="FP107" s="330">
        <v>0</v>
      </c>
      <c r="FQ107" s="330">
        <v>0</v>
      </c>
      <c r="FR107" s="330">
        <v>0</v>
      </c>
      <c r="FS107" s="330">
        <v>0</v>
      </c>
      <c r="FT107" s="330">
        <v>0</v>
      </c>
      <c r="FU107" s="330">
        <v>0</v>
      </c>
      <c r="FV107" s="330">
        <v>0</v>
      </c>
      <c r="FW107" s="330">
        <v>0</v>
      </c>
      <c r="FX107" s="330">
        <v>0</v>
      </c>
      <c r="FY107" s="330">
        <v>0</v>
      </c>
      <c r="FZ107" s="330">
        <v>0</v>
      </c>
      <c r="GA107" s="330">
        <v>0</v>
      </c>
      <c r="GB107" s="330">
        <v>0</v>
      </c>
      <c r="GC107" s="330">
        <v>0</v>
      </c>
      <c r="GD107" s="330">
        <v>0</v>
      </c>
      <c r="GE107" s="330">
        <v>0</v>
      </c>
      <c r="GF107" s="330">
        <v>0</v>
      </c>
      <c r="GG107" s="330">
        <v>0</v>
      </c>
      <c r="GH107" s="330">
        <v>0</v>
      </c>
      <c r="GI107" s="330">
        <v>0</v>
      </c>
      <c r="GJ107" s="330">
        <v>0</v>
      </c>
      <c r="GK107" s="330">
        <v>0</v>
      </c>
      <c r="GL107" s="330">
        <v>0</v>
      </c>
      <c r="GM107" s="330">
        <v>0</v>
      </c>
      <c r="GN107" s="330">
        <v>0</v>
      </c>
      <c r="GO107" s="330">
        <v>0</v>
      </c>
      <c r="GP107" s="330">
        <v>0</v>
      </c>
      <c r="GQ107" s="330">
        <v>0</v>
      </c>
      <c r="GR107" s="330">
        <v>0</v>
      </c>
      <c r="GS107" s="330">
        <v>0</v>
      </c>
      <c r="GT107" s="330">
        <v>0</v>
      </c>
      <c r="GU107" s="330">
        <v>0</v>
      </c>
      <c r="GV107" s="330">
        <v>0</v>
      </c>
      <c r="GW107" s="330">
        <v>0</v>
      </c>
      <c r="GX107" s="330">
        <v>0</v>
      </c>
      <c r="GY107" s="330">
        <v>0</v>
      </c>
      <c r="GZ107" s="330">
        <v>0</v>
      </c>
      <c r="HA107" s="330">
        <v>0</v>
      </c>
      <c r="HB107" s="330">
        <v>0</v>
      </c>
      <c r="HC107" s="330">
        <v>0</v>
      </c>
      <c r="HD107" s="330">
        <v>0</v>
      </c>
      <c r="HE107" s="330">
        <v>0</v>
      </c>
      <c r="HF107" s="330">
        <v>0</v>
      </c>
      <c r="HG107" s="330">
        <v>0</v>
      </c>
      <c r="HH107" s="330">
        <v>0</v>
      </c>
      <c r="HI107" s="330">
        <v>0</v>
      </c>
      <c r="HJ107" s="330">
        <v>0</v>
      </c>
      <c r="HK107" s="330">
        <v>0</v>
      </c>
      <c r="HL107" s="330">
        <v>0</v>
      </c>
      <c r="HM107" s="330">
        <v>0</v>
      </c>
      <c r="HN107" s="330">
        <v>0</v>
      </c>
      <c r="HO107" s="330">
        <v>0</v>
      </c>
      <c r="HP107" s="330">
        <v>0</v>
      </c>
      <c r="HQ107" s="330">
        <v>0</v>
      </c>
      <c r="HR107" s="330">
        <v>0</v>
      </c>
      <c r="HS107" s="330">
        <v>0</v>
      </c>
      <c r="HT107" s="330">
        <v>0</v>
      </c>
      <c r="HU107" s="330">
        <v>0</v>
      </c>
      <c r="HV107" s="330">
        <v>0</v>
      </c>
      <c r="HW107" s="330">
        <v>0</v>
      </c>
      <c r="HX107" s="330">
        <v>0</v>
      </c>
      <c r="HY107" s="330">
        <v>0</v>
      </c>
      <c r="HZ107" s="330">
        <v>0</v>
      </c>
      <c r="IA107" s="330">
        <v>0</v>
      </c>
      <c r="IB107" s="330">
        <v>0</v>
      </c>
      <c r="IC107" s="330">
        <v>0</v>
      </c>
      <c r="ID107" s="330">
        <v>0</v>
      </c>
      <c r="IE107" s="330">
        <v>0</v>
      </c>
      <c r="IF107" s="330">
        <v>0</v>
      </c>
      <c r="IG107" s="330">
        <v>0</v>
      </c>
      <c r="IH107" s="330">
        <v>0</v>
      </c>
      <c r="II107" s="330">
        <v>0</v>
      </c>
      <c r="IJ107" s="330">
        <v>0</v>
      </c>
      <c r="IK107" s="330">
        <v>0</v>
      </c>
      <c r="IL107" s="330">
        <v>0</v>
      </c>
      <c r="IM107" s="330">
        <v>0</v>
      </c>
      <c r="IN107" s="330">
        <v>0</v>
      </c>
      <c r="IO107" s="330">
        <v>0</v>
      </c>
      <c r="IP107" s="330">
        <v>0</v>
      </c>
      <c r="IQ107" s="330">
        <v>0</v>
      </c>
      <c r="IR107" s="330">
        <v>0</v>
      </c>
      <c r="IS107" s="330">
        <v>0</v>
      </c>
      <c r="IT107" s="330">
        <v>0</v>
      </c>
      <c r="IU107" s="330">
        <v>0</v>
      </c>
      <c r="IV107" s="330">
        <v>0</v>
      </c>
      <c r="IW107" s="330">
        <v>0</v>
      </c>
      <c r="IX107" s="330">
        <v>0</v>
      </c>
      <c r="IY107" s="330">
        <v>0</v>
      </c>
      <c r="IZ107" s="330">
        <v>0</v>
      </c>
      <c r="JA107" s="330">
        <v>0</v>
      </c>
      <c r="JB107" s="330">
        <v>0</v>
      </c>
      <c r="JC107" s="330">
        <v>0</v>
      </c>
      <c r="JD107" s="330">
        <v>0</v>
      </c>
      <c r="JE107" s="330">
        <v>0</v>
      </c>
      <c r="JF107" s="330">
        <v>0</v>
      </c>
      <c r="JG107" s="330">
        <v>0</v>
      </c>
      <c r="JH107" s="330">
        <v>0</v>
      </c>
      <c r="JI107" s="330">
        <v>0</v>
      </c>
      <c r="JJ107" s="330">
        <v>0</v>
      </c>
      <c r="JK107" s="330">
        <v>0</v>
      </c>
      <c r="JL107" s="330">
        <v>0</v>
      </c>
      <c r="JM107" s="330">
        <v>0</v>
      </c>
      <c r="JN107" s="330">
        <v>0</v>
      </c>
      <c r="JO107" s="330">
        <v>0</v>
      </c>
      <c r="JP107" s="330">
        <v>0</v>
      </c>
      <c r="JQ107" s="330">
        <v>0</v>
      </c>
      <c r="JR107" s="330">
        <v>0</v>
      </c>
      <c r="JS107" s="330">
        <v>0</v>
      </c>
      <c r="JT107" s="330">
        <v>0</v>
      </c>
      <c r="JU107" s="330">
        <v>0</v>
      </c>
      <c r="JV107" s="330">
        <v>0</v>
      </c>
      <c r="JW107" s="330">
        <v>0</v>
      </c>
      <c r="JX107" s="330">
        <v>0</v>
      </c>
      <c r="JY107" s="330">
        <v>0</v>
      </c>
      <c r="JZ107" s="330">
        <v>0</v>
      </c>
      <c r="KA107" s="330">
        <v>0</v>
      </c>
      <c r="KB107" s="330">
        <v>0</v>
      </c>
      <c r="KC107" s="330">
        <v>0</v>
      </c>
      <c r="KD107" s="330">
        <v>0</v>
      </c>
      <c r="KE107" s="330">
        <v>0</v>
      </c>
      <c r="KF107" s="330">
        <v>0</v>
      </c>
      <c r="KG107" s="330">
        <v>0</v>
      </c>
      <c r="KH107" s="330">
        <v>0</v>
      </c>
      <c r="KI107" s="330">
        <v>0</v>
      </c>
      <c r="KJ107" s="330">
        <v>0</v>
      </c>
      <c r="KK107" s="330">
        <v>0</v>
      </c>
      <c r="KL107" s="330">
        <v>0</v>
      </c>
      <c r="KM107" s="330">
        <v>0</v>
      </c>
      <c r="KN107" s="330">
        <v>0</v>
      </c>
      <c r="KO107" s="330">
        <v>0</v>
      </c>
      <c r="KP107" s="330">
        <v>0</v>
      </c>
      <c r="KQ107" s="167"/>
      <c r="KS107" s="169">
        <f t="shared" si="11"/>
        <v>0</v>
      </c>
      <c r="KT107" s="169">
        <f t="shared" si="12"/>
        <v>0</v>
      </c>
      <c r="KU107" s="169">
        <f t="shared" si="14"/>
        <v>0</v>
      </c>
      <c r="KV107" s="178"/>
      <c r="KW107" s="178"/>
      <c r="KY107" s="168">
        <f t="shared" si="13"/>
        <v>0</v>
      </c>
    </row>
    <row r="108" spans="1:311" ht="12.75" customHeight="1" x14ac:dyDescent="0.25">
      <c r="A108" s="166">
        <f t="shared" si="9"/>
        <v>2012</v>
      </c>
      <c r="B108" s="273">
        <f t="shared" si="10"/>
        <v>41090</v>
      </c>
      <c r="C108" s="330">
        <v>0</v>
      </c>
      <c r="D108" s="330">
        <v>0</v>
      </c>
      <c r="E108" s="330">
        <v>0</v>
      </c>
      <c r="F108" s="330">
        <v>0</v>
      </c>
      <c r="G108" s="330">
        <v>0</v>
      </c>
      <c r="H108" s="330">
        <v>0</v>
      </c>
      <c r="I108" s="330">
        <v>0</v>
      </c>
      <c r="J108" s="330">
        <v>0</v>
      </c>
      <c r="K108" s="330">
        <v>0</v>
      </c>
      <c r="L108" s="330">
        <v>0</v>
      </c>
      <c r="M108" s="330">
        <v>0</v>
      </c>
      <c r="N108" s="330">
        <v>0</v>
      </c>
      <c r="O108" s="330">
        <v>0</v>
      </c>
      <c r="P108" s="330">
        <v>0</v>
      </c>
      <c r="Q108" s="330">
        <v>0</v>
      </c>
      <c r="R108" s="330">
        <v>0</v>
      </c>
      <c r="S108" s="330">
        <v>0</v>
      </c>
      <c r="T108" s="330">
        <v>0</v>
      </c>
      <c r="U108" s="330">
        <v>0</v>
      </c>
      <c r="V108" s="330">
        <v>0</v>
      </c>
      <c r="W108" s="330">
        <v>0</v>
      </c>
      <c r="X108" s="330">
        <v>0</v>
      </c>
      <c r="Y108" s="330">
        <v>0</v>
      </c>
      <c r="Z108" s="330">
        <v>0</v>
      </c>
      <c r="AA108" s="330">
        <v>0</v>
      </c>
      <c r="AB108" s="330">
        <v>0</v>
      </c>
      <c r="AC108" s="330">
        <v>0</v>
      </c>
      <c r="AD108" s="330">
        <v>0</v>
      </c>
      <c r="AE108" s="330">
        <v>0</v>
      </c>
      <c r="AF108" s="330">
        <v>0</v>
      </c>
      <c r="AG108" s="330">
        <v>0</v>
      </c>
      <c r="AH108" s="330">
        <v>0</v>
      </c>
      <c r="AI108" s="330">
        <v>0</v>
      </c>
      <c r="AJ108" s="330">
        <v>0</v>
      </c>
      <c r="AK108" s="330">
        <v>0</v>
      </c>
      <c r="AL108" s="330">
        <v>0</v>
      </c>
      <c r="AM108" s="330">
        <v>0</v>
      </c>
      <c r="AN108" s="330">
        <v>0</v>
      </c>
      <c r="AO108" s="330">
        <v>0</v>
      </c>
      <c r="AP108" s="330">
        <v>0</v>
      </c>
      <c r="AQ108" s="330">
        <v>0</v>
      </c>
      <c r="AR108" s="330">
        <v>0</v>
      </c>
      <c r="AS108" s="330">
        <v>0</v>
      </c>
      <c r="AT108" s="330">
        <v>0</v>
      </c>
      <c r="AU108" s="330">
        <v>0</v>
      </c>
      <c r="AV108" s="330">
        <v>0</v>
      </c>
      <c r="AW108" s="330">
        <v>0</v>
      </c>
      <c r="AX108" s="330">
        <v>0</v>
      </c>
      <c r="AY108" s="330">
        <v>0</v>
      </c>
      <c r="AZ108" s="330">
        <v>0</v>
      </c>
      <c r="BA108" s="330">
        <v>0</v>
      </c>
      <c r="BB108" s="330">
        <v>0</v>
      </c>
      <c r="BC108" s="330">
        <v>0</v>
      </c>
      <c r="BD108" s="330">
        <v>0</v>
      </c>
      <c r="BE108" s="330">
        <v>0</v>
      </c>
      <c r="BF108" s="330">
        <v>0</v>
      </c>
      <c r="BG108" s="330">
        <v>0</v>
      </c>
      <c r="BH108" s="330">
        <v>0</v>
      </c>
      <c r="BI108" s="330">
        <v>0</v>
      </c>
      <c r="BJ108" s="330">
        <v>0</v>
      </c>
      <c r="BK108" s="330">
        <v>0</v>
      </c>
      <c r="BL108" s="330">
        <v>0</v>
      </c>
      <c r="BM108" s="330">
        <v>0</v>
      </c>
      <c r="BN108" s="330">
        <v>0</v>
      </c>
      <c r="BO108" s="330">
        <v>0</v>
      </c>
      <c r="BP108" s="330">
        <v>0</v>
      </c>
      <c r="BQ108" s="330">
        <v>0</v>
      </c>
      <c r="BR108" s="330">
        <v>0</v>
      </c>
      <c r="BS108" s="330">
        <v>0</v>
      </c>
      <c r="BT108" s="330">
        <v>0</v>
      </c>
      <c r="BU108" s="330">
        <v>0</v>
      </c>
      <c r="BV108" s="330">
        <v>0</v>
      </c>
      <c r="BW108" s="330">
        <v>0</v>
      </c>
      <c r="BX108" s="330">
        <v>0</v>
      </c>
      <c r="BY108" s="330">
        <v>0</v>
      </c>
      <c r="BZ108" s="330">
        <v>0</v>
      </c>
      <c r="CA108" s="330">
        <v>0</v>
      </c>
      <c r="CB108" s="330">
        <v>0</v>
      </c>
      <c r="CC108" s="330">
        <v>0</v>
      </c>
      <c r="CD108" s="330">
        <v>0</v>
      </c>
      <c r="CE108" s="330">
        <v>0</v>
      </c>
      <c r="CF108" s="330">
        <v>0</v>
      </c>
      <c r="CG108" s="330">
        <v>0</v>
      </c>
      <c r="CH108" s="330">
        <v>0</v>
      </c>
      <c r="CI108" s="330">
        <v>0</v>
      </c>
      <c r="CJ108" s="330">
        <v>0</v>
      </c>
      <c r="CK108" s="330">
        <v>0</v>
      </c>
      <c r="CL108" s="330">
        <v>0</v>
      </c>
      <c r="CM108" s="330">
        <v>0</v>
      </c>
      <c r="CN108" s="330">
        <v>0</v>
      </c>
      <c r="CO108" s="330">
        <v>0</v>
      </c>
      <c r="CP108" s="330">
        <v>0</v>
      </c>
      <c r="CQ108" s="330">
        <v>0</v>
      </c>
      <c r="CR108" s="330">
        <v>0</v>
      </c>
      <c r="CS108" s="330">
        <v>0</v>
      </c>
      <c r="CT108" s="330">
        <v>0</v>
      </c>
      <c r="CU108" s="330">
        <v>0</v>
      </c>
      <c r="CV108" s="330">
        <v>0</v>
      </c>
      <c r="CW108" s="330">
        <v>0</v>
      </c>
      <c r="CX108" s="330">
        <v>0</v>
      </c>
      <c r="CY108" s="330">
        <v>0</v>
      </c>
      <c r="CZ108" s="330">
        <v>0</v>
      </c>
      <c r="DA108" s="330">
        <v>0</v>
      </c>
      <c r="DB108" s="330">
        <v>0</v>
      </c>
      <c r="DC108" s="330">
        <v>0</v>
      </c>
      <c r="DD108" s="330">
        <v>0</v>
      </c>
      <c r="DE108" s="330">
        <v>0</v>
      </c>
      <c r="DF108" s="330">
        <v>0</v>
      </c>
      <c r="DG108" s="330">
        <v>0</v>
      </c>
      <c r="DH108" s="330">
        <v>0</v>
      </c>
      <c r="DI108" s="330">
        <v>0</v>
      </c>
      <c r="DJ108" s="330">
        <v>0</v>
      </c>
      <c r="DK108" s="330">
        <v>0</v>
      </c>
      <c r="DL108" s="330">
        <v>0</v>
      </c>
      <c r="DM108" s="330">
        <v>0</v>
      </c>
      <c r="DN108" s="330">
        <v>0</v>
      </c>
      <c r="DO108" s="330">
        <v>0</v>
      </c>
      <c r="DP108" s="330">
        <v>0</v>
      </c>
      <c r="DQ108" s="330">
        <v>0</v>
      </c>
      <c r="DR108" s="330">
        <v>0</v>
      </c>
      <c r="DS108" s="330">
        <v>0</v>
      </c>
      <c r="DT108" s="330">
        <v>0</v>
      </c>
      <c r="DU108" s="330">
        <v>0</v>
      </c>
      <c r="DV108" s="330">
        <v>0</v>
      </c>
      <c r="DW108" s="330">
        <v>0</v>
      </c>
      <c r="DX108" s="330">
        <v>0</v>
      </c>
      <c r="DY108" s="330">
        <v>0</v>
      </c>
      <c r="DZ108" s="330">
        <v>0</v>
      </c>
      <c r="EA108" s="330">
        <v>0</v>
      </c>
      <c r="EB108" s="330">
        <v>0</v>
      </c>
      <c r="EC108" s="330">
        <v>0</v>
      </c>
      <c r="ED108" s="330">
        <v>0</v>
      </c>
      <c r="EE108" s="330">
        <v>0</v>
      </c>
      <c r="EF108" s="330">
        <v>0</v>
      </c>
      <c r="EG108" s="330">
        <v>0</v>
      </c>
      <c r="EH108" s="330">
        <v>0</v>
      </c>
      <c r="EI108" s="330">
        <v>0</v>
      </c>
      <c r="EJ108" s="330">
        <v>0</v>
      </c>
      <c r="EK108" s="330">
        <v>0</v>
      </c>
      <c r="EL108" s="330">
        <v>0</v>
      </c>
      <c r="EM108" s="330">
        <v>0</v>
      </c>
      <c r="EN108" s="330">
        <v>0</v>
      </c>
      <c r="EO108" s="330">
        <v>0</v>
      </c>
      <c r="EP108" s="330">
        <v>0</v>
      </c>
      <c r="EQ108" s="330">
        <v>0</v>
      </c>
      <c r="ER108" s="330">
        <v>0</v>
      </c>
      <c r="ES108" s="330">
        <v>0</v>
      </c>
      <c r="ET108" s="330">
        <v>0</v>
      </c>
      <c r="EU108" s="330">
        <v>0</v>
      </c>
      <c r="EV108" s="330">
        <v>0</v>
      </c>
      <c r="EW108" s="330">
        <v>0</v>
      </c>
      <c r="EX108" s="330">
        <v>0</v>
      </c>
      <c r="EY108" s="330">
        <v>0</v>
      </c>
      <c r="EZ108" s="330">
        <v>0</v>
      </c>
      <c r="FA108" s="330">
        <v>0</v>
      </c>
      <c r="FB108" s="330">
        <v>0</v>
      </c>
      <c r="FC108" s="330">
        <v>0</v>
      </c>
      <c r="FD108" s="330">
        <v>0</v>
      </c>
      <c r="FE108" s="330">
        <v>0</v>
      </c>
      <c r="FF108" s="330">
        <v>0</v>
      </c>
      <c r="FG108" s="330">
        <v>0</v>
      </c>
      <c r="FH108" s="330">
        <v>0</v>
      </c>
      <c r="FI108" s="330">
        <v>0</v>
      </c>
      <c r="FJ108" s="330">
        <v>0</v>
      </c>
      <c r="FK108" s="330">
        <v>0</v>
      </c>
      <c r="FL108" s="330">
        <v>0</v>
      </c>
      <c r="FM108" s="330">
        <v>0</v>
      </c>
      <c r="FN108" s="330">
        <v>0</v>
      </c>
      <c r="FO108" s="330">
        <v>0</v>
      </c>
      <c r="FP108" s="330">
        <v>0</v>
      </c>
      <c r="FQ108" s="330">
        <v>0</v>
      </c>
      <c r="FR108" s="330">
        <v>0</v>
      </c>
      <c r="FS108" s="330">
        <v>0</v>
      </c>
      <c r="FT108" s="330">
        <v>0</v>
      </c>
      <c r="FU108" s="330">
        <v>0</v>
      </c>
      <c r="FV108" s="330">
        <v>0</v>
      </c>
      <c r="FW108" s="330">
        <v>0</v>
      </c>
      <c r="FX108" s="330">
        <v>0</v>
      </c>
      <c r="FY108" s="330">
        <v>0</v>
      </c>
      <c r="FZ108" s="330">
        <v>0</v>
      </c>
      <c r="GA108" s="330">
        <v>0</v>
      </c>
      <c r="GB108" s="330">
        <v>0</v>
      </c>
      <c r="GC108" s="330">
        <v>0</v>
      </c>
      <c r="GD108" s="330">
        <v>0</v>
      </c>
      <c r="GE108" s="330">
        <v>0</v>
      </c>
      <c r="GF108" s="330">
        <v>0</v>
      </c>
      <c r="GG108" s="330">
        <v>0</v>
      </c>
      <c r="GH108" s="330">
        <v>0</v>
      </c>
      <c r="GI108" s="330">
        <v>0</v>
      </c>
      <c r="GJ108" s="330">
        <v>0</v>
      </c>
      <c r="GK108" s="330">
        <v>0</v>
      </c>
      <c r="GL108" s="330">
        <v>0</v>
      </c>
      <c r="GM108" s="330">
        <v>0</v>
      </c>
      <c r="GN108" s="330">
        <v>0</v>
      </c>
      <c r="GO108" s="330">
        <v>0</v>
      </c>
      <c r="GP108" s="330">
        <v>0</v>
      </c>
      <c r="GQ108" s="330">
        <v>0</v>
      </c>
      <c r="GR108" s="330">
        <v>0</v>
      </c>
      <c r="GS108" s="330">
        <v>0</v>
      </c>
      <c r="GT108" s="330">
        <v>0</v>
      </c>
      <c r="GU108" s="330">
        <v>0</v>
      </c>
      <c r="GV108" s="330">
        <v>0</v>
      </c>
      <c r="GW108" s="330">
        <v>0</v>
      </c>
      <c r="GX108" s="330">
        <v>0</v>
      </c>
      <c r="GY108" s="330">
        <v>0</v>
      </c>
      <c r="GZ108" s="330">
        <v>0</v>
      </c>
      <c r="HA108" s="330">
        <v>0</v>
      </c>
      <c r="HB108" s="330">
        <v>0</v>
      </c>
      <c r="HC108" s="330">
        <v>0</v>
      </c>
      <c r="HD108" s="330">
        <v>0</v>
      </c>
      <c r="HE108" s="330">
        <v>0</v>
      </c>
      <c r="HF108" s="330">
        <v>0</v>
      </c>
      <c r="HG108" s="330">
        <v>0</v>
      </c>
      <c r="HH108" s="330">
        <v>0</v>
      </c>
      <c r="HI108" s="330">
        <v>0</v>
      </c>
      <c r="HJ108" s="330">
        <v>0</v>
      </c>
      <c r="HK108" s="330">
        <v>0</v>
      </c>
      <c r="HL108" s="330">
        <v>0</v>
      </c>
      <c r="HM108" s="330">
        <v>0</v>
      </c>
      <c r="HN108" s="330">
        <v>0</v>
      </c>
      <c r="HO108" s="330">
        <v>0</v>
      </c>
      <c r="HP108" s="330">
        <v>0</v>
      </c>
      <c r="HQ108" s="330">
        <v>0</v>
      </c>
      <c r="HR108" s="330">
        <v>0</v>
      </c>
      <c r="HS108" s="330">
        <v>0</v>
      </c>
      <c r="HT108" s="330">
        <v>0</v>
      </c>
      <c r="HU108" s="330">
        <v>0</v>
      </c>
      <c r="HV108" s="330">
        <v>0</v>
      </c>
      <c r="HW108" s="330">
        <v>0</v>
      </c>
      <c r="HX108" s="330">
        <v>0</v>
      </c>
      <c r="HY108" s="330">
        <v>0</v>
      </c>
      <c r="HZ108" s="330">
        <v>0</v>
      </c>
      <c r="IA108" s="330">
        <v>0</v>
      </c>
      <c r="IB108" s="330">
        <v>0</v>
      </c>
      <c r="IC108" s="330">
        <v>0</v>
      </c>
      <c r="ID108" s="330">
        <v>0</v>
      </c>
      <c r="IE108" s="330">
        <v>0</v>
      </c>
      <c r="IF108" s="330">
        <v>0</v>
      </c>
      <c r="IG108" s="330">
        <v>0</v>
      </c>
      <c r="IH108" s="330">
        <v>0</v>
      </c>
      <c r="II108" s="330">
        <v>0</v>
      </c>
      <c r="IJ108" s="330">
        <v>0</v>
      </c>
      <c r="IK108" s="330">
        <v>0</v>
      </c>
      <c r="IL108" s="330">
        <v>0</v>
      </c>
      <c r="IM108" s="330">
        <v>0</v>
      </c>
      <c r="IN108" s="330">
        <v>0</v>
      </c>
      <c r="IO108" s="330">
        <v>0</v>
      </c>
      <c r="IP108" s="330">
        <v>0</v>
      </c>
      <c r="IQ108" s="330">
        <v>0</v>
      </c>
      <c r="IR108" s="330">
        <v>0</v>
      </c>
      <c r="IS108" s="330">
        <v>0</v>
      </c>
      <c r="IT108" s="330">
        <v>0</v>
      </c>
      <c r="IU108" s="330">
        <v>0</v>
      </c>
      <c r="IV108" s="330">
        <v>0</v>
      </c>
      <c r="IW108" s="330">
        <v>0</v>
      </c>
      <c r="IX108" s="330">
        <v>0</v>
      </c>
      <c r="IY108" s="330">
        <v>0</v>
      </c>
      <c r="IZ108" s="330">
        <v>0</v>
      </c>
      <c r="JA108" s="330">
        <v>0</v>
      </c>
      <c r="JB108" s="330">
        <v>0</v>
      </c>
      <c r="JC108" s="330">
        <v>0</v>
      </c>
      <c r="JD108" s="330">
        <v>0</v>
      </c>
      <c r="JE108" s="330">
        <v>0</v>
      </c>
      <c r="JF108" s="330">
        <v>0</v>
      </c>
      <c r="JG108" s="330">
        <v>0</v>
      </c>
      <c r="JH108" s="330">
        <v>0</v>
      </c>
      <c r="JI108" s="330">
        <v>0</v>
      </c>
      <c r="JJ108" s="330">
        <v>0</v>
      </c>
      <c r="JK108" s="330">
        <v>0</v>
      </c>
      <c r="JL108" s="330">
        <v>0</v>
      </c>
      <c r="JM108" s="330">
        <v>0</v>
      </c>
      <c r="JN108" s="330">
        <v>0</v>
      </c>
      <c r="JO108" s="330">
        <v>0</v>
      </c>
      <c r="JP108" s="330">
        <v>0</v>
      </c>
      <c r="JQ108" s="330">
        <v>0</v>
      </c>
      <c r="JR108" s="330">
        <v>0</v>
      </c>
      <c r="JS108" s="330">
        <v>0</v>
      </c>
      <c r="JT108" s="330">
        <v>0</v>
      </c>
      <c r="JU108" s="330">
        <v>0</v>
      </c>
      <c r="JV108" s="330">
        <v>0</v>
      </c>
      <c r="JW108" s="330">
        <v>0</v>
      </c>
      <c r="JX108" s="330">
        <v>0</v>
      </c>
      <c r="JY108" s="330">
        <v>0</v>
      </c>
      <c r="JZ108" s="330">
        <v>0</v>
      </c>
      <c r="KA108" s="330">
        <v>0</v>
      </c>
      <c r="KB108" s="330">
        <v>0</v>
      </c>
      <c r="KC108" s="330">
        <v>0</v>
      </c>
      <c r="KD108" s="330">
        <v>0</v>
      </c>
      <c r="KE108" s="330">
        <v>0</v>
      </c>
      <c r="KF108" s="330">
        <v>0</v>
      </c>
      <c r="KG108" s="330">
        <v>0</v>
      </c>
      <c r="KH108" s="330">
        <v>0</v>
      </c>
      <c r="KI108" s="330">
        <v>0</v>
      </c>
      <c r="KJ108" s="330">
        <v>0</v>
      </c>
      <c r="KK108" s="330">
        <v>0</v>
      </c>
      <c r="KL108" s="330">
        <v>0</v>
      </c>
      <c r="KM108" s="330">
        <v>0</v>
      </c>
      <c r="KN108" s="330">
        <v>0</v>
      </c>
      <c r="KO108" s="330">
        <v>0</v>
      </c>
      <c r="KP108" s="330">
        <v>0</v>
      </c>
      <c r="KQ108" s="167"/>
      <c r="KS108" s="169">
        <f t="shared" si="11"/>
        <v>0</v>
      </c>
      <c r="KT108" s="169">
        <f t="shared" si="12"/>
        <v>0</v>
      </c>
      <c r="KU108" s="169">
        <f t="shared" si="14"/>
        <v>0</v>
      </c>
      <c r="KV108" s="178"/>
      <c r="KW108" s="178"/>
      <c r="KY108" s="168">
        <f t="shared" si="13"/>
        <v>0</v>
      </c>
    </row>
    <row r="109" spans="1:311" ht="12.75" customHeight="1" x14ac:dyDescent="0.25">
      <c r="A109" s="166">
        <f t="shared" si="9"/>
        <v>2012</v>
      </c>
      <c r="B109" s="273">
        <f>DATE(YEAR(B110),MONTH(B110)-2,0)</f>
        <v>41182</v>
      </c>
      <c r="C109" s="330">
        <v>0</v>
      </c>
      <c r="D109" s="330">
        <v>0</v>
      </c>
      <c r="E109" s="330">
        <v>0</v>
      </c>
      <c r="F109" s="330">
        <v>0</v>
      </c>
      <c r="G109" s="330">
        <v>0</v>
      </c>
      <c r="H109" s="330">
        <v>0</v>
      </c>
      <c r="I109" s="330">
        <v>0</v>
      </c>
      <c r="J109" s="330">
        <v>0</v>
      </c>
      <c r="K109" s="330">
        <v>0</v>
      </c>
      <c r="L109" s="330">
        <v>0</v>
      </c>
      <c r="M109" s="330">
        <v>0</v>
      </c>
      <c r="N109" s="330">
        <v>0</v>
      </c>
      <c r="O109" s="330">
        <v>0</v>
      </c>
      <c r="P109" s="330">
        <v>0</v>
      </c>
      <c r="Q109" s="330">
        <v>0</v>
      </c>
      <c r="R109" s="330">
        <v>0</v>
      </c>
      <c r="S109" s="330">
        <v>0</v>
      </c>
      <c r="T109" s="330">
        <v>0</v>
      </c>
      <c r="U109" s="330">
        <v>0</v>
      </c>
      <c r="V109" s="330">
        <v>0</v>
      </c>
      <c r="W109" s="330">
        <v>0</v>
      </c>
      <c r="X109" s="330">
        <v>0</v>
      </c>
      <c r="Y109" s="330">
        <v>0</v>
      </c>
      <c r="Z109" s="330">
        <v>0</v>
      </c>
      <c r="AA109" s="330">
        <v>0</v>
      </c>
      <c r="AB109" s="330">
        <v>0</v>
      </c>
      <c r="AC109" s="330">
        <v>0</v>
      </c>
      <c r="AD109" s="330">
        <v>0</v>
      </c>
      <c r="AE109" s="330">
        <v>0</v>
      </c>
      <c r="AF109" s="330">
        <v>0</v>
      </c>
      <c r="AG109" s="330">
        <v>0</v>
      </c>
      <c r="AH109" s="330">
        <v>0</v>
      </c>
      <c r="AI109" s="330">
        <v>0</v>
      </c>
      <c r="AJ109" s="330">
        <v>0</v>
      </c>
      <c r="AK109" s="330">
        <v>0</v>
      </c>
      <c r="AL109" s="330">
        <v>0</v>
      </c>
      <c r="AM109" s="330">
        <v>0</v>
      </c>
      <c r="AN109" s="330">
        <v>0</v>
      </c>
      <c r="AO109" s="330">
        <v>0</v>
      </c>
      <c r="AP109" s="330">
        <v>0</v>
      </c>
      <c r="AQ109" s="330">
        <v>0</v>
      </c>
      <c r="AR109" s="330">
        <v>0</v>
      </c>
      <c r="AS109" s="330">
        <v>0</v>
      </c>
      <c r="AT109" s="330">
        <v>0</v>
      </c>
      <c r="AU109" s="330">
        <v>0</v>
      </c>
      <c r="AV109" s="330">
        <v>0</v>
      </c>
      <c r="AW109" s="330">
        <v>0</v>
      </c>
      <c r="AX109" s="330">
        <v>0</v>
      </c>
      <c r="AY109" s="330">
        <v>0</v>
      </c>
      <c r="AZ109" s="330">
        <v>0</v>
      </c>
      <c r="BA109" s="330">
        <v>0</v>
      </c>
      <c r="BB109" s="330">
        <v>0</v>
      </c>
      <c r="BC109" s="330">
        <v>0</v>
      </c>
      <c r="BD109" s="330">
        <v>0</v>
      </c>
      <c r="BE109" s="330">
        <v>0</v>
      </c>
      <c r="BF109" s="330">
        <v>0</v>
      </c>
      <c r="BG109" s="330">
        <v>0</v>
      </c>
      <c r="BH109" s="330">
        <v>0</v>
      </c>
      <c r="BI109" s="330">
        <v>0</v>
      </c>
      <c r="BJ109" s="330">
        <v>0</v>
      </c>
      <c r="BK109" s="330">
        <v>0</v>
      </c>
      <c r="BL109" s="330">
        <v>0</v>
      </c>
      <c r="BM109" s="330">
        <v>0</v>
      </c>
      <c r="BN109" s="330">
        <v>0</v>
      </c>
      <c r="BO109" s="330">
        <v>0</v>
      </c>
      <c r="BP109" s="330">
        <v>0</v>
      </c>
      <c r="BQ109" s="330">
        <v>0</v>
      </c>
      <c r="BR109" s="330">
        <v>0</v>
      </c>
      <c r="BS109" s="330">
        <v>0</v>
      </c>
      <c r="BT109" s="330">
        <v>0</v>
      </c>
      <c r="BU109" s="330">
        <v>0</v>
      </c>
      <c r="BV109" s="330">
        <v>0</v>
      </c>
      <c r="BW109" s="330">
        <v>0</v>
      </c>
      <c r="BX109" s="330">
        <v>0</v>
      </c>
      <c r="BY109" s="330">
        <v>0</v>
      </c>
      <c r="BZ109" s="330">
        <v>0</v>
      </c>
      <c r="CA109" s="330">
        <v>0</v>
      </c>
      <c r="CB109" s="330">
        <v>0</v>
      </c>
      <c r="CC109" s="330">
        <v>0</v>
      </c>
      <c r="CD109" s="330">
        <v>0</v>
      </c>
      <c r="CE109" s="330">
        <v>0</v>
      </c>
      <c r="CF109" s="330">
        <v>0</v>
      </c>
      <c r="CG109" s="330">
        <v>0</v>
      </c>
      <c r="CH109" s="330">
        <v>0</v>
      </c>
      <c r="CI109" s="330">
        <v>0</v>
      </c>
      <c r="CJ109" s="330">
        <v>0</v>
      </c>
      <c r="CK109" s="330">
        <v>0</v>
      </c>
      <c r="CL109" s="330">
        <v>0</v>
      </c>
      <c r="CM109" s="330">
        <v>0</v>
      </c>
      <c r="CN109" s="330">
        <v>0</v>
      </c>
      <c r="CO109" s="330">
        <v>0</v>
      </c>
      <c r="CP109" s="330">
        <v>0</v>
      </c>
      <c r="CQ109" s="330">
        <v>0</v>
      </c>
      <c r="CR109" s="330">
        <v>0</v>
      </c>
      <c r="CS109" s="330">
        <v>0</v>
      </c>
      <c r="CT109" s="330">
        <v>0</v>
      </c>
      <c r="CU109" s="330">
        <v>0</v>
      </c>
      <c r="CV109" s="330">
        <v>0</v>
      </c>
      <c r="CW109" s="330">
        <v>0</v>
      </c>
      <c r="CX109" s="330">
        <v>0</v>
      </c>
      <c r="CY109" s="330">
        <v>0</v>
      </c>
      <c r="CZ109" s="330">
        <v>0</v>
      </c>
      <c r="DA109" s="330">
        <v>0</v>
      </c>
      <c r="DB109" s="330">
        <v>0</v>
      </c>
      <c r="DC109" s="330">
        <v>0</v>
      </c>
      <c r="DD109" s="330">
        <v>0</v>
      </c>
      <c r="DE109" s="330">
        <v>0</v>
      </c>
      <c r="DF109" s="330">
        <v>0</v>
      </c>
      <c r="DG109" s="330">
        <v>0</v>
      </c>
      <c r="DH109" s="330">
        <v>0</v>
      </c>
      <c r="DI109" s="330">
        <v>0</v>
      </c>
      <c r="DJ109" s="330">
        <v>0</v>
      </c>
      <c r="DK109" s="330">
        <v>0</v>
      </c>
      <c r="DL109" s="330">
        <v>0</v>
      </c>
      <c r="DM109" s="330">
        <v>0</v>
      </c>
      <c r="DN109" s="330">
        <v>0</v>
      </c>
      <c r="DO109" s="330">
        <v>0</v>
      </c>
      <c r="DP109" s="330">
        <v>0</v>
      </c>
      <c r="DQ109" s="330">
        <v>0</v>
      </c>
      <c r="DR109" s="330">
        <v>0</v>
      </c>
      <c r="DS109" s="330">
        <v>0</v>
      </c>
      <c r="DT109" s="330">
        <v>0</v>
      </c>
      <c r="DU109" s="330">
        <v>0</v>
      </c>
      <c r="DV109" s="330">
        <v>0</v>
      </c>
      <c r="DW109" s="330">
        <v>0</v>
      </c>
      <c r="DX109" s="330">
        <v>0</v>
      </c>
      <c r="DY109" s="330">
        <v>0</v>
      </c>
      <c r="DZ109" s="330">
        <v>0</v>
      </c>
      <c r="EA109" s="330">
        <v>0</v>
      </c>
      <c r="EB109" s="330">
        <v>0</v>
      </c>
      <c r="EC109" s="330">
        <v>0</v>
      </c>
      <c r="ED109" s="330">
        <v>0</v>
      </c>
      <c r="EE109" s="330">
        <v>0</v>
      </c>
      <c r="EF109" s="330">
        <v>0</v>
      </c>
      <c r="EG109" s="330">
        <v>0</v>
      </c>
      <c r="EH109" s="330">
        <v>0</v>
      </c>
      <c r="EI109" s="330">
        <v>0</v>
      </c>
      <c r="EJ109" s="330">
        <v>0</v>
      </c>
      <c r="EK109" s="330">
        <v>0</v>
      </c>
      <c r="EL109" s="330">
        <v>0</v>
      </c>
      <c r="EM109" s="330">
        <v>0</v>
      </c>
      <c r="EN109" s="330">
        <v>0</v>
      </c>
      <c r="EO109" s="330">
        <v>0</v>
      </c>
      <c r="EP109" s="330">
        <v>0</v>
      </c>
      <c r="EQ109" s="330">
        <v>0</v>
      </c>
      <c r="ER109" s="330">
        <v>0</v>
      </c>
      <c r="ES109" s="330">
        <v>0</v>
      </c>
      <c r="ET109" s="330">
        <v>0</v>
      </c>
      <c r="EU109" s="330">
        <v>0</v>
      </c>
      <c r="EV109" s="330">
        <v>0</v>
      </c>
      <c r="EW109" s="330">
        <v>0</v>
      </c>
      <c r="EX109" s="330">
        <v>0</v>
      </c>
      <c r="EY109" s="330">
        <v>0</v>
      </c>
      <c r="EZ109" s="330">
        <v>0</v>
      </c>
      <c r="FA109" s="330">
        <v>0</v>
      </c>
      <c r="FB109" s="330">
        <v>0</v>
      </c>
      <c r="FC109" s="330">
        <v>0</v>
      </c>
      <c r="FD109" s="330">
        <v>0</v>
      </c>
      <c r="FE109" s="330">
        <v>0</v>
      </c>
      <c r="FF109" s="330">
        <v>0</v>
      </c>
      <c r="FG109" s="330">
        <v>0</v>
      </c>
      <c r="FH109" s="330">
        <v>0</v>
      </c>
      <c r="FI109" s="330">
        <v>0</v>
      </c>
      <c r="FJ109" s="330">
        <v>0</v>
      </c>
      <c r="FK109" s="330">
        <v>0</v>
      </c>
      <c r="FL109" s="330">
        <v>0</v>
      </c>
      <c r="FM109" s="330">
        <v>0</v>
      </c>
      <c r="FN109" s="330">
        <v>0</v>
      </c>
      <c r="FO109" s="330">
        <v>0</v>
      </c>
      <c r="FP109" s="330">
        <v>0</v>
      </c>
      <c r="FQ109" s="330">
        <v>0</v>
      </c>
      <c r="FR109" s="330">
        <v>0</v>
      </c>
      <c r="FS109" s="330">
        <v>0</v>
      </c>
      <c r="FT109" s="330">
        <v>0</v>
      </c>
      <c r="FU109" s="330">
        <v>0</v>
      </c>
      <c r="FV109" s="330">
        <v>0</v>
      </c>
      <c r="FW109" s="330">
        <v>0</v>
      </c>
      <c r="FX109" s="330">
        <v>0</v>
      </c>
      <c r="FY109" s="330">
        <v>0</v>
      </c>
      <c r="FZ109" s="330">
        <v>0</v>
      </c>
      <c r="GA109" s="330">
        <v>0</v>
      </c>
      <c r="GB109" s="330">
        <v>0</v>
      </c>
      <c r="GC109" s="330">
        <v>0</v>
      </c>
      <c r="GD109" s="330">
        <v>0</v>
      </c>
      <c r="GE109" s="330">
        <v>0</v>
      </c>
      <c r="GF109" s="330">
        <v>0</v>
      </c>
      <c r="GG109" s="330">
        <v>0</v>
      </c>
      <c r="GH109" s="330">
        <v>0</v>
      </c>
      <c r="GI109" s="330">
        <v>0</v>
      </c>
      <c r="GJ109" s="330">
        <v>0</v>
      </c>
      <c r="GK109" s="330">
        <v>0</v>
      </c>
      <c r="GL109" s="330">
        <v>0</v>
      </c>
      <c r="GM109" s="330">
        <v>0</v>
      </c>
      <c r="GN109" s="330">
        <v>0</v>
      </c>
      <c r="GO109" s="330">
        <v>0</v>
      </c>
      <c r="GP109" s="330">
        <v>0</v>
      </c>
      <c r="GQ109" s="330">
        <v>0</v>
      </c>
      <c r="GR109" s="330">
        <v>0</v>
      </c>
      <c r="GS109" s="330">
        <v>0</v>
      </c>
      <c r="GT109" s="330">
        <v>0</v>
      </c>
      <c r="GU109" s="330">
        <v>0</v>
      </c>
      <c r="GV109" s="330">
        <v>0</v>
      </c>
      <c r="GW109" s="330">
        <v>0</v>
      </c>
      <c r="GX109" s="330">
        <v>0</v>
      </c>
      <c r="GY109" s="330">
        <v>0</v>
      </c>
      <c r="GZ109" s="330">
        <v>0</v>
      </c>
      <c r="HA109" s="330">
        <v>0</v>
      </c>
      <c r="HB109" s="330">
        <v>0</v>
      </c>
      <c r="HC109" s="330">
        <v>0</v>
      </c>
      <c r="HD109" s="330">
        <v>0</v>
      </c>
      <c r="HE109" s="330">
        <v>0</v>
      </c>
      <c r="HF109" s="330">
        <v>0</v>
      </c>
      <c r="HG109" s="330">
        <v>0</v>
      </c>
      <c r="HH109" s="330">
        <v>0</v>
      </c>
      <c r="HI109" s="330">
        <v>0</v>
      </c>
      <c r="HJ109" s="330">
        <v>0</v>
      </c>
      <c r="HK109" s="330">
        <v>0</v>
      </c>
      <c r="HL109" s="330">
        <v>0</v>
      </c>
      <c r="HM109" s="330">
        <v>0</v>
      </c>
      <c r="HN109" s="330">
        <v>0</v>
      </c>
      <c r="HO109" s="330">
        <v>0</v>
      </c>
      <c r="HP109" s="330">
        <v>0</v>
      </c>
      <c r="HQ109" s="330">
        <v>0</v>
      </c>
      <c r="HR109" s="330">
        <v>0</v>
      </c>
      <c r="HS109" s="330">
        <v>0</v>
      </c>
      <c r="HT109" s="330">
        <v>0</v>
      </c>
      <c r="HU109" s="330">
        <v>0</v>
      </c>
      <c r="HV109" s="330">
        <v>0</v>
      </c>
      <c r="HW109" s="330">
        <v>0</v>
      </c>
      <c r="HX109" s="330">
        <v>0</v>
      </c>
      <c r="HY109" s="330">
        <v>0</v>
      </c>
      <c r="HZ109" s="330">
        <v>0</v>
      </c>
      <c r="IA109" s="330">
        <v>0</v>
      </c>
      <c r="IB109" s="330">
        <v>0</v>
      </c>
      <c r="IC109" s="330">
        <v>0</v>
      </c>
      <c r="ID109" s="330">
        <v>0</v>
      </c>
      <c r="IE109" s="330">
        <v>0</v>
      </c>
      <c r="IF109" s="330">
        <v>0</v>
      </c>
      <c r="IG109" s="330">
        <v>0</v>
      </c>
      <c r="IH109" s="330">
        <v>0</v>
      </c>
      <c r="II109" s="330">
        <v>0</v>
      </c>
      <c r="IJ109" s="330">
        <v>0</v>
      </c>
      <c r="IK109" s="330">
        <v>0</v>
      </c>
      <c r="IL109" s="330">
        <v>0</v>
      </c>
      <c r="IM109" s="330">
        <v>0</v>
      </c>
      <c r="IN109" s="330">
        <v>0</v>
      </c>
      <c r="IO109" s="330">
        <v>0</v>
      </c>
      <c r="IP109" s="330">
        <v>0</v>
      </c>
      <c r="IQ109" s="330">
        <v>0</v>
      </c>
      <c r="IR109" s="330">
        <v>0</v>
      </c>
      <c r="IS109" s="330">
        <v>0</v>
      </c>
      <c r="IT109" s="330">
        <v>0</v>
      </c>
      <c r="IU109" s="330">
        <v>0</v>
      </c>
      <c r="IV109" s="330">
        <v>0</v>
      </c>
      <c r="IW109" s="330">
        <v>0</v>
      </c>
      <c r="IX109" s="330">
        <v>0</v>
      </c>
      <c r="IY109" s="330">
        <v>0</v>
      </c>
      <c r="IZ109" s="330">
        <v>0</v>
      </c>
      <c r="JA109" s="330">
        <v>0</v>
      </c>
      <c r="JB109" s="330">
        <v>0</v>
      </c>
      <c r="JC109" s="330">
        <v>0</v>
      </c>
      <c r="JD109" s="330">
        <v>0</v>
      </c>
      <c r="JE109" s="330">
        <v>0</v>
      </c>
      <c r="JF109" s="330">
        <v>0</v>
      </c>
      <c r="JG109" s="330">
        <v>0</v>
      </c>
      <c r="JH109" s="330">
        <v>0</v>
      </c>
      <c r="JI109" s="330">
        <v>0</v>
      </c>
      <c r="JJ109" s="330">
        <v>0</v>
      </c>
      <c r="JK109" s="330">
        <v>0</v>
      </c>
      <c r="JL109" s="330">
        <v>0</v>
      </c>
      <c r="JM109" s="330">
        <v>0</v>
      </c>
      <c r="JN109" s="330">
        <v>0</v>
      </c>
      <c r="JO109" s="330">
        <v>0</v>
      </c>
      <c r="JP109" s="330">
        <v>0</v>
      </c>
      <c r="JQ109" s="330">
        <v>0</v>
      </c>
      <c r="JR109" s="330">
        <v>0</v>
      </c>
      <c r="JS109" s="330">
        <v>0</v>
      </c>
      <c r="JT109" s="330">
        <v>0</v>
      </c>
      <c r="JU109" s="330">
        <v>0</v>
      </c>
      <c r="JV109" s="330">
        <v>0</v>
      </c>
      <c r="JW109" s="330">
        <v>0</v>
      </c>
      <c r="JX109" s="330">
        <v>0</v>
      </c>
      <c r="JY109" s="330">
        <v>0</v>
      </c>
      <c r="JZ109" s="330">
        <v>0</v>
      </c>
      <c r="KA109" s="330">
        <v>0</v>
      </c>
      <c r="KB109" s="330">
        <v>0</v>
      </c>
      <c r="KC109" s="330">
        <v>0</v>
      </c>
      <c r="KD109" s="330">
        <v>0</v>
      </c>
      <c r="KE109" s="330">
        <v>0</v>
      </c>
      <c r="KF109" s="330">
        <v>0</v>
      </c>
      <c r="KG109" s="330">
        <v>0</v>
      </c>
      <c r="KH109" s="330">
        <v>0</v>
      </c>
      <c r="KI109" s="330">
        <v>0</v>
      </c>
      <c r="KJ109" s="330">
        <v>0</v>
      </c>
      <c r="KK109" s="330">
        <v>0</v>
      </c>
      <c r="KL109" s="330">
        <v>0</v>
      </c>
      <c r="KM109" s="330">
        <v>0</v>
      </c>
      <c r="KN109" s="330">
        <v>0</v>
      </c>
      <c r="KO109" s="330">
        <v>0</v>
      </c>
      <c r="KP109" s="330">
        <v>0</v>
      </c>
      <c r="KQ109" s="167"/>
      <c r="KS109" s="169">
        <f t="shared" si="11"/>
        <v>0</v>
      </c>
      <c r="KT109" s="169">
        <f t="shared" si="12"/>
        <v>0</v>
      </c>
      <c r="KU109" s="169">
        <f t="shared" si="14"/>
        <v>0</v>
      </c>
      <c r="KV109" s="178"/>
      <c r="KW109" s="178"/>
      <c r="KY109" s="168">
        <f t="shared" si="13"/>
        <v>0</v>
      </c>
    </row>
    <row r="110" spans="1:311" ht="12.75" customHeight="1" thickBot="1" x14ac:dyDescent="0.3">
      <c r="A110" s="170">
        <f t="shared" si="9"/>
        <v>2012</v>
      </c>
      <c r="B110" s="273">
        <f>ValuationDate</f>
        <v>41274</v>
      </c>
      <c r="C110" s="331">
        <v>0</v>
      </c>
      <c r="D110" s="331">
        <v>0</v>
      </c>
      <c r="E110" s="331">
        <v>0</v>
      </c>
      <c r="F110" s="331">
        <v>0</v>
      </c>
      <c r="G110" s="331">
        <v>0</v>
      </c>
      <c r="H110" s="331">
        <v>0</v>
      </c>
      <c r="I110" s="331">
        <v>0</v>
      </c>
      <c r="J110" s="331">
        <v>0</v>
      </c>
      <c r="K110" s="331">
        <v>0</v>
      </c>
      <c r="L110" s="331">
        <v>0</v>
      </c>
      <c r="M110" s="331">
        <v>0</v>
      </c>
      <c r="N110" s="331">
        <v>0</v>
      </c>
      <c r="O110" s="331">
        <v>0</v>
      </c>
      <c r="P110" s="331">
        <v>0</v>
      </c>
      <c r="Q110" s="331">
        <v>0</v>
      </c>
      <c r="R110" s="331">
        <v>0</v>
      </c>
      <c r="S110" s="331">
        <v>0</v>
      </c>
      <c r="T110" s="331">
        <v>0</v>
      </c>
      <c r="U110" s="331">
        <v>0</v>
      </c>
      <c r="V110" s="331">
        <v>0</v>
      </c>
      <c r="W110" s="331">
        <v>0</v>
      </c>
      <c r="X110" s="331">
        <v>0</v>
      </c>
      <c r="Y110" s="331">
        <v>0</v>
      </c>
      <c r="Z110" s="331">
        <v>0</v>
      </c>
      <c r="AA110" s="331">
        <v>0</v>
      </c>
      <c r="AB110" s="331">
        <v>0</v>
      </c>
      <c r="AC110" s="331">
        <v>0</v>
      </c>
      <c r="AD110" s="331">
        <v>0</v>
      </c>
      <c r="AE110" s="331">
        <v>0</v>
      </c>
      <c r="AF110" s="331">
        <v>0</v>
      </c>
      <c r="AG110" s="331">
        <v>0</v>
      </c>
      <c r="AH110" s="331">
        <v>0</v>
      </c>
      <c r="AI110" s="331">
        <v>0</v>
      </c>
      <c r="AJ110" s="331">
        <v>0</v>
      </c>
      <c r="AK110" s="331">
        <v>0</v>
      </c>
      <c r="AL110" s="331">
        <v>0</v>
      </c>
      <c r="AM110" s="331">
        <v>0</v>
      </c>
      <c r="AN110" s="331">
        <v>0</v>
      </c>
      <c r="AO110" s="331">
        <v>0</v>
      </c>
      <c r="AP110" s="331">
        <v>0</v>
      </c>
      <c r="AQ110" s="331">
        <v>0</v>
      </c>
      <c r="AR110" s="331">
        <v>0</v>
      </c>
      <c r="AS110" s="331">
        <v>0</v>
      </c>
      <c r="AT110" s="331">
        <v>0</v>
      </c>
      <c r="AU110" s="331">
        <v>0</v>
      </c>
      <c r="AV110" s="331">
        <v>0</v>
      </c>
      <c r="AW110" s="331">
        <v>0</v>
      </c>
      <c r="AX110" s="331">
        <v>0</v>
      </c>
      <c r="AY110" s="331">
        <v>0</v>
      </c>
      <c r="AZ110" s="331">
        <v>0</v>
      </c>
      <c r="BA110" s="331">
        <v>0</v>
      </c>
      <c r="BB110" s="331">
        <v>0</v>
      </c>
      <c r="BC110" s="331">
        <v>0</v>
      </c>
      <c r="BD110" s="331">
        <v>0</v>
      </c>
      <c r="BE110" s="331">
        <v>0</v>
      </c>
      <c r="BF110" s="331">
        <v>0</v>
      </c>
      <c r="BG110" s="331">
        <v>0</v>
      </c>
      <c r="BH110" s="331">
        <v>0</v>
      </c>
      <c r="BI110" s="331">
        <v>0</v>
      </c>
      <c r="BJ110" s="331">
        <v>0</v>
      </c>
      <c r="BK110" s="331">
        <v>0</v>
      </c>
      <c r="BL110" s="331">
        <v>0</v>
      </c>
      <c r="BM110" s="331">
        <v>0</v>
      </c>
      <c r="BN110" s="331">
        <v>0</v>
      </c>
      <c r="BO110" s="331">
        <v>0</v>
      </c>
      <c r="BP110" s="331">
        <v>0</v>
      </c>
      <c r="BQ110" s="331">
        <v>0</v>
      </c>
      <c r="BR110" s="331">
        <v>0</v>
      </c>
      <c r="BS110" s="331">
        <v>0</v>
      </c>
      <c r="BT110" s="331">
        <v>0</v>
      </c>
      <c r="BU110" s="331">
        <v>0</v>
      </c>
      <c r="BV110" s="331">
        <v>0</v>
      </c>
      <c r="BW110" s="331">
        <v>0</v>
      </c>
      <c r="BX110" s="331">
        <v>0</v>
      </c>
      <c r="BY110" s="331">
        <v>0</v>
      </c>
      <c r="BZ110" s="331">
        <v>0</v>
      </c>
      <c r="CA110" s="331">
        <v>0</v>
      </c>
      <c r="CB110" s="331">
        <v>0</v>
      </c>
      <c r="CC110" s="331">
        <v>0</v>
      </c>
      <c r="CD110" s="331">
        <v>0</v>
      </c>
      <c r="CE110" s="331">
        <v>0</v>
      </c>
      <c r="CF110" s="331">
        <v>0</v>
      </c>
      <c r="CG110" s="331">
        <v>0</v>
      </c>
      <c r="CH110" s="331">
        <v>0</v>
      </c>
      <c r="CI110" s="331">
        <v>0</v>
      </c>
      <c r="CJ110" s="331">
        <v>0</v>
      </c>
      <c r="CK110" s="331">
        <v>0</v>
      </c>
      <c r="CL110" s="331">
        <v>0</v>
      </c>
      <c r="CM110" s="331">
        <v>0</v>
      </c>
      <c r="CN110" s="331">
        <v>0</v>
      </c>
      <c r="CO110" s="331">
        <v>0</v>
      </c>
      <c r="CP110" s="331">
        <v>0</v>
      </c>
      <c r="CQ110" s="331">
        <v>0</v>
      </c>
      <c r="CR110" s="331">
        <v>0</v>
      </c>
      <c r="CS110" s="331">
        <v>0</v>
      </c>
      <c r="CT110" s="331">
        <v>0</v>
      </c>
      <c r="CU110" s="331">
        <v>0</v>
      </c>
      <c r="CV110" s="331">
        <v>0</v>
      </c>
      <c r="CW110" s="331">
        <v>0</v>
      </c>
      <c r="CX110" s="331">
        <v>0</v>
      </c>
      <c r="CY110" s="331">
        <v>0</v>
      </c>
      <c r="CZ110" s="331">
        <v>0</v>
      </c>
      <c r="DA110" s="331">
        <v>0</v>
      </c>
      <c r="DB110" s="331">
        <v>0</v>
      </c>
      <c r="DC110" s="331">
        <v>0</v>
      </c>
      <c r="DD110" s="331">
        <v>0</v>
      </c>
      <c r="DE110" s="331">
        <v>0</v>
      </c>
      <c r="DF110" s="331">
        <v>0</v>
      </c>
      <c r="DG110" s="331">
        <v>0</v>
      </c>
      <c r="DH110" s="331">
        <v>0</v>
      </c>
      <c r="DI110" s="331">
        <v>0</v>
      </c>
      <c r="DJ110" s="331">
        <v>0</v>
      </c>
      <c r="DK110" s="331">
        <v>0</v>
      </c>
      <c r="DL110" s="331">
        <v>0</v>
      </c>
      <c r="DM110" s="331">
        <v>0</v>
      </c>
      <c r="DN110" s="331">
        <v>0</v>
      </c>
      <c r="DO110" s="331">
        <v>0</v>
      </c>
      <c r="DP110" s="331">
        <v>0</v>
      </c>
      <c r="DQ110" s="331">
        <v>0</v>
      </c>
      <c r="DR110" s="331">
        <v>0</v>
      </c>
      <c r="DS110" s="331">
        <v>0</v>
      </c>
      <c r="DT110" s="331">
        <v>0</v>
      </c>
      <c r="DU110" s="331">
        <v>0</v>
      </c>
      <c r="DV110" s="331">
        <v>0</v>
      </c>
      <c r="DW110" s="331">
        <v>0</v>
      </c>
      <c r="DX110" s="331">
        <v>0</v>
      </c>
      <c r="DY110" s="331">
        <v>0</v>
      </c>
      <c r="DZ110" s="331">
        <v>0</v>
      </c>
      <c r="EA110" s="331">
        <v>0</v>
      </c>
      <c r="EB110" s="331">
        <v>0</v>
      </c>
      <c r="EC110" s="331">
        <v>0</v>
      </c>
      <c r="ED110" s="331">
        <v>0</v>
      </c>
      <c r="EE110" s="331">
        <v>0</v>
      </c>
      <c r="EF110" s="331">
        <v>0</v>
      </c>
      <c r="EG110" s="331">
        <v>0</v>
      </c>
      <c r="EH110" s="331">
        <v>0</v>
      </c>
      <c r="EI110" s="331">
        <v>0</v>
      </c>
      <c r="EJ110" s="331">
        <v>0</v>
      </c>
      <c r="EK110" s="331">
        <v>0</v>
      </c>
      <c r="EL110" s="331">
        <v>0</v>
      </c>
      <c r="EM110" s="331">
        <v>0</v>
      </c>
      <c r="EN110" s="331">
        <v>0</v>
      </c>
      <c r="EO110" s="331">
        <v>0</v>
      </c>
      <c r="EP110" s="331">
        <v>0</v>
      </c>
      <c r="EQ110" s="331">
        <v>0</v>
      </c>
      <c r="ER110" s="331">
        <v>0</v>
      </c>
      <c r="ES110" s="331">
        <v>0</v>
      </c>
      <c r="ET110" s="331">
        <v>0</v>
      </c>
      <c r="EU110" s="331">
        <v>0</v>
      </c>
      <c r="EV110" s="331">
        <v>0</v>
      </c>
      <c r="EW110" s="331">
        <v>0</v>
      </c>
      <c r="EX110" s="331">
        <v>0</v>
      </c>
      <c r="EY110" s="331">
        <v>0</v>
      </c>
      <c r="EZ110" s="331">
        <v>0</v>
      </c>
      <c r="FA110" s="331">
        <v>0</v>
      </c>
      <c r="FB110" s="331">
        <v>0</v>
      </c>
      <c r="FC110" s="331">
        <v>0</v>
      </c>
      <c r="FD110" s="331">
        <v>0</v>
      </c>
      <c r="FE110" s="331">
        <v>0</v>
      </c>
      <c r="FF110" s="331">
        <v>0</v>
      </c>
      <c r="FG110" s="331">
        <v>0</v>
      </c>
      <c r="FH110" s="331">
        <v>0</v>
      </c>
      <c r="FI110" s="331">
        <v>0</v>
      </c>
      <c r="FJ110" s="331">
        <v>0</v>
      </c>
      <c r="FK110" s="331">
        <v>0</v>
      </c>
      <c r="FL110" s="331">
        <v>0</v>
      </c>
      <c r="FM110" s="331">
        <v>0</v>
      </c>
      <c r="FN110" s="331">
        <v>0</v>
      </c>
      <c r="FO110" s="331">
        <v>0</v>
      </c>
      <c r="FP110" s="331">
        <v>0</v>
      </c>
      <c r="FQ110" s="331">
        <v>0</v>
      </c>
      <c r="FR110" s="331">
        <v>0</v>
      </c>
      <c r="FS110" s="331">
        <v>0</v>
      </c>
      <c r="FT110" s="331">
        <v>0</v>
      </c>
      <c r="FU110" s="331">
        <v>0</v>
      </c>
      <c r="FV110" s="331">
        <v>0</v>
      </c>
      <c r="FW110" s="331">
        <v>0</v>
      </c>
      <c r="FX110" s="331">
        <v>0</v>
      </c>
      <c r="FY110" s="331">
        <v>0</v>
      </c>
      <c r="FZ110" s="331">
        <v>0</v>
      </c>
      <c r="GA110" s="331">
        <v>0</v>
      </c>
      <c r="GB110" s="331">
        <v>0</v>
      </c>
      <c r="GC110" s="331">
        <v>0</v>
      </c>
      <c r="GD110" s="331">
        <v>0</v>
      </c>
      <c r="GE110" s="331">
        <v>0</v>
      </c>
      <c r="GF110" s="331">
        <v>0</v>
      </c>
      <c r="GG110" s="331">
        <v>0</v>
      </c>
      <c r="GH110" s="331">
        <v>0</v>
      </c>
      <c r="GI110" s="331">
        <v>0</v>
      </c>
      <c r="GJ110" s="331">
        <v>0</v>
      </c>
      <c r="GK110" s="331">
        <v>0</v>
      </c>
      <c r="GL110" s="331">
        <v>0</v>
      </c>
      <c r="GM110" s="331">
        <v>0</v>
      </c>
      <c r="GN110" s="331">
        <v>0</v>
      </c>
      <c r="GO110" s="331">
        <v>0</v>
      </c>
      <c r="GP110" s="331">
        <v>0</v>
      </c>
      <c r="GQ110" s="331">
        <v>0</v>
      </c>
      <c r="GR110" s="331">
        <v>0</v>
      </c>
      <c r="GS110" s="331">
        <v>0</v>
      </c>
      <c r="GT110" s="331">
        <v>0</v>
      </c>
      <c r="GU110" s="331">
        <v>0</v>
      </c>
      <c r="GV110" s="331">
        <v>0</v>
      </c>
      <c r="GW110" s="331">
        <v>0</v>
      </c>
      <c r="GX110" s="331">
        <v>0</v>
      </c>
      <c r="GY110" s="331">
        <v>0</v>
      </c>
      <c r="GZ110" s="331">
        <v>0</v>
      </c>
      <c r="HA110" s="331">
        <v>0</v>
      </c>
      <c r="HB110" s="331">
        <v>0</v>
      </c>
      <c r="HC110" s="331">
        <v>0</v>
      </c>
      <c r="HD110" s="331">
        <v>0</v>
      </c>
      <c r="HE110" s="331">
        <v>0</v>
      </c>
      <c r="HF110" s="331">
        <v>0</v>
      </c>
      <c r="HG110" s="331">
        <v>0</v>
      </c>
      <c r="HH110" s="331">
        <v>0</v>
      </c>
      <c r="HI110" s="331">
        <v>0</v>
      </c>
      <c r="HJ110" s="331">
        <v>0</v>
      </c>
      <c r="HK110" s="331">
        <v>0</v>
      </c>
      <c r="HL110" s="331">
        <v>0</v>
      </c>
      <c r="HM110" s="331">
        <v>0</v>
      </c>
      <c r="HN110" s="331">
        <v>0</v>
      </c>
      <c r="HO110" s="331">
        <v>0</v>
      </c>
      <c r="HP110" s="331">
        <v>0</v>
      </c>
      <c r="HQ110" s="331">
        <v>0</v>
      </c>
      <c r="HR110" s="331">
        <v>0</v>
      </c>
      <c r="HS110" s="331">
        <v>0</v>
      </c>
      <c r="HT110" s="331">
        <v>0</v>
      </c>
      <c r="HU110" s="331">
        <v>0</v>
      </c>
      <c r="HV110" s="331">
        <v>0</v>
      </c>
      <c r="HW110" s="331">
        <v>0</v>
      </c>
      <c r="HX110" s="331">
        <v>0</v>
      </c>
      <c r="HY110" s="331">
        <v>0</v>
      </c>
      <c r="HZ110" s="331">
        <v>0</v>
      </c>
      <c r="IA110" s="331">
        <v>0</v>
      </c>
      <c r="IB110" s="331">
        <v>0</v>
      </c>
      <c r="IC110" s="331">
        <v>0</v>
      </c>
      <c r="ID110" s="331">
        <v>0</v>
      </c>
      <c r="IE110" s="331">
        <v>0</v>
      </c>
      <c r="IF110" s="331">
        <v>0</v>
      </c>
      <c r="IG110" s="331">
        <v>0</v>
      </c>
      <c r="IH110" s="331">
        <v>0</v>
      </c>
      <c r="II110" s="331">
        <v>0</v>
      </c>
      <c r="IJ110" s="331">
        <v>0</v>
      </c>
      <c r="IK110" s="331">
        <v>0</v>
      </c>
      <c r="IL110" s="331">
        <v>0</v>
      </c>
      <c r="IM110" s="331">
        <v>0</v>
      </c>
      <c r="IN110" s="331">
        <v>0</v>
      </c>
      <c r="IO110" s="331">
        <v>0</v>
      </c>
      <c r="IP110" s="331">
        <v>0</v>
      </c>
      <c r="IQ110" s="331">
        <v>0</v>
      </c>
      <c r="IR110" s="331">
        <v>0</v>
      </c>
      <c r="IS110" s="331">
        <v>0</v>
      </c>
      <c r="IT110" s="331">
        <v>0</v>
      </c>
      <c r="IU110" s="331">
        <v>0</v>
      </c>
      <c r="IV110" s="331">
        <v>0</v>
      </c>
      <c r="IW110" s="331">
        <v>0</v>
      </c>
      <c r="IX110" s="331">
        <v>0</v>
      </c>
      <c r="IY110" s="331">
        <v>0</v>
      </c>
      <c r="IZ110" s="331">
        <v>0</v>
      </c>
      <c r="JA110" s="331">
        <v>0</v>
      </c>
      <c r="JB110" s="331">
        <v>0</v>
      </c>
      <c r="JC110" s="331">
        <v>0</v>
      </c>
      <c r="JD110" s="331">
        <v>0</v>
      </c>
      <c r="JE110" s="331">
        <v>0</v>
      </c>
      <c r="JF110" s="331">
        <v>0</v>
      </c>
      <c r="JG110" s="331">
        <v>0</v>
      </c>
      <c r="JH110" s="331">
        <v>0</v>
      </c>
      <c r="JI110" s="331">
        <v>0</v>
      </c>
      <c r="JJ110" s="331">
        <v>0</v>
      </c>
      <c r="JK110" s="331">
        <v>0</v>
      </c>
      <c r="JL110" s="331">
        <v>0</v>
      </c>
      <c r="JM110" s="331">
        <v>0</v>
      </c>
      <c r="JN110" s="331">
        <v>0</v>
      </c>
      <c r="JO110" s="331">
        <v>0</v>
      </c>
      <c r="JP110" s="331">
        <v>0</v>
      </c>
      <c r="JQ110" s="331">
        <v>0</v>
      </c>
      <c r="JR110" s="331">
        <v>0</v>
      </c>
      <c r="JS110" s="331">
        <v>0</v>
      </c>
      <c r="JT110" s="331">
        <v>0</v>
      </c>
      <c r="JU110" s="331">
        <v>0</v>
      </c>
      <c r="JV110" s="331">
        <v>0</v>
      </c>
      <c r="JW110" s="331">
        <v>0</v>
      </c>
      <c r="JX110" s="331">
        <v>0</v>
      </c>
      <c r="JY110" s="331">
        <v>0</v>
      </c>
      <c r="JZ110" s="331">
        <v>0</v>
      </c>
      <c r="KA110" s="331">
        <v>0</v>
      </c>
      <c r="KB110" s="331">
        <v>0</v>
      </c>
      <c r="KC110" s="331">
        <v>0</v>
      </c>
      <c r="KD110" s="331">
        <v>0</v>
      </c>
      <c r="KE110" s="331">
        <v>0</v>
      </c>
      <c r="KF110" s="331">
        <v>0</v>
      </c>
      <c r="KG110" s="331">
        <v>0</v>
      </c>
      <c r="KH110" s="331">
        <v>0</v>
      </c>
      <c r="KI110" s="331">
        <v>0</v>
      </c>
      <c r="KJ110" s="331">
        <v>0</v>
      </c>
      <c r="KK110" s="331">
        <v>0</v>
      </c>
      <c r="KL110" s="331">
        <v>0</v>
      </c>
      <c r="KM110" s="331">
        <v>0</v>
      </c>
      <c r="KN110" s="331">
        <v>0</v>
      </c>
      <c r="KO110" s="331">
        <v>0</v>
      </c>
      <c r="KP110" s="331">
        <v>0</v>
      </c>
      <c r="KQ110" s="167"/>
      <c r="KS110" s="352">
        <f t="shared" si="11"/>
        <v>0</v>
      </c>
      <c r="KT110" s="352">
        <f t="shared" si="12"/>
        <v>0</v>
      </c>
      <c r="KU110" s="171">
        <f t="shared" si="14"/>
        <v>0</v>
      </c>
      <c r="KV110" s="178"/>
      <c r="KW110" s="178"/>
      <c r="KY110" s="168">
        <f t="shared" si="13"/>
        <v>0</v>
      </c>
    </row>
    <row r="111" spans="1:311" ht="23.25" customHeight="1" thickTop="1" thickBot="1" x14ac:dyDescent="0.3">
      <c r="A111" s="172" t="s">
        <v>44</v>
      </c>
      <c r="B111" s="500">
        <v>41274</v>
      </c>
      <c r="C111" s="248">
        <v>0</v>
      </c>
      <c r="D111" s="249">
        <v>0</v>
      </c>
      <c r="E111" s="249">
        <v>0</v>
      </c>
      <c r="F111" s="249">
        <v>0</v>
      </c>
      <c r="G111" s="249">
        <v>0</v>
      </c>
      <c r="H111" s="249">
        <v>0</v>
      </c>
      <c r="I111" s="249">
        <v>0</v>
      </c>
      <c r="J111" s="249">
        <v>0</v>
      </c>
      <c r="K111" s="249">
        <v>0</v>
      </c>
      <c r="L111" s="249">
        <v>0</v>
      </c>
      <c r="M111" s="249">
        <v>0</v>
      </c>
      <c r="N111" s="249">
        <v>0</v>
      </c>
      <c r="O111" s="249">
        <v>0</v>
      </c>
      <c r="P111" s="249">
        <v>0</v>
      </c>
      <c r="Q111" s="249">
        <v>0</v>
      </c>
      <c r="R111" s="249">
        <v>0</v>
      </c>
      <c r="S111" s="249">
        <v>0</v>
      </c>
      <c r="T111" s="249">
        <v>0</v>
      </c>
      <c r="U111" s="249">
        <v>0</v>
      </c>
      <c r="V111" s="249">
        <v>0</v>
      </c>
      <c r="W111" s="249">
        <v>0</v>
      </c>
      <c r="X111" s="249">
        <v>0</v>
      </c>
      <c r="Y111" s="249">
        <v>0</v>
      </c>
      <c r="Z111" s="249">
        <v>0</v>
      </c>
      <c r="AA111" s="249">
        <v>0</v>
      </c>
      <c r="AB111" s="249">
        <v>0</v>
      </c>
      <c r="AC111" s="249">
        <v>0</v>
      </c>
      <c r="AD111" s="249">
        <v>0</v>
      </c>
      <c r="AE111" s="249">
        <v>0</v>
      </c>
      <c r="AF111" s="248">
        <v>0</v>
      </c>
      <c r="AG111" s="249">
        <v>0</v>
      </c>
      <c r="AH111" s="249">
        <v>0</v>
      </c>
      <c r="AI111" s="249">
        <v>0</v>
      </c>
      <c r="AJ111" s="249">
        <v>0</v>
      </c>
      <c r="AK111" s="249">
        <v>0</v>
      </c>
      <c r="AL111" s="249">
        <v>0</v>
      </c>
      <c r="AM111" s="249">
        <v>0</v>
      </c>
      <c r="AN111" s="249">
        <v>0</v>
      </c>
      <c r="AO111" s="249">
        <v>0</v>
      </c>
      <c r="AP111" s="249">
        <v>0</v>
      </c>
      <c r="AQ111" s="249">
        <v>0</v>
      </c>
      <c r="AR111" s="249">
        <v>0</v>
      </c>
      <c r="AS111" s="249">
        <v>0</v>
      </c>
      <c r="AT111" s="249">
        <v>0</v>
      </c>
      <c r="AU111" s="249">
        <v>0</v>
      </c>
      <c r="AV111" s="249">
        <v>0</v>
      </c>
      <c r="AW111" s="249">
        <v>0</v>
      </c>
      <c r="AX111" s="249">
        <v>0</v>
      </c>
      <c r="AY111" s="249">
        <v>0</v>
      </c>
      <c r="AZ111" s="249">
        <v>0</v>
      </c>
      <c r="BA111" s="249">
        <v>0</v>
      </c>
      <c r="BB111" s="249">
        <v>0</v>
      </c>
      <c r="BC111" s="249">
        <v>0</v>
      </c>
      <c r="BD111" s="249">
        <v>0</v>
      </c>
      <c r="BE111" s="249">
        <v>0</v>
      </c>
      <c r="BF111" s="249">
        <v>0</v>
      </c>
      <c r="BG111" s="249">
        <v>0</v>
      </c>
      <c r="BH111" s="249">
        <v>0</v>
      </c>
      <c r="BI111" s="249">
        <v>0</v>
      </c>
      <c r="BJ111" s="249">
        <v>0</v>
      </c>
      <c r="BK111" s="249">
        <v>0</v>
      </c>
      <c r="BL111" s="250">
        <v>0</v>
      </c>
      <c r="BM111" s="248">
        <v>0</v>
      </c>
      <c r="BN111" s="249">
        <v>0</v>
      </c>
      <c r="BO111" s="249">
        <v>0</v>
      </c>
      <c r="BP111" s="249">
        <v>0</v>
      </c>
      <c r="BQ111" s="249">
        <v>0</v>
      </c>
      <c r="BR111" s="249">
        <v>0</v>
      </c>
      <c r="BS111" s="249">
        <v>0</v>
      </c>
      <c r="BT111" s="249">
        <v>0</v>
      </c>
      <c r="BU111" s="249">
        <v>0</v>
      </c>
      <c r="BV111" s="249">
        <v>0</v>
      </c>
      <c r="BW111" s="249">
        <v>0</v>
      </c>
      <c r="BX111" s="249">
        <v>0</v>
      </c>
      <c r="BY111" s="249">
        <v>0</v>
      </c>
      <c r="BZ111" s="249">
        <v>0</v>
      </c>
      <c r="CA111" s="249">
        <v>0</v>
      </c>
      <c r="CB111" s="249">
        <v>0</v>
      </c>
      <c r="CC111" s="249">
        <v>0</v>
      </c>
      <c r="CD111" s="249">
        <v>0</v>
      </c>
      <c r="CE111" s="249">
        <v>0</v>
      </c>
      <c r="CF111" s="249">
        <v>0</v>
      </c>
      <c r="CG111" s="249">
        <v>0</v>
      </c>
      <c r="CH111" s="249">
        <v>0</v>
      </c>
      <c r="CI111" s="249">
        <v>0</v>
      </c>
      <c r="CJ111" s="249">
        <v>0</v>
      </c>
      <c r="CK111" s="249">
        <v>0</v>
      </c>
      <c r="CL111" s="249">
        <v>0</v>
      </c>
      <c r="CM111" s="249">
        <v>0</v>
      </c>
      <c r="CN111" s="249">
        <v>0</v>
      </c>
      <c r="CO111" s="249">
        <v>0</v>
      </c>
      <c r="CP111" s="249">
        <v>0</v>
      </c>
      <c r="CQ111" s="249">
        <v>0</v>
      </c>
      <c r="CR111" s="249">
        <v>0</v>
      </c>
      <c r="CS111" s="249">
        <v>0</v>
      </c>
      <c r="CT111" s="249">
        <v>0</v>
      </c>
      <c r="CU111" s="249">
        <v>0</v>
      </c>
      <c r="CV111" s="249">
        <v>0</v>
      </c>
      <c r="CW111" s="249">
        <v>0</v>
      </c>
      <c r="CX111" s="249">
        <v>0</v>
      </c>
      <c r="CY111" s="249">
        <v>0</v>
      </c>
      <c r="CZ111" s="249">
        <v>0</v>
      </c>
      <c r="DA111" s="249">
        <v>0</v>
      </c>
      <c r="DB111" s="249">
        <v>0</v>
      </c>
      <c r="DC111" s="249">
        <v>0</v>
      </c>
      <c r="DD111" s="249">
        <v>0</v>
      </c>
      <c r="DE111" s="249">
        <v>0</v>
      </c>
      <c r="DF111" s="249">
        <v>0</v>
      </c>
      <c r="DG111" s="249">
        <v>0</v>
      </c>
      <c r="DH111" s="249">
        <v>0</v>
      </c>
      <c r="DI111" s="249">
        <v>0</v>
      </c>
      <c r="DJ111" s="250">
        <v>0</v>
      </c>
      <c r="DK111" s="248">
        <v>0</v>
      </c>
      <c r="DL111" s="249">
        <v>0</v>
      </c>
      <c r="DM111" s="249">
        <v>0</v>
      </c>
      <c r="DN111" s="249">
        <v>0</v>
      </c>
      <c r="DO111" s="249">
        <v>0</v>
      </c>
      <c r="DP111" s="249">
        <v>0</v>
      </c>
      <c r="DQ111" s="249">
        <v>0</v>
      </c>
      <c r="DR111" s="249">
        <v>0</v>
      </c>
      <c r="DS111" s="249">
        <v>0</v>
      </c>
      <c r="DT111" s="249">
        <v>0</v>
      </c>
      <c r="DU111" s="249">
        <v>0</v>
      </c>
      <c r="DV111" s="249">
        <v>0</v>
      </c>
      <c r="DW111" s="249">
        <v>0</v>
      </c>
      <c r="DX111" s="249">
        <v>0</v>
      </c>
      <c r="DY111" s="249">
        <v>0</v>
      </c>
      <c r="DZ111" s="249">
        <v>0</v>
      </c>
      <c r="EA111" s="249">
        <v>0</v>
      </c>
      <c r="EB111" s="249">
        <v>0</v>
      </c>
      <c r="EC111" s="249">
        <v>0</v>
      </c>
      <c r="ED111" s="249">
        <v>0</v>
      </c>
      <c r="EE111" s="249">
        <v>0</v>
      </c>
      <c r="EF111" s="249">
        <v>0</v>
      </c>
      <c r="EG111" s="249">
        <v>0</v>
      </c>
      <c r="EH111" s="249">
        <v>0</v>
      </c>
      <c r="EI111" s="249">
        <v>0</v>
      </c>
      <c r="EJ111" s="249">
        <v>0</v>
      </c>
      <c r="EK111" s="249">
        <v>0</v>
      </c>
      <c r="EL111" s="249">
        <v>0</v>
      </c>
      <c r="EM111" s="249">
        <v>0</v>
      </c>
      <c r="EN111" s="249">
        <v>0</v>
      </c>
      <c r="EO111" s="249">
        <v>0</v>
      </c>
      <c r="EP111" s="249">
        <v>0</v>
      </c>
      <c r="EQ111" s="249">
        <v>0</v>
      </c>
      <c r="ER111" s="249">
        <v>0</v>
      </c>
      <c r="ES111" s="249">
        <v>0</v>
      </c>
      <c r="ET111" s="249">
        <v>0</v>
      </c>
      <c r="EU111" s="249">
        <v>0</v>
      </c>
      <c r="EV111" s="249">
        <v>0</v>
      </c>
      <c r="EW111" s="249">
        <v>0</v>
      </c>
      <c r="EX111" s="249">
        <v>0</v>
      </c>
      <c r="EY111" s="249">
        <v>0</v>
      </c>
      <c r="EZ111" s="249">
        <v>0</v>
      </c>
      <c r="FA111" s="249">
        <v>0</v>
      </c>
      <c r="FB111" s="249">
        <v>0</v>
      </c>
      <c r="FC111" s="249">
        <v>0</v>
      </c>
      <c r="FD111" s="249">
        <v>0</v>
      </c>
      <c r="FE111" s="249">
        <v>0</v>
      </c>
      <c r="FF111" s="249">
        <v>0</v>
      </c>
      <c r="FG111" s="249">
        <v>0</v>
      </c>
      <c r="FH111" s="250">
        <v>0</v>
      </c>
      <c r="FI111" s="248">
        <v>0</v>
      </c>
      <c r="FJ111" s="249">
        <v>0</v>
      </c>
      <c r="FK111" s="249">
        <v>0</v>
      </c>
      <c r="FL111" s="249">
        <v>0</v>
      </c>
      <c r="FM111" s="249">
        <v>0</v>
      </c>
      <c r="FN111" s="249">
        <v>0</v>
      </c>
      <c r="FO111" s="249">
        <v>0</v>
      </c>
      <c r="FP111" s="249">
        <v>0</v>
      </c>
      <c r="FQ111" s="249">
        <v>0</v>
      </c>
      <c r="FR111" s="249">
        <v>0</v>
      </c>
      <c r="FS111" s="249">
        <v>0</v>
      </c>
      <c r="FT111" s="249">
        <v>0</v>
      </c>
      <c r="FU111" s="249">
        <v>0</v>
      </c>
      <c r="FV111" s="249">
        <v>0</v>
      </c>
      <c r="FW111" s="249">
        <v>0</v>
      </c>
      <c r="FX111" s="249">
        <v>0</v>
      </c>
      <c r="FY111" s="249">
        <v>0</v>
      </c>
      <c r="FZ111" s="249">
        <v>0</v>
      </c>
      <c r="GA111" s="249">
        <v>0</v>
      </c>
      <c r="GB111" s="249">
        <v>0</v>
      </c>
      <c r="GC111" s="249">
        <v>0</v>
      </c>
      <c r="GD111" s="249">
        <v>0</v>
      </c>
      <c r="GE111" s="249">
        <v>0</v>
      </c>
      <c r="GF111" s="249">
        <v>0</v>
      </c>
      <c r="GG111" s="249">
        <v>0</v>
      </c>
      <c r="GH111" s="249">
        <v>0</v>
      </c>
      <c r="GI111" s="249">
        <v>0</v>
      </c>
      <c r="GJ111" s="249">
        <v>0</v>
      </c>
      <c r="GK111" s="249">
        <v>0</v>
      </c>
      <c r="GL111" s="249">
        <v>0</v>
      </c>
      <c r="GM111" s="249">
        <v>0</v>
      </c>
      <c r="GN111" s="249">
        <v>0</v>
      </c>
      <c r="GO111" s="249">
        <v>0</v>
      </c>
      <c r="GP111" s="249">
        <v>0</v>
      </c>
      <c r="GQ111" s="249">
        <v>0</v>
      </c>
      <c r="GR111" s="249">
        <v>0</v>
      </c>
      <c r="GS111" s="249">
        <v>0</v>
      </c>
      <c r="GT111" s="249">
        <v>0</v>
      </c>
      <c r="GU111" s="249">
        <v>0</v>
      </c>
      <c r="GV111" s="249">
        <v>0</v>
      </c>
      <c r="GW111" s="249">
        <v>0</v>
      </c>
      <c r="GX111" s="249">
        <v>0</v>
      </c>
      <c r="GY111" s="249">
        <v>0</v>
      </c>
      <c r="GZ111" s="249">
        <v>0</v>
      </c>
      <c r="HA111" s="249">
        <v>0</v>
      </c>
      <c r="HB111" s="249">
        <v>0</v>
      </c>
      <c r="HC111" s="249">
        <v>0</v>
      </c>
      <c r="HD111" s="249">
        <v>0</v>
      </c>
      <c r="HE111" s="249">
        <v>0</v>
      </c>
      <c r="HF111" s="250">
        <v>0</v>
      </c>
      <c r="HG111" s="248">
        <v>0</v>
      </c>
      <c r="HH111" s="249">
        <v>0</v>
      </c>
      <c r="HI111" s="249">
        <v>0</v>
      </c>
      <c r="HJ111" s="249">
        <v>0</v>
      </c>
      <c r="HK111" s="249">
        <v>0</v>
      </c>
      <c r="HL111" s="249">
        <v>0</v>
      </c>
      <c r="HM111" s="249">
        <v>0</v>
      </c>
      <c r="HN111" s="249">
        <v>0</v>
      </c>
      <c r="HO111" s="249">
        <v>0</v>
      </c>
      <c r="HP111" s="249">
        <v>0</v>
      </c>
      <c r="HQ111" s="249">
        <v>0</v>
      </c>
      <c r="HR111" s="249">
        <v>0</v>
      </c>
      <c r="HS111" s="249">
        <v>0</v>
      </c>
      <c r="HT111" s="249">
        <v>0</v>
      </c>
      <c r="HU111" s="249">
        <v>0</v>
      </c>
      <c r="HV111" s="249">
        <v>0</v>
      </c>
      <c r="HW111" s="249">
        <v>0</v>
      </c>
      <c r="HX111" s="249">
        <v>0</v>
      </c>
      <c r="HY111" s="249">
        <v>0</v>
      </c>
      <c r="HZ111" s="249">
        <v>0</v>
      </c>
      <c r="IA111" s="249">
        <v>0</v>
      </c>
      <c r="IB111" s="249">
        <v>0</v>
      </c>
      <c r="IC111" s="249">
        <v>0</v>
      </c>
      <c r="ID111" s="249">
        <v>0</v>
      </c>
      <c r="IE111" s="249">
        <v>0</v>
      </c>
      <c r="IF111" s="249">
        <v>0</v>
      </c>
      <c r="IG111" s="249">
        <v>0</v>
      </c>
      <c r="IH111" s="249">
        <v>0</v>
      </c>
      <c r="II111" s="249">
        <v>0</v>
      </c>
      <c r="IJ111" s="249">
        <v>0</v>
      </c>
      <c r="IK111" s="249">
        <v>0</v>
      </c>
      <c r="IL111" s="249">
        <v>0</v>
      </c>
      <c r="IM111" s="249">
        <v>0</v>
      </c>
      <c r="IN111" s="249">
        <v>0</v>
      </c>
      <c r="IO111" s="249">
        <v>0</v>
      </c>
      <c r="IP111" s="249">
        <v>0</v>
      </c>
      <c r="IQ111" s="249">
        <v>0</v>
      </c>
      <c r="IR111" s="249">
        <v>0</v>
      </c>
      <c r="IS111" s="249">
        <v>0</v>
      </c>
      <c r="IT111" s="249">
        <v>0</v>
      </c>
      <c r="IU111" s="249">
        <v>0</v>
      </c>
      <c r="IV111" s="249">
        <v>0</v>
      </c>
      <c r="IW111" s="249">
        <v>0</v>
      </c>
      <c r="IX111" s="249">
        <v>0</v>
      </c>
      <c r="IY111" s="249">
        <v>0</v>
      </c>
      <c r="IZ111" s="249">
        <v>0</v>
      </c>
      <c r="JA111" s="249">
        <v>0</v>
      </c>
      <c r="JB111" s="249">
        <v>0</v>
      </c>
      <c r="JC111" s="249">
        <v>0</v>
      </c>
      <c r="JD111" s="249">
        <v>0</v>
      </c>
      <c r="JE111" s="249">
        <v>0</v>
      </c>
      <c r="JF111" s="249">
        <v>0</v>
      </c>
      <c r="JG111" s="249">
        <v>0</v>
      </c>
      <c r="JH111" s="249">
        <v>0</v>
      </c>
      <c r="JI111" s="249">
        <v>0</v>
      </c>
      <c r="JJ111" s="249">
        <v>0</v>
      </c>
      <c r="JK111" s="249">
        <v>0</v>
      </c>
      <c r="JL111" s="249">
        <v>0</v>
      </c>
      <c r="JM111" s="249">
        <v>0</v>
      </c>
      <c r="JN111" s="249">
        <v>0</v>
      </c>
      <c r="JO111" s="249">
        <v>0</v>
      </c>
      <c r="JP111" s="249">
        <v>0</v>
      </c>
      <c r="JQ111" s="249">
        <v>0</v>
      </c>
      <c r="JR111" s="249">
        <v>0</v>
      </c>
      <c r="JS111" s="249">
        <v>0</v>
      </c>
      <c r="JT111" s="249">
        <v>0</v>
      </c>
      <c r="JU111" s="249">
        <v>0</v>
      </c>
      <c r="JV111" s="250">
        <v>0</v>
      </c>
      <c r="JW111" s="248">
        <v>0</v>
      </c>
      <c r="JX111" s="249">
        <v>0</v>
      </c>
      <c r="JY111" s="249">
        <v>0</v>
      </c>
      <c r="JZ111" s="249">
        <v>0</v>
      </c>
      <c r="KA111" s="249">
        <v>0</v>
      </c>
      <c r="KB111" s="249">
        <v>0</v>
      </c>
      <c r="KC111" s="249">
        <v>0</v>
      </c>
      <c r="KD111" s="249">
        <v>0</v>
      </c>
      <c r="KE111" s="249">
        <v>0</v>
      </c>
      <c r="KF111" s="249">
        <v>0</v>
      </c>
      <c r="KG111" s="249">
        <v>0</v>
      </c>
      <c r="KH111" s="249">
        <v>0</v>
      </c>
      <c r="KI111" s="249">
        <v>0</v>
      </c>
      <c r="KJ111" s="249">
        <v>0</v>
      </c>
      <c r="KK111" s="249">
        <v>0</v>
      </c>
      <c r="KL111" s="249">
        <v>0</v>
      </c>
      <c r="KM111" s="249">
        <v>0</v>
      </c>
      <c r="KN111" s="249">
        <v>0</v>
      </c>
      <c r="KO111" s="249">
        <v>0</v>
      </c>
      <c r="KP111" s="250">
        <v>0</v>
      </c>
      <c r="KQ111" s="167"/>
      <c r="KR111" s="173" t="s">
        <v>136</v>
      </c>
      <c r="KS111" s="174">
        <f t="shared" si="11"/>
        <v>0</v>
      </c>
      <c r="KT111" s="350">
        <f t="shared" si="12"/>
        <v>0</v>
      </c>
      <c r="KU111" s="174">
        <f t="shared" si="14"/>
        <v>0</v>
      </c>
      <c r="KV111" s="167"/>
      <c r="KW111" s="167"/>
      <c r="KX111" s="173" t="s">
        <v>216</v>
      </c>
      <c r="KY111" s="168">
        <f t="shared" si="13"/>
        <v>0</v>
      </c>
    </row>
    <row r="112" spans="1:311" s="179" customFormat="1" ht="6" customHeight="1" thickTop="1" thickBot="1" x14ac:dyDescent="0.3">
      <c r="A112" s="175"/>
      <c r="B112" s="176"/>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177"/>
      <c r="AJ112" s="177"/>
      <c r="AK112" s="177"/>
      <c r="AL112" s="177"/>
      <c r="AM112" s="177"/>
      <c r="AN112" s="177"/>
      <c r="AO112" s="177"/>
      <c r="AP112" s="177"/>
      <c r="AQ112" s="177"/>
      <c r="AR112" s="177"/>
      <c r="AS112" s="177"/>
      <c r="AT112" s="177"/>
      <c r="AU112" s="177"/>
      <c r="AV112" s="177"/>
      <c r="AW112" s="177"/>
      <c r="AX112" s="177"/>
      <c r="AY112" s="177"/>
      <c r="AZ112" s="177"/>
      <c r="BA112" s="177"/>
      <c r="BB112" s="177"/>
      <c r="BC112" s="177"/>
      <c r="BD112" s="177"/>
      <c r="BE112" s="177"/>
      <c r="BF112" s="177"/>
      <c r="BG112" s="177"/>
      <c r="BH112" s="177"/>
      <c r="BI112" s="177"/>
      <c r="BJ112" s="177"/>
      <c r="BK112" s="177"/>
      <c r="BL112" s="177"/>
      <c r="BM112" s="177"/>
      <c r="BN112" s="177"/>
      <c r="BO112" s="177"/>
      <c r="BP112" s="177"/>
      <c r="BQ112" s="177"/>
      <c r="BR112" s="177"/>
      <c r="BS112" s="177"/>
      <c r="BT112" s="177"/>
      <c r="BU112" s="177"/>
      <c r="BV112" s="177"/>
      <c r="BW112" s="177"/>
      <c r="BX112" s="177"/>
      <c r="BY112" s="177"/>
      <c r="BZ112" s="177"/>
      <c r="CA112" s="177"/>
      <c r="CB112" s="177"/>
      <c r="CC112" s="177"/>
      <c r="CD112" s="177"/>
      <c r="CE112" s="177"/>
      <c r="CF112" s="177"/>
      <c r="CG112" s="177"/>
      <c r="CH112" s="177"/>
      <c r="CI112" s="177"/>
      <c r="CJ112" s="177"/>
      <c r="CK112" s="177"/>
      <c r="CL112" s="177"/>
      <c r="CM112" s="177"/>
      <c r="CN112" s="177"/>
      <c r="CO112" s="177"/>
      <c r="CP112" s="177"/>
      <c r="CQ112" s="177"/>
      <c r="CR112" s="177"/>
      <c r="CS112" s="177"/>
      <c r="CT112" s="177"/>
      <c r="CU112" s="177"/>
      <c r="CV112" s="177"/>
      <c r="CW112" s="177"/>
      <c r="CX112" s="177"/>
      <c r="CY112" s="177"/>
      <c r="CZ112" s="177"/>
      <c r="DA112" s="177"/>
      <c r="DB112" s="177"/>
      <c r="DC112" s="177"/>
      <c r="DD112" s="177"/>
      <c r="DE112" s="177"/>
      <c r="DF112" s="177"/>
      <c r="DG112" s="177"/>
      <c r="DH112" s="177"/>
      <c r="DI112" s="177"/>
      <c r="DJ112" s="177"/>
      <c r="DK112" s="177"/>
      <c r="DL112" s="177"/>
      <c r="DM112" s="177"/>
      <c r="DN112" s="177"/>
      <c r="DO112" s="177"/>
      <c r="DP112" s="177"/>
      <c r="DQ112" s="177"/>
      <c r="DR112" s="177"/>
      <c r="DS112" s="177"/>
      <c r="DT112" s="177"/>
      <c r="DU112" s="177"/>
      <c r="DV112" s="177"/>
      <c r="DW112" s="177"/>
      <c r="DX112" s="177"/>
      <c r="DY112" s="177"/>
      <c r="DZ112" s="177"/>
      <c r="EA112" s="177"/>
      <c r="EB112" s="177"/>
      <c r="EC112" s="177"/>
      <c r="ED112" s="177"/>
      <c r="EE112" s="177"/>
      <c r="EF112" s="177"/>
      <c r="EG112" s="177"/>
      <c r="EH112" s="177"/>
      <c r="EI112" s="177"/>
      <c r="EJ112" s="177"/>
      <c r="EK112" s="177"/>
      <c r="EL112" s="177"/>
      <c r="EM112" s="177"/>
      <c r="EN112" s="177"/>
      <c r="EO112" s="177"/>
      <c r="EP112" s="177"/>
      <c r="EQ112" s="177"/>
      <c r="ER112" s="177"/>
      <c r="ES112" s="177"/>
      <c r="ET112" s="177"/>
      <c r="EU112" s="177"/>
      <c r="EV112" s="177"/>
      <c r="EW112" s="177"/>
      <c r="EX112" s="177"/>
      <c r="EY112" s="177"/>
      <c r="EZ112" s="177"/>
      <c r="FA112" s="177"/>
      <c r="FB112" s="177"/>
      <c r="FC112" s="177"/>
      <c r="FD112" s="177"/>
      <c r="FE112" s="177"/>
      <c r="FF112" s="177"/>
      <c r="FG112" s="177"/>
      <c r="FH112" s="177"/>
      <c r="FI112" s="177"/>
      <c r="FJ112" s="177"/>
      <c r="FK112" s="177"/>
      <c r="FL112" s="177"/>
      <c r="FM112" s="177"/>
      <c r="FN112" s="177"/>
      <c r="FO112" s="177"/>
      <c r="FP112" s="177"/>
      <c r="FQ112" s="177"/>
      <c r="FR112" s="177"/>
      <c r="FS112" s="177"/>
      <c r="FT112" s="177"/>
      <c r="FU112" s="177"/>
      <c r="FV112" s="177"/>
      <c r="FW112" s="177"/>
      <c r="FX112" s="177"/>
      <c r="FY112" s="177"/>
      <c r="FZ112" s="177"/>
      <c r="GA112" s="177"/>
      <c r="GB112" s="177"/>
      <c r="GC112" s="177"/>
      <c r="GD112" s="177"/>
      <c r="GE112" s="177"/>
      <c r="GF112" s="177"/>
      <c r="GG112" s="177"/>
      <c r="GH112" s="177"/>
      <c r="GI112" s="177"/>
      <c r="GJ112" s="177"/>
      <c r="GK112" s="177"/>
      <c r="GL112" s="177"/>
      <c r="GM112" s="177"/>
      <c r="GN112" s="177"/>
      <c r="GO112" s="177"/>
      <c r="GP112" s="177"/>
      <c r="GQ112" s="177"/>
      <c r="GR112" s="177"/>
      <c r="GS112" s="177"/>
      <c r="GT112" s="177"/>
      <c r="GU112" s="177"/>
      <c r="GV112" s="177"/>
      <c r="GW112" s="177"/>
      <c r="GX112" s="177"/>
      <c r="GY112" s="177"/>
      <c r="GZ112" s="177"/>
      <c r="HA112" s="177"/>
      <c r="HB112" s="177"/>
      <c r="HC112" s="177"/>
      <c r="HD112" s="177"/>
      <c r="HE112" s="177"/>
      <c r="HF112" s="177"/>
      <c r="HG112" s="177"/>
      <c r="HH112" s="177"/>
      <c r="HI112" s="177"/>
      <c r="HJ112" s="177"/>
      <c r="HK112" s="177"/>
      <c r="HL112" s="177"/>
      <c r="HM112" s="177"/>
      <c r="HN112" s="177"/>
      <c r="HO112" s="177"/>
      <c r="HP112" s="177"/>
      <c r="HQ112" s="177"/>
      <c r="HR112" s="177"/>
      <c r="HS112" s="177"/>
      <c r="HT112" s="177"/>
      <c r="HU112" s="177"/>
      <c r="HV112" s="177"/>
      <c r="HW112" s="177"/>
      <c r="HX112" s="177"/>
      <c r="HY112" s="177"/>
      <c r="HZ112" s="177"/>
      <c r="IA112" s="177"/>
      <c r="IB112" s="177"/>
      <c r="IC112" s="177"/>
      <c r="ID112" s="177"/>
      <c r="IE112" s="177"/>
      <c r="IF112" s="177"/>
      <c r="IG112" s="177"/>
      <c r="IH112" s="177"/>
      <c r="II112" s="177"/>
      <c r="IJ112" s="177"/>
      <c r="IK112" s="177"/>
      <c r="IL112" s="177"/>
      <c r="IM112" s="177"/>
      <c r="IN112" s="177"/>
      <c r="IO112" s="177"/>
      <c r="IP112" s="177"/>
      <c r="IQ112" s="177"/>
      <c r="IR112" s="177"/>
      <c r="IS112" s="177"/>
      <c r="IT112" s="177"/>
      <c r="IU112" s="177"/>
      <c r="IV112" s="177"/>
      <c r="IW112" s="177"/>
      <c r="IX112" s="177"/>
      <c r="IY112" s="177"/>
      <c r="IZ112" s="177"/>
      <c r="JA112" s="177"/>
      <c r="JB112" s="177"/>
      <c r="JC112" s="177"/>
      <c r="JD112" s="177"/>
      <c r="JE112" s="177"/>
      <c r="JF112" s="177"/>
      <c r="JG112" s="177"/>
      <c r="JH112" s="177"/>
      <c r="JI112" s="177"/>
      <c r="JJ112" s="177"/>
      <c r="JK112" s="177"/>
      <c r="JL112" s="177"/>
      <c r="JM112" s="177"/>
      <c r="JN112" s="177"/>
      <c r="JO112" s="177"/>
      <c r="JP112" s="177"/>
      <c r="JQ112" s="177"/>
      <c r="JR112" s="177"/>
      <c r="JS112" s="177"/>
      <c r="JT112" s="177"/>
      <c r="JU112" s="177"/>
      <c r="JV112" s="177"/>
      <c r="JW112" s="177"/>
      <c r="JX112" s="177"/>
      <c r="JY112" s="177"/>
      <c r="JZ112" s="177"/>
      <c r="KA112" s="177"/>
      <c r="KB112" s="177"/>
      <c r="KC112" s="177"/>
      <c r="KD112" s="177"/>
      <c r="KE112" s="177"/>
      <c r="KF112" s="177"/>
      <c r="KG112" s="177"/>
      <c r="KH112" s="177"/>
      <c r="KI112" s="177"/>
      <c r="KJ112" s="177"/>
      <c r="KK112" s="177"/>
      <c r="KL112" s="177"/>
      <c r="KM112" s="177"/>
      <c r="KN112" s="177"/>
      <c r="KO112" s="177"/>
      <c r="KP112" s="177"/>
      <c r="KQ112" s="178"/>
      <c r="KR112" s="180"/>
      <c r="KS112" s="178"/>
      <c r="KT112" s="178"/>
      <c r="KU112" s="181"/>
      <c r="KV112" s="178"/>
      <c r="KW112" s="178"/>
      <c r="KX112" s="180"/>
      <c r="KY112" s="181"/>
    </row>
    <row r="113" spans="1:314" ht="12.75" customHeight="1" thickBot="1" x14ac:dyDescent="0.3">
      <c r="A113" s="172"/>
      <c r="B113" s="182" t="s">
        <v>181</v>
      </c>
      <c r="C113" s="251">
        <v>0</v>
      </c>
      <c r="D113" s="251">
        <v>0</v>
      </c>
      <c r="E113" s="251">
        <v>0</v>
      </c>
      <c r="F113" s="251">
        <v>0</v>
      </c>
      <c r="G113" s="251">
        <v>0</v>
      </c>
      <c r="H113" s="251">
        <v>0</v>
      </c>
      <c r="I113" s="251">
        <v>0</v>
      </c>
      <c r="J113" s="251">
        <v>0</v>
      </c>
      <c r="K113" s="251">
        <v>0</v>
      </c>
      <c r="L113" s="251">
        <v>0</v>
      </c>
      <c r="M113" s="251">
        <v>0</v>
      </c>
      <c r="N113" s="251">
        <v>0</v>
      </c>
      <c r="O113" s="251">
        <v>0</v>
      </c>
      <c r="P113" s="251">
        <v>0</v>
      </c>
      <c r="Q113" s="251">
        <v>0</v>
      </c>
      <c r="R113" s="251">
        <v>0</v>
      </c>
      <c r="S113" s="251">
        <v>0</v>
      </c>
      <c r="T113" s="251">
        <v>0</v>
      </c>
      <c r="U113" s="251">
        <v>0</v>
      </c>
      <c r="V113" s="251">
        <v>0</v>
      </c>
      <c r="W113" s="251">
        <v>0</v>
      </c>
      <c r="X113" s="251">
        <v>0</v>
      </c>
      <c r="Y113" s="251">
        <v>0</v>
      </c>
      <c r="Z113" s="251">
        <v>0</v>
      </c>
      <c r="AA113" s="251">
        <v>0</v>
      </c>
      <c r="AB113" s="251">
        <v>0</v>
      </c>
      <c r="AC113" s="251">
        <v>0</v>
      </c>
      <c r="AD113" s="251">
        <v>0</v>
      </c>
      <c r="AE113" s="251">
        <v>0</v>
      </c>
      <c r="AF113" s="252">
        <v>0</v>
      </c>
      <c r="AG113" s="251">
        <v>0</v>
      </c>
      <c r="AH113" s="251">
        <v>0</v>
      </c>
      <c r="AI113" s="251">
        <v>0</v>
      </c>
      <c r="AJ113" s="251">
        <v>0</v>
      </c>
      <c r="AK113" s="251">
        <v>0</v>
      </c>
      <c r="AL113" s="251">
        <v>0</v>
      </c>
      <c r="AM113" s="251">
        <v>0</v>
      </c>
      <c r="AN113" s="251">
        <v>0</v>
      </c>
      <c r="AO113" s="251">
        <v>0</v>
      </c>
      <c r="AP113" s="251">
        <v>0</v>
      </c>
      <c r="AQ113" s="251">
        <v>0</v>
      </c>
      <c r="AR113" s="251">
        <v>0</v>
      </c>
      <c r="AS113" s="251">
        <v>0</v>
      </c>
      <c r="AT113" s="251">
        <v>0</v>
      </c>
      <c r="AU113" s="251">
        <v>0</v>
      </c>
      <c r="AV113" s="251">
        <v>0</v>
      </c>
      <c r="AW113" s="251">
        <v>0</v>
      </c>
      <c r="AX113" s="251">
        <v>0</v>
      </c>
      <c r="AY113" s="251">
        <v>0</v>
      </c>
      <c r="AZ113" s="251">
        <v>0</v>
      </c>
      <c r="BA113" s="251">
        <v>0</v>
      </c>
      <c r="BB113" s="251">
        <v>0</v>
      </c>
      <c r="BC113" s="251">
        <v>0</v>
      </c>
      <c r="BD113" s="251">
        <v>0</v>
      </c>
      <c r="BE113" s="251">
        <v>0</v>
      </c>
      <c r="BF113" s="251">
        <v>0</v>
      </c>
      <c r="BG113" s="251">
        <v>0</v>
      </c>
      <c r="BH113" s="251">
        <v>0</v>
      </c>
      <c r="BI113" s="251">
        <v>0</v>
      </c>
      <c r="BJ113" s="251">
        <v>0</v>
      </c>
      <c r="BK113" s="251">
        <v>0</v>
      </c>
      <c r="BL113" s="253">
        <v>0</v>
      </c>
      <c r="BM113" s="252">
        <v>0</v>
      </c>
      <c r="BN113" s="251">
        <v>0</v>
      </c>
      <c r="BO113" s="251">
        <v>0</v>
      </c>
      <c r="BP113" s="251">
        <v>0</v>
      </c>
      <c r="BQ113" s="251">
        <v>0</v>
      </c>
      <c r="BR113" s="251">
        <v>0</v>
      </c>
      <c r="BS113" s="251">
        <v>0</v>
      </c>
      <c r="BT113" s="251">
        <v>0</v>
      </c>
      <c r="BU113" s="251">
        <v>0</v>
      </c>
      <c r="BV113" s="251">
        <v>0</v>
      </c>
      <c r="BW113" s="251">
        <v>0</v>
      </c>
      <c r="BX113" s="251">
        <v>0</v>
      </c>
      <c r="BY113" s="251">
        <v>0</v>
      </c>
      <c r="BZ113" s="251">
        <v>0</v>
      </c>
      <c r="CA113" s="251">
        <v>0</v>
      </c>
      <c r="CB113" s="251">
        <v>0</v>
      </c>
      <c r="CC113" s="251">
        <v>0</v>
      </c>
      <c r="CD113" s="251">
        <v>0</v>
      </c>
      <c r="CE113" s="251">
        <v>0</v>
      </c>
      <c r="CF113" s="251">
        <v>0</v>
      </c>
      <c r="CG113" s="251">
        <v>0</v>
      </c>
      <c r="CH113" s="251">
        <v>0</v>
      </c>
      <c r="CI113" s="251">
        <v>0</v>
      </c>
      <c r="CJ113" s="251">
        <v>0</v>
      </c>
      <c r="CK113" s="251">
        <v>0</v>
      </c>
      <c r="CL113" s="251">
        <v>0</v>
      </c>
      <c r="CM113" s="251">
        <v>0</v>
      </c>
      <c r="CN113" s="251">
        <v>0</v>
      </c>
      <c r="CO113" s="251">
        <v>0</v>
      </c>
      <c r="CP113" s="251">
        <v>0</v>
      </c>
      <c r="CQ113" s="251">
        <v>0</v>
      </c>
      <c r="CR113" s="251">
        <v>0</v>
      </c>
      <c r="CS113" s="251">
        <v>0</v>
      </c>
      <c r="CT113" s="251">
        <v>0</v>
      </c>
      <c r="CU113" s="251">
        <v>0</v>
      </c>
      <c r="CV113" s="251">
        <v>0</v>
      </c>
      <c r="CW113" s="251">
        <v>0</v>
      </c>
      <c r="CX113" s="251">
        <v>0</v>
      </c>
      <c r="CY113" s="251">
        <v>0</v>
      </c>
      <c r="CZ113" s="251">
        <v>0</v>
      </c>
      <c r="DA113" s="251">
        <v>0</v>
      </c>
      <c r="DB113" s="251">
        <v>0</v>
      </c>
      <c r="DC113" s="251">
        <v>0</v>
      </c>
      <c r="DD113" s="251">
        <v>0</v>
      </c>
      <c r="DE113" s="251">
        <v>0</v>
      </c>
      <c r="DF113" s="251">
        <v>0</v>
      </c>
      <c r="DG113" s="251">
        <v>0</v>
      </c>
      <c r="DH113" s="251">
        <v>0</v>
      </c>
      <c r="DI113" s="251">
        <v>0</v>
      </c>
      <c r="DJ113" s="253">
        <v>0</v>
      </c>
      <c r="DK113" s="252">
        <v>0</v>
      </c>
      <c r="DL113" s="251">
        <v>0</v>
      </c>
      <c r="DM113" s="251">
        <v>0</v>
      </c>
      <c r="DN113" s="251">
        <v>0</v>
      </c>
      <c r="DO113" s="251">
        <v>0</v>
      </c>
      <c r="DP113" s="251">
        <v>0</v>
      </c>
      <c r="DQ113" s="251">
        <v>0</v>
      </c>
      <c r="DR113" s="251">
        <v>0</v>
      </c>
      <c r="DS113" s="251">
        <v>0</v>
      </c>
      <c r="DT113" s="251">
        <v>0</v>
      </c>
      <c r="DU113" s="251">
        <v>0</v>
      </c>
      <c r="DV113" s="251">
        <v>0</v>
      </c>
      <c r="DW113" s="251">
        <v>0</v>
      </c>
      <c r="DX113" s="251">
        <v>0</v>
      </c>
      <c r="DY113" s="251">
        <v>0</v>
      </c>
      <c r="DZ113" s="251">
        <v>0</v>
      </c>
      <c r="EA113" s="251">
        <v>0</v>
      </c>
      <c r="EB113" s="251">
        <v>0</v>
      </c>
      <c r="EC113" s="251">
        <v>0</v>
      </c>
      <c r="ED113" s="251">
        <v>0</v>
      </c>
      <c r="EE113" s="251">
        <v>0</v>
      </c>
      <c r="EF113" s="251">
        <v>0</v>
      </c>
      <c r="EG113" s="251">
        <v>0</v>
      </c>
      <c r="EH113" s="251">
        <v>0</v>
      </c>
      <c r="EI113" s="251">
        <v>0</v>
      </c>
      <c r="EJ113" s="251">
        <v>0</v>
      </c>
      <c r="EK113" s="251">
        <v>0</v>
      </c>
      <c r="EL113" s="251">
        <v>0</v>
      </c>
      <c r="EM113" s="251">
        <v>0</v>
      </c>
      <c r="EN113" s="251">
        <v>0</v>
      </c>
      <c r="EO113" s="251">
        <v>0</v>
      </c>
      <c r="EP113" s="251">
        <v>0</v>
      </c>
      <c r="EQ113" s="251">
        <v>0</v>
      </c>
      <c r="ER113" s="251">
        <v>0</v>
      </c>
      <c r="ES113" s="251">
        <v>0</v>
      </c>
      <c r="ET113" s="251">
        <v>0</v>
      </c>
      <c r="EU113" s="251">
        <v>0</v>
      </c>
      <c r="EV113" s="251">
        <v>0</v>
      </c>
      <c r="EW113" s="251">
        <v>0</v>
      </c>
      <c r="EX113" s="251">
        <v>0</v>
      </c>
      <c r="EY113" s="251">
        <v>0</v>
      </c>
      <c r="EZ113" s="251">
        <v>0</v>
      </c>
      <c r="FA113" s="251">
        <v>0</v>
      </c>
      <c r="FB113" s="251">
        <v>0</v>
      </c>
      <c r="FC113" s="251">
        <v>0</v>
      </c>
      <c r="FD113" s="251">
        <v>0</v>
      </c>
      <c r="FE113" s="251">
        <v>0</v>
      </c>
      <c r="FF113" s="251">
        <v>0</v>
      </c>
      <c r="FG113" s="251">
        <v>0</v>
      </c>
      <c r="FH113" s="253">
        <v>0</v>
      </c>
      <c r="FI113" s="252">
        <v>0</v>
      </c>
      <c r="FJ113" s="251">
        <v>0</v>
      </c>
      <c r="FK113" s="251">
        <v>0</v>
      </c>
      <c r="FL113" s="251">
        <v>0</v>
      </c>
      <c r="FM113" s="251">
        <v>0</v>
      </c>
      <c r="FN113" s="251">
        <v>0</v>
      </c>
      <c r="FO113" s="251">
        <v>0</v>
      </c>
      <c r="FP113" s="251">
        <v>0</v>
      </c>
      <c r="FQ113" s="251">
        <v>0</v>
      </c>
      <c r="FR113" s="251">
        <v>0</v>
      </c>
      <c r="FS113" s="251">
        <v>0</v>
      </c>
      <c r="FT113" s="251">
        <v>0</v>
      </c>
      <c r="FU113" s="251">
        <v>0</v>
      </c>
      <c r="FV113" s="251">
        <v>0</v>
      </c>
      <c r="FW113" s="251">
        <v>0</v>
      </c>
      <c r="FX113" s="251">
        <v>0</v>
      </c>
      <c r="FY113" s="251">
        <v>0</v>
      </c>
      <c r="FZ113" s="251">
        <v>0</v>
      </c>
      <c r="GA113" s="251">
        <v>0</v>
      </c>
      <c r="GB113" s="251">
        <v>0</v>
      </c>
      <c r="GC113" s="251">
        <v>0</v>
      </c>
      <c r="GD113" s="251">
        <v>0</v>
      </c>
      <c r="GE113" s="251">
        <v>0</v>
      </c>
      <c r="GF113" s="251">
        <v>0</v>
      </c>
      <c r="GG113" s="251">
        <v>0</v>
      </c>
      <c r="GH113" s="251">
        <v>0</v>
      </c>
      <c r="GI113" s="251">
        <v>0</v>
      </c>
      <c r="GJ113" s="251">
        <v>0</v>
      </c>
      <c r="GK113" s="251">
        <v>0</v>
      </c>
      <c r="GL113" s="251">
        <v>0</v>
      </c>
      <c r="GM113" s="251">
        <v>0</v>
      </c>
      <c r="GN113" s="251">
        <v>0</v>
      </c>
      <c r="GO113" s="251">
        <v>0</v>
      </c>
      <c r="GP113" s="251">
        <v>0</v>
      </c>
      <c r="GQ113" s="251">
        <v>0</v>
      </c>
      <c r="GR113" s="251">
        <v>0</v>
      </c>
      <c r="GS113" s="251">
        <v>0</v>
      </c>
      <c r="GT113" s="251">
        <v>0</v>
      </c>
      <c r="GU113" s="251">
        <v>0</v>
      </c>
      <c r="GV113" s="251">
        <v>0</v>
      </c>
      <c r="GW113" s="251">
        <v>0</v>
      </c>
      <c r="GX113" s="251">
        <v>0</v>
      </c>
      <c r="GY113" s="251">
        <v>0</v>
      </c>
      <c r="GZ113" s="251">
        <v>0</v>
      </c>
      <c r="HA113" s="251">
        <v>0</v>
      </c>
      <c r="HB113" s="251">
        <v>0</v>
      </c>
      <c r="HC113" s="251">
        <v>0</v>
      </c>
      <c r="HD113" s="251">
        <v>0</v>
      </c>
      <c r="HE113" s="251">
        <v>0</v>
      </c>
      <c r="HF113" s="253">
        <v>0</v>
      </c>
      <c r="HG113" s="252">
        <v>0</v>
      </c>
      <c r="HH113" s="251">
        <v>0</v>
      </c>
      <c r="HI113" s="251">
        <v>0</v>
      </c>
      <c r="HJ113" s="251">
        <v>0</v>
      </c>
      <c r="HK113" s="251">
        <v>0</v>
      </c>
      <c r="HL113" s="251">
        <v>0</v>
      </c>
      <c r="HM113" s="251">
        <v>0</v>
      </c>
      <c r="HN113" s="251">
        <v>0</v>
      </c>
      <c r="HO113" s="251">
        <v>0</v>
      </c>
      <c r="HP113" s="251">
        <v>0</v>
      </c>
      <c r="HQ113" s="251">
        <v>0</v>
      </c>
      <c r="HR113" s="251">
        <v>0</v>
      </c>
      <c r="HS113" s="251">
        <v>0</v>
      </c>
      <c r="HT113" s="251">
        <v>0</v>
      </c>
      <c r="HU113" s="251">
        <v>0</v>
      </c>
      <c r="HV113" s="251">
        <v>0</v>
      </c>
      <c r="HW113" s="251">
        <v>0</v>
      </c>
      <c r="HX113" s="251">
        <v>0</v>
      </c>
      <c r="HY113" s="251">
        <v>0</v>
      </c>
      <c r="HZ113" s="251">
        <v>0</v>
      </c>
      <c r="IA113" s="251">
        <v>0</v>
      </c>
      <c r="IB113" s="251">
        <v>0</v>
      </c>
      <c r="IC113" s="251">
        <v>0</v>
      </c>
      <c r="ID113" s="251">
        <v>0</v>
      </c>
      <c r="IE113" s="251">
        <v>0</v>
      </c>
      <c r="IF113" s="251">
        <v>0</v>
      </c>
      <c r="IG113" s="251">
        <v>0</v>
      </c>
      <c r="IH113" s="251">
        <v>0</v>
      </c>
      <c r="II113" s="251">
        <v>0</v>
      </c>
      <c r="IJ113" s="251">
        <v>0</v>
      </c>
      <c r="IK113" s="251">
        <v>0</v>
      </c>
      <c r="IL113" s="251">
        <v>0</v>
      </c>
      <c r="IM113" s="251">
        <v>0</v>
      </c>
      <c r="IN113" s="251">
        <v>0</v>
      </c>
      <c r="IO113" s="251">
        <v>0</v>
      </c>
      <c r="IP113" s="251">
        <v>0</v>
      </c>
      <c r="IQ113" s="251">
        <v>0</v>
      </c>
      <c r="IR113" s="251">
        <v>0</v>
      </c>
      <c r="IS113" s="251">
        <v>0</v>
      </c>
      <c r="IT113" s="251">
        <v>0</v>
      </c>
      <c r="IU113" s="251">
        <v>0</v>
      </c>
      <c r="IV113" s="251">
        <v>0</v>
      </c>
      <c r="IW113" s="251">
        <v>0</v>
      </c>
      <c r="IX113" s="251">
        <v>0</v>
      </c>
      <c r="IY113" s="251">
        <v>0</v>
      </c>
      <c r="IZ113" s="251">
        <v>0</v>
      </c>
      <c r="JA113" s="251">
        <v>0</v>
      </c>
      <c r="JB113" s="251">
        <v>0</v>
      </c>
      <c r="JC113" s="251">
        <v>0</v>
      </c>
      <c r="JD113" s="251">
        <v>0</v>
      </c>
      <c r="JE113" s="251">
        <v>0</v>
      </c>
      <c r="JF113" s="251">
        <v>0</v>
      </c>
      <c r="JG113" s="251">
        <v>0</v>
      </c>
      <c r="JH113" s="251">
        <v>0</v>
      </c>
      <c r="JI113" s="251">
        <v>0</v>
      </c>
      <c r="JJ113" s="251">
        <v>0</v>
      </c>
      <c r="JK113" s="251">
        <v>0</v>
      </c>
      <c r="JL113" s="251">
        <v>0</v>
      </c>
      <c r="JM113" s="251">
        <v>0</v>
      </c>
      <c r="JN113" s="251">
        <v>0</v>
      </c>
      <c r="JO113" s="251">
        <v>0</v>
      </c>
      <c r="JP113" s="251">
        <v>0</v>
      </c>
      <c r="JQ113" s="251">
        <v>0</v>
      </c>
      <c r="JR113" s="251">
        <v>0</v>
      </c>
      <c r="JS113" s="251">
        <v>0</v>
      </c>
      <c r="JT113" s="251">
        <v>0</v>
      </c>
      <c r="JU113" s="251">
        <v>0</v>
      </c>
      <c r="JV113" s="253">
        <v>0</v>
      </c>
      <c r="JW113" s="252">
        <v>0</v>
      </c>
      <c r="JX113" s="251">
        <v>0</v>
      </c>
      <c r="JY113" s="251">
        <v>0</v>
      </c>
      <c r="JZ113" s="251">
        <v>0</v>
      </c>
      <c r="KA113" s="251">
        <v>0</v>
      </c>
      <c r="KB113" s="251">
        <v>0</v>
      </c>
      <c r="KC113" s="251">
        <v>0</v>
      </c>
      <c r="KD113" s="251">
        <v>0</v>
      </c>
      <c r="KE113" s="251">
        <v>0</v>
      </c>
      <c r="KF113" s="251">
        <v>0</v>
      </c>
      <c r="KG113" s="251">
        <v>0</v>
      </c>
      <c r="KH113" s="251">
        <v>0</v>
      </c>
      <c r="KI113" s="251">
        <v>0</v>
      </c>
      <c r="KJ113" s="251">
        <v>0</v>
      </c>
      <c r="KK113" s="251">
        <v>0</v>
      </c>
      <c r="KL113" s="251">
        <v>0</v>
      </c>
      <c r="KM113" s="251">
        <v>0</v>
      </c>
      <c r="KN113" s="251">
        <v>0</v>
      </c>
      <c r="KO113" s="251">
        <v>0</v>
      </c>
      <c r="KP113" s="251">
        <v>0</v>
      </c>
      <c r="KQ113" s="167"/>
      <c r="KR113" s="183" t="s">
        <v>180</v>
      </c>
      <c r="KS113" s="184">
        <f>SUMIF(CoRU,"R",$C113:$KP113)</f>
        <v>0</v>
      </c>
      <c r="KT113" s="184">
        <f>SUMIF(CoRU,"U",$C113:$KP113)</f>
        <v>0</v>
      </c>
      <c r="KU113" s="184">
        <f t="shared" ref="KU113" si="15">SUM($C113:$KP113)</f>
        <v>0</v>
      </c>
      <c r="KV113" s="348"/>
      <c r="KW113" s="348"/>
      <c r="KX113" s="183" t="s">
        <v>180</v>
      </c>
      <c r="KY113" s="493">
        <f>SUMIFS($C113:$KP113,$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row>
    <row r="114" spans="1:314" s="185" customFormat="1" ht="11" thickBot="1" x14ac:dyDescent="0.3">
      <c r="B114" s="186"/>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c r="BE114" s="167"/>
      <c r="BF114" s="167"/>
      <c r="BG114" s="167"/>
      <c r="BH114" s="167"/>
      <c r="BI114" s="167"/>
      <c r="BJ114" s="167"/>
      <c r="BK114" s="167"/>
      <c r="BL114" s="167"/>
      <c r="BM114" s="167"/>
      <c r="BN114" s="167"/>
      <c r="BO114" s="167"/>
      <c r="BP114" s="167"/>
      <c r="BQ114" s="167"/>
      <c r="BR114" s="167"/>
      <c r="BS114" s="167"/>
      <c r="BT114" s="167"/>
      <c r="BU114" s="167"/>
      <c r="BV114" s="167"/>
      <c r="BW114" s="167"/>
      <c r="BX114" s="167"/>
      <c r="BY114" s="167"/>
      <c r="BZ114" s="167"/>
      <c r="CA114" s="167"/>
      <c r="CB114" s="167"/>
      <c r="CC114" s="167"/>
      <c r="CD114" s="167"/>
      <c r="CE114" s="167"/>
      <c r="CF114" s="167"/>
      <c r="CG114" s="167"/>
      <c r="CH114" s="167"/>
      <c r="CI114" s="167"/>
      <c r="CJ114" s="167"/>
      <c r="CK114" s="167"/>
      <c r="CL114" s="167"/>
      <c r="CM114" s="167"/>
      <c r="CN114" s="167"/>
      <c r="CO114" s="167"/>
      <c r="CP114" s="167"/>
      <c r="CQ114" s="167"/>
      <c r="CR114" s="167"/>
      <c r="CS114" s="167"/>
      <c r="CT114" s="167"/>
      <c r="CU114" s="167"/>
      <c r="CV114" s="167"/>
      <c r="CW114" s="167"/>
      <c r="CX114" s="167"/>
      <c r="CY114" s="167"/>
      <c r="CZ114" s="167"/>
      <c r="DA114" s="167"/>
      <c r="DB114" s="167"/>
      <c r="DC114" s="167"/>
      <c r="DD114" s="167"/>
      <c r="DE114" s="167"/>
      <c r="DF114" s="167"/>
      <c r="DG114" s="167"/>
      <c r="DH114" s="167"/>
      <c r="DI114" s="167"/>
      <c r="DJ114" s="167"/>
      <c r="DK114" s="167"/>
      <c r="DL114" s="167"/>
      <c r="DM114" s="167"/>
      <c r="DN114" s="167"/>
      <c r="DO114" s="167"/>
      <c r="DP114" s="167"/>
      <c r="DQ114" s="167"/>
      <c r="DR114" s="167"/>
      <c r="DS114" s="167"/>
      <c r="DT114" s="167"/>
      <c r="DU114" s="167"/>
      <c r="DV114" s="167"/>
      <c r="DW114" s="167"/>
      <c r="DX114" s="167"/>
      <c r="DY114" s="167"/>
      <c r="DZ114" s="167"/>
      <c r="EA114" s="167"/>
      <c r="EB114" s="167"/>
      <c r="EC114" s="167"/>
      <c r="ED114" s="167"/>
      <c r="EE114" s="167"/>
      <c r="EF114" s="167"/>
      <c r="EG114" s="167"/>
      <c r="EH114" s="167"/>
      <c r="EI114" s="167"/>
      <c r="EJ114" s="167"/>
      <c r="EK114" s="167"/>
      <c r="EL114" s="167"/>
      <c r="EM114" s="167"/>
      <c r="EN114" s="167"/>
      <c r="EO114" s="167"/>
      <c r="EP114" s="167"/>
      <c r="EQ114" s="167"/>
      <c r="ER114" s="167"/>
      <c r="ES114" s="167"/>
      <c r="ET114" s="167"/>
      <c r="EU114" s="167"/>
      <c r="EV114" s="167"/>
      <c r="EW114" s="167"/>
      <c r="EX114" s="167"/>
      <c r="EY114" s="167"/>
      <c r="EZ114" s="167"/>
      <c r="FA114" s="167"/>
      <c r="FB114" s="167"/>
      <c r="FC114" s="167"/>
      <c r="FD114" s="167"/>
      <c r="FE114" s="167"/>
      <c r="FF114" s="167"/>
      <c r="FG114" s="167"/>
      <c r="FH114" s="167"/>
      <c r="FI114" s="167"/>
      <c r="FJ114" s="167"/>
      <c r="FK114" s="167"/>
      <c r="FL114" s="167"/>
      <c r="FM114" s="167"/>
      <c r="FN114" s="167"/>
      <c r="FO114" s="167"/>
      <c r="FP114" s="167"/>
      <c r="FQ114" s="167"/>
      <c r="FR114" s="167"/>
      <c r="FS114" s="167"/>
      <c r="FT114" s="167"/>
      <c r="FU114" s="167"/>
      <c r="FV114" s="167"/>
      <c r="FW114" s="167"/>
      <c r="FX114" s="167"/>
      <c r="FY114" s="167"/>
      <c r="FZ114" s="167"/>
      <c r="GA114" s="167"/>
      <c r="GB114" s="167"/>
      <c r="GC114" s="167"/>
      <c r="GD114" s="167"/>
      <c r="GE114" s="167"/>
      <c r="GF114" s="167"/>
      <c r="GG114" s="167"/>
      <c r="GH114" s="167"/>
      <c r="GI114" s="167"/>
      <c r="GJ114" s="167"/>
      <c r="GK114" s="167"/>
      <c r="GL114" s="167"/>
      <c r="GM114" s="167"/>
      <c r="GN114" s="167"/>
      <c r="GO114" s="167"/>
      <c r="GP114" s="167"/>
      <c r="GQ114" s="167"/>
      <c r="GR114" s="167"/>
      <c r="GS114" s="167"/>
      <c r="GT114" s="167"/>
      <c r="GU114" s="167"/>
      <c r="GV114" s="167"/>
      <c r="GW114" s="167"/>
      <c r="GX114" s="167"/>
      <c r="GY114" s="167"/>
      <c r="GZ114" s="167"/>
      <c r="HA114" s="167"/>
      <c r="HB114" s="167"/>
      <c r="HC114" s="167"/>
      <c r="HD114" s="167"/>
      <c r="HE114" s="167"/>
      <c r="HF114" s="167"/>
      <c r="HG114" s="167"/>
      <c r="HH114" s="167"/>
      <c r="HI114" s="167"/>
      <c r="HJ114" s="167"/>
      <c r="HK114" s="167"/>
      <c r="HL114" s="167"/>
      <c r="HM114" s="167"/>
      <c r="HN114" s="167"/>
      <c r="HO114" s="167"/>
      <c r="HP114" s="167"/>
      <c r="HQ114" s="167"/>
      <c r="HR114" s="167"/>
      <c r="HS114" s="167"/>
      <c r="HT114" s="167"/>
      <c r="HU114" s="167"/>
      <c r="HV114" s="167"/>
      <c r="HW114" s="167"/>
      <c r="HX114" s="167"/>
      <c r="HY114" s="167"/>
      <c r="HZ114" s="167"/>
      <c r="IA114" s="167"/>
      <c r="IB114" s="167"/>
      <c r="IC114" s="167"/>
      <c r="ID114" s="167"/>
      <c r="IE114" s="167"/>
      <c r="IF114" s="167"/>
      <c r="IG114" s="167"/>
      <c r="IH114" s="167"/>
      <c r="II114" s="167"/>
      <c r="IJ114" s="167"/>
      <c r="IK114" s="167"/>
      <c r="IL114" s="167"/>
      <c r="IM114" s="167"/>
      <c r="IN114" s="167"/>
      <c r="IO114" s="167"/>
      <c r="IP114" s="167"/>
      <c r="IQ114" s="167"/>
      <c r="IR114" s="167"/>
      <c r="IS114" s="167"/>
      <c r="IT114" s="167"/>
      <c r="IU114" s="167"/>
      <c r="IV114" s="167"/>
      <c r="IW114" s="167"/>
      <c r="IX114" s="167"/>
      <c r="IY114" s="167"/>
      <c r="IZ114" s="167"/>
      <c r="JA114" s="167"/>
      <c r="JB114" s="167"/>
      <c r="JC114" s="167"/>
      <c r="JD114" s="167"/>
      <c r="JE114" s="167"/>
      <c r="JF114" s="167"/>
      <c r="JG114" s="167"/>
      <c r="JH114" s="167"/>
      <c r="JI114" s="167"/>
      <c r="JJ114" s="167"/>
      <c r="JK114" s="167"/>
      <c r="JL114" s="167"/>
      <c r="JM114" s="167"/>
      <c r="JN114" s="167"/>
      <c r="JO114" s="167"/>
      <c r="JP114" s="167"/>
      <c r="JQ114" s="167"/>
      <c r="JR114" s="167"/>
      <c r="JS114" s="167"/>
      <c r="JT114" s="167"/>
      <c r="JU114" s="167"/>
      <c r="JV114" s="167"/>
      <c r="JW114" s="167"/>
      <c r="JX114" s="167"/>
      <c r="JY114" s="167"/>
      <c r="JZ114" s="167"/>
      <c r="KA114" s="167"/>
      <c r="KB114" s="167"/>
      <c r="KC114" s="167"/>
      <c r="KD114" s="167"/>
      <c r="KE114" s="167"/>
      <c r="KF114" s="167"/>
      <c r="KG114" s="167"/>
      <c r="KH114" s="167"/>
      <c r="KI114" s="167"/>
      <c r="KJ114" s="167"/>
      <c r="KK114" s="167"/>
      <c r="KL114" s="167"/>
      <c r="KM114" s="167"/>
      <c r="KN114" s="167"/>
      <c r="KO114" s="167"/>
      <c r="KP114" s="167"/>
      <c r="KQ114" s="167"/>
      <c r="KR114" s="167"/>
      <c r="KS114" s="167"/>
      <c r="KT114" s="167"/>
      <c r="KU114" s="167"/>
      <c r="KV114" s="167"/>
      <c r="KW114" s="167"/>
    </row>
    <row r="115" spans="1:314" ht="12" customHeight="1" x14ac:dyDescent="0.25">
      <c r="B115" s="187" t="s">
        <v>45</v>
      </c>
      <c r="C115" s="5" t="str">
        <f t="shared" ref="C115:BN115" si="16">C4</f>
        <v/>
      </c>
      <c r="D115" s="6" t="str">
        <f t="shared" si="16"/>
        <v/>
      </c>
      <c r="E115" s="6" t="str">
        <f t="shared" si="16"/>
        <v/>
      </c>
      <c r="F115" s="6" t="str">
        <f t="shared" si="16"/>
        <v/>
      </c>
      <c r="G115" s="6" t="str">
        <f t="shared" si="16"/>
        <v/>
      </c>
      <c r="H115" s="6" t="str">
        <f t="shared" si="16"/>
        <v/>
      </c>
      <c r="I115" s="6" t="str">
        <f t="shared" si="16"/>
        <v/>
      </c>
      <c r="J115" s="6" t="str">
        <f t="shared" si="16"/>
        <v/>
      </c>
      <c r="K115" s="6" t="str">
        <f t="shared" si="16"/>
        <v/>
      </c>
      <c r="L115" s="6" t="str">
        <f t="shared" si="16"/>
        <v/>
      </c>
      <c r="M115" s="6" t="str">
        <f t="shared" si="16"/>
        <v/>
      </c>
      <c r="N115" s="6" t="str">
        <f t="shared" si="16"/>
        <v/>
      </c>
      <c r="O115" s="6" t="str">
        <f t="shared" si="16"/>
        <v/>
      </c>
      <c r="P115" s="6" t="str">
        <f t="shared" si="16"/>
        <v/>
      </c>
      <c r="Q115" s="6" t="str">
        <f t="shared" si="16"/>
        <v/>
      </c>
      <c r="R115" s="6" t="str">
        <f t="shared" si="16"/>
        <v/>
      </c>
      <c r="S115" s="6" t="str">
        <f t="shared" si="16"/>
        <v/>
      </c>
      <c r="T115" s="6" t="str">
        <f t="shared" si="16"/>
        <v/>
      </c>
      <c r="U115" s="6" t="str">
        <f t="shared" si="16"/>
        <v/>
      </c>
      <c r="V115" s="6" t="str">
        <f t="shared" si="16"/>
        <v/>
      </c>
      <c r="W115" s="6" t="str">
        <f t="shared" si="16"/>
        <v/>
      </c>
      <c r="X115" s="6" t="str">
        <f t="shared" si="16"/>
        <v/>
      </c>
      <c r="Y115" s="6" t="str">
        <f t="shared" si="16"/>
        <v/>
      </c>
      <c r="Z115" s="6" t="str">
        <f t="shared" si="16"/>
        <v/>
      </c>
      <c r="AA115" s="6" t="str">
        <f t="shared" si="16"/>
        <v/>
      </c>
      <c r="AB115" s="6" t="str">
        <f t="shared" si="16"/>
        <v/>
      </c>
      <c r="AC115" s="6" t="str">
        <f t="shared" si="16"/>
        <v/>
      </c>
      <c r="AD115" s="6" t="str">
        <f t="shared" si="16"/>
        <v/>
      </c>
      <c r="AE115" s="6" t="str">
        <f t="shared" si="16"/>
        <v/>
      </c>
      <c r="AF115" s="6" t="str">
        <f t="shared" si="16"/>
        <v/>
      </c>
      <c r="AG115" s="6" t="str">
        <f t="shared" si="16"/>
        <v/>
      </c>
      <c r="AH115" s="6" t="str">
        <f t="shared" si="16"/>
        <v/>
      </c>
      <c r="AI115" s="6" t="str">
        <f t="shared" si="16"/>
        <v/>
      </c>
      <c r="AJ115" s="6" t="str">
        <f t="shared" si="16"/>
        <v/>
      </c>
      <c r="AK115" s="6" t="str">
        <f t="shared" si="16"/>
        <v/>
      </c>
      <c r="AL115" s="6" t="str">
        <f t="shared" si="16"/>
        <v/>
      </c>
      <c r="AM115" s="6" t="str">
        <f t="shared" si="16"/>
        <v/>
      </c>
      <c r="AN115" s="6" t="str">
        <f t="shared" si="16"/>
        <v/>
      </c>
      <c r="AO115" s="6" t="str">
        <f t="shared" si="16"/>
        <v/>
      </c>
      <c r="AP115" s="6" t="str">
        <f t="shared" si="16"/>
        <v/>
      </c>
      <c r="AQ115" s="6" t="str">
        <f t="shared" si="16"/>
        <v/>
      </c>
      <c r="AR115" s="6" t="str">
        <f t="shared" si="16"/>
        <v/>
      </c>
      <c r="AS115" s="6" t="str">
        <f t="shared" si="16"/>
        <v/>
      </c>
      <c r="AT115" s="6" t="str">
        <f t="shared" si="16"/>
        <v/>
      </c>
      <c r="AU115" s="6" t="str">
        <f t="shared" si="16"/>
        <v/>
      </c>
      <c r="AV115" s="6" t="str">
        <f t="shared" si="16"/>
        <v/>
      </c>
      <c r="AW115" s="6" t="str">
        <f t="shared" si="16"/>
        <v/>
      </c>
      <c r="AX115" s="6" t="str">
        <f t="shared" si="16"/>
        <v/>
      </c>
      <c r="AY115" s="6" t="str">
        <f t="shared" si="16"/>
        <v/>
      </c>
      <c r="AZ115" s="6" t="str">
        <f t="shared" si="16"/>
        <v/>
      </c>
      <c r="BA115" s="6" t="str">
        <f t="shared" si="16"/>
        <v/>
      </c>
      <c r="BB115" s="6" t="str">
        <f t="shared" si="16"/>
        <v/>
      </c>
      <c r="BC115" s="6" t="str">
        <f t="shared" si="16"/>
        <v/>
      </c>
      <c r="BD115" s="6" t="str">
        <f t="shared" si="16"/>
        <v/>
      </c>
      <c r="BE115" s="6" t="str">
        <f t="shared" si="16"/>
        <v/>
      </c>
      <c r="BF115" s="6" t="str">
        <f t="shared" si="16"/>
        <v/>
      </c>
      <c r="BG115" s="6" t="str">
        <f t="shared" si="16"/>
        <v/>
      </c>
      <c r="BH115" s="6" t="str">
        <f t="shared" si="16"/>
        <v/>
      </c>
      <c r="BI115" s="6" t="str">
        <f t="shared" si="16"/>
        <v/>
      </c>
      <c r="BJ115" s="6" t="str">
        <f t="shared" si="16"/>
        <v/>
      </c>
      <c r="BK115" s="6" t="str">
        <f t="shared" si="16"/>
        <v/>
      </c>
      <c r="BL115" s="6" t="str">
        <f t="shared" si="16"/>
        <v/>
      </c>
      <c r="BM115" s="6" t="str">
        <f t="shared" si="16"/>
        <v/>
      </c>
      <c r="BN115" s="6" t="str">
        <f t="shared" si="16"/>
        <v/>
      </c>
      <c r="BO115" s="6" t="str">
        <f t="shared" ref="BO115:DZ115" si="17">BO4</f>
        <v/>
      </c>
      <c r="BP115" s="6" t="str">
        <f t="shared" si="17"/>
        <v/>
      </c>
      <c r="BQ115" s="6" t="str">
        <f t="shared" si="17"/>
        <v/>
      </c>
      <c r="BR115" s="6" t="str">
        <f t="shared" si="17"/>
        <v/>
      </c>
      <c r="BS115" s="6" t="str">
        <f t="shared" si="17"/>
        <v/>
      </c>
      <c r="BT115" s="6" t="str">
        <f t="shared" si="17"/>
        <v/>
      </c>
      <c r="BU115" s="6" t="str">
        <f t="shared" si="17"/>
        <v/>
      </c>
      <c r="BV115" s="6" t="str">
        <f t="shared" si="17"/>
        <v/>
      </c>
      <c r="BW115" s="6" t="str">
        <f t="shared" si="17"/>
        <v/>
      </c>
      <c r="BX115" s="6" t="str">
        <f t="shared" si="17"/>
        <v/>
      </c>
      <c r="BY115" s="6" t="str">
        <f t="shared" si="17"/>
        <v/>
      </c>
      <c r="BZ115" s="6" t="str">
        <f t="shared" si="17"/>
        <v/>
      </c>
      <c r="CA115" s="6" t="str">
        <f t="shared" si="17"/>
        <v/>
      </c>
      <c r="CB115" s="6" t="str">
        <f t="shared" si="17"/>
        <v/>
      </c>
      <c r="CC115" s="6" t="str">
        <f t="shared" si="17"/>
        <v/>
      </c>
      <c r="CD115" s="6" t="str">
        <f t="shared" si="17"/>
        <v/>
      </c>
      <c r="CE115" s="6" t="str">
        <f t="shared" si="17"/>
        <v/>
      </c>
      <c r="CF115" s="6" t="str">
        <f t="shared" si="17"/>
        <v/>
      </c>
      <c r="CG115" s="6" t="str">
        <f t="shared" si="17"/>
        <v/>
      </c>
      <c r="CH115" s="6" t="str">
        <f t="shared" si="17"/>
        <v/>
      </c>
      <c r="CI115" s="6" t="str">
        <f t="shared" si="17"/>
        <v/>
      </c>
      <c r="CJ115" s="6" t="str">
        <f t="shared" si="17"/>
        <v/>
      </c>
      <c r="CK115" s="6" t="str">
        <f t="shared" si="17"/>
        <v/>
      </c>
      <c r="CL115" s="6" t="str">
        <f t="shared" si="17"/>
        <v/>
      </c>
      <c r="CM115" s="6" t="str">
        <f t="shared" si="17"/>
        <v/>
      </c>
      <c r="CN115" s="6" t="str">
        <f t="shared" si="17"/>
        <v/>
      </c>
      <c r="CO115" s="6" t="str">
        <f t="shared" si="17"/>
        <v/>
      </c>
      <c r="CP115" s="6" t="str">
        <f t="shared" si="17"/>
        <v/>
      </c>
      <c r="CQ115" s="6" t="str">
        <f t="shared" si="17"/>
        <v/>
      </c>
      <c r="CR115" s="6" t="str">
        <f t="shared" si="17"/>
        <v/>
      </c>
      <c r="CS115" s="6" t="str">
        <f t="shared" si="17"/>
        <v/>
      </c>
      <c r="CT115" s="6" t="str">
        <f t="shared" si="17"/>
        <v/>
      </c>
      <c r="CU115" s="6" t="str">
        <f t="shared" si="17"/>
        <v/>
      </c>
      <c r="CV115" s="6" t="str">
        <f t="shared" si="17"/>
        <v/>
      </c>
      <c r="CW115" s="6" t="str">
        <f t="shared" si="17"/>
        <v/>
      </c>
      <c r="CX115" s="6" t="str">
        <f t="shared" si="17"/>
        <v/>
      </c>
      <c r="CY115" s="6" t="str">
        <f t="shared" si="17"/>
        <v/>
      </c>
      <c r="CZ115" s="6" t="str">
        <f t="shared" si="17"/>
        <v/>
      </c>
      <c r="DA115" s="6" t="str">
        <f t="shared" si="17"/>
        <v/>
      </c>
      <c r="DB115" s="6" t="str">
        <f t="shared" si="17"/>
        <v/>
      </c>
      <c r="DC115" s="6" t="str">
        <f t="shared" si="17"/>
        <v/>
      </c>
      <c r="DD115" s="6" t="str">
        <f t="shared" si="17"/>
        <v/>
      </c>
      <c r="DE115" s="6" t="str">
        <f t="shared" si="17"/>
        <v/>
      </c>
      <c r="DF115" s="6" t="str">
        <f t="shared" si="17"/>
        <v/>
      </c>
      <c r="DG115" s="6" t="str">
        <f t="shared" si="17"/>
        <v/>
      </c>
      <c r="DH115" s="6" t="str">
        <f t="shared" si="17"/>
        <v/>
      </c>
      <c r="DI115" s="6" t="str">
        <f t="shared" si="17"/>
        <v/>
      </c>
      <c r="DJ115" s="6" t="str">
        <f t="shared" si="17"/>
        <v/>
      </c>
      <c r="DK115" s="6" t="str">
        <f t="shared" si="17"/>
        <v/>
      </c>
      <c r="DL115" s="6" t="str">
        <f t="shared" si="17"/>
        <v/>
      </c>
      <c r="DM115" s="6" t="str">
        <f t="shared" si="17"/>
        <v/>
      </c>
      <c r="DN115" s="6" t="str">
        <f t="shared" si="17"/>
        <v/>
      </c>
      <c r="DO115" s="6" t="str">
        <f t="shared" si="17"/>
        <v/>
      </c>
      <c r="DP115" s="6" t="str">
        <f t="shared" si="17"/>
        <v/>
      </c>
      <c r="DQ115" s="6" t="str">
        <f t="shared" si="17"/>
        <v/>
      </c>
      <c r="DR115" s="6" t="str">
        <f t="shared" si="17"/>
        <v/>
      </c>
      <c r="DS115" s="6" t="str">
        <f t="shared" si="17"/>
        <v/>
      </c>
      <c r="DT115" s="6" t="str">
        <f t="shared" si="17"/>
        <v/>
      </c>
      <c r="DU115" s="6" t="str">
        <f t="shared" si="17"/>
        <v/>
      </c>
      <c r="DV115" s="6" t="str">
        <f t="shared" si="17"/>
        <v/>
      </c>
      <c r="DW115" s="6" t="str">
        <f t="shared" si="17"/>
        <v/>
      </c>
      <c r="DX115" s="6" t="str">
        <f t="shared" si="17"/>
        <v/>
      </c>
      <c r="DY115" s="6" t="str">
        <f t="shared" si="17"/>
        <v/>
      </c>
      <c r="DZ115" s="6" t="str">
        <f t="shared" si="17"/>
        <v/>
      </c>
      <c r="EA115" s="6" t="str">
        <f t="shared" ref="EA115:GL115" si="18">EA4</f>
        <v/>
      </c>
      <c r="EB115" s="6" t="str">
        <f t="shared" si="18"/>
        <v/>
      </c>
      <c r="EC115" s="6" t="str">
        <f t="shared" si="18"/>
        <v/>
      </c>
      <c r="ED115" s="6" t="str">
        <f t="shared" si="18"/>
        <v/>
      </c>
      <c r="EE115" s="6" t="str">
        <f t="shared" si="18"/>
        <v/>
      </c>
      <c r="EF115" s="6" t="str">
        <f t="shared" si="18"/>
        <v/>
      </c>
      <c r="EG115" s="6" t="str">
        <f t="shared" si="18"/>
        <v/>
      </c>
      <c r="EH115" s="6" t="str">
        <f t="shared" si="18"/>
        <v/>
      </c>
      <c r="EI115" s="6" t="str">
        <f t="shared" si="18"/>
        <v/>
      </c>
      <c r="EJ115" s="6" t="str">
        <f t="shared" si="18"/>
        <v/>
      </c>
      <c r="EK115" s="6" t="str">
        <f t="shared" si="18"/>
        <v/>
      </c>
      <c r="EL115" s="6" t="str">
        <f t="shared" si="18"/>
        <v/>
      </c>
      <c r="EM115" s="6" t="str">
        <f t="shared" si="18"/>
        <v/>
      </c>
      <c r="EN115" s="6" t="str">
        <f t="shared" si="18"/>
        <v/>
      </c>
      <c r="EO115" s="6" t="str">
        <f t="shared" si="18"/>
        <v/>
      </c>
      <c r="EP115" s="6" t="str">
        <f t="shared" si="18"/>
        <v/>
      </c>
      <c r="EQ115" s="6" t="str">
        <f t="shared" si="18"/>
        <v/>
      </c>
      <c r="ER115" s="6" t="str">
        <f t="shared" si="18"/>
        <v/>
      </c>
      <c r="ES115" s="6" t="str">
        <f t="shared" si="18"/>
        <v/>
      </c>
      <c r="ET115" s="6" t="str">
        <f t="shared" si="18"/>
        <v/>
      </c>
      <c r="EU115" s="6" t="str">
        <f t="shared" si="18"/>
        <v/>
      </c>
      <c r="EV115" s="6" t="str">
        <f t="shared" si="18"/>
        <v/>
      </c>
      <c r="EW115" s="6" t="str">
        <f t="shared" si="18"/>
        <v/>
      </c>
      <c r="EX115" s="6" t="str">
        <f t="shared" si="18"/>
        <v/>
      </c>
      <c r="EY115" s="6" t="str">
        <f t="shared" si="18"/>
        <v/>
      </c>
      <c r="EZ115" s="6" t="str">
        <f t="shared" si="18"/>
        <v/>
      </c>
      <c r="FA115" s="6" t="str">
        <f t="shared" si="18"/>
        <v/>
      </c>
      <c r="FB115" s="6" t="str">
        <f t="shared" si="18"/>
        <v/>
      </c>
      <c r="FC115" s="6" t="str">
        <f t="shared" si="18"/>
        <v/>
      </c>
      <c r="FD115" s="6" t="str">
        <f t="shared" si="18"/>
        <v/>
      </c>
      <c r="FE115" s="6" t="str">
        <f t="shared" si="18"/>
        <v/>
      </c>
      <c r="FF115" s="6" t="str">
        <f t="shared" si="18"/>
        <v/>
      </c>
      <c r="FG115" s="6" t="str">
        <f t="shared" si="18"/>
        <v/>
      </c>
      <c r="FH115" s="6" t="str">
        <f t="shared" si="18"/>
        <v/>
      </c>
      <c r="FI115" s="6" t="str">
        <f t="shared" si="18"/>
        <v/>
      </c>
      <c r="FJ115" s="6" t="str">
        <f t="shared" si="18"/>
        <v/>
      </c>
      <c r="FK115" s="6" t="str">
        <f t="shared" si="18"/>
        <v/>
      </c>
      <c r="FL115" s="6" t="str">
        <f t="shared" si="18"/>
        <v/>
      </c>
      <c r="FM115" s="6" t="str">
        <f t="shared" si="18"/>
        <v/>
      </c>
      <c r="FN115" s="6" t="str">
        <f t="shared" si="18"/>
        <v/>
      </c>
      <c r="FO115" s="6" t="str">
        <f t="shared" si="18"/>
        <v/>
      </c>
      <c r="FP115" s="6" t="str">
        <f t="shared" si="18"/>
        <v/>
      </c>
      <c r="FQ115" s="6" t="str">
        <f t="shared" si="18"/>
        <v/>
      </c>
      <c r="FR115" s="6" t="str">
        <f t="shared" si="18"/>
        <v/>
      </c>
      <c r="FS115" s="6" t="str">
        <f t="shared" si="18"/>
        <v/>
      </c>
      <c r="FT115" s="6" t="str">
        <f t="shared" si="18"/>
        <v/>
      </c>
      <c r="FU115" s="6" t="str">
        <f t="shared" si="18"/>
        <v/>
      </c>
      <c r="FV115" s="6" t="str">
        <f t="shared" si="18"/>
        <v/>
      </c>
      <c r="FW115" s="6" t="str">
        <f t="shared" si="18"/>
        <v/>
      </c>
      <c r="FX115" s="6" t="str">
        <f t="shared" si="18"/>
        <v/>
      </c>
      <c r="FY115" s="6" t="str">
        <f t="shared" si="18"/>
        <v/>
      </c>
      <c r="FZ115" s="6" t="str">
        <f t="shared" si="18"/>
        <v/>
      </c>
      <c r="GA115" s="6" t="str">
        <f t="shared" si="18"/>
        <v/>
      </c>
      <c r="GB115" s="6" t="str">
        <f t="shared" si="18"/>
        <v/>
      </c>
      <c r="GC115" s="6" t="str">
        <f t="shared" si="18"/>
        <v/>
      </c>
      <c r="GD115" s="6" t="str">
        <f t="shared" si="18"/>
        <v/>
      </c>
      <c r="GE115" s="6" t="str">
        <f t="shared" si="18"/>
        <v/>
      </c>
      <c r="GF115" s="6" t="str">
        <f t="shared" si="18"/>
        <v/>
      </c>
      <c r="GG115" s="6" t="str">
        <f t="shared" si="18"/>
        <v/>
      </c>
      <c r="GH115" s="6" t="str">
        <f t="shared" si="18"/>
        <v/>
      </c>
      <c r="GI115" s="6" t="str">
        <f t="shared" si="18"/>
        <v/>
      </c>
      <c r="GJ115" s="6" t="str">
        <f t="shared" si="18"/>
        <v/>
      </c>
      <c r="GK115" s="6" t="str">
        <f t="shared" si="18"/>
        <v/>
      </c>
      <c r="GL115" s="6" t="str">
        <f t="shared" si="18"/>
        <v/>
      </c>
      <c r="GM115" s="6" t="str">
        <f t="shared" ref="GM115:IX115" si="19">GM4</f>
        <v/>
      </c>
      <c r="GN115" s="6" t="str">
        <f t="shared" si="19"/>
        <v/>
      </c>
      <c r="GO115" s="6" t="str">
        <f t="shared" si="19"/>
        <v/>
      </c>
      <c r="GP115" s="6" t="str">
        <f t="shared" si="19"/>
        <v/>
      </c>
      <c r="GQ115" s="6" t="str">
        <f t="shared" si="19"/>
        <v/>
      </c>
      <c r="GR115" s="6" t="str">
        <f t="shared" si="19"/>
        <v/>
      </c>
      <c r="GS115" s="6" t="str">
        <f t="shared" si="19"/>
        <v/>
      </c>
      <c r="GT115" s="6" t="str">
        <f t="shared" si="19"/>
        <v/>
      </c>
      <c r="GU115" s="6" t="str">
        <f t="shared" si="19"/>
        <v/>
      </c>
      <c r="GV115" s="6" t="str">
        <f t="shared" si="19"/>
        <v/>
      </c>
      <c r="GW115" s="6" t="str">
        <f t="shared" si="19"/>
        <v/>
      </c>
      <c r="GX115" s="6" t="str">
        <f t="shared" si="19"/>
        <v/>
      </c>
      <c r="GY115" s="6" t="str">
        <f t="shared" si="19"/>
        <v/>
      </c>
      <c r="GZ115" s="6" t="str">
        <f t="shared" si="19"/>
        <v/>
      </c>
      <c r="HA115" s="6" t="str">
        <f t="shared" si="19"/>
        <v/>
      </c>
      <c r="HB115" s="6" t="str">
        <f t="shared" si="19"/>
        <v/>
      </c>
      <c r="HC115" s="6" t="str">
        <f t="shared" si="19"/>
        <v/>
      </c>
      <c r="HD115" s="6" t="str">
        <f t="shared" si="19"/>
        <v/>
      </c>
      <c r="HE115" s="6" t="str">
        <f t="shared" si="19"/>
        <v/>
      </c>
      <c r="HF115" s="6" t="str">
        <f t="shared" si="19"/>
        <v/>
      </c>
      <c r="HG115" s="6" t="str">
        <f t="shared" si="19"/>
        <v/>
      </c>
      <c r="HH115" s="6" t="str">
        <f t="shared" si="19"/>
        <v/>
      </c>
      <c r="HI115" s="6" t="str">
        <f t="shared" si="19"/>
        <v/>
      </c>
      <c r="HJ115" s="6" t="str">
        <f t="shared" si="19"/>
        <v/>
      </c>
      <c r="HK115" s="6" t="str">
        <f t="shared" si="19"/>
        <v/>
      </c>
      <c r="HL115" s="6" t="str">
        <f t="shared" si="19"/>
        <v/>
      </c>
      <c r="HM115" s="6" t="str">
        <f t="shared" si="19"/>
        <v/>
      </c>
      <c r="HN115" s="6" t="str">
        <f t="shared" si="19"/>
        <v/>
      </c>
      <c r="HO115" s="6" t="str">
        <f t="shared" si="19"/>
        <v/>
      </c>
      <c r="HP115" s="6" t="str">
        <f t="shared" si="19"/>
        <v/>
      </c>
      <c r="HQ115" s="6" t="str">
        <f t="shared" si="19"/>
        <v/>
      </c>
      <c r="HR115" s="6" t="str">
        <f t="shared" si="19"/>
        <v/>
      </c>
      <c r="HS115" s="6" t="str">
        <f t="shared" si="19"/>
        <v/>
      </c>
      <c r="HT115" s="6" t="str">
        <f t="shared" si="19"/>
        <v/>
      </c>
      <c r="HU115" s="6" t="str">
        <f t="shared" si="19"/>
        <v/>
      </c>
      <c r="HV115" s="6" t="str">
        <f t="shared" si="19"/>
        <v/>
      </c>
      <c r="HW115" s="6" t="str">
        <f t="shared" si="19"/>
        <v/>
      </c>
      <c r="HX115" s="6" t="str">
        <f t="shared" si="19"/>
        <v/>
      </c>
      <c r="HY115" s="6" t="str">
        <f t="shared" si="19"/>
        <v/>
      </c>
      <c r="HZ115" s="6" t="str">
        <f t="shared" si="19"/>
        <v/>
      </c>
      <c r="IA115" s="6" t="str">
        <f t="shared" si="19"/>
        <v/>
      </c>
      <c r="IB115" s="6" t="str">
        <f t="shared" si="19"/>
        <v/>
      </c>
      <c r="IC115" s="6" t="str">
        <f t="shared" si="19"/>
        <v/>
      </c>
      <c r="ID115" s="6" t="str">
        <f t="shared" si="19"/>
        <v/>
      </c>
      <c r="IE115" s="6" t="str">
        <f t="shared" si="19"/>
        <v/>
      </c>
      <c r="IF115" s="6" t="str">
        <f t="shared" si="19"/>
        <v/>
      </c>
      <c r="IG115" s="6" t="str">
        <f t="shared" si="19"/>
        <v/>
      </c>
      <c r="IH115" s="6" t="str">
        <f t="shared" si="19"/>
        <v/>
      </c>
      <c r="II115" s="6" t="str">
        <f t="shared" si="19"/>
        <v/>
      </c>
      <c r="IJ115" s="6" t="str">
        <f t="shared" si="19"/>
        <v/>
      </c>
      <c r="IK115" s="6" t="str">
        <f t="shared" si="19"/>
        <v/>
      </c>
      <c r="IL115" s="6" t="str">
        <f t="shared" si="19"/>
        <v/>
      </c>
      <c r="IM115" s="6" t="str">
        <f t="shared" si="19"/>
        <v/>
      </c>
      <c r="IN115" s="6" t="str">
        <f t="shared" si="19"/>
        <v/>
      </c>
      <c r="IO115" s="6" t="str">
        <f t="shared" si="19"/>
        <v/>
      </c>
      <c r="IP115" s="6" t="str">
        <f t="shared" si="19"/>
        <v/>
      </c>
      <c r="IQ115" s="6" t="str">
        <f t="shared" si="19"/>
        <v/>
      </c>
      <c r="IR115" s="6" t="str">
        <f t="shared" si="19"/>
        <v/>
      </c>
      <c r="IS115" s="6" t="str">
        <f t="shared" si="19"/>
        <v/>
      </c>
      <c r="IT115" s="6" t="str">
        <f t="shared" si="19"/>
        <v/>
      </c>
      <c r="IU115" s="6" t="str">
        <f t="shared" si="19"/>
        <v/>
      </c>
      <c r="IV115" s="6" t="str">
        <f t="shared" si="19"/>
        <v/>
      </c>
      <c r="IW115" s="6" t="str">
        <f t="shared" si="19"/>
        <v/>
      </c>
      <c r="IX115" s="6" t="str">
        <f t="shared" si="19"/>
        <v/>
      </c>
      <c r="IY115" s="6" t="str">
        <f t="shared" ref="IY115:KP115" si="20">IY4</f>
        <v/>
      </c>
      <c r="IZ115" s="6" t="str">
        <f t="shared" si="20"/>
        <v/>
      </c>
      <c r="JA115" s="6" t="str">
        <f t="shared" si="20"/>
        <v/>
      </c>
      <c r="JB115" s="6" t="str">
        <f t="shared" si="20"/>
        <v/>
      </c>
      <c r="JC115" s="6" t="str">
        <f t="shared" si="20"/>
        <v/>
      </c>
      <c r="JD115" s="6" t="str">
        <f t="shared" si="20"/>
        <v/>
      </c>
      <c r="JE115" s="6" t="str">
        <f t="shared" si="20"/>
        <v/>
      </c>
      <c r="JF115" s="6" t="str">
        <f t="shared" si="20"/>
        <v/>
      </c>
      <c r="JG115" s="6" t="str">
        <f t="shared" si="20"/>
        <v/>
      </c>
      <c r="JH115" s="6" t="str">
        <f t="shared" si="20"/>
        <v/>
      </c>
      <c r="JI115" s="6" t="str">
        <f t="shared" si="20"/>
        <v/>
      </c>
      <c r="JJ115" s="6" t="str">
        <f t="shared" si="20"/>
        <v/>
      </c>
      <c r="JK115" s="6" t="str">
        <f t="shared" si="20"/>
        <v/>
      </c>
      <c r="JL115" s="6" t="str">
        <f t="shared" si="20"/>
        <v/>
      </c>
      <c r="JM115" s="6" t="str">
        <f t="shared" si="20"/>
        <v/>
      </c>
      <c r="JN115" s="6" t="str">
        <f t="shared" si="20"/>
        <v/>
      </c>
      <c r="JO115" s="6" t="str">
        <f t="shared" si="20"/>
        <v/>
      </c>
      <c r="JP115" s="6" t="str">
        <f t="shared" si="20"/>
        <v/>
      </c>
      <c r="JQ115" s="6" t="str">
        <f t="shared" si="20"/>
        <v/>
      </c>
      <c r="JR115" s="6" t="str">
        <f t="shared" si="20"/>
        <v/>
      </c>
      <c r="JS115" s="6" t="str">
        <f t="shared" si="20"/>
        <v/>
      </c>
      <c r="JT115" s="6" t="str">
        <f t="shared" si="20"/>
        <v/>
      </c>
      <c r="JU115" s="6" t="str">
        <f t="shared" si="20"/>
        <v/>
      </c>
      <c r="JV115" s="6" t="str">
        <f t="shared" si="20"/>
        <v/>
      </c>
      <c r="JW115" s="6" t="str">
        <f t="shared" si="20"/>
        <v/>
      </c>
      <c r="JX115" s="6" t="str">
        <f t="shared" si="20"/>
        <v/>
      </c>
      <c r="JY115" s="6" t="str">
        <f t="shared" si="20"/>
        <v/>
      </c>
      <c r="JZ115" s="6" t="str">
        <f t="shared" si="20"/>
        <v/>
      </c>
      <c r="KA115" s="6" t="str">
        <f t="shared" si="20"/>
        <v/>
      </c>
      <c r="KB115" s="6" t="str">
        <f t="shared" si="20"/>
        <v/>
      </c>
      <c r="KC115" s="6" t="str">
        <f t="shared" si="20"/>
        <v/>
      </c>
      <c r="KD115" s="6" t="str">
        <f t="shared" si="20"/>
        <v/>
      </c>
      <c r="KE115" s="6" t="str">
        <f t="shared" si="20"/>
        <v/>
      </c>
      <c r="KF115" s="6" t="str">
        <f t="shared" si="20"/>
        <v/>
      </c>
      <c r="KG115" s="6" t="str">
        <f t="shared" si="20"/>
        <v/>
      </c>
      <c r="KH115" s="6" t="str">
        <f t="shared" si="20"/>
        <v/>
      </c>
      <c r="KI115" s="6" t="str">
        <f t="shared" si="20"/>
        <v/>
      </c>
      <c r="KJ115" s="6" t="str">
        <f t="shared" si="20"/>
        <v/>
      </c>
      <c r="KK115" s="6" t="str">
        <f t="shared" si="20"/>
        <v/>
      </c>
      <c r="KL115" s="6" t="str">
        <f t="shared" si="20"/>
        <v/>
      </c>
      <c r="KM115" s="6" t="str">
        <f t="shared" si="20"/>
        <v/>
      </c>
      <c r="KN115" s="6" t="str">
        <f t="shared" si="20"/>
        <v/>
      </c>
      <c r="KO115" s="6" t="str">
        <f t="shared" si="20"/>
        <v/>
      </c>
      <c r="KP115" s="7" t="str">
        <f t="shared" si="20"/>
        <v/>
      </c>
      <c r="KQ115" s="9"/>
      <c r="KR115" s="354"/>
      <c r="KS115" s="355"/>
      <c r="KT115" s="356"/>
      <c r="KU115" s="355"/>
      <c r="KV115" s="357"/>
      <c r="KW115" s="28" t="s">
        <v>134</v>
      </c>
    </row>
    <row r="116" spans="1:314" s="189" customFormat="1" ht="18" x14ac:dyDescent="0.25">
      <c r="A116" s="412"/>
      <c r="B116" s="160" t="s">
        <v>46</v>
      </c>
      <c r="C116" s="42">
        <f t="shared" ref="C116:BN116" si="21">C5</f>
        <v>0</v>
      </c>
      <c r="D116" s="19">
        <f t="shared" si="21"/>
        <v>0</v>
      </c>
      <c r="E116" s="19">
        <f t="shared" si="21"/>
        <v>0</v>
      </c>
      <c r="F116" s="19">
        <f t="shared" si="21"/>
        <v>0</v>
      </c>
      <c r="G116" s="19">
        <f t="shared" si="21"/>
        <v>0</v>
      </c>
      <c r="H116" s="19">
        <f t="shared" si="21"/>
        <v>0</v>
      </c>
      <c r="I116" s="19">
        <f t="shared" si="21"/>
        <v>0</v>
      </c>
      <c r="J116" s="19">
        <f t="shared" si="21"/>
        <v>0</v>
      </c>
      <c r="K116" s="19">
        <f t="shared" si="21"/>
        <v>0</v>
      </c>
      <c r="L116" s="19">
        <f t="shared" si="21"/>
        <v>0</v>
      </c>
      <c r="M116" s="19">
        <f t="shared" si="21"/>
        <v>0</v>
      </c>
      <c r="N116" s="19">
        <f t="shared" si="21"/>
        <v>0</v>
      </c>
      <c r="O116" s="19">
        <f t="shared" si="21"/>
        <v>0</v>
      </c>
      <c r="P116" s="19">
        <f t="shared" si="21"/>
        <v>0</v>
      </c>
      <c r="Q116" s="19">
        <f t="shared" si="21"/>
        <v>0</v>
      </c>
      <c r="R116" s="19">
        <f t="shared" si="21"/>
        <v>0</v>
      </c>
      <c r="S116" s="19">
        <f t="shared" si="21"/>
        <v>0</v>
      </c>
      <c r="T116" s="19">
        <f t="shared" si="21"/>
        <v>0</v>
      </c>
      <c r="U116" s="19">
        <f t="shared" si="21"/>
        <v>0</v>
      </c>
      <c r="V116" s="19">
        <f t="shared" si="21"/>
        <v>0</v>
      </c>
      <c r="W116" s="19">
        <f t="shared" si="21"/>
        <v>0</v>
      </c>
      <c r="X116" s="19">
        <f t="shared" si="21"/>
        <v>0</v>
      </c>
      <c r="Y116" s="19">
        <f t="shared" si="21"/>
        <v>0</v>
      </c>
      <c r="Z116" s="19">
        <f t="shared" si="21"/>
        <v>0</v>
      </c>
      <c r="AA116" s="19">
        <f t="shared" si="21"/>
        <v>0</v>
      </c>
      <c r="AB116" s="19">
        <f t="shared" si="21"/>
        <v>0</v>
      </c>
      <c r="AC116" s="19">
        <f t="shared" si="21"/>
        <v>0</v>
      </c>
      <c r="AD116" s="19">
        <f t="shared" si="21"/>
        <v>0</v>
      </c>
      <c r="AE116" s="19">
        <f t="shared" si="21"/>
        <v>0</v>
      </c>
      <c r="AF116" s="19">
        <f t="shared" si="21"/>
        <v>0</v>
      </c>
      <c r="AG116" s="19">
        <f t="shared" si="21"/>
        <v>0</v>
      </c>
      <c r="AH116" s="19">
        <f t="shared" si="21"/>
        <v>0</v>
      </c>
      <c r="AI116" s="19">
        <f t="shared" si="21"/>
        <v>0</v>
      </c>
      <c r="AJ116" s="19">
        <f t="shared" si="21"/>
        <v>0</v>
      </c>
      <c r="AK116" s="19">
        <f t="shared" si="21"/>
        <v>0</v>
      </c>
      <c r="AL116" s="19">
        <f t="shared" si="21"/>
        <v>0</v>
      </c>
      <c r="AM116" s="19">
        <f t="shared" si="21"/>
        <v>0</v>
      </c>
      <c r="AN116" s="19">
        <f t="shared" si="21"/>
        <v>0</v>
      </c>
      <c r="AO116" s="19">
        <f t="shared" si="21"/>
        <v>0</v>
      </c>
      <c r="AP116" s="19">
        <f t="shared" si="21"/>
        <v>0</v>
      </c>
      <c r="AQ116" s="19">
        <f t="shared" si="21"/>
        <v>0</v>
      </c>
      <c r="AR116" s="19">
        <f t="shared" si="21"/>
        <v>0</v>
      </c>
      <c r="AS116" s="19">
        <f t="shared" si="21"/>
        <v>0</v>
      </c>
      <c r="AT116" s="19">
        <f t="shared" si="21"/>
        <v>0</v>
      </c>
      <c r="AU116" s="19">
        <f t="shared" si="21"/>
        <v>0</v>
      </c>
      <c r="AV116" s="19">
        <f t="shared" si="21"/>
        <v>0</v>
      </c>
      <c r="AW116" s="19">
        <f t="shared" si="21"/>
        <v>0</v>
      </c>
      <c r="AX116" s="19">
        <f t="shared" si="21"/>
        <v>0</v>
      </c>
      <c r="AY116" s="19">
        <f t="shared" si="21"/>
        <v>0</v>
      </c>
      <c r="AZ116" s="19">
        <f t="shared" si="21"/>
        <v>0</v>
      </c>
      <c r="BA116" s="19">
        <f t="shared" si="21"/>
        <v>0</v>
      </c>
      <c r="BB116" s="19">
        <f t="shared" si="21"/>
        <v>0</v>
      </c>
      <c r="BC116" s="19">
        <f t="shared" si="21"/>
        <v>0</v>
      </c>
      <c r="BD116" s="19">
        <f t="shared" si="21"/>
        <v>0</v>
      </c>
      <c r="BE116" s="19">
        <f t="shared" si="21"/>
        <v>0</v>
      </c>
      <c r="BF116" s="19">
        <f t="shared" si="21"/>
        <v>0</v>
      </c>
      <c r="BG116" s="19">
        <f t="shared" si="21"/>
        <v>0</v>
      </c>
      <c r="BH116" s="19">
        <f t="shared" si="21"/>
        <v>0</v>
      </c>
      <c r="BI116" s="19">
        <f t="shared" si="21"/>
        <v>0</v>
      </c>
      <c r="BJ116" s="19">
        <f t="shared" si="21"/>
        <v>0</v>
      </c>
      <c r="BK116" s="19">
        <f t="shared" si="21"/>
        <v>0</v>
      </c>
      <c r="BL116" s="19">
        <f t="shared" si="21"/>
        <v>0</v>
      </c>
      <c r="BM116" s="19">
        <f t="shared" si="21"/>
        <v>0</v>
      </c>
      <c r="BN116" s="19">
        <f t="shared" si="21"/>
        <v>0</v>
      </c>
      <c r="BO116" s="19">
        <f t="shared" ref="BO116:DZ116" si="22">BO5</f>
        <v>0</v>
      </c>
      <c r="BP116" s="19">
        <f t="shared" si="22"/>
        <v>0</v>
      </c>
      <c r="BQ116" s="19">
        <f t="shared" si="22"/>
        <v>0</v>
      </c>
      <c r="BR116" s="19">
        <f t="shared" si="22"/>
        <v>0</v>
      </c>
      <c r="BS116" s="19">
        <f t="shared" si="22"/>
        <v>0</v>
      </c>
      <c r="BT116" s="19">
        <f t="shared" si="22"/>
        <v>0</v>
      </c>
      <c r="BU116" s="19">
        <f t="shared" si="22"/>
        <v>0</v>
      </c>
      <c r="BV116" s="19">
        <f t="shared" si="22"/>
        <v>0</v>
      </c>
      <c r="BW116" s="19">
        <f t="shared" si="22"/>
        <v>0</v>
      </c>
      <c r="BX116" s="19">
        <f t="shared" si="22"/>
        <v>0</v>
      </c>
      <c r="BY116" s="19">
        <f t="shared" si="22"/>
        <v>0</v>
      </c>
      <c r="BZ116" s="19">
        <f t="shared" si="22"/>
        <v>0</v>
      </c>
      <c r="CA116" s="19">
        <f t="shared" si="22"/>
        <v>0</v>
      </c>
      <c r="CB116" s="19">
        <f t="shared" si="22"/>
        <v>0</v>
      </c>
      <c r="CC116" s="19">
        <f t="shared" si="22"/>
        <v>0</v>
      </c>
      <c r="CD116" s="19">
        <f t="shared" si="22"/>
        <v>0</v>
      </c>
      <c r="CE116" s="19">
        <f t="shared" si="22"/>
        <v>0</v>
      </c>
      <c r="CF116" s="19">
        <f t="shared" si="22"/>
        <v>0</v>
      </c>
      <c r="CG116" s="19">
        <f t="shared" si="22"/>
        <v>0</v>
      </c>
      <c r="CH116" s="19">
        <f t="shared" si="22"/>
        <v>0</v>
      </c>
      <c r="CI116" s="19">
        <f t="shared" si="22"/>
        <v>0</v>
      </c>
      <c r="CJ116" s="19">
        <f t="shared" si="22"/>
        <v>0</v>
      </c>
      <c r="CK116" s="19">
        <f t="shared" si="22"/>
        <v>0</v>
      </c>
      <c r="CL116" s="19">
        <f t="shared" si="22"/>
        <v>0</v>
      </c>
      <c r="CM116" s="19">
        <f t="shared" si="22"/>
        <v>0</v>
      </c>
      <c r="CN116" s="19">
        <f t="shared" si="22"/>
        <v>0</v>
      </c>
      <c r="CO116" s="19">
        <f t="shared" si="22"/>
        <v>0</v>
      </c>
      <c r="CP116" s="19">
        <f t="shared" si="22"/>
        <v>0</v>
      </c>
      <c r="CQ116" s="19">
        <f t="shared" si="22"/>
        <v>0</v>
      </c>
      <c r="CR116" s="19">
        <f t="shared" si="22"/>
        <v>0</v>
      </c>
      <c r="CS116" s="19">
        <f t="shared" si="22"/>
        <v>0</v>
      </c>
      <c r="CT116" s="19">
        <f t="shared" si="22"/>
        <v>0</v>
      </c>
      <c r="CU116" s="19">
        <f t="shared" si="22"/>
        <v>0</v>
      </c>
      <c r="CV116" s="19">
        <f t="shared" si="22"/>
        <v>0</v>
      </c>
      <c r="CW116" s="19">
        <f t="shared" si="22"/>
        <v>0</v>
      </c>
      <c r="CX116" s="19">
        <f t="shared" si="22"/>
        <v>0</v>
      </c>
      <c r="CY116" s="19">
        <f t="shared" si="22"/>
        <v>0</v>
      </c>
      <c r="CZ116" s="19">
        <f t="shared" si="22"/>
        <v>0</v>
      </c>
      <c r="DA116" s="19">
        <f t="shared" si="22"/>
        <v>0</v>
      </c>
      <c r="DB116" s="19">
        <f t="shared" si="22"/>
        <v>0</v>
      </c>
      <c r="DC116" s="19">
        <f t="shared" si="22"/>
        <v>0</v>
      </c>
      <c r="DD116" s="19">
        <f t="shared" si="22"/>
        <v>0</v>
      </c>
      <c r="DE116" s="19">
        <f t="shared" si="22"/>
        <v>0</v>
      </c>
      <c r="DF116" s="19">
        <f t="shared" si="22"/>
        <v>0</v>
      </c>
      <c r="DG116" s="19">
        <f t="shared" si="22"/>
        <v>0</v>
      </c>
      <c r="DH116" s="19">
        <f t="shared" si="22"/>
        <v>0</v>
      </c>
      <c r="DI116" s="19">
        <f t="shared" si="22"/>
        <v>0</v>
      </c>
      <c r="DJ116" s="19">
        <f t="shared" si="22"/>
        <v>0</v>
      </c>
      <c r="DK116" s="19">
        <f t="shared" si="22"/>
        <v>0</v>
      </c>
      <c r="DL116" s="19">
        <f t="shared" si="22"/>
        <v>0</v>
      </c>
      <c r="DM116" s="19">
        <f t="shared" si="22"/>
        <v>0</v>
      </c>
      <c r="DN116" s="19">
        <f t="shared" si="22"/>
        <v>0</v>
      </c>
      <c r="DO116" s="19">
        <f t="shared" si="22"/>
        <v>0</v>
      </c>
      <c r="DP116" s="19">
        <f t="shared" si="22"/>
        <v>0</v>
      </c>
      <c r="DQ116" s="19">
        <f t="shared" si="22"/>
        <v>0</v>
      </c>
      <c r="DR116" s="19">
        <f t="shared" si="22"/>
        <v>0</v>
      </c>
      <c r="DS116" s="19">
        <f t="shared" si="22"/>
        <v>0</v>
      </c>
      <c r="DT116" s="19">
        <f t="shared" si="22"/>
        <v>0</v>
      </c>
      <c r="DU116" s="19">
        <f t="shared" si="22"/>
        <v>0</v>
      </c>
      <c r="DV116" s="19">
        <f t="shared" si="22"/>
        <v>0</v>
      </c>
      <c r="DW116" s="19">
        <f t="shared" si="22"/>
        <v>0</v>
      </c>
      <c r="DX116" s="19">
        <f t="shared" si="22"/>
        <v>0</v>
      </c>
      <c r="DY116" s="19">
        <f t="shared" si="22"/>
        <v>0</v>
      </c>
      <c r="DZ116" s="19">
        <f t="shared" si="22"/>
        <v>0</v>
      </c>
      <c r="EA116" s="19">
        <f t="shared" ref="EA116:GL116" si="23">EA5</f>
        <v>0</v>
      </c>
      <c r="EB116" s="19">
        <f t="shared" si="23"/>
        <v>0</v>
      </c>
      <c r="EC116" s="19">
        <f t="shared" si="23"/>
        <v>0</v>
      </c>
      <c r="ED116" s="19">
        <f t="shared" si="23"/>
        <v>0</v>
      </c>
      <c r="EE116" s="19">
        <f t="shared" si="23"/>
        <v>0</v>
      </c>
      <c r="EF116" s="19">
        <f t="shared" si="23"/>
        <v>0</v>
      </c>
      <c r="EG116" s="19">
        <f t="shared" si="23"/>
        <v>0</v>
      </c>
      <c r="EH116" s="19">
        <f t="shared" si="23"/>
        <v>0</v>
      </c>
      <c r="EI116" s="19">
        <f t="shared" si="23"/>
        <v>0</v>
      </c>
      <c r="EJ116" s="19">
        <f t="shared" si="23"/>
        <v>0</v>
      </c>
      <c r="EK116" s="19">
        <f t="shared" si="23"/>
        <v>0</v>
      </c>
      <c r="EL116" s="19">
        <f t="shared" si="23"/>
        <v>0</v>
      </c>
      <c r="EM116" s="19">
        <f t="shared" si="23"/>
        <v>0</v>
      </c>
      <c r="EN116" s="19">
        <f t="shared" si="23"/>
        <v>0</v>
      </c>
      <c r="EO116" s="19">
        <f t="shared" si="23"/>
        <v>0</v>
      </c>
      <c r="EP116" s="19">
        <f t="shared" si="23"/>
        <v>0</v>
      </c>
      <c r="EQ116" s="19">
        <f t="shared" si="23"/>
        <v>0</v>
      </c>
      <c r="ER116" s="19">
        <f t="shared" si="23"/>
        <v>0</v>
      </c>
      <c r="ES116" s="19">
        <f t="shared" si="23"/>
        <v>0</v>
      </c>
      <c r="ET116" s="19">
        <f t="shared" si="23"/>
        <v>0</v>
      </c>
      <c r="EU116" s="19">
        <f t="shared" si="23"/>
        <v>0</v>
      </c>
      <c r="EV116" s="19">
        <f t="shared" si="23"/>
        <v>0</v>
      </c>
      <c r="EW116" s="19">
        <f t="shared" si="23"/>
        <v>0</v>
      </c>
      <c r="EX116" s="19">
        <f t="shared" si="23"/>
        <v>0</v>
      </c>
      <c r="EY116" s="19">
        <f t="shared" si="23"/>
        <v>0</v>
      </c>
      <c r="EZ116" s="19">
        <f t="shared" si="23"/>
        <v>0</v>
      </c>
      <c r="FA116" s="19">
        <f t="shared" si="23"/>
        <v>0</v>
      </c>
      <c r="FB116" s="19">
        <f t="shared" si="23"/>
        <v>0</v>
      </c>
      <c r="FC116" s="19">
        <f t="shared" si="23"/>
        <v>0</v>
      </c>
      <c r="FD116" s="19">
        <f t="shared" si="23"/>
        <v>0</v>
      </c>
      <c r="FE116" s="19">
        <f t="shared" si="23"/>
        <v>0</v>
      </c>
      <c r="FF116" s="19">
        <f t="shared" si="23"/>
        <v>0</v>
      </c>
      <c r="FG116" s="19">
        <f t="shared" si="23"/>
        <v>0</v>
      </c>
      <c r="FH116" s="19">
        <f t="shared" si="23"/>
        <v>0</v>
      </c>
      <c r="FI116" s="19">
        <f t="shared" si="23"/>
        <v>0</v>
      </c>
      <c r="FJ116" s="19">
        <f t="shared" si="23"/>
        <v>0</v>
      </c>
      <c r="FK116" s="19">
        <f t="shared" si="23"/>
        <v>0</v>
      </c>
      <c r="FL116" s="19">
        <f t="shared" si="23"/>
        <v>0</v>
      </c>
      <c r="FM116" s="19">
        <f t="shared" si="23"/>
        <v>0</v>
      </c>
      <c r="FN116" s="19">
        <f t="shared" si="23"/>
        <v>0</v>
      </c>
      <c r="FO116" s="19">
        <f t="shared" si="23"/>
        <v>0</v>
      </c>
      <c r="FP116" s="19">
        <f t="shared" si="23"/>
        <v>0</v>
      </c>
      <c r="FQ116" s="19">
        <f t="shared" si="23"/>
        <v>0</v>
      </c>
      <c r="FR116" s="19">
        <f t="shared" si="23"/>
        <v>0</v>
      </c>
      <c r="FS116" s="19">
        <f t="shared" si="23"/>
        <v>0</v>
      </c>
      <c r="FT116" s="19">
        <f t="shared" si="23"/>
        <v>0</v>
      </c>
      <c r="FU116" s="19">
        <f t="shared" si="23"/>
        <v>0</v>
      </c>
      <c r="FV116" s="19">
        <f t="shared" si="23"/>
        <v>0</v>
      </c>
      <c r="FW116" s="19">
        <f t="shared" si="23"/>
        <v>0</v>
      </c>
      <c r="FX116" s="19">
        <f t="shared" si="23"/>
        <v>0</v>
      </c>
      <c r="FY116" s="19">
        <f t="shared" si="23"/>
        <v>0</v>
      </c>
      <c r="FZ116" s="19">
        <f t="shared" si="23"/>
        <v>0</v>
      </c>
      <c r="GA116" s="19">
        <f t="shared" si="23"/>
        <v>0</v>
      </c>
      <c r="GB116" s="19">
        <f t="shared" si="23"/>
        <v>0</v>
      </c>
      <c r="GC116" s="19">
        <f t="shared" si="23"/>
        <v>0</v>
      </c>
      <c r="GD116" s="19">
        <f t="shared" si="23"/>
        <v>0</v>
      </c>
      <c r="GE116" s="19">
        <f t="shared" si="23"/>
        <v>0</v>
      </c>
      <c r="GF116" s="19">
        <f t="shared" si="23"/>
        <v>0</v>
      </c>
      <c r="GG116" s="19">
        <f t="shared" si="23"/>
        <v>0</v>
      </c>
      <c r="GH116" s="19">
        <f t="shared" si="23"/>
        <v>0</v>
      </c>
      <c r="GI116" s="19">
        <f t="shared" si="23"/>
        <v>0</v>
      </c>
      <c r="GJ116" s="19">
        <f t="shared" si="23"/>
        <v>0</v>
      </c>
      <c r="GK116" s="19">
        <f t="shared" si="23"/>
        <v>0</v>
      </c>
      <c r="GL116" s="19">
        <f t="shared" si="23"/>
        <v>0</v>
      </c>
      <c r="GM116" s="19">
        <f t="shared" ref="GM116:IX116" si="24">GM5</f>
        <v>0</v>
      </c>
      <c r="GN116" s="19">
        <f t="shared" si="24"/>
        <v>0</v>
      </c>
      <c r="GO116" s="19">
        <f t="shared" si="24"/>
        <v>0</v>
      </c>
      <c r="GP116" s="19">
        <f t="shared" si="24"/>
        <v>0</v>
      </c>
      <c r="GQ116" s="19">
        <f t="shared" si="24"/>
        <v>0</v>
      </c>
      <c r="GR116" s="19">
        <f t="shared" si="24"/>
        <v>0</v>
      </c>
      <c r="GS116" s="19">
        <f t="shared" si="24"/>
        <v>0</v>
      </c>
      <c r="GT116" s="19">
        <f t="shared" si="24"/>
        <v>0</v>
      </c>
      <c r="GU116" s="19">
        <f t="shared" si="24"/>
        <v>0</v>
      </c>
      <c r="GV116" s="19">
        <f t="shared" si="24"/>
        <v>0</v>
      </c>
      <c r="GW116" s="19">
        <f t="shared" si="24"/>
        <v>0</v>
      </c>
      <c r="GX116" s="19">
        <f t="shared" si="24"/>
        <v>0</v>
      </c>
      <c r="GY116" s="19">
        <f t="shared" si="24"/>
        <v>0</v>
      </c>
      <c r="GZ116" s="19">
        <f t="shared" si="24"/>
        <v>0</v>
      </c>
      <c r="HA116" s="19">
        <f t="shared" si="24"/>
        <v>0</v>
      </c>
      <c r="HB116" s="19">
        <f t="shared" si="24"/>
        <v>0</v>
      </c>
      <c r="HC116" s="19">
        <f t="shared" si="24"/>
        <v>0</v>
      </c>
      <c r="HD116" s="19">
        <f t="shared" si="24"/>
        <v>0</v>
      </c>
      <c r="HE116" s="19">
        <f t="shared" si="24"/>
        <v>0</v>
      </c>
      <c r="HF116" s="19">
        <f t="shared" si="24"/>
        <v>0</v>
      </c>
      <c r="HG116" s="19">
        <f t="shared" si="24"/>
        <v>0</v>
      </c>
      <c r="HH116" s="19">
        <f t="shared" si="24"/>
        <v>0</v>
      </c>
      <c r="HI116" s="19">
        <f t="shared" si="24"/>
        <v>0</v>
      </c>
      <c r="HJ116" s="19">
        <f t="shared" si="24"/>
        <v>0</v>
      </c>
      <c r="HK116" s="19">
        <f t="shared" si="24"/>
        <v>0</v>
      </c>
      <c r="HL116" s="19">
        <f t="shared" si="24"/>
        <v>0</v>
      </c>
      <c r="HM116" s="19">
        <f t="shared" si="24"/>
        <v>0</v>
      </c>
      <c r="HN116" s="19">
        <f t="shared" si="24"/>
        <v>0</v>
      </c>
      <c r="HO116" s="19">
        <f t="shared" si="24"/>
        <v>0</v>
      </c>
      <c r="HP116" s="19">
        <f t="shared" si="24"/>
        <v>0</v>
      </c>
      <c r="HQ116" s="19">
        <f t="shared" si="24"/>
        <v>0</v>
      </c>
      <c r="HR116" s="19">
        <f t="shared" si="24"/>
        <v>0</v>
      </c>
      <c r="HS116" s="19">
        <f t="shared" si="24"/>
        <v>0</v>
      </c>
      <c r="HT116" s="19">
        <f t="shared" si="24"/>
        <v>0</v>
      </c>
      <c r="HU116" s="19">
        <f t="shared" si="24"/>
        <v>0</v>
      </c>
      <c r="HV116" s="19">
        <f t="shared" si="24"/>
        <v>0</v>
      </c>
      <c r="HW116" s="19">
        <f t="shared" si="24"/>
        <v>0</v>
      </c>
      <c r="HX116" s="19">
        <f t="shared" si="24"/>
        <v>0</v>
      </c>
      <c r="HY116" s="19">
        <f t="shared" si="24"/>
        <v>0</v>
      </c>
      <c r="HZ116" s="19">
        <f t="shared" si="24"/>
        <v>0</v>
      </c>
      <c r="IA116" s="19">
        <f t="shared" si="24"/>
        <v>0</v>
      </c>
      <c r="IB116" s="19">
        <f t="shared" si="24"/>
        <v>0</v>
      </c>
      <c r="IC116" s="19">
        <f t="shared" si="24"/>
        <v>0</v>
      </c>
      <c r="ID116" s="19">
        <f t="shared" si="24"/>
        <v>0</v>
      </c>
      <c r="IE116" s="19">
        <f t="shared" si="24"/>
        <v>0</v>
      </c>
      <c r="IF116" s="19">
        <f t="shared" si="24"/>
        <v>0</v>
      </c>
      <c r="IG116" s="19">
        <f t="shared" si="24"/>
        <v>0</v>
      </c>
      <c r="IH116" s="19">
        <f t="shared" si="24"/>
        <v>0</v>
      </c>
      <c r="II116" s="19">
        <f t="shared" si="24"/>
        <v>0</v>
      </c>
      <c r="IJ116" s="19">
        <f t="shared" si="24"/>
        <v>0</v>
      </c>
      <c r="IK116" s="19">
        <f t="shared" si="24"/>
        <v>0</v>
      </c>
      <c r="IL116" s="19">
        <f t="shared" si="24"/>
        <v>0</v>
      </c>
      <c r="IM116" s="19">
        <f t="shared" si="24"/>
        <v>0</v>
      </c>
      <c r="IN116" s="19">
        <f t="shared" si="24"/>
        <v>0</v>
      </c>
      <c r="IO116" s="19">
        <f t="shared" si="24"/>
        <v>0</v>
      </c>
      <c r="IP116" s="19">
        <f t="shared" si="24"/>
        <v>0</v>
      </c>
      <c r="IQ116" s="19">
        <f t="shared" si="24"/>
        <v>0</v>
      </c>
      <c r="IR116" s="19">
        <f t="shared" si="24"/>
        <v>0</v>
      </c>
      <c r="IS116" s="19">
        <f t="shared" si="24"/>
        <v>0</v>
      </c>
      <c r="IT116" s="19">
        <f t="shared" si="24"/>
        <v>0</v>
      </c>
      <c r="IU116" s="19">
        <f t="shared" si="24"/>
        <v>0</v>
      </c>
      <c r="IV116" s="19">
        <f t="shared" si="24"/>
        <v>0</v>
      </c>
      <c r="IW116" s="19">
        <f t="shared" si="24"/>
        <v>0</v>
      </c>
      <c r="IX116" s="19">
        <f t="shared" si="24"/>
        <v>0</v>
      </c>
      <c r="IY116" s="19">
        <f t="shared" ref="IY116:KP116" si="25">IY5</f>
        <v>0</v>
      </c>
      <c r="IZ116" s="19">
        <f t="shared" si="25"/>
        <v>0</v>
      </c>
      <c r="JA116" s="19">
        <f t="shared" si="25"/>
        <v>0</v>
      </c>
      <c r="JB116" s="19">
        <f t="shared" si="25"/>
        <v>0</v>
      </c>
      <c r="JC116" s="19">
        <f t="shared" si="25"/>
        <v>0</v>
      </c>
      <c r="JD116" s="19">
        <f t="shared" si="25"/>
        <v>0</v>
      </c>
      <c r="JE116" s="19">
        <f t="shared" si="25"/>
        <v>0</v>
      </c>
      <c r="JF116" s="19">
        <f t="shared" si="25"/>
        <v>0</v>
      </c>
      <c r="JG116" s="19">
        <f t="shared" si="25"/>
        <v>0</v>
      </c>
      <c r="JH116" s="19">
        <f t="shared" si="25"/>
        <v>0</v>
      </c>
      <c r="JI116" s="19">
        <f t="shared" si="25"/>
        <v>0</v>
      </c>
      <c r="JJ116" s="19">
        <f t="shared" si="25"/>
        <v>0</v>
      </c>
      <c r="JK116" s="19">
        <f t="shared" si="25"/>
        <v>0</v>
      </c>
      <c r="JL116" s="19">
        <f t="shared" si="25"/>
        <v>0</v>
      </c>
      <c r="JM116" s="19">
        <f t="shared" si="25"/>
        <v>0</v>
      </c>
      <c r="JN116" s="19">
        <f t="shared" si="25"/>
        <v>0</v>
      </c>
      <c r="JO116" s="19">
        <f t="shared" si="25"/>
        <v>0</v>
      </c>
      <c r="JP116" s="19">
        <f t="shared" si="25"/>
        <v>0</v>
      </c>
      <c r="JQ116" s="19">
        <f t="shared" si="25"/>
        <v>0</v>
      </c>
      <c r="JR116" s="19">
        <f t="shared" si="25"/>
        <v>0</v>
      </c>
      <c r="JS116" s="19">
        <f t="shared" si="25"/>
        <v>0</v>
      </c>
      <c r="JT116" s="19">
        <f t="shared" si="25"/>
        <v>0</v>
      </c>
      <c r="JU116" s="19">
        <f t="shared" si="25"/>
        <v>0</v>
      </c>
      <c r="JV116" s="19">
        <f t="shared" si="25"/>
        <v>0</v>
      </c>
      <c r="JW116" s="19">
        <f t="shared" si="25"/>
        <v>0</v>
      </c>
      <c r="JX116" s="19">
        <f t="shared" si="25"/>
        <v>0</v>
      </c>
      <c r="JY116" s="19">
        <f t="shared" si="25"/>
        <v>0</v>
      </c>
      <c r="JZ116" s="19">
        <f t="shared" si="25"/>
        <v>0</v>
      </c>
      <c r="KA116" s="19">
        <f t="shared" si="25"/>
        <v>0</v>
      </c>
      <c r="KB116" s="19">
        <f t="shared" si="25"/>
        <v>0</v>
      </c>
      <c r="KC116" s="19">
        <f t="shared" si="25"/>
        <v>0</v>
      </c>
      <c r="KD116" s="19">
        <f t="shared" si="25"/>
        <v>0</v>
      </c>
      <c r="KE116" s="19">
        <f t="shared" si="25"/>
        <v>0</v>
      </c>
      <c r="KF116" s="19">
        <f t="shared" si="25"/>
        <v>0</v>
      </c>
      <c r="KG116" s="19">
        <f t="shared" si="25"/>
        <v>0</v>
      </c>
      <c r="KH116" s="19">
        <f t="shared" si="25"/>
        <v>0</v>
      </c>
      <c r="KI116" s="19">
        <f t="shared" si="25"/>
        <v>0</v>
      </c>
      <c r="KJ116" s="19">
        <f t="shared" si="25"/>
        <v>0</v>
      </c>
      <c r="KK116" s="19">
        <f t="shared" si="25"/>
        <v>0</v>
      </c>
      <c r="KL116" s="19">
        <f t="shared" si="25"/>
        <v>0</v>
      </c>
      <c r="KM116" s="19">
        <f t="shared" si="25"/>
        <v>0</v>
      </c>
      <c r="KN116" s="19">
        <f t="shared" si="25"/>
        <v>0</v>
      </c>
      <c r="KO116" s="19">
        <f t="shared" si="25"/>
        <v>0</v>
      </c>
      <c r="KP116" s="45">
        <f t="shared" si="25"/>
        <v>0</v>
      </c>
      <c r="KQ116" s="9"/>
      <c r="KR116" s="358">
        <f>$A$1</f>
        <v>0</v>
      </c>
      <c r="KS116" s="349"/>
      <c r="KT116" s="353"/>
      <c r="KU116" s="349"/>
      <c r="KV116" s="359"/>
      <c r="KW116" s="349" t="s">
        <v>134</v>
      </c>
      <c r="KX116" s="189" t="s">
        <v>134</v>
      </c>
    </row>
    <row r="117" spans="1:314" s="189" customFormat="1" ht="11.5" x14ac:dyDescent="0.25">
      <c r="B117" s="160" t="s">
        <v>290</v>
      </c>
      <c r="C117" s="327" t="str">
        <f>C8</f>
        <v/>
      </c>
      <c r="D117" s="334" t="str">
        <f t="shared" ref="D117:BO117" si="26">D8</f>
        <v/>
      </c>
      <c r="E117" s="334" t="str">
        <f t="shared" si="26"/>
        <v/>
      </c>
      <c r="F117" s="334" t="str">
        <f t="shared" si="26"/>
        <v/>
      </c>
      <c r="G117" s="334" t="str">
        <f t="shared" si="26"/>
        <v/>
      </c>
      <c r="H117" s="334" t="str">
        <f t="shared" si="26"/>
        <v/>
      </c>
      <c r="I117" s="334" t="str">
        <f t="shared" si="26"/>
        <v/>
      </c>
      <c r="J117" s="334" t="str">
        <f t="shared" si="26"/>
        <v/>
      </c>
      <c r="K117" s="334" t="str">
        <f t="shared" si="26"/>
        <v/>
      </c>
      <c r="L117" s="334" t="str">
        <f t="shared" si="26"/>
        <v/>
      </c>
      <c r="M117" s="334" t="str">
        <f t="shared" si="26"/>
        <v/>
      </c>
      <c r="N117" s="334" t="str">
        <f t="shared" si="26"/>
        <v/>
      </c>
      <c r="O117" s="334" t="str">
        <f t="shared" si="26"/>
        <v/>
      </c>
      <c r="P117" s="334" t="str">
        <f t="shared" si="26"/>
        <v/>
      </c>
      <c r="Q117" s="334" t="str">
        <f t="shared" si="26"/>
        <v/>
      </c>
      <c r="R117" s="334" t="str">
        <f t="shared" si="26"/>
        <v/>
      </c>
      <c r="S117" s="334" t="str">
        <f t="shared" si="26"/>
        <v/>
      </c>
      <c r="T117" s="334" t="str">
        <f t="shared" si="26"/>
        <v/>
      </c>
      <c r="U117" s="334" t="str">
        <f t="shared" si="26"/>
        <v/>
      </c>
      <c r="V117" s="334" t="str">
        <f t="shared" si="26"/>
        <v/>
      </c>
      <c r="W117" s="334" t="str">
        <f t="shared" si="26"/>
        <v/>
      </c>
      <c r="X117" s="334" t="str">
        <f t="shared" si="26"/>
        <v/>
      </c>
      <c r="Y117" s="334" t="str">
        <f t="shared" si="26"/>
        <v/>
      </c>
      <c r="Z117" s="334" t="str">
        <f t="shared" si="26"/>
        <v/>
      </c>
      <c r="AA117" s="334" t="str">
        <f t="shared" si="26"/>
        <v/>
      </c>
      <c r="AB117" s="334" t="str">
        <f t="shared" si="26"/>
        <v/>
      </c>
      <c r="AC117" s="334" t="str">
        <f t="shared" si="26"/>
        <v/>
      </c>
      <c r="AD117" s="334" t="str">
        <f t="shared" si="26"/>
        <v/>
      </c>
      <c r="AE117" s="334" t="str">
        <f t="shared" si="26"/>
        <v/>
      </c>
      <c r="AF117" s="334" t="str">
        <f t="shared" si="26"/>
        <v/>
      </c>
      <c r="AG117" s="334" t="str">
        <f t="shared" si="26"/>
        <v/>
      </c>
      <c r="AH117" s="334" t="str">
        <f t="shared" si="26"/>
        <v/>
      </c>
      <c r="AI117" s="334" t="str">
        <f t="shared" si="26"/>
        <v/>
      </c>
      <c r="AJ117" s="334" t="str">
        <f t="shared" si="26"/>
        <v/>
      </c>
      <c r="AK117" s="334" t="str">
        <f t="shared" si="26"/>
        <v/>
      </c>
      <c r="AL117" s="334" t="str">
        <f t="shared" si="26"/>
        <v/>
      </c>
      <c r="AM117" s="334" t="str">
        <f t="shared" si="26"/>
        <v/>
      </c>
      <c r="AN117" s="334" t="str">
        <f t="shared" si="26"/>
        <v/>
      </c>
      <c r="AO117" s="334" t="str">
        <f t="shared" si="26"/>
        <v/>
      </c>
      <c r="AP117" s="334" t="str">
        <f t="shared" si="26"/>
        <v/>
      </c>
      <c r="AQ117" s="334" t="str">
        <f t="shared" si="26"/>
        <v/>
      </c>
      <c r="AR117" s="334" t="str">
        <f t="shared" si="26"/>
        <v/>
      </c>
      <c r="AS117" s="334" t="str">
        <f t="shared" si="26"/>
        <v/>
      </c>
      <c r="AT117" s="334" t="str">
        <f t="shared" si="26"/>
        <v/>
      </c>
      <c r="AU117" s="334" t="str">
        <f t="shared" si="26"/>
        <v/>
      </c>
      <c r="AV117" s="334" t="str">
        <f t="shared" si="26"/>
        <v/>
      </c>
      <c r="AW117" s="334" t="str">
        <f t="shared" si="26"/>
        <v/>
      </c>
      <c r="AX117" s="334" t="str">
        <f t="shared" si="26"/>
        <v/>
      </c>
      <c r="AY117" s="334" t="str">
        <f t="shared" si="26"/>
        <v/>
      </c>
      <c r="AZ117" s="334" t="str">
        <f t="shared" si="26"/>
        <v/>
      </c>
      <c r="BA117" s="334" t="str">
        <f t="shared" si="26"/>
        <v/>
      </c>
      <c r="BB117" s="334" t="str">
        <f t="shared" si="26"/>
        <v/>
      </c>
      <c r="BC117" s="334" t="str">
        <f t="shared" si="26"/>
        <v/>
      </c>
      <c r="BD117" s="334" t="str">
        <f t="shared" si="26"/>
        <v/>
      </c>
      <c r="BE117" s="334" t="str">
        <f t="shared" si="26"/>
        <v/>
      </c>
      <c r="BF117" s="334" t="str">
        <f t="shared" si="26"/>
        <v/>
      </c>
      <c r="BG117" s="334" t="str">
        <f t="shared" si="26"/>
        <v/>
      </c>
      <c r="BH117" s="334" t="str">
        <f t="shared" si="26"/>
        <v/>
      </c>
      <c r="BI117" s="334" t="str">
        <f t="shared" si="26"/>
        <v/>
      </c>
      <c r="BJ117" s="334" t="str">
        <f t="shared" si="26"/>
        <v/>
      </c>
      <c r="BK117" s="334" t="str">
        <f t="shared" si="26"/>
        <v/>
      </c>
      <c r="BL117" s="334" t="str">
        <f t="shared" si="26"/>
        <v/>
      </c>
      <c r="BM117" s="334" t="str">
        <f t="shared" si="26"/>
        <v/>
      </c>
      <c r="BN117" s="334" t="str">
        <f t="shared" si="26"/>
        <v/>
      </c>
      <c r="BO117" s="334" t="str">
        <f t="shared" si="26"/>
        <v/>
      </c>
      <c r="BP117" s="334" t="str">
        <f t="shared" ref="BP117:EA117" si="27">BP8</f>
        <v/>
      </c>
      <c r="BQ117" s="334" t="str">
        <f t="shared" si="27"/>
        <v/>
      </c>
      <c r="BR117" s="334" t="str">
        <f t="shared" si="27"/>
        <v/>
      </c>
      <c r="BS117" s="334" t="str">
        <f t="shared" si="27"/>
        <v/>
      </c>
      <c r="BT117" s="334" t="str">
        <f t="shared" si="27"/>
        <v/>
      </c>
      <c r="BU117" s="334" t="str">
        <f t="shared" si="27"/>
        <v/>
      </c>
      <c r="BV117" s="334" t="str">
        <f t="shared" si="27"/>
        <v/>
      </c>
      <c r="BW117" s="334" t="str">
        <f t="shared" si="27"/>
        <v/>
      </c>
      <c r="BX117" s="334" t="str">
        <f t="shared" si="27"/>
        <v/>
      </c>
      <c r="BY117" s="334" t="str">
        <f t="shared" si="27"/>
        <v/>
      </c>
      <c r="BZ117" s="334" t="str">
        <f t="shared" si="27"/>
        <v/>
      </c>
      <c r="CA117" s="334" t="str">
        <f t="shared" si="27"/>
        <v/>
      </c>
      <c r="CB117" s="334" t="str">
        <f t="shared" si="27"/>
        <v/>
      </c>
      <c r="CC117" s="334" t="str">
        <f t="shared" si="27"/>
        <v/>
      </c>
      <c r="CD117" s="334" t="str">
        <f t="shared" si="27"/>
        <v/>
      </c>
      <c r="CE117" s="334" t="str">
        <f t="shared" si="27"/>
        <v/>
      </c>
      <c r="CF117" s="334" t="str">
        <f t="shared" si="27"/>
        <v/>
      </c>
      <c r="CG117" s="334" t="str">
        <f t="shared" si="27"/>
        <v/>
      </c>
      <c r="CH117" s="334" t="str">
        <f t="shared" si="27"/>
        <v/>
      </c>
      <c r="CI117" s="334" t="str">
        <f t="shared" si="27"/>
        <v/>
      </c>
      <c r="CJ117" s="334" t="str">
        <f t="shared" si="27"/>
        <v/>
      </c>
      <c r="CK117" s="334" t="str">
        <f t="shared" si="27"/>
        <v/>
      </c>
      <c r="CL117" s="334" t="str">
        <f t="shared" si="27"/>
        <v/>
      </c>
      <c r="CM117" s="334" t="str">
        <f t="shared" si="27"/>
        <v/>
      </c>
      <c r="CN117" s="334" t="str">
        <f t="shared" si="27"/>
        <v/>
      </c>
      <c r="CO117" s="334" t="str">
        <f t="shared" si="27"/>
        <v/>
      </c>
      <c r="CP117" s="334" t="str">
        <f t="shared" si="27"/>
        <v/>
      </c>
      <c r="CQ117" s="334" t="str">
        <f t="shared" si="27"/>
        <v/>
      </c>
      <c r="CR117" s="334" t="str">
        <f t="shared" si="27"/>
        <v/>
      </c>
      <c r="CS117" s="334" t="str">
        <f t="shared" si="27"/>
        <v/>
      </c>
      <c r="CT117" s="334" t="str">
        <f t="shared" si="27"/>
        <v/>
      </c>
      <c r="CU117" s="334" t="str">
        <f t="shared" si="27"/>
        <v/>
      </c>
      <c r="CV117" s="334" t="str">
        <f t="shared" si="27"/>
        <v/>
      </c>
      <c r="CW117" s="334" t="str">
        <f t="shared" si="27"/>
        <v/>
      </c>
      <c r="CX117" s="334" t="str">
        <f t="shared" si="27"/>
        <v/>
      </c>
      <c r="CY117" s="334" t="str">
        <f t="shared" si="27"/>
        <v/>
      </c>
      <c r="CZ117" s="334" t="str">
        <f t="shared" si="27"/>
        <v/>
      </c>
      <c r="DA117" s="334" t="str">
        <f t="shared" si="27"/>
        <v/>
      </c>
      <c r="DB117" s="334" t="str">
        <f t="shared" si="27"/>
        <v/>
      </c>
      <c r="DC117" s="334" t="str">
        <f t="shared" si="27"/>
        <v/>
      </c>
      <c r="DD117" s="334" t="str">
        <f t="shared" si="27"/>
        <v/>
      </c>
      <c r="DE117" s="334" t="str">
        <f t="shared" si="27"/>
        <v/>
      </c>
      <c r="DF117" s="334" t="str">
        <f t="shared" si="27"/>
        <v/>
      </c>
      <c r="DG117" s="334" t="str">
        <f t="shared" si="27"/>
        <v/>
      </c>
      <c r="DH117" s="334" t="str">
        <f t="shared" si="27"/>
        <v/>
      </c>
      <c r="DI117" s="334" t="str">
        <f t="shared" si="27"/>
        <v/>
      </c>
      <c r="DJ117" s="334" t="str">
        <f t="shared" si="27"/>
        <v/>
      </c>
      <c r="DK117" s="334" t="str">
        <f t="shared" si="27"/>
        <v/>
      </c>
      <c r="DL117" s="334" t="str">
        <f t="shared" si="27"/>
        <v/>
      </c>
      <c r="DM117" s="334" t="str">
        <f t="shared" si="27"/>
        <v/>
      </c>
      <c r="DN117" s="334" t="str">
        <f t="shared" si="27"/>
        <v/>
      </c>
      <c r="DO117" s="334" t="str">
        <f t="shared" si="27"/>
        <v/>
      </c>
      <c r="DP117" s="334" t="str">
        <f t="shared" si="27"/>
        <v/>
      </c>
      <c r="DQ117" s="334" t="str">
        <f t="shared" si="27"/>
        <v/>
      </c>
      <c r="DR117" s="334" t="str">
        <f t="shared" si="27"/>
        <v/>
      </c>
      <c r="DS117" s="334" t="str">
        <f t="shared" si="27"/>
        <v/>
      </c>
      <c r="DT117" s="334" t="str">
        <f t="shared" si="27"/>
        <v/>
      </c>
      <c r="DU117" s="334" t="str">
        <f t="shared" si="27"/>
        <v/>
      </c>
      <c r="DV117" s="334" t="str">
        <f t="shared" si="27"/>
        <v/>
      </c>
      <c r="DW117" s="334" t="str">
        <f t="shared" si="27"/>
        <v/>
      </c>
      <c r="DX117" s="334" t="str">
        <f t="shared" si="27"/>
        <v/>
      </c>
      <c r="DY117" s="334" t="str">
        <f t="shared" si="27"/>
        <v/>
      </c>
      <c r="DZ117" s="334" t="str">
        <f t="shared" si="27"/>
        <v/>
      </c>
      <c r="EA117" s="334" t="str">
        <f t="shared" si="27"/>
        <v/>
      </c>
      <c r="EB117" s="334" t="str">
        <f t="shared" ref="EB117:GM117" si="28">EB8</f>
        <v/>
      </c>
      <c r="EC117" s="334" t="str">
        <f t="shared" si="28"/>
        <v/>
      </c>
      <c r="ED117" s="334" t="str">
        <f t="shared" si="28"/>
        <v/>
      </c>
      <c r="EE117" s="334" t="str">
        <f t="shared" si="28"/>
        <v/>
      </c>
      <c r="EF117" s="334" t="str">
        <f t="shared" si="28"/>
        <v/>
      </c>
      <c r="EG117" s="334" t="str">
        <f t="shared" si="28"/>
        <v/>
      </c>
      <c r="EH117" s="334" t="str">
        <f t="shared" si="28"/>
        <v/>
      </c>
      <c r="EI117" s="334" t="str">
        <f t="shared" si="28"/>
        <v/>
      </c>
      <c r="EJ117" s="334" t="str">
        <f t="shared" si="28"/>
        <v/>
      </c>
      <c r="EK117" s="334" t="str">
        <f t="shared" si="28"/>
        <v/>
      </c>
      <c r="EL117" s="334" t="str">
        <f t="shared" si="28"/>
        <v/>
      </c>
      <c r="EM117" s="334" t="str">
        <f t="shared" si="28"/>
        <v/>
      </c>
      <c r="EN117" s="334" t="str">
        <f t="shared" si="28"/>
        <v/>
      </c>
      <c r="EO117" s="334" t="str">
        <f t="shared" si="28"/>
        <v/>
      </c>
      <c r="EP117" s="334" t="str">
        <f t="shared" si="28"/>
        <v/>
      </c>
      <c r="EQ117" s="334" t="str">
        <f t="shared" si="28"/>
        <v/>
      </c>
      <c r="ER117" s="334" t="str">
        <f t="shared" si="28"/>
        <v/>
      </c>
      <c r="ES117" s="334" t="str">
        <f t="shared" si="28"/>
        <v/>
      </c>
      <c r="ET117" s="334" t="str">
        <f t="shared" si="28"/>
        <v/>
      </c>
      <c r="EU117" s="334" t="str">
        <f t="shared" si="28"/>
        <v/>
      </c>
      <c r="EV117" s="334" t="str">
        <f t="shared" si="28"/>
        <v/>
      </c>
      <c r="EW117" s="334" t="str">
        <f t="shared" si="28"/>
        <v/>
      </c>
      <c r="EX117" s="334" t="str">
        <f t="shared" si="28"/>
        <v/>
      </c>
      <c r="EY117" s="334" t="str">
        <f t="shared" si="28"/>
        <v/>
      </c>
      <c r="EZ117" s="334" t="str">
        <f t="shared" si="28"/>
        <v/>
      </c>
      <c r="FA117" s="334" t="str">
        <f t="shared" si="28"/>
        <v/>
      </c>
      <c r="FB117" s="334" t="str">
        <f t="shared" si="28"/>
        <v/>
      </c>
      <c r="FC117" s="334" t="str">
        <f t="shared" si="28"/>
        <v/>
      </c>
      <c r="FD117" s="334" t="str">
        <f t="shared" si="28"/>
        <v/>
      </c>
      <c r="FE117" s="334" t="str">
        <f t="shared" si="28"/>
        <v/>
      </c>
      <c r="FF117" s="334" t="str">
        <f t="shared" si="28"/>
        <v/>
      </c>
      <c r="FG117" s="334" t="str">
        <f t="shared" si="28"/>
        <v/>
      </c>
      <c r="FH117" s="334" t="str">
        <f t="shared" si="28"/>
        <v/>
      </c>
      <c r="FI117" s="334" t="str">
        <f t="shared" si="28"/>
        <v/>
      </c>
      <c r="FJ117" s="334" t="str">
        <f t="shared" si="28"/>
        <v/>
      </c>
      <c r="FK117" s="334" t="str">
        <f t="shared" si="28"/>
        <v/>
      </c>
      <c r="FL117" s="334" t="str">
        <f t="shared" si="28"/>
        <v/>
      </c>
      <c r="FM117" s="334" t="str">
        <f t="shared" si="28"/>
        <v/>
      </c>
      <c r="FN117" s="334" t="str">
        <f t="shared" si="28"/>
        <v/>
      </c>
      <c r="FO117" s="334" t="str">
        <f t="shared" si="28"/>
        <v/>
      </c>
      <c r="FP117" s="334" t="str">
        <f t="shared" si="28"/>
        <v/>
      </c>
      <c r="FQ117" s="334" t="str">
        <f t="shared" si="28"/>
        <v/>
      </c>
      <c r="FR117" s="334" t="str">
        <f t="shared" si="28"/>
        <v/>
      </c>
      <c r="FS117" s="334" t="str">
        <f t="shared" si="28"/>
        <v/>
      </c>
      <c r="FT117" s="334" t="str">
        <f t="shared" si="28"/>
        <v/>
      </c>
      <c r="FU117" s="334" t="str">
        <f t="shared" si="28"/>
        <v/>
      </c>
      <c r="FV117" s="334" t="str">
        <f t="shared" si="28"/>
        <v/>
      </c>
      <c r="FW117" s="334" t="str">
        <f t="shared" si="28"/>
        <v/>
      </c>
      <c r="FX117" s="334" t="str">
        <f t="shared" si="28"/>
        <v/>
      </c>
      <c r="FY117" s="334" t="str">
        <f t="shared" si="28"/>
        <v/>
      </c>
      <c r="FZ117" s="334" t="str">
        <f t="shared" si="28"/>
        <v/>
      </c>
      <c r="GA117" s="334" t="str">
        <f t="shared" si="28"/>
        <v/>
      </c>
      <c r="GB117" s="334" t="str">
        <f t="shared" si="28"/>
        <v/>
      </c>
      <c r="GC117" s="334" t="str">
        <f t="shared" si="28"/>
        <v/>
      </c>
      <c r="GD117" s="334" t="str">
        <f t="shared" si="28"/>
        <v/>
      </c>
      <c r="GE117" s="334" t="str">
        <f t="shared" si="28"/>
        <v/>
      </c>
      <c r="GF117" s="334" t="str">
        <f t="shared" si="28"/>
        <v/>
      </c>
      <c r="GG117" s="334" t="str">
        <f t="shared" si="28"/>
        <v/>
      </c>
      <c r="GH117" s="334" t="str">
        <f t="shared" si="28"/>
        <v/>
      </c>
      <c r="GI117" s="334" t="str">
        <f t="shared" si="28"/>
        <v/>
      </c>
      <c r="GJ117" s="334" t="str">
        <f t="shared" si="28"/>
        <v/>
      </c>
      <c r="GK117" s="334" t="str">
        <f t="shared" si="28"/>
        <v/>
      </c>
      <c r="GL117" s="334" t="str">
        <f t="shared" si="28"/>
        <v/>
      </c>
      <c r="GM117" s="334" t="str">
        <f t="shared" si="28"/>
        <v/>
      </c>
      <c r="GN117" s="334" t="str">
        <f t="shared" ref="GN117:IY117" si="29">GN8</f>
        <v/>
      </c>
      <c r="GO117" s="334" t="str">
        <f t="shared" si="29"/>
        <v/>
      </c>
      <c r="GP117" s="334" t="str">
        <f t="shared" si="29"/>
        <v/>
      </c>
      <c r="GQ117" s="334" t="str">
        <f t="shared" si="29"/>
        <v/>
      </c>
      <c r="GR117" s="334" t="str">
        <f t="shared" si="29"/>
        <v/>
      </c>
      <c r="GS117" s="334" t="str">
        <f t="shared" si="29"/>
        <v/>
      </c>
      <c r="GT117" s="334" t="str">
        <f t="shared" si="29"/>
        <v/>
      </c>
      <c r="GU117" s="334" t="str">
        <f t="shared" si="29"/>
        <v/>
      </c>
      <c r="GV117" s="334" t="str">
        <f t="shared" si="29"/>
        <v/>
      </c>
      <c r="GW117" s="334" t="str">
        <f t="shared" si="29"/>
        <v/>
      </c>
      <c r="GX117" s="334" t="str">
        <f t="shared" si="29"/>
        <v/>
      </c>
      <c r="GY117" s="334" t="str">
        <f t="shared" si="29"/>
        <v/>
      </c>
      <c r="GZ117" s="334" t="str">
        <f t="shared" si="29"/>
        <v/>
      </c>
      <c r="HA117" s="334" t="str">
        <f t="shared" si="29"/>
        <v/>
      </c>
      <c r="HB117" s="334" t="str">
        <f t="shared" si="29"/>
        <v/>
      </c>
      <c r="HC117" s="334" t="str">
        <f t="shared" si="29"/>
        <v/>
      </c>
      <c r="HD117" s="334" t="str">
        <f t="shared" si="29"/>
        <v/>
      </c>
      <c r="HE117" s="334" t="str">
        <f t="shared" si="29"/>
        <v/>
      </c>
      <c r="HF117" s="334" t="str">
        <f t="shared" si="29"/>
        <v/>
      </c>
      <c r="HG117" s="334" t="str">
        <f t="shared" si="29"/>
        <v/>
      </c>
      <c r="HH117" s="334" t="str">
        <f t="shared" si="29"/>
        <v/>
      </c>
      <c r="HI117" s="334" t="str">
        <f t="shared" si="29"/>
        <v/>
      </c>
      <c r="HJ117" s="334" t="str">
        <f t="shared" si="29"/>
        <v/>
      </c>
      <c r="HK117" s="334" t="str">
        <f t="shared" si="29"/>
        <v/>
      </c>
      <c r="HL117" s="334" t="str">
        <f t="shared" si="29"/>
        <v/>
      </c>
      <c r="HM117" s="334" t="str">
        <f t="shared" si="29"/>
        <v/>
      </c>
      <c r="HN117" s="334" t="str">
        <f t="shared" si="29"/>
        <v/>
      </c>
      <c r="HO117" s="334" t="str">
        <f t="shared" si="29"/>
        <v/>
      </c>
      <c r="HP117" s="334" t="str">
        <f t="shared" si="29"/>
        <v/>
      </c>
      <c r="HQ117" s="334" t="str">
        <f t="shared" si="29"/>
        <v/>
      </c>
      <c r="HR117" s="334" t="str">
        <f t="shared" si="29"/>
        <v/>
      </c>
      <c r="HS117" s="334" t="str">
        <f t="shared" si="29"/>
        <v/>
      </c>
      <c r="HT117" s="334" t="str">
        <f t="shared" si="29"/>
        <v/>
      </c>
      <c r="HU117" s="334" t="str">
        <f t="shared" si="29"/>
        <v/>
      </c>
      <c r="HV117" s="334" t="str">
        <f t="shared" si="29"/>
        <v/>
      </c>
      <c r="HW117" s="334" t="str">
        <f t="shared" si="29"/>
        <v/>
      </c>
      <c r="HX117" s="334" t="str">
        <f t="shared" si="29"/>
        <v/>
      </c>
      <c r="HY117" s="334" t="str">
        <f t="shared" si="29"/>
        <v/>
      </c>
      <c r="HZ117" s="334" t="str">
        <f t="shared" si="29"/>
        <v/>
      </c>
      <c r="IA117" s="334" t="str">
        <f t="shared" si="29"/>
        <v/>
      </c>
      <c r="IB117" s="334" t="str">
        <f t="shared" si="29"/>
        <v/>
      </c>
      <c r="IC117" s="334" t="str">
        <f t="shared" si="29"/>
        <v/>
      </c>
      <c r="ID117" s="334" t="str">
        <f t="shared" si="29"/>
        <v/>
      </c>
      <c r="IE117" s="334" t="str">
        <f t="shared" si="29"/>
        <v/>
      </c>
      <c r="IF117" s="334" t="str">
        <f t="shared" si="29"/>
        <v/>
      </c>
      <c r="IG117" s="334" t="str">
        <f t="shared" si="29"/>
        <v/>
      </c>
      <c r="IH117" s="334" t="str">
        <f t="shared" si="29"/>
        <v/>
      </c>
      <c r="II117" s="334" t="str">
        <f t="shared" si="29"/>
        <v/>
      </c>
      <c r="IJ117" s="334" t="str">
        <f t="shared" si="29"/>
        <v/>
      </c>
      <c r="IK117" s="334" t="str">
        <f t="shared" si="29"/>
        <v/>
      </c>
      <c r="IL117" s="334" t="str">
        <f t="shared" si="29"/>
        <v/>
      </c>
      <c r="IM117" s="334" t="str">
        <f t="shared" si="29"/>
        <v/>
      </c>
      <c r="IN117" s="334" t="str">
        <f t="shared" si="29"/>
        <v/>
      </c>
      <c r="IO117" s="334" t="str">
        <f t="shared" si="29"/>
        <v/>
      </c>
      <c r="IP117" s="334" t="str">
        <f t="shared" si="29"/>
        <v/>
      </c>
      <c r="IQ117" s="334" t="str">
        <f t="shared" si="29"/>
        <v/>
      </c>
      <c r="IR117" s="334" t="str">
        <f t="shared" si="29"/>
        <v/>
      </c>
      <c r="IS117" s="334" t="str">
        <f t="shared" si="29"/>
        <v/>
      </c>
      <c r="IT117" s="334" t="str">
        <f t="shared" si="29"/>
        <v/>
      </c>
      <c r="IU117" s="334" t="str">
        <f t="shared" si="29"/>
        <v/>
      </c>
      <c r="IV117" s="334" t="str">
        <f t="shared" si="29"/>
        <v/>
      </c>
      <c r="IW117" s="334" t="str">
        <f t="shared" si="29"/>
        <v/>
      </c>
      <c r="IX117" s="334" t="str">
        <f t="shared" si="29"/>
        <v/>
      </c>
      <c r="IY117" s="334" t="str">
        <f t="shared" si="29"/>
        <v/>
      </c>
      <c r="IZ117" s="334" t="str">
        <f t="shared" ref="IZ117:KP117" si="30">IZ8</f>
        <v/>
      </c>
      <c r="JA117" s="334" t="str">
        <f t="shared" si="30"/>
        <v/>
      </c>
      <c r="JB117" s="334" t="str">
        <f t="shared" si="30"/>
        <v/>
      </c>
      <c r="JC117" s="334" t="str">
        <f t="shared" si="30"/>
        <v/>
      </c>
      <c r="JD117" s="334" t="str">
        <f t="shared" si="30"/>
        <v/>
      </c>
      <c r="JE117" s="334" t="str">
        <f t="shared" si="30"/>
        <v/>
      </c>
      <c r="JF117" s="334" t="str">
        <f t="shared" si="30"/>
        <v/>
      </c>
      <c r="JG117" s="334" t="str">
        <f t="shared" si="30"/>
        <v/>
      </c>
      <c r="JH117" s="334" t="str">
        <f t="shared" si="30"/>
        <v/>
      </c>
      <c r="JI117" s="334" t="str">
        <f t="shared" si="30"/>
        <v/>
      </c>
      <c r="JJ117" s="334" t="str">
        <f t="shared" si="30"/>
        <v/>
      </c>
      <c r="JK117" s="334" t="str">
        <f t="shared" si="30"/>
        <v/>
      </c>
      <c r="JL117" s="334" t="str">
        <f t="shared" si="30"/>
        <v/>
      </c>
      <c r="JM117" s="334" t="str">
        <f t="shared" si="30"/>
        <v/>
      </c>
      <c r="JN117" s="334" t="str">
        <f t="shared" si="30"/>
        <v/>
      </c>
      <c r="JO117" s="334" t="str">
        <f t="shared" si="30"/>
        <v/>
      </c>
      <c r="JP117" s="334" t="str">
        <f t="shared" si="30"/>
        <v/>
      </c>
      <c r="JQ117" s="334" t="str">
        <f t="shared" si="30"/>
        <v/>
      </c>
      <c r="JR117" s="334" t="str">
        <f t="shared" si="30"/>
        <v/>
      </c>
      <c r="JS117" s="334" t="str">
        <f t="shared" si="30"/>
        <v/>
      </c>
      <c r="JT117" s="334" t="str">
        <f t="shared" si="30"/>
        <v/>
      </c>
      <c r="JU117" s="334" t="str">
        <f t="shared" si="30"/>
        <v/>
      </c>
      <c r="JV117" s="334" t="str">
        <f t="shared" si="30"/>
        <v/>
      </c>
      <c r="JW117" s="334" t="str">
        <f t="shared" si="30"/>
        <v/>
      </c>
      <c r="JX117" s="334" t="str">
        <f t="shared" si="30"/>
        <v/>
      </c>
      <c r="JY117" s="334" t="str">
        <f t="shared" si="30"/>
        <v/>
      </c>
      <c r="JZ117" s="334" t="str">
        <f t="shared" si="30"/>
        <v/>
      </c>
      <c r="KA117" s="334" t="str">
        <f t="shared" si="30"/>
        <v/>
      </c>
      <c r="KB117" s="334" t="str">
        <f t="shared" si="30"/>
        <v/>
      </c>
      <c r="KC117" s="334" t="str">
        <f t="shared" si="30"/>
        <v/>
      </c>
      <c r="KD117" s="334" t="str">
        <f t="shared" si="30"/>
        <v/>
      </c>
      <c r="KE117" s="334" t="str">
        <f t="shared" si="30"/>
        <v/>
      </c>
      <c r="KF117" s="334" t="str">
        <f t="shared" si="30"/>
        <v/>
      </c>
      <c r="KG117" s="334" t="str">
        <f t="shared" si="30"/>
        <v/>
      </c>
      <c r="KH117" s="334" t="str">
        <f t="shared" si="30"/>
        <v/>
      </c>
      <c r="KI117" s="334" t="str">
        <f t="shared" si="30"/>
        <v/>
      </c>
      <c r="KJ117" s="334" t="str">
        <f t="shared" si="30"/>
        <v/>
      </c>
      <c r="KK117" s="334" t="str">
        <f t="shared" si="30"/>
        <v/>
      </c>
      <c r="KL117" s="334" t="str">
        <f t="shared" si="30"/>
        <v/>
      </c>
      <c r="KM117" s="334" t="str">
        <f t="shared" si="30"/>
        <v/>
      </c>
      <c r="KN117" s="334" t="str">
        <f t="shared" si="30"/>
        <v/>
      </c>
      <c r="KO117" s="334" t="str">
        <f t="shared" si="30"/>
        <v/>
      </c>
      <c r="KP117" s="335" t="str">
        <f t="shared" si="30"/>
        <v/>
      </c>
      <c r="KQ117" s="9"/>
      <c r="KR117" s="402" t="s">
        <v>306</v>
      </c>
      <c r="KS117" s="403"/>
      <c r="KT117" s="403"/>
      <c r="KU117" s="403"/>
      <c r="KV117" s="404"/>
      <c r="KW117" s="336" t="s">
        <v>134</v>
      </c>
    </row>
    <row r="118" spans="1:314" s="52" customFormat="1" ht="13" thickBot="1" x14ac:dyDescent="0.3">
      <c r="B118" s="160" t="s">
        <v>213</v>
      </c>
      <c r="C118" s="2" t="str">
        <f t="array" ref="C118:KP118">IF(TRANSPOSE(InvSecurity)=0,"",TRANSPOSE(InvSecurity))</f>
        <v/>
      </c>
      <c r="D118" s="3" t="str">
        <v/>
      </c>
      <c r="E118" s="3" t="str">
        <v/>
      </c>
      <c r="F118" s="3" t="str">
        <v/>
      </c>
      <c r="G118" s="3" t="str">
        <v/>
      </c>
      <c r="H118" s="3" t="str">
        <v/>
      </c>
      <c r="I118" s="3" t="str">
        <v/>
      </c>
      <c r="J118" s="3" t="str">
        <v/>
      </c>
      <c r="K118" s="3" t="str">
        <v/>
      </c>
      <c r="L118" s="3" t="str">
        <v/>
      </c>
      <c r="M118" s="3" t="str">
        <v/>
      </c>
      <c r="N118" s="3" t="str">
        <v/>
      </c>
      <c r="O118" s="3" t="str">
        <v/>
      </c>
      <c r="P118" s="3" t="str">
        <v/>
      </c>
      <c r="Q118" s="3" t="str">
        <v/>
      </c>
      <c r="R118" s="3" t="str">
        <v/>
      </c>
      <c r="S118" s="3" t="str">
        <v/>
      </c>
      <c r="T118" s="3" t="str">
        <v/>
      </c>
      <c r="U118" s="3" t="str">
        <v/>
      </c>
      <c r="V118" s="3" t="str">
        <v/>
      </c>
      <c r="W118" s="3" t="str">
        <v/>
      </c>
      <c r="X118" s="3" t="str">
        <v/>
      </c>
      <c r="Y118" s="3" t="str">
        <v/>
      </c>
      <c r="Z118" s="3" t="str">
        <v/>
      </c>
      <c r="AA118" s="3" t="str">
        <v/>
      </c>
      <c r="AB118" s="3" t="str">
        <v/>
      </c>
      <c r="AC118" s="3" t="str">
        <v/>
      </c>
      <c r="AD118" s="3" t="str">
        <v/>
      </c>
      <c r="AE118" s="3" t="str">
        <v/>
      </c>
      <c r="AF118" s="3" t="str">
        <v/>
      </c>
      <c r="AG118" s="3" t="str">
        <v/>
      </c>
      <c r="AH118" s="3" t="str">
        <v/>
      </c>
      <c r="AI118" s="3" t="str">
        <v/>
      </c>
      <c r="AJ118" s="3" t="str">
        <v/>
      </c>
      <c r="AK118" s="3" t="str">
        <v/>
      </c>
      <c r="AL118" s="3" t="str">
        <v/>
      </c>
      <c r="AM118" s="3" t="str">
        <v/>
      </c>
      <c r="AN118" s="3" t="str">
        <v/>
      </c>
      <c r="AO118" s="3" t="str">
        <v/>
      </c>
      <c r="AP118" s="3" t="str">
        <v/>
      </c>
      <c r="AQ118" s="3" t="str">
        <v/>
      </c>
      <c r="AR118" s="3" t="str">
        <v/>
      </c>
      <c r="AS118" s="3" t="str">
        <v/>
      </c>
      <c r="AT118" s="3" t="str">
        <v/>
      </c>
      <c r="AU118" s="3" t="str">
        <v/>
      </c>
      <c r="AV118" s="3" t="str">
        <v/>
      </c>
      <c r="AW118" s="3" t="str">
        <v/>
      </c>
      <c r="AX118" s="3" t="str">
        <v/>
      </c>
      <c r="AY118" s="3" t="str">
        <v/>
      </c>
      <c r="AZ118" s="3" t="str">
        <v/>
      </c>
      <c r="BA118" s="3" t="str">
        <v/>
      </c>
      <c r="BB118" s="3" t="str">
        <v/>
      </c>
      <c r="BC118" s="3" t="str">
        <v/>
      </c>
      <c r="BD118" s="3" t="str">
        <v/>
      </c>
      <c r="BE118" s="3" t="str">
        <v/>
      </c>
      <c r="BF118" s="3" t="str">
        <v/>
      </c>
      <c r="BG118" s="3" t="str">
        <v/>
      </c>
      <c r="BH118" s="3" t="str">
        <v/>
      </c>
      <c r="BI118" s="3" t="str">
        <v/>
      </c>
      <c r="BJ118" s="3" t="str">
        <v/>
      </c>
      <c r="BK118" s="3" t="str">
        <v/>
      </c>
      <c r="BL118" s="3" t="str">
        <v/>
      </c>
      <c r="BM118" s="3" t="str">
        <v/>
      </c>
      <c r="BN118" s="3" t="str">
        <v/>
      </c>
      <c r="BO118" s="3" t="str">
        <v/>
      </c>
      <c r="BP118" s="3" t="str">
        <v/>
      </c>
      <c r="BQ118" s="3" t="str">
        <v/>
      </c>
      <c r="BR118" s="3" t="str">
        <v/>
      </c>
      <c r="BS118" s="3" t="str">
        <v/>
      </c>
      <c r="BT118" s="3" t="str">
        <v/>
      </c>
      <c r="BU118" s="3" t="str">
        <v/>
      </c>
      <c r="BV118" s="3" t="str">
        <v/>
      </c>
      <c r="BW118" s="3" t="str">
        <v/>
      </c>
      <c r="BX118" s="3" t="str">
        <v/>
      </c>
      <c r="BY118" s="3" t="str">
        <v/>
      </c>
      <c r="BZ118" s="3" t="str">
        <v/>
      </c>
      <c r="CA118" s="3" t="str">
        <v/>
      </c>
      <c r="CB118" s="3" t="str">
        <v/>
      </c>
      <c r="CC118" s="3" t="str">
        <v/>
      </c>
      <c r="CD118" s="3" t="str">
        <v/>
      </c>
      <c r="CE118" s="3" t="str">
        <v/>
      </c>
      <c r="CF118" s="3" t="str">
        <v/>
      </c>
      <c r="CG118" s="3" t="str">
        <v/>
      </c>
      <c r="CH118" s="3" t="str">
        <v/>
      </c>
      <c r="CI118" s="3" t="str">
        <v/>
      </c>
      <c r="CJ118" s="3" t="str">
        <v/>
      </c>
      <c r="CK118" s="3" t="str">
        <v/>
      </c>
      <c r="CL118" s="3" t="str">
        <v/>
      </c>
      <c r="CM118" s="3" t="str">
        <v/>
      </c>
      <c r="CN118" s="3" t="str">
        <v/>
      </c>
      <c r="CO118" s="3" t="str">
        <v/>
      </c>
      <c r="CP118" s="3" t="str">
        <v/>
      </c>
      <c r="CQ118" s="3" t="str">
        <v/>
      </c>
      <c r="CR118" s="3" t="str">
        <v/>
      </c>
      <c r="CS118" s="3" t="str">
        <v/>
      </c>
      <c r="CT118" s="3" t="str">
        <v/>
      </c>
      <c r="CU118" s="3" t="str">
        <v/>
      </c>
      <c r="CV118" s="3" t="str">
        <v/>
      </c>
      <c r="CW118" s="3" t="str">
        <v/>
      </c>
      <c r="CX118" s="3" t="str">
        <v/>
      </c>
      <c r="CY118" s="3" t="str">
        <v/>
      </c>
      <c r="CZ118" s="3" t="str">
        <v/>
      </c>
      <c r="DA118" s="3" t="str">
        <v/>
      </c>
      <c r="DB118" s="3" t="str">
        <v/>
      </c>
      <c r="DC118" s="3" t="str">
        <v/>
      </c>
      <c r="DD118" s="3" t="str">
        <v/>
      </c>
      <c r="DE118" s="3" t="str">
        <v/>
      </c>
      <c r="DF118" s="3" t="str">
        <v/>
      </c>
      <c r="DG118" s="3" t="str">
        <v/>
      </c>
      <c r="DH118" s="3" t="str">
        <v/>
      </c>
      <c r="DI118" s="3" t="str">
        <v/>
      </c>
      <c r="DJ118" s="3" t="str">
        <v/>
      </c>
      <c r="DK118" s="3" t="str">
        <v/>
      </c>
      <c r="DL118" s="3" t="str">
        <v/>
      </c>
      <c r="DM118" s="3" t="str">
        <v/>
      </c>
      <c r="DN118" s="3" t="str">
        <v/>
      </c>
      <c r="DO118" s="3" t="str">
        <v/>
      </c>
      <c r="DP118" s="3" t="str">
        <v/>
      </c>
      <c r="DQ118" s="3" t="str">
        <v/>
      </c>
      <c r="DR118" s="3" t="str">
        <v/>
      </c>
      <c r="DS118" s="3" t="str">
        <v/>
      </c>
      <c r="DT118" s="3" t="str">
        <v/>
      </c>
      <c r="DU118" s="3" t="str">
        <v/>
      </c>
      <c r="DV118" s="3" t="str">
        <v/>
      </c>
      <c r="DW118" s="3" t="str">
        <v/>
      </c>
      <c r="DX118" s="3" t="str">
        <v/>
      </c>
      <c r="DY118" s="3" t="str">
        <v/>
      </c>
      <c r="DZ118" s="3" t="str">
        <v/>
      </c>
      <c r="EA118" s="3" t="str">
        <v/>
      </c>
      <c r="EB118" s="3" t="str">
        <v/>
      </c>
      <c r="EC118" s="3" t="str">
        <v/>
      </c>
      <c r="ED118" s="3" t="str">
        <v/>
      </c>
      <c r="EE118" s="3" t="str">
        <v/>
      </c>
      <c r="EF118" s="3" t="str">
        <v/>
      </c>
      <c r="EG118" s="3" t="str">
        <v/>
      </c>
      <c r="EH118" s="3" t="str">
        <v/>
      </c>
      <c r="EI118" s="3" t="str">
        <v/>
      </c>
      <c r="EJ118" s="3" t="str">
        <v/>
      </c>
      <c r="EK118" s="3" t="str">
        <v/>
      </c>
      <c r="EL118" s="3" t="str">
        <v/>
      </c>
      <c r="EM118" s="3" t="str">
        <v/>
      </c>
      <c r="EN118" s="3" t="str">
        <v/>
      </c>
      <c r="EO118" s="3" t="str">
        <v/>
      </c>
      <c r="EP118" s="3" t="str">
        <v/>
      </c>
      <c r="EQ118" s="3" t="str">
        <v/>
      </c>
      <c r="ER118" s="3" t="str">
        <v/>
      </c>
      <c r="ES118" s="3" t="str">
        <v/>
      </c>
      <c r="ET118" s="3" t="str">
        <v/>
      </c>
      <c r="EU118" s="3" t="str">
        <v/>
      </c>
      <c r="EV118" s="3" t="str">
        <v/>
      </c>
      <c r="EW118" s="3" t="str">
        <v/>
      </c>
      <c r="EX118" s="3" t="str">
        <v/>
      </c>
      <c r="EY118" s="3" t="str">
        <v/>
      </c>
      <c r="EZ118" s="3" t="str">
        <v/>
      </c>
      <c r="FA118" s="3" t="str">
        <v/>
      </c>
      <c r="FB118" s="3" t="str">
        <v/>
      </c>
      <c r="FC118" s="3" t="str">
        <v/>
      </c>
      <c r="FD118" s="3" t="str">
        <v/>
      </c>
      <c r="FE118" s="3" t="str">
        <v/>
      </c>
      <c r="FF118" s="3" t="str">
        <v/>
      </c>
      <c r="FG118" s="3" t="str">
        <v/>
      </c>
      <c r="FH118" s="3" t="str">
        <v/>
      </c>
      <c r="FI118" s="3" t="str">
        <v/>
      </c>
      <c r="FJ118" s="3" t="str">
        <v/>
      </c>
      <c r="FK118" s="3" t="str">
        <v/>
      </c>
      <c r="FL118" s="3" t="str">
        <v/>
      </c>
      <c r="FM118" s="3" t="str">
        <v/>
      </c>
      <c r="FN118" s="3" t="str">
        <v/>
      </c>
      <c r="FO118" s="3" t="str">
        <v/>
      </c>
      <c r="FP118" s="3" t="str">
        <v/>
      </c>
      <c r="FQ118" s="3" t="str">
        <v/>
      </c>
      <c r="FR118" s="3" t="str">
        <v/>
      </c>
      <c r="FS118" s="3" t="str">
        <v/>
      </c>
      <c r="FT118" s="3" t="str">
        <v/>
      </c>
      <c r="FU118" s="3" t="str">
        <v/>
      </c>
      <c r="FV118" s="3" t="str">
        <v/>
      </c>
      <c r="FW118" s="3" t="str">
        <v/>
      </c>
      <c r="FX118" s="3" t="str">
        <v/>
      </c>
      <c r="FY118" s="3" t="str">
        <v/>
      </c>
      <c r="FZ118" s="3" t="str">
        <v/>
      </c>
      <c r="GA118" s="3" t="str">
        <v/>
      </c>
      <c r="GB118" s="3" t="str">
        <v/>
      </c>
      <c r="GC118" s="3" t="str">
        <v/>
      </c>
      <c r="GD118" s="3" t="str">
        <v/>
      </c>
      <c r="GE118" s="3" t="str">
        <v/>
      </c>
      <c r="GF118" s="3" t="str">
        <v/>
      </c>
      <c r="GG118" s="3" t="str">
        <v/>
      </c>
      <c r="GH118" s="3" t="str">
        <v/>
      </c>
      <c r="GI118" s="3" t="str">
        <v/>
      </c>
      <c r="GJ118" s="3" t="str">
        <v/>
      </c>
      <c r="GK118" s="3" t="str">
        <v/>
      </c>
      <c r="GL118" s="3" t="str">
        <v/>
      </c>
      <c r="GM118" s="3" t="str">
        <v/>
      </c>
      <c r="GN118" s="3" t="str">
        <v/>
      </c>
      <c r="GO118" s="3" t="str">
        <v/>
      </c>
      <c r="GP118" s="3" t="str">
        <v/>
      </c>
      <c r="GQ118" s="3" t="str">
        <v/>
      </c>
      <c r="GR118" s="3" t="str">
        <v/>
      </c>
      <c r="GS118" s="3" t="str">
        <v/>
      </c>
      <c r="GT118" s="3" t="str">
        <v/>
      </c>
      <c r="GU118" s="3" t="str">
        <v/>
      </c>
      <c r="GV118" s="3" t="str">
        <v/>
      </c>
      <c r="GW118" s="3" t="str">
        <v/>
      </c>
      <c r="GX118" s="3" t="str">
        <v/>
      </c>
      <c r="GY118" s="3" t="str">
        <v/>
      </c>
      <c r="GZ118" s="3" t="str">
        <v/>
      </c>
      <c r="HA118" s="3" t="str">
        <v/>
      </c>
      <c r="HB118" s="3" t="str">
        <v/>
      </c>
      <c r="HC118" s="3" t="str">
        <v/>
      </c>
      <c r="HD118" s="3" t="str">
        <v/>
      </c>
      <c r="HE118" s="3" t="str">
        <v/>
      </c>
      <c r="HF118" s="3" t="str">
        <v/>
      </c>
      <c r="HG118" s="3" t="str">
        <v/>
      </c>
      <c r="HH118" s="3" t="str">
        <v/>
      </c>
      <c r="HI118" s="3" t="str">
        <v/>
      </c>
      <c r="HJ118" s="3" t="str">
        <v/>
      </c>
      <c r="HK118" s="3" t="str">
        <v/>
      </c>
      <c r="HL118" s="3" t="str">
        <v/>
      </c>
      <c r="HM118" s="3" t="str">
        <v/>
      </c>
      <c r="HN118" s="3" t="str">
        <v/>
      </c>
      <c r="HO118" s="3" t="str">
        <v/>
      </c>
      <c r="HP118" s="3" t="str">
        <v/>
      </c>
      <c r="HQ118" s="3" t="str">
        <v/>
      </c>
      <c r="HR118" s="3" t="str">
        <v/>
      </c>
      <c r="HS118" s="3" t="str">
        <v/>
      </c>
      <c r="HT118" s="3" t="str">
        <v/>
      </c>
      <c r="HU118" s="3" t="str">
        <v/>
      </c>
      <c r="HV118" s="3" t="str">
        <v/>
      </c>
      <c r="HW118" s="3" t="str">
        <v/>
      </c>
      <c r="HX118" s="3" t="str">
        <v/>
      </c>
      <c r="HY118" s="3" t="str">
        <v/>
      </c>
      <c r="HZ118" s="3" t="str">
        <v/>
      </c>
      <c r="IA118" s="3" t="str">
        <v/>
      </c>
      <c r="IB118" s="3" t="str">
        <v/>
      </c>
      <c r="IC118" s="3" t="str">
        <v/>
      </c>
      <c r="ID118" s="3" t="str">
        <v/>
      </c>
      <c r="IE118" s="3" t="str">
        <v/>
      </c>
      <c r="IF118" s="3" t="str">
        <v/>
      </c>
      <c r="IG118" s="3" t="str">
        <v/>
      </c>
      <c r="IH118" s="3" t="str">
        <v/>
      </c>
      <c r="II118" s="3" t="str">
        <v/>
      </c>
      <c r="IJ118" s="3" t="str">
        <v/>
      </c>
      <c r="IK118" s="3" t="str">
        <v/>
      </c>
      <c r="IL118" s="3" t="str">
        <v/>
      </c>
      <c r="IM118" s="3" t="str">
        <v/>
      </c>
      <c r="IN118" s="3" t="str">
        <v/>
      </c>
      <c r="IO118" s="3" t="str">
        <v/>
      </c>
      <c r="IP118" s="3" t="str">
        <v/>
      </c>
      <c r="IQ118" s="3" t="str">
        <v/>
      </c>
      <c r="IR118" s="3" t="str">
        <v/>
      </c>
      <c r="IS118" s="3" t="str">
        <v/>
      </c>
      <c r="IT118" s="3" t="str">
        <v/>
      </c>
      <c r="IU118" s="3" t="str">
        <v/>
      </c>
      <c r="IV118" s="3" t="str">
        <v/>
      </c>
      <c r="IW118" s="3" t="str">
        <v/>
      </c>
      <c r="IX118" s="3" t="str">
        <v/>
      </c>
      <c r="IY118" s="3" t="str">
        <v/>
      </c>
      <c r="IZ118" s="3" t="str">
        <v/>
      </c>
      <c r="JA118" s="3" t="str">
        <v/>
      </c>
      <c r="JB118" s="3" t="str">
        <v/>
      </c>
      <c r="JC118" s="3" t="str">
        <v/>
      </c>
      <c r="JD118" s="3" t="str">
        <v/>
      </c>
      <c r="JE118" s="3" t="str">
        <v/>
      </c>
      <c r="JF118" s="3" t="str">
        <v/>
      </c>
      <c r="JG118" s="3" t="str">
        <v/>
      </c>
      <c r="JH118" s="3" t="str">
        <v/>
      </c>
      <c r="JI118" s="3" t="str">
        <v/>
      </c>
      <c r="JJ118" s="3" t="str">
        <v/>
      </c>
      <c r="JK118" s="3" t="str">
        <v/>
      </c>
      <c r="JL118" s="3" t="str">
        <v/>
      </c>
      <c r="JM118" s="3" t="str">
        <v/>
      </c>
      <c r="JN118" s="3" t="str">
        <v/>
      </c>
      <c r="JO118" s="3" t="str">
        <v/>
      </c>
      <c r="JP118" s="3" t="str">
        <v/>
      </c>
      <c r="JQ118" s="3" t="str">
        <v/>
      </c>
      <c r="JR118" s="3" t="str">
        <v/>
      </c>
      <c r="JS118" s="3" t="str">
        <v/>
      </c>
      <c r="JT118" s="3" t="str">
        <v/>
      </c>
      <c r="JU118" s="3" t="str">
        <v/>
      </c>
      <c r="JV118" s="3" t="str">
        <v/>
      </c>
      <c r="JW118" s="3" t="str">
        <v/>
      </c>
      <c r="JX118" s="3" t="str">
        <v/>
      </c>
      <c r="JY118" s="3" t="str">
        <v/>
      </c>
      <c r="JZ118" s="3" t="str">
        <v/>
      </c>
      <c r="KA118" s="3" t="str">
        <v/>
      </c>
      <c r="KB118" s="3" t="str">
        <v/>
      </c>
      <c r="KC118" s="3" t="str">
        <v/>
      </c>
      <c r="KD118" s="3" t="str">
        <v/>
      </c>
      <c r="KE118" s="3" t="str">
        <v/>
      </c>
      <c r="KF118" s="3" t="str">
        <v/>
      </c>
      <c r="KG118" s="3" t="str">
        <v/>
      </c>
      <c r="KH118" s="3" t="str">
        <v/>
      </c>
      <c r="KI118" s="3" t="str">
        <v/>
      </c>
      <c r="KJ118" s="3" t="str">
        <v/>
      </c>
      <c r="KK118" s="3" t="str">
        <v/>
      </c>
      <c r="KL118" s="3" t="str">
        <v/>
      </c>
      <c r="KM118" s="3" t="str">
        <v/>
      </c>
      <c r="KN118" s="3" t="str">
        <v/>
      </c>
      <c r="KO118" s="3" t="str">
        <v/>
      </c>
      <c r="KP118" s="4" t="str">
        <v/>
      </c>
      <c r="KR118" s="360"/>
      <c r="KS118" s="401" t="s">
        <v>61</v>
      </c>
      <c r="KT118" s="401" t="s">
        <v>62</v>
      </c>
      <c r="KU118" s="440" t="s">
        <v>325</v>
      </c>
      <c r="KV118" s="401" t="s">
        <v>329</v>
      </c>
      <c r="KW118" s="374"/>
      <c r="KX118" s="56"/>
      <c r="KY118" s="56"/>
      <c r="KZ118" s="56"/>
      <c r="LA118" s="56"/>
      <c r="LB118" s="56"/>
    </row>
    <row r="119" spans="1:314" ht="10.5" x14ac:dyDescent="0.2">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3"/>
      <c r="DZ119" s="63"/>
      <c r="EA119" s="63"/>
      <c r="EB119" s="63"/>
      <c r="EC119" s="63"/>
      <c r="ED119" s="63"/>
      <c r="EE119" s="63"/>
      <c r="EF119" s="63"/>
      <c r="EG119" s="63"/>
      <c r="EH119" s="63"/>
      <c r="EI119" s="63"/>
      <c r="EJ119" s="63"/>
      <c r="EK119" s="63"/>
      <c r="EL119" s="63"/>
      <c r="EM119" s="63"/>
      <c r="EN119" s="63"/>
      <c r="EO119" s="63"/>
      <c r="EP119" s="63"/>
      <c r="EQ119" s="63"/>
      <c r="ER119" s="63"/>
      <c r="ES119" s="63"/>
      <c r="ET119" s="63"/>
      <c r="EU119" s="63"/>
      <c r="EV119" s="63"/>
      <c r="EW119" s="63"/>
      <c r="EX119" s="63"/>
      <c r="EY119" s="63"/>
      <c r="EZ119" s="63"/>
      <c r="FA119" s="63"/>
      <c r="FB119" s="63"/>
      <c r="FC119" s="63"/>
      <c r="FD119" s="63"/>
      <c r="FE119" s="63"/>
      <c r="FF119" s="63"/>
      <c r="FG119" s="63"/>
      <c r="FH119" s="63"/>
      <c r="FI119" s="63"/>
      <c r="FJ119" s="63"/>
      <c r="FK119" s="63"/>
      <c r="FL119" s="63"/>
      <c r="FM119" s="63"/>
      <c r="FN119" s="63"/>
      <c r="FO119" s="63"/>
      <c r="FP119" s="63"/>
      <c r="FQ119" s="63"/>
      <c r="FR119" s="63"/>
      <c r="FS119" s="63"/>
      <c r="FT119" s="63"/>
      <c r="FU119" s="63"/>
      <c r="FV119" s="63"/>
      <c r="FW119" s="63"/>
      <c r="FX119" s="63"/>
      <c r="FY119" s="63"/>
      <c r="FZ119" s="63"/>
      <c r="GA119" s="63"/>
      <c r="GB119" s="63"/>
      <c r="GC119" s="63"/>
      <c r="GD119" s="63"/>
      <c r="GE119" s="63"/>
      <c r="GF119" s="63"/>
      <c r="GG119" s="63"/>
      <c r="GH119" s="63"/>
      <c r="GI119" s="63"/>
      <c r="GJ119" s="63"/>
      <c r="GK119" s="63"/>
      <c r="GL119" s="63"/>
      <c r="GM119" s="63"/>
      <c r="GN119" s="63"/>
      <c r="GO119" s="63"/>
      <c r="GP119" s="63"/>
      <c r="GQ119" s="63"/>
      <c r="GR119" s="63"/>
      <c r="GS119" s="63"/>
      <c r="GT119" s="63"/>
      <c r="GU119" s="63"/>
      <c r="GV119" s="63"/>
      <c r="GW119" s="63"/>
      <c r="GX119" s="63"/>
      <c r="GY119" s="63"/>
      <c r="GZ119" s="63"/>
      <c r="HA119" s="63"/>
      <c r="HB119" s="63"/>
      <c r="HC119" s="63"/>
      <c r="HD119" s="63"/>
      <c r="HE119" s="63"/>
      <c r="HF119" s="63"/>
      <c r="HG119" s="63"/>
      <c r="HH119" s="63"/>
      <c r="HI119" s="63"/>
      <c r="HJ119" s="63"/>
      <c r="HK119" s="63"/>
      <c r="HL119" s="63"/>
      <c r="HM119" s="63"/>
      <c r="HN119" s="63"/>
      <c r="HO119" s="63"/>
      <c r="HP119" s="63"/>
      <c r="HQ119" s="63"/>
      <c r="HR119" s="63"/>
      <c r="HS119" s="63"/>
      <c r="HT119" s="63"/>
      <c r="HU119" s="63"/>
      <c r="HV119" s="63"/>
      <c r="HW119" s="63"/>
      <c r="HX119" s="63"/>
      <c r="HY119" s="63"/>
      <c r="HZ119" s="63"/>
      <c r="IA119" s="63"/>
      <c r="IB119" s="63"/>
      <c r="IC119" s="63"/>
      <c r="ID119" s="63"/>
      <c r="IE119" s="63"/>
      <c r="IF119" s="63"/>
      <c r="IG119" s="63"/>
      <c r="IH119" s="63"/>
      <c r="II119" s="63"/>
      <c r="IJ119" s="63"/>
      <c r="IK119" s="63"/>
      <c r="IL119" s="63"/>
      <c r="IM119" s="63"/>
      <c r="IN119" s="63"/>
      <c r="IO119" s="63"/>
      <c r="IP119" s="63"/>
      <c r="IQ119" s="63"/>
      <c r="IR119" s="63"/>
      <c r="IS119" s="63"/>
      <c r="IT119" s="63"/>
      <c r="IU119" s="63"/>
      <c r="IV119" s="63"/>
      <c r="IW119" s="63"/>
      <c r="IX119" s="63"/>
      <c r="IY119" s="63"/>
      <c r="IZ119" s="63"/>
      <c r="JA119" s="63"/>
      <c r="JB119" s="63"/>
      <c r="JC119" s="63"/>
      <c r="JD119" s="63"/>
      <c r="JE119" s="63"/>
      <c r="JF119" s="63"/>
      <c r="JG119" s="63"/>
      <c r="JH119" s="63"/>
      <c r="JI119" s="63"/>
      <c r="JJ119" s="63"/>
      <c r="JK119" s="63"/>
      <c r="JL119" s="63"/>
      <c r="JM119" s="63"/>
      <c r="JN119" s="63"/>
      <c r="JO119" s="63"/>
      <c r="JP119" s="63"/>
      <c r="JQ119" s="63"/>
      <c r="JR119" s="63"/>
      <c r="JS119" s="63"/>
      <c r="JT119" s="63"/>
      <c r="JU119" s="63"/>
      <c r="JV119" s="63"/>
      <c r="JW119" s="63"/>
      <c r="JX119" s="63"/>
      <c r="JY119" s="63"/>
      <c r="JZ119" s="63"/>
      <c r="KA119" s="63"/>
      <c r="KB119" s="63"/>
      <c r="KC119" s="63"/>
      <c r="KD119" s="63"/>
      <c r="KE119" s="63"/>
      <c r="KF119" s="63"/>
      <c r="KG119" s="63"/>
      <c r="KH119" s="63"/>
      <c r="KI119" s="63"/>
      <c r="KJ119" s="63"/>
      <c r="KK119" s="63"/>
      <c r="KL119" s="63"/>
      <c r="KM119" s="63"/>
      <c r="KN119" s="63"/>
      <c r="KO119" s="63"/>
      <c r="KP119" s="63"/>
      <c r="KQ119" s="190"/>
      <c r="KR119" s="361" t="s">
        <v>52</v>
      </c>
      <c r="KS119" s="392" t="str">
        <f>IFERROR((((1+IRR($KS$11:$KS$111,-0.4))^4)-1),"")</f>
        <v/>
      </c>
      <c r="KT119" s="392" t="str">
        <f>IFERROR((((1+IRR($KT$11:$KT$111,-0.4))^4)-1),"")</f>
        <v/>
      </c>
      <c r="KU119" s="392" t="str">
        <f>IFERROR((((1+IRR($KU$11:$KU$111,-0.4))^4)-1),"")</f>
        <v/>
      </c>
      <c r="KV119" s="392" t="str">
        <f>ULNetIRR</f>
        <v/>
      </c>
      <c r="KW119" s="375"/>
      <c r="KX119" s="314" t="s">
        <v>52</v>
      </c>
      <c r="KY119" s="191" t="str">
        <f>IFERROR(((1+IRR(KY11:KY111,-0.04))^4)-1,"- -")</f>
        <v>- -</v>
      </c>
      <c r="KZ119" s="185"/>
      <c r="LA119" s="185"/>
      <c r="LB119" s="185"/>
    </row>
    <row r="120" spans="1:314" s="192" customFormat="1" ht="11.25" customHeight="1" x14ac:dyDescent="0.25">
      <c r="B120" s="193" t="s">
        <v>52</v>
      </c>
      <c r="C120" s="194" t="str">
        <f>IFERROR(((1+IRR(C$11:C$111))^4)-1,"")</f>
        <v/>
      </c>
      <c r="D120" s="194" t="str">
        <f>IFERROR(((1+IRR(D$11:D$111))^4)-1,"")</f>
        <v/>
      </c>
      <c r="E120" s="194" t="str">
        <f t="shared" ref="E120:BP120" si="31">IFERROR(((1+IRR(E$11:E$111))^4)-1,"")</f>
        <v/>
      </c>
      <c r="F120" s="194" t="str">
        <f t="shared" si="31"/>
        <v/>
      </c>
      <c r="G120" s="194" t="str">
        <f t="shared" si="31"/>
        <v/>
      </c>
      <c r="H120" s="194" t="str">
        <f t="shared" si="31"/>
        <v/>
      </c>
      <c r="I120" s="194" t="str">
        <f t="shared" si="31"/>
        <v/>
      </c>
      <c r="J120" s="194" t="str">
        <f t="shared" si="31"/>
        <v/>
      </c>
      <c r="K120" s="194" t="str">
        <f t="shared" si="31"/>
        <v/>
      </c>
      <c r="L120" s="194" t="str">
        <f t="shared" si="31"/>
        <v/>
      </c>
      <c r="M120" s="194" t="str">
        <f t="shared" si="31"/>
        <v/>
      </c>
      <c r="N120" s="194" t="str">
        <f t="shared" si="31"/>
        <v/>
      </c>
      <c r="O120" s="194" t="str">
        <f t="shared" si="31"/>
        <v/>
      </c>
      <c r="P120" s="194" t="str">
        <f t="shared" si="31"/>
        <v/>
      </c>
      <c r="Q120" s="194" t="str">
        <f t="shared" si="31"/>
        <v/>
      </c>
      <c r="R120" s="194" t="str">
        <f t="shared" si="31"/>
        <v/>
      </c>
      <c r="S120" s="194" t="str">
        <f t="shared" si="31"/>
        <v/>
      </c>
      <c r="T120" s="194" t="str">
        <f t="shared" si="31"/>
        <v/>
      </c>
      <c r="U120" s="194" t="str">
        <f t="shared" si="31"/>
        <v/>
      </c>
      <c r="V120" s="194" t="str">
        <f t="shared" si="31"/>
        <v/>
      </c>
      <c r="W120" s="194" t="str">
        <f t="shared" si="31"/>
        <v/>
      </c>
      <c r="X120" s="194" t="str">
        <f t="shared" si="31"/>
        <v/>
      </c>
      <c r="Y120" s="194" t="str">
        <f t="shared" si="31"/>
        <v/>
      </c>
      <c r="Z120" s="194" t="str">
        <f t="shared" si="31"/>
        <v/>
      </c>
      <c r="AA120" s="194" t="str">
        <f t="shared" si="31"/>
        <v/>
      </c>
      <c r="AB120" s="194" t="str">
        <f t="shared" si="31"/>
        <v/>
      </c>
      <c r="AC120" s="194" t="str">
        <f t="shared" si="31"/>
        <v/>
      </c>
      <c r="AD120" s="194" t="str">
        <f t="shared" si="31"/>
        <v/>
      </c>
      <c r="AE120" s="194" t="str">
        <f t="shared" si="31"/>
        <v/>
      </c>
      <c r="AF120" s="194" t="str">
        <f t="shared" si="31"/>
        <v/>
      </c>
      <c r="AG120" s="194" t="str">
        <f t="shared" si="31"/>
        <v/>
      </c>
      <c r="AH120" s="194" t="str">
        <f t="shared" si="31"/>
        <v/>
      </c>
      <c r="AI120" s="194" t="str">
        <f t="shared" si="31"/>
        <v/>
      </c>
      <c r="AJ120" s="194" t="str">
        <f t="shared" si="31"/>
        <v/>
      </c>
      <c r="AK120" s="194" t="str">
        <f t="shared" si="31"/>
        <v/>
      </c>
      <c r="AL120" s="194" t="str">
        <f t="shared" si="31"/>
        <v/>
      </c>
      <c r="AM120" s="194" t="str">
        <f t="shared" si="31"/>
        <v/>
      </c>
      <c r="AN120" s="194" t="str">
        <f t="shared" si="31"/>
        <v/>
      </c>
      <c r="AO120" s="194" t="str">
        <f t="shared" si="31"/>
        <v/>
      </c>
      <c r="AP120" s="194" t="str">
        <f t="shared" si="31"/>
        <v/>
      </c>
      <c r="AQ120" s="194" t="str">
        <f t="shared" si="31"/>
        <v/>
      </c>
      <c r="AR120" s="194" t="str">
        <f t="shared" si="31"/>
        <v/>
      </c>
      <c r="AS120" s="194" t="str">
        <f t="shared" si="31"/>
        <v/>
      </c>
      <c r="AT120" s="194" t="str">
        <f t="shared" si="31"/>
        <v/>
      </c>
      <c r="AU120" s="194" t="str">
        <f t="shared" si="31"/>
        <v/>
      </c>
      <c r="AV120" s="194" t="str">
        <f t="shared" si="31"/>
        <v/>
      </c>
      <c r="AW120" s="194" t="str">
        <f t="shared" si="31"/>
        <v/>
      </c>
      <c r="AX120" s="194" t="str">
        <f t="shared" si="31"/>
        <v/>
      </c>
      <c r="AY120" s="194" t="str">
        <f t="shared" si="31"/>
        <v/>
      </c>
      <c r="AZ120" s="194" t="str">
        <f t="shared" si="31"/>
        <v/>
      </c>
      <c r="BA120" s="194" t="str">
        <f t="shared" si="31"/>
        <v/>
      </c>
      <c r="BB120" s="194" t="str">
        <f t="shared" si="31"/>
        <v/>
      </c>
      <c r="BC120" s="194" t="str">
        <f t="shared" si="31"/>
        <v/>
      </c>
      <c r="BD120" s="194" t="str">
        <f t="shared" si="31"/>
        <v/>
      </c>
      <c r="BE120" s="194" t="str">
        <f t="shared" si="31"/>
        <v/>
      </c>
      <c r="BF120" s="194" t="str">
        <f t="shared" si="31"/>
        <v/>
      </c>
      <c r="BG120" s="194" t="str">
        <f t="shared" si="31"/>
        <v/>
      </c>
      <c r="BH120" s="194" t="str">
        <f t="shared" si="31"/>
        <v/>
      </c>
      <c r="BI120" s="194" t="str">
        <f t="shared" si="31"/>
        <v/>
      </c>
      <c r="BJ120" s="194" t="str">
        <f t="shared" si="31"/>
        <v/>
      </c>
      <c r="BK120" s="194" t="str">
        <f t="shared" si="31"/>
        <v/>
      </c>
      <c r="BL120" s="194" t="str">
        <f t="shared" si="31"/>
        <v/>
      </c>
      <c r="BM120" s="194" t="str">
        <f t="shared" si="31"/>
        <v/>
      </c>
      <c r="BN120" s="194" t="str">
        <f t="shared" si="31"/>
        <v/>
      </c>
      <c r="BO120" s="194" t="str">
        <f t="shared" si="31"/>
        <v/>
      </c>
      <c r="BP120" s="194" t="str">
        <f t="shared" si="31"/>
        <v/>
      </c>
      <c r="BQ120" s="194" t="str">
        <f t="shared" ref="BQ120:EB120" si="32">IFERROR(((1+IRR(BQ$11:BQ$111))^4)-1,"")</f>
        <v/>
      </c>
      <c r="BR120" s="194" t="str">
        <f t="shared" si="32"/>
        <v/>
      </c>
      <c r="BS120" s="194" t="str">
        <f t="shared" si="32"/>
        <v/>
      </c>
      <c r="BT120" s="194" t="str">
        <f t="shared" si="32"/>
        <v/>
      </c>
      <c r="BU120" s="194" t="str">
        <f t="shared" si="32"/>
        <v/>
      </c>
      <c r="BV120" s="194" t="str">
        <f t="shared" si="32"/>
        <v/>
      </c>
      <c r="BW120" s="194" t="str">
        <f t="shared" si="32"/>
        <v/>
      </c>
      <c r="BX120" s="194" t="str">
        <f t="shared" si="32"/>
        <v/>
      </c>
      <c r="BY120" s="194" t="str">
        <f t="shared" si="32"/>
        <v/>
      </c>
      <c r="BZ120" s="194" t="str">
        <f t="shared" si="32"/>
        <v/>
      </c>
      <c r="CA120" s="194" t="str">
        <f t="shared" si="32"/>
        <v/>
      </c>
      <c r="CB120" s="194" t="str">
        <f t="shared" si="32"/>
        <v/>
      </c>
      <c r="CC120" s="194" t="str">
        <f t="shared" si="32"/>
        <v/>
      </c>
      <c r="CD120" s="194" t="str">
        <f t="shared" si="32"/>
        <v/>
      </c>
      <c r="CE120" s="194" t="str">
        <f t="shared" si="32"/>
        <v/>
      </c>
      <c r="CF120" s="194" t="str">
        <f t="shared" si="32"/>
        <v/>
      </c>
      <c r="CG120" s="194" t="str">
        <f t="shared" si="32"/>
        <v/>
      </c>
      <c r="CH120" s="194" t="str">
        <f t="shared" si="32"/>
        <v/>
      </c>
      <c r="CI120" s="194" t="str">
        <f t="shared" si="32"/>
        <v/>
      </c>
      <c r="CJ120" s="194" t="str">
        <f t="shared" si="32"/>
        <v/>
      </c>
      <c r="CK120" s="194" t="str">
        <f t="shared" si="32"/>
        <v/>
      </c>
      <c r="CL120" s="194" t="str">
        <f t="shared" si="32"/>
        <v/>
      </c>
      <c r="CM120" s="194" t="str">
        <f t="shared" si="32"/>
        <v/>
      </c>
      <c r="CN120" s="194" t="str">
        <f t="shared" si="32"/>
        <v/>
      </c>
      <c r="CO120" s="194" t="str">
        <f t="shared" si="32"/>
        <v/>
      </c>
      <c r="CP120" s="194" t="str">
        <f t="shared" si="32"/>
        <v/>
      </c>
      <c r="CQ120" s="194" t="str">
        <f t="shared" si="32"/>
        <v/>
      </c>
      <c r="CR120" s="194" t="str">
        <f t="shared" si="32"/>
        <v/>
      </c>
      <c r="CS120" s="194" t="str">
        <f t="shared" si="32"/>
        <v/>
      </c>
      <c r="CT120" s="194" t="str">
        <f t="shared" si="32"/>
        <v/>
      </c>
      <c r="CU120" s="194" t="str">
        <f t="shared" si="32"/>
        <v/>
      </c>
      <c r="CV120" s="194" t="str">
        <f t="shared" si="32"/>
        <v/>
      </c>
      <c r="CW120" s="194" t="str">
        <f t="shared" si="32"/>
        <v/>
      </c>
      <c r="CX120" s="194" t="str">
        <f t="shared" si="32"/>
        <v/>
      </c>
      <c r="CY120" s="194" t="str">
        <f t="shared" si="32"/>
        <v/>
      </c>
      <c r="CZ120" s="194" t="str">
        <f t="shared" si="32"/>
        <v/>
      </c>
      <c r="DA120" s="194" t="str">
        <f t="shared" si="32"/>
        <v/>
      </c>
      <c r="DB120" s="194" t="str">
        <f t="shared" si="32"/>
        <v/>
      </c>
      <c r="DC120" s="194" t="str">
        <f t="shared" si="32"/>
        <v/>
      </c>
      <c r="DD120" s="194" t="str">
        <f t="shared" si="32"/>
        <v/>
      </c>
      <c r="DE120" s="194" t="str">
        <f t="shared" si="32"/>
        <v/>
      </c>
      <c r="DF120" s="194" t="str">
        <f t="shared" si="32"/>
        <v/>
      </c>
      <c r="DG120" s="194" t="str">
        <f t="shared" si="32"/>
        <v/>
      </c>
      <c r="DH120" s="194" t="str">
        <f t="shared" si="32"/>
        <v/>
      </c>
      <c r="DI120" s="194" t="str">
        <f t="shared" si="32"/>
        <v/>
      </c>
      <c r="DJ120" s="194" t="str">
        <f t="shared" si="32"/>
        <v/>
      </c>
      <c r="DK120" s="194" t="str">
        <f t="shared" si="32"/>
        <v/>
      </c>
      <c r="DL120" s="194" t="str">
        <f t="shared" si="32"/>
        <v/>
      </c>
      <c r="DM120" s="194" t="str">
        <f t="shared" si="32"/>
        <v/>
      </c>
      <c r="DN120" s="194" t="str">
        <f t="shared" si="32"/>
        <v/>
      </c>
      <c r="DO120" s="194" t="str">
        <f t="shared" si="32"/>
        <v/>
      </c>
      <c r="DP120" s="194" t="str">
        <f t="shared" si="32"/>
        <v/>
      </c>
      <c r="DQ120" s="194" t="str">
        <f t="shared" si="32"/>
        <v/>
      </c>
      <c r="DR120" s="194" t="str">
        <f t="shared" si="32"/>
        <v/>
      </c>
      <c r="DS120" s="194" t="str">
        <f t="shared" si="32"/>
        <v/>
      </c>
      <c r="DT120" s="194" t="str">
        <f t="shared" si="32"/>
        <v/>
      </c>
      <c r="DU120" s="194" t="str">
        <f t="shared" si="32"/>
        <v/>
      </c>
      <c r="DV120" s="194" t="str">
        <f t="shared" si="32"/>
        <v/>
      </c>
      <c r="DW120" s="194" t="str">
        <f t="shared" si="32"/>
        <v/>
      </c>
      <c r="DX120" s="194" t="str">
        <f t="shared" si="32"/>
        <v/>
      </c>
      <c r="DY120" s="194" t="str">
        <f t="shared" si="32"/>
        <v/>
      </c>
      <c r="DZ120" s="194" t="str">
        <f t="shared" si="32"/>
        <v/>
      </c>
      <c r="EA120" s="194" t="str">
        <f t="shared" si="32"/>
        <v/>
      </c>
      <c r="EB120" s="194" t="str">
        <f t="shared" si="32"/>
        <v/>
      </c>
      <c r="EC120" s="194" t="str">
        <f t="shared" ref="EC120:GN120" si="33">IFERROR(((1+IRR(EC$11:EC$111))^4)-1,"")</f>
        <v/>
      </c>
      <c r="ED120" s="194" t="str">
        <f t="shared" si="33"/>
        <v/>
      </c>
      <c r="EE120" s="194" t="str">
        <f t="shared" si="33"/>
        <v/>
      </c>
      <c r="EF120" s="194" t="str">
        <f t="shared" si="33"/>
        <v/>
      </c>
      <c r="EG120" s="194" t="str">
        <f t="shared" si="33"/>
        <v/>
      </c>
      <c r="EH120" s="194" t="str">
        <f t="shared" si="33"/>
        <v/>
      </c>
      <c r="EI120" s="194" t="str">
        <f t="shared" si="33"/>
        <v/>
      </c>
      <c r="EJ120" s="194" t="str">
        <f t="shared" si="33"/>
        <v/>
      </c>
      <c r="EK120" s="194" t="str">
        <f t="shared" si="33"/>
        <v/>
      </c>
      <c r="EL120" s="194" t="str">
        <f t="shared" si="33"/>
        <v/>
      </c>
      <c r="EM120" s="194" t="str">
        <f t="shared" si="33"/>
        <v/>
      </c>
      <c r="EN120" s="194" t="str">
        <f t="shared" si="33"/>
        <v/>
      </c>
      <c r="EO120" s="194" t="str">
        <f t="shared" si="33"/>
        <v/>
      </c>
      <c r="EP120" s="194" t="str">
        <f t="shared" si="33"/>
        <v/>
      </c>
      <c r="EQ120" s="194" t="str">
        <f t="shared" si="33"/>
        <v/>
      </c>
      <c r="ER120" s="194" t="str">
        <f t="shared" si="33"/>
        <v/>
      </c>
      <c r="ES120" s="194" t="str">
        <f t="shared" si="33"/>
        <v/>
      </c>
      <c r="ET120" s="194" t="str">
        <f t="shared" si="33"/>
        <v/>
      </c>
      <c r="EU120" s="194" t="str">
        <f t="shared" si="33"/>
        <v/>
      </c>
      <c r="EV120" s="194" t="str">
        <f t="shared" si="33"/>
        <v/>
      </c>
      <c r="EW120" s="194" t="str">
        <f t="shared" si="33"/>
        <v/>
      </c>
      <c r="EX120" s="194" t="str">
        <f t="shared" si="33"/>
        <v/>
      </c>
      <c r="EY120" s="194" t="str">
        <f t="shared" si="33"/>
        <v/>
      </c>
      <c r="EZ120" s="194" t="str">
        <f t="shared" si="33"/>
        <v/>
      </c>
      <c r="FA120" s="194" t="str">
        <f t="shared" si="33"/>
        <v/>
      </c>
      <c r="FB120" s="194" t="str">
        <f t="shared" si="33"/>
        <v/>
      </c>
      <c r="FC120" s="194" t="str">
        <f t="shared" si="33"/>
        <v/>
      </c>
      <c r="FD120" s="194" t="str">
        <f t="shared" si="33"/>
        <v/>
      </c>
      <c r="FE120" s="194" t="str">
        <f t="shared" si="33"/>
        <v/>
      </c>
      <c r="FF120" s="194" t="str">
        <f t="shared" si="33"/>
        <v/>
      </c>
      <c r="FG120" s="194" t="str">
        <f t="shared" si="33"/>
        <v/>
      </c>
      <c r="FH120" s="194" t="str">
        <f t="shared" si="33"/>
        <v/>
      </c>
      <c r="FI120" s="194" t="str">
        <f t="shared" si="33"/>
        <v/>
      </c>
      <c r="FJ120" s="194" t="str">
        <f t="shared" si="33"/>
        <v/>
      </c>
      <c r="FK120" s="194" t="str">
        <f t="shared" si="33"/>
        <v/>
      </c>
      <c r="FL120" s="194" t="str">
        <f t="shared" si="33"/>
        <v/>
      </c>
      <c r="FM120" s="194" t="str">
        <f t="shared" si="33"/>
        <v/>
      </c>
      <c r="FN120" s="194" t="str">
        <f t="shared" si="33"/>
        <v/>
      </c>
      <c r="FO120" s="194" t="str">
        <f t="shared" si="33"/>
        <v/>
      </c>
      <c r="FP120" s="194" t="str">
        <f t="shared" si="33"/>
        <v/>
      </c>
      <c r="FQ120" s="194" t="str">
        <f t="shared" si="33"/>
        <v/>
      </c>
      <c r="FR120" s="194" t="str">
        <f t="shared" si="33"/>
        <v/>
      </c>
      <c r="FS120" s="194" t="str">
        <f t="shared" si="33"/>
        <v/>
      </c>
      <c r="FT120" s="194" t="str">
        <f t="shared" si="33"/>
        <v/>
      </c>
      <c r="FU120" s="194" t="str">
        <f t="shared" si="33"/>
        <v/>
      </c>
      <c r="FV120" s="194" t="str">
        <f t="shared" si="33"/>
        <v/>
      </c>
      <c r="FW120" s="194" t="str">
        <f t="shared" si="33"/>
        <v/>
      </c>
      <c r="FX120" s="194" t="str">
        <f t="shared" si="33"/>
        <v/>
      </c>
      <c r="FY120" s="194" t="str">
        <f t="shared" si="33"/>
        <v/>
      </c>
      <c r="FZ120" s="194" t="str">
        <f t="shared" si="33"/>
        <v/>
      </c>
      <c r="GA120" s="194" t="str">
        <f t="shared" si="33"/>
        <v/>
      </c>
      <c r="GB120" s="194" t="str">
        <f t="shared" si="33"/>
        <v/>
      </c>
      <c r="GC120" s="194" t="str">
        <f t="shared" si="33"/>
        <v/>
      </c>
      <c r="GD120" s="194" t="str">
        <f t="shared" si="33"/>
        <v/>
      </c>
      <c r="GE120" s="194" t="str">
        <f t="shared" si="33"/>
        <v/>
      </c>
      <c r="GF120" s="194" t="str">
        <f t="shared" si="33"/>
        <v/>
      </c>
      <c r="GG120" s="194" t="str">
        <f t="shared" si="33"/>
        <v/>
      </c>
      <c r="GH120" s="194" t="str">
        <f t="shared" si="33"/>
        <v/>
      </c>
      <c r="GI120" s="194" t="str">
        <f t="shared" si="33"/>
        <v/>
      </c>
      <c r="GJ120" s="194" t="str">
        <f t="shared" si="33"/>
        <v/>
      </c>
      <c r="GK120" s="194" t="str">
        <f t="shared" si="33"/>
        <v/>
      </c>
      <c r="GL120" s="194" t="str">
        <f t="shared" si="33"/>
        <v/>
      </c>
      <c r="GM120" s="194" t="str">
        <f t="shared" si="33"/>
        <v/>
      </c>
      <c r="GN120" s="194" t="str">
        <f t="shared" si="33"/>
        <v/>
      </c>
      <c r="GO120" s="194" t="str">
        <f t="shared" ref="GO120:IZ120" si="34">IFERROR(((1+IRR(GO$11:GO$111))^4)-1,"")</f>
        <v/>
      </c>
      <c r="GP120" s="194" t="str">
        <f t="shared" si="34"/>
        <v/>
      </c>
      <c r="GQ120" s="194" t="str">
        <f t="shared" si="34"/>
        <v/>
      </c>
      <c r="GR120" s="194" t="str">
        <f t="shared" si="34"/>
        <v/>
      </c>
      <c r="GS120" s="194" t="str">
        <f t="shared" si="34"/>
        <v/>
      </c>
      <c r="GT120" s="194" t="str">
        <f t="shared" si="34"/>
        <v/>
      </c>
      <c r="GU120" s="194" t="str">
        <f t="shared" si="34"/>
        <v/>
      </c>
      <c r="GV120" s="194" t="str">
        <f t="shared" si="34"/>
        <v/>
      </c>
      <c r="GW120" s="194" t="str">
        <f t="shared" si="34"/>
        <v/>
      </c>
      <c r="GX120" s="194" t="str">
        <f t="shared" si="34"/>
        <v/>
      </c>
      <c r="GY120" s="194" t="str">
        <f t="shared" si="34"/>
        <v/>
      </c>
      <c r="GZ120" s="194" t="str">
        <f t="shared" si="34"/>
        <v/>
      </c>
      <c r="HA120" s="194" t="str">
        <f t="shared" si="34"/>
        <v/>
      </c>
      <c r="HB120" s="194" t="str">
        <f t="shared" si="34"/>
        <v/>
      </c>
      <c r="HC120" s="194" t="str">
        <f t="shared" si="34"/>
        <v/>
      </c>
      <c r="HD120" s="194" t="str">
        <f t="shared" si="34"/>
        <v/>
      </c>
      <c r="HE120" s="194" t="str">
        <f t="shared" si="34"/>
        <v/>
      </c>
      <c r="HF120" s="194" t="str">
        <f t="shared" si="34"/>
        <v/>
      </c>
      <c r="HG120" s="194" t="str">
        <f t="shared" si="34"/>
        <v/>
      </c>
      <c r="HH120" s="194" t="str">
        <f t="shared" si="34"/>
        <v/>
      </c>
      <c r="HI120" s="194" t="str">
        <f t="shared" si="34"/>
        <v/>
      </c>
      <c r="HJ120" s="194" t="str">
        <f t="shared" si="34"/>
        <v/>
      </c>
      <c r="HK120" s="194" t="str">
        <f t="shared" si="34"/>
        <v/>
      </c>
      <c r="HL120" s="194" t="str">
        <f t="shared" si="34"/>
        <v/>
      </c>
      <c r="HM120" s="194" t="str">
        <f t="shared" si="34"/>
        <v/>
      </c>
      <c r="HN120" s="194" t="str">
        <f t="shared" si="34"/>
        <v/>
      </c>
      <c r="HO120" s="194" t="str">
        <f t="shared" si="34"/>
        <v/>
      </c>
      <c r="HP120" s="194" t="str">
        <f t="shared" si="34"/>
        <v/>
      </c>
      <c r="HQ120" s="194" t="str">
        <f t="shared" si="34"/>
        <v/>
      </c>
      <c r="HR120" s="194" t="str">
        <f t="shared" si="34"/>
        <v/>
      </c>
      <c r="HS120" s="194" t="str">
        <f t="shared" si="34"/>
        <v/>
      </c>
      <c r="HT120" s="194" t="str">
        <f t="shared" si="34"/>
        <v/>
      </c>
      <c r="HU120" s="194" t="str">
        <f t="shared" si="34"/>
        <v/>
      </c>
      <c r="HV120" s="194" t="str">
        <f t="shared" si="34"/>
        <v/>
      </c>
      <c r="HW120" s="194" t="str">
        <f t="shared" si="34"/>
        <v/>
      </c>
      <c r="HX120" s="194" t="str">
        <f t="shared" si="34"/>
        <v/>
      </c>
      <c r="HY120" s="194" t="str">
        <f t="shared" si="34"/>
        <v/>
      </c>
      <c r="HZ120" s="194" t="str">
        <f t="shared" si="34"/>
        <v/>
      </c>
      <c r="IA120" s="194" t="str">
        <f t="shared" si="34"/>
        <v/>
      </c>
      <c r="IB120" s="194" t="str">
        <f t="shared" si="34"/>
        <v/>
      </c>
      <c r="IC120" s="194" t="str">
        <f t="shared" si="34"/>
        <v/>
      </c>
      <c r="ID120" s="194" t="str">
        <f t="shared" si="34"/>
        <v/>
      </c>
      <c r="IE120" s="194" t="str">
        <f t="shared" si="34"/>
        <v/>
      </c>
      <c r="IF120" s="194" t="str">
        <f t="shared" si="34"/>
        <v/>
      </c>
      <c r="IG120" s="194" t="str">
        <f t="shared" si="34"/>
        <v/>
      </c>
      <c r="IH120" s="194" t="str">
        <f t="shared" si="34"/>
        <v/>
      </c>
      <c r="II120" s="194" t="str">
        <f t="shared" si="34"/>
        <v/>
      </c>
      <c r="IJ120" s="194" t="str">
        <f t="shared" si="34"/>
        <v/>
      </c>
      <c r="IK120" s="194" t="str">
        <f t="shared" si="34"/>
        <v/>
      </c>
      <c r="IL120" s="194" t="str">
        <f t="shared" si="34"/>
        <v/>
      </c>
      <c r="IM120" s="194" t="str">
        <f t="shared" si="34"/>
        <v/>
      </c>
      <c r="IN120" s="194" t="str">
        <f t="shared" si="34"/>
        <v/>
      </c>
      <c r="IO120" s="194" t="str">
        <f t="shared" si="34"/>
        <v/>
      </c>
      <c r="IP120" s="194" t="str">
        <f t="shared" si="34"/>
        <v/>
      </c>
      <c r="IQ120" s="194" t="str">
        <f t="shared" si="34"/>
        <v/>
      </c>
      <c r="IR120" s="194" t="str">
        <f t="shared" si="34"/>
        <v/>
      </c>
      <c r="IS120" s="194" t="str">
        <f t="shared" si="34"/>
        <v/>
      </c>
      <c r="IT120" s="194" t="str">
        <f t="shared" si="34"/>
        <v/>
      </c>
      <c r="IU120" s="194" t="str">
        <f t="shared" si="34"/>
        <v/>
      </c>
      <c r="IV120" s="194" t="str">
        <f t="shared" si="34"/>
        <v/>
      </c>
      <c r="IW120" s="194" t="str">
        <f t="shared" si="34"/>
        <v/>
      </c>
      <c r="IX120" s="194" t="str">
        <f t="shared" si="34"/>
        <v/>
      </c>
      <c r="IY120" s="194" t="str">
        <f t="shared" si="34"/>
        <v/>
      </c>
      <c r="IZ120" s="194" t="str">
        <f t="shared" si="34"/>
        <v/>
      </c>
      <c r="JA120" s="194" t="str">
        <f t="shared" ref="JA120:KP120" si="35">IFERROR(((1+IRR(JA$11:JA$111))^4)-1,"")</f>
        <v/>
      </c>
      <c r="JB120" s="194" t="str">
        <f t="shared" si="35"/>
        <v/>
      </c>
      <c r="JC120" s="194" t="str">
        <f t="shared" si="35"/>
        <v/>
      </c>
      <c r="JD120" s="194" t="str">
        <f t="shared" si="35"/>
        <v/>
      </c>
      <c r="JE120" s="194" t="str">
        <f t="shared" si="35"/>
        <v/>
      </c>
      <c r="JF120" s="194" t="str">
        <f t="shared" si="35"/>
        <v/>
      </c>
      <c r="JG120" s="194" t="str">
        <f t="shared" si="35"/>
        <v/>
      </c>
      <c r="JH120" s="194" t="str">
        <f t="shared" si="35"/>
        <v/>
      </c>
      <c r="JI120" s="194" t="str">
        <f t="shared" si="35"/>
        <v/>
      </c>
      <c r="JJ120" s="194" t="str">
        <f t="shared" si="35"/>
        <v/>
      </c>
      <c r="JK120" s="194" t="str">
        <f t="shared" si="35"/>
        <v/>
      </c>
      <c r="JL120" s="194" t="str">
        <f t="shared" si="35"/>
        <v/>
      </c>
      <c r="JM120" s="194" t="str">
        <f t="shared" si="35"/>
        <v/>
      </c>
      <c r="JN120" s="194" t="str">
        <f t="shared" si="35"/>
        <v/>
      </c>
      <c r="JO120" s="194" t="str">
        <f t="shared" si="35"/>
        <v/>
      </c>
      <c r="JP120" s="194" t="str">
        <f t="shared" si="35"/>
        <v/>
      </c>
      <c r="JQ120" s="194" t="str">
        <f t="shared" si="35"/>
        <v/>
      </c>
      <c r="JR120" s="194" t="str">
        <f t="shared" si="35"/>
        <v/>
      </c>
      <c r="JS120" s="194" t="str">
        <f t="shared" si="35"/>
        <v/>
      </c>
      <c r="JT120" s="194" t="str">
        <f t="shared" si="35"/>
        <v/>
      </c>
      <c r="JU120" s="194" t="str">
        <f t="shared" si="35"/>
        <v/>
      </c>
      <c r="JV120" s="194" t="str">
        <f t="shared" si="35"/>
        <v/>
      </c>
      <c r="JW120" s="194" t="str">
        <f t="shared" si="35"/>
        <v/>
      </c>
      <c r="JX120" s="194" t="str">
        <f t="shared" si="35"/>
        <v/>
      </c>
      <c r="JY120" s="194" t="str">
        <f t="shared" si="35"/>
        <v/>
      </c>
      <c r="JZ120" s="194" t="str">
        <f t="shared" si="35"/>
        <v/>
      </c>
      <c r="KA120" s="194" t="str">
        <f t="shared" si="35"/>
        <v/>
      </c>
      <c r="KB120" s="194" t="str">
        <f t="shared" si="35"/>
        <v/>
      </c>
      <c r="KC120" s="194" t="str">
        <f t="shared" si="35"/>
        <v/>
      </c>
      <c r="KD120" s="194" t="str">
        <f t="shared" si="35"/>
        <v/>
      </c>
      <c r="KE120" s="194" t="str">
        <f t="shared" si="35"/>
        <v/>
      </c>
      <c r="KF120" s="194" t="str">
        <f t="shared" si="35"/>
        <v/>
      </c>
      <c r="KG120" s="194" t="str">
        <f t="shared" si="35"/>
        <v/>
      </c>
      <c r="KH120" s="194" t="str">
        <f t="shared" si="35"/>
        <v/>
      </c>
      <c r="KI120" s="194" t="str">
        <f t="shared" si="35"/>
        <v/>
      </c>
      <c r="KJ120" s="194" t="str">
        <f t="shared" si="35"/>
        <v/>
      </c>
      <c r="KK120" s="194" t="str">
        <f t="shared" si="35"/>
        <v/>
      </c>
      <c r="KL120" s="194" t="str">
        <f t="shared" si="35"/>
        <v/>
      </c>
      <c r="KM120" s="194" t="str">
        <f t="shared" si="35"/>
        <v/>
      </c>
      <c r="KN120" s="194" t="str">
        <f t="shared" si="35"/>
        <v/>
      </c>
      <c r="KO120" s="194" t="str">
        <f t="shared" si="35"/>
        <v/>
      </c>
      <c r="KP120" s="194" t="str">
        <f t="shared" si="35"/>
        <v/>
      </c>
      <c r="KQ120" s="195"/>
      <c r="KR120" s="362" t="s">
        <v>138</v>
      </c>
      <c r="KS120" s="393" t="e">
        <f>SUM(KS121:KS122)</f>
        <v>#DIV/0!</v>
      </c>
      <c r="KT120" s="393" t="e">
        <f>SUM(KT121:KT122)</f>
        <v>#DIV/0!</v>
      </c>
      <c r="KU120" s="393" t="str">
        <f>IFERROR((KU129+KU130)/(KU126),"")</f>
        <v/>
      </c>
      <c r="KV120" s="393" t="str">
        <f>ULTVPI</f>
        <v/>
      </c>
      <c r="KW120" s="376"/>
      <c r="KX120" s="314" t="s">
        <v>175</v>
      </c>
      <c r="KY120" s="196" t="str">
        <f>IFERROR(SUM(KY130:KY131)/KY128,"- -")</f>
        <v>- -</v>
      </c>
      <c r="KZ120" s="315"/>
      <c r="LA120" s="315"/>
      <c r="LB120" s="315"/>
    </row>
    <row r="121" spans="1:314" s="192" customFormat="1" ht="11.25" customHeight="1" x14ac:dyDescent="0.25">
      <c r="B121" s="160" t="s">
        <v>189</v>
      </c>
      <c r="C121" s="197" t="str">
        <f>IFERROR((C126+C127)/(C123),"")</f>
        <v/>
      </c>
      <c r="D121" s="197" t="str">
        <f>IFERROR((D126+D127)/(D123),"")</f>
        <v/>
      </c>
      <c r="E121" s="197" t="str">
        <f t="shared" ref="E121:BP121" si="36">IFERROR((E126+E127)/(E123),"")</f>
        <v/>
      </c>
      <c r="F121" s="197" t="str">
        <f t="shared" si="36"/>
        <v/>
      </c>
      <c r="G121" s="197" t="str">
        <f t="shared" si="36"/>
        <v/>
      </c>
      <c r="H121" s="197" t="str">
        <f t="shared" si="36"/>
        <v/>
      </c>
      <c r="I121" s="197" t="str">
        <f t="shared" si="36"/>
        <v/>
      </c>
      <c r="J121" s="197" t="str">
        <f t="shared" si="36"/>
        <v/>
      </c>
      <c r="K121" s="197" t="str">
        <f t="shared" si="36"/>
        <v/>
      </c>
      <c r="L121" s="197" t="str">
        <f t="shared" si="36"/>
        <v/>
      </c>
      <c r="M121" s="197" t="str">
        <f t="shared" si="36"/>
        <v/>
      </c>
      <c r="N121" s="197" t="str">
        <f t="shared" si="36"/>
        <v/>
      </c>
      <c r="O121" s="197" t="str">
        <f t="shared" si="36"/>
        <v/>
      </c>
      <c r="P121" s="197" t="str">
        <f t="shared" si="36"/>
        <v/>
      </c>
      <c r="Q121" s="197" t="str">
        <f t="shared" si="36"/>
        <v/>
      </c>
      <c r="R121" s="197" t="str">
        <f t="shared" si="36"/>
        <v/>
      </c>
      <c r="S121" s="197" t="str">
        <f t="shared" si="36"/>
        <v/>
      </c>
      <c r="T121" s="197" t="str">
        <f t="shared" si="36"/>
        <v/>
      </c>
      <c r="U121" s="197" t="str">
        <f t="shared" si="36"/>
        <v/>
      </c>
      <c r="V121" s="197" t="str">
        <f t="shared" si="36"/>
        <v/>
      </c>
      <c r="W121" s="197" t="str">
        <f t="shared" si="36"/>
        <v/>
      </c>
      <c r="X121" s="197" t="str">
        <f t="shared" si="36"/>
        <v/>
      </c>
      <c r="Y121" s="197" t="str">
        <f t="shared" si="36"/>
        <v/>
      </c>
      <c r="Z121" s="197" t="str">
        <f t="shared" si="36"/>
        <v/>
      </c>
      <c r="AA121" s="197" t="str">
        <f t="shared" si="36"/>
        <v/>
      </c>
      <c r="AB121" s="197" t="str">
        <f t="shared" si="36"/>
        <v/>
      </c>
      <c r="AC121" s="197" t="str">
        <f t="shared" si="36"/>
        <v/>
      </c>
      <c r="AD121" s="197" t="str">
        <f t="shared" si="36"/>
        <v/>
      </c>
      <c r="AE121" s="197" t="str">
        <f t="shared" si="36"/>
        <v/>
      </c>
      <c r="AF121" s="197" t="str">
        <f t="shared" si="36"/>
        <v/>
      </c>
      <c r="AG121" s="197" t="str">
        <f t="shared" si="36"/>
        <v/>
      </c>
      <c r="AH121" s="197" t="str">
        <f t="shared" si="36"/>
        <v/>
      </c>
      <c r="AI121" s="197" t="str">
        <f t="shared" si="36"/>
        <v/>
      </c>
      <c r="AJ121" s="197" t="str">
        <f t="shared" si="36"/>
        <v/>
      </c>
      <c r="AK121" s="197" t="str">
        <f t="shared" si="36"/>
        <v/>
      </c>
      <c r="AL121" s="197" t="str">
        <f t="shared" si="36"/>
        <v/>
      </c>
      <c r="AM121" s="197" t="str">
        <f t="shared" si="36"/>
        <v/>
      </c>
      <c r="AN121" s="197" t="str">
        <f t="shared" si="36"/>
        <v/>
      </c>
      <c r="AO121" s="197" t="str">
        <f t="shared" si="36"/>
        <v/>
      </c>
      <c r="AP121" s="197" t="str">
        <f t="shared" si="36"/>
        <v/>
      </c>
      <c r="AQ121" s="197" t="str">
        <f t="shared" si="36"/>
        <v/>
      </c>
      <c r="AR121" s="197" t="str">
        <f t="shared" si="36"/>
        <v/>
      </c>
      <c r="AS121" s="197" t="str">
        <f t="shared" si="36"/>
        <v/>
      </c>
      <c r="AT121" s="197" t="str">
        <f t="shared" si="36"/>
        <v/>
      </c>
      <c r="AU121" s="197" t="str">
        <f t="shared" si="36"/>
        <v/>
      </c>
      <c r="AV121" s="197" t="str">
        <f t="shared" si="36"/>
        <v/>
      </c>
      <c r="AW121" s="197" t="str">
        <f t="shared" si="36"/>
        <v/>
      </c>
      <c r="AX121" s="197" t="str">
        <f t="shared" si="36"/>
        <v/>
      </c>
      <c r="AY121" s="197" t="str">
        <f t="shared" si="36"/>
        <v/>
      </c>
      <c r="AZ121" s="197" t="str">
        <f t="shared" si="36"/>
        <v/>
      </c>
      <c r="BA121" s="197" t="str">
        <f t="shared" si="36"/>
        <v/>
      </c>
      <c r="BB121" s="197" t="str">
        <f t="shared" si="36"/>
        <v/>
      </c>
      <c r="BC121" s="197" t="str">
        <f t="shared" si="36"/>
        <v/>
      </c>
      <c r="BD121" s="197" t="str">
        <f t="shared" si="36"/>
        <v/>
      </c>
      <c r="BE121" s="197" t="str">
        <f t="shared" si="36"/>
        <v/>
      </c>
      <c r="BF121" s="197" t="str">
        <f t="shared" si="36"/>
        <v/>
      </c>
      <c r="BG121" s="197" t="str">
        <f t="shared" si="36"/>
        <v/>
      </c>
      <c r="BH121" s="197" t="str">
        <f t="shared" si="36"/>
        <v/>
      </c>
      <c r="BI121" s="197" t="str">
        <f t="shared" si="36"/>
        <v/>
      </c>
      <c r="BJ121" s="197" t="str">
        <f t="shared" si="36"/>
        <v/>
      </c>
      <c r="BK121" s="197" t="str">
        <f t="shared" si="36"/>
        <v/>
      </c>
      <c r="BL121" s="197" t="str">
        <f t="shared" si="36"/>
        <v/>
      </c>
      <c r="BM121" s="197" t="str">
        <f t="shared" si="36"/>
        <v/>
      </c>
      <c r="BN121" s="197" t="str">
        <f t="shared" si="36"/>
        <v/>
      </c>
      <c r="BO121" s="197" t="str">
        <f t="shared" si="36"/>
        <v/>
      </c>
      <c r="BP121" s="197" t="str">
        <f t="shared" si="36"/>
        <v/>
      </c>
      <c r="BQ121" s="197" t="str">
        <f t="shared" ref="BQ121:EB121" si="37">IFERROR((BQ126+BQ127)/(BQ123),"")</f>
        <v/>
      </c>
      <c r="BR121" s="197" t="str">
        <f t="shared" si="37"/>
        <v/>
      </c>
      <c r="BS121" s="197" t="str">
        <f t="shared" si="37"/>
        <v/>
      </c>
      <c r="BT121" s="197" t="str">
        <f t="shared" si="37"/>
        <v/>
      </c>
      <c r="BU121" s="197" t="str">
        <f t="shared" si="37"/>
        <v/>
      </c>
      <c r="BV121" s="197" t="str">
        <f t="shared" si="37"/>
        <v/>
      </c>
      <c r="BW121" s="197" t="str">
        <f t="shared" si="37"/>
        <v/>
      </c>
      <c r="BX121" s="197" t="str">
        <f t="shared" si="37"/>
        <v/>
      </c>
      <c r="BY121" s="197" t="str">
        <f t="shared" si="37"/>
        <v/>
      </c>
      <c r="BZ121" s="197" t="str">
        <f t="shared" si="37"/>
        <v/>
      </c>
      <c r="CA121" s="197" t="str">
        <f t="shared" si="37"/>
        <v/>
      </c>
      <c r="CB121" s="197" t="str">
        <f t="shared" si="37"/>
        <v/>
      </c>
      <c r="CC121" s="197" t="str">
        <f t="shared" si="37"/>
        <v/>
      </c>
      <c r="CD121" s="197" t="str">
        <f t="shared" si="37"/>
        <v/>
      </c>
      <c r="CE121" s="197" t="str">
        <f t="shared" si="37"/>
        <v/>
      </c>
      <c r="CF121" s="197" t="str">
        <f t="shared" si="37"/>
        <v/>
      </c>
      <c r="CG121" s="197" t="str">
        <f t="shared" si="37"/>
        <v/>
      </c>
      <c r="CH121" s="197" t="str">
        <f t="shared" si="37"/>
        <v/>
      </c>
      <c r="CI121" s="197" t="str">
        <f t="shared" si="37"/>
        <v/>
      </c>
      <c r="CJ121" s="197" t="str">
        <f t="shared" si="37"/>
        <v/>
      </c>
      <c r="CK121" s="197" t="str">
        <f t="shared" si="37"/>
        <v/>
      </c>
      <c r="CL121" s="197" t="str">
        <f t="shared" si="37"/>
        <v/>
      </c>
      <c r="CM121" s="197" t="str">
        <f t="shared" si="37"/>
        <v/>
      </c>
      <c r="CN121" s="197" t="str">
        <f t="shared" si="37"/>
        <v/>
      </c>
      <c r="CO121" s="197" t="str">
        <f t="shared" si="37"/>
        <v/>
      </c>
      <c r="CP121" s="197" t="str">
        <f t="shared" si="37"/>
        <v/>
      </c>
      <c r="CQ121" s="197" t="str">
        <f t="shared" si="37"/>
        <v/>
      </c>
      <c r="CR121" s="197" t="str">
        <f t="shared" si="37"/>
        <v/>
      </c>
      <c r="CS121" s="197" t="str">
        <f t="shared" si="37"/>
        <v/>
      </c>
      <c r="CT121" s="197" t="str">
        <f t="shared" si="37"/>
        <v/>
      </c>
      <c r="CU121" s="197" t="str">
        <f t="shared" si="37"/>
        <v/>
      </c>
      <c r="CV121" s="197" t="str">
        <f t="shared" si="37"/>
        <v/>
      </c>
      <c r="CW121" s="197" t="str">
        <f t="shared" si="37"/>
        <v/>
      </c>
      <c r="CX121" s="197" t="str">
        <f t="shared" si="37"/>
        <v/>
      </c>
      <c r="CY121" s="197" t="str">
        <f t="shared" si="37"/>
        <v/>
      </c>
      <c r="CZ121" s="197" t="str">
        <f t="shared" si="37"/>
        <v/>
      </c>
      <c r="DA121" s="197" t="str">
        <f t="shared" si="37"/>
        <v/>
      </c>
      <c r="DB121" s="197" t="str">
        <f t="shared" si="37"/>
        <v/>
      </c>
      <c r="DC121" s="197" t="str">
        <f t="shared" si="37"/>
        <v/>
      </c>
      <c r="DD121" s="197" t="str">
        <f t="shared" si="37"/>
        <v/>
      </c>
      <c r="DE121" s="197" t="str">
        <f t="shared" si="37"/>
        <v/>
      </c>
      <c r="DF121" s="197" t="str">
        <f t="shared" si="37"/>
        <v/>
      </c>
      <c r="DG121" s="197" t="str">
        <f t="shared" si="37"/>
        <v/>
      </c>
      <c r="DH121" s="197" t="str">
        <f t="shared" si="37"/>
        <v/>
      </c>
      <c r="DI121" s="197" t="str">
        <f t="shared" si="37"/>
        <v/>
      </c>
      <c r="DJ121" s="197" t="str">
        <f t="shared" si="37"/>
        <v/>
      </c>
      <c r="DK121" s="197" t="str">
        <f t="shared" si="37"/>
        <v/>
      </c>
      <c r="DL121" s="197" t="str">
        <f t="shared" si="37"/>
        <v/>
      </c>
      <c r="DM121" s="197" t="str">
        <f t="shared" si="37"/>
        <v/>
      </c>
      <c r="DN121" s="197" t="str">
        <f t="shared" si="37"/>
        <v/>
      </c>
      <c r="DO121" s="197" t="str">
        <f t="shared" si="37"/>
        <v/>
      </c>
      <c r="DP121" s="197" t="str">
        <f t="shared" si="37"/>
        <v/>
      </c>
      <c r="DQ121" s="197" t="str">
        <f t="shared" si="37"/>
        <v/>
      </c>
      <c r="DR121" s="197" t="str">
        <f t="shared" si="37"/>
        <v/>
      </c>
      <c r="DS121" s="197" t="str">
        <f t="shared" si="37"/>
        <v/>
      </c>
      <c r="DT121" s="197" t="str">
        <f t="shared" si="37"/>
        <v/>
      </c>
      <c r="DU121" s="197" t="str">
        <f t="shared" si="37"/>
        <v/>
      </c>
      <c r="DV121" s="197" t="str">
        <f t="shared" si="37"/>
        <v/>
      </c>
      <c r="DW121" s="197" t="str">
        <f t="shared" si="37"/>
        <v/>
      </c>
      <c r="DX121" s="197" t="str">
        <f t="shared" si="37"/>
        <v/>
      </c>
      <c r="DY121" s="197" t="str">
        <f t="shared" si="37"/>
        <v/>
      </c>
      <c r="DZ121" s="197" t="str">
        <f t="shared" si="37"/>
        <v/>
      </c>
      <c r="EA121" s="197" t="str">
        <f t="shared" si="37"/>
        <v/>
      </c>
      <c r="EB121" s="197" t="str">
        <f t="shared" si="37"/>
        <v/>
      </c>
      <c r="EC121" s="197" t="str">
        <f t="shared" ref="EC121:GN121" si="38">IFERROR((EC126+EC127)/(EC123),"")</f>
        <v/>
      </c>
      <c r="ED121" s="197" t="str">
        <f t="shared" si="38"/>
        <v/>
      </c>
      <c r="EE121" s="197" t="str">
        <f t="shared" si="38"/>
        <v/>
      </c>
      <c r="EF121" s="197" t="str">
        <f t="shared" si="38"/>
        <v/>
      </c>
      <c r="EG121" s="197" t="str">
        <f t="shared" si="38"/>
        <v/>
      </c>
      <c r="EH121" s="197" t="str">
        <f t="shared" si="38"/>
        <v/>
      </c>
      <c r="EI121" s="197" t="str">
        <f t="shared" si="38"/>
        <v/>
      </c>
      <c r="EJ121" s="197" t="str">
        <f t="shared" si="38"/>
        <v/>
      </c>
      <c r="EK121" s="197" t="str">
        <f t="shared" si="38"/>
        <v/>
      </c>
      <c r="EL121" s="197" t="str">
        <f t="shared" si="38"/>
        <v/>
      </c>
      <c r="EM121" s="197" t="str">
        <f t="shared" si="38"/>
        <v/>
      </c>
      <c r="EN121" s="197" t="str">
        <f t="shared" si="38"/>
        <v/>
      </c>
      <c r="EO121" s="197" t="str">
        <f t="shared" si="38"/>
        <v/>
      </c>
      <c r="EP121" s="197" t="str">
        <f t="shared" si="38"/>
        <v/>
      </c>
      <c r="EQ121" s="197" t="str">
        <f t="shared" si="38"/>
        <v/>
      </c>
      <c r="ER121" s="197" t="str">
        <f t="shared" si="38"/>
        <v/>
      </c>
      <c r="ES121" s="197" t="str">
        <f t="shared" si="38"/>
        <v/>
      </c>
      <c r="ET121" s="197" t="str">
        <f t="shared" si="38"/>
        <v/>
      </c>
      <c r="EU121" s="197" t="str">
        <f t="shared" si="38"/>
        <v/>
      </c>
      <c r="EV121" s="197" t="str">
        <f t="shared" si="38"/>
        <v/>
      </c>
      <c r="EW121" s="197" t="str">
        <f t="shared" si="38"/>
        <v/>
      </c>
      <c r="EX121" s="197" t="str">
        <f t="shared" si="38"/>
        <v/>
      </c>
      <c r="EY121" s="197" t="str">
        <f t="shared" si="38"/>
        <v/>
      </c>
      <c r="EZ121" s="197" t="str">
        <f t="shared" si="38"/>
        <v/>
      </c>
      <c r="FA121" s="197" t="str">
        <f t="shared" si="38"/>
        <v/>
      </c>
      <c r="FB121" s="197" t="str">
        <f t="shared" si="38"/>
        <v/>
      </c>
      <c r="FC121" s="197" t="str">
        <f t="shared" si="38"/>
        <v/>
      </c>
      <c r="FD121" s="197" t="str">
        <f t="shared" si="38"/>
        <v/>
      </c>
      <c r="FE121" s="197" t="str">
        <f t="shared" si="38"/>
        <v/>
      </c>
      <c r="FF121" s="197" t="str">
        <f t="shared" si="38"/>
        <v/>
      </c>
      <c r="FG121" s="197" t="str">
        <f t="shared" si="38"/>
        <v/>
      </c>
      <c r="FH121" s="197" t="str">
        <f t="shared" si="38"/>
        <v/>
      </c>
      <c r="FI121" s="197" t="str">
        <f t="shared" si="38"/>
        <v/>
      </c>
      <c r="FJ121" s="197" t="str">
        <f t="shared" si="38"/>
        <v/>
      </c>
      <c r="FK121" s="197" t="str">
        <f t="shared" si="38"/>
        <v/>
      </c>
      <c r="FL121" s="197" t="str">
        <f t="shared" si="38"/>
        <v/>
      </c>
      <c r="FM121" s="197" t="str">
        <f t="shared" si="38"/>
        <v/>
      </c>
      <c r="FN121" s="197" t="str">
        <f t="shared" si="38"/>
        <v/>
      </c>
      <c r="FO121" s="197" t="str">
        <f t="shared" si="38"/>
        <v/>
      </c>
      <c r="FP121" s="197" t="str">
        <f t="shared" si="38"/>
        <v/>
      </c>
      <c r="FQ121" s="197" t="str">
        <f t="shared" si="38"/>
        <v/>
      </c>
      <c r="FR121" s="197" t="str">
        <f t="shared" si="38"/>
        <v/>
      </c>
      <c r="FS121" s="197" t="str">
        <f t="shared" si="38"/>
        <v/>
      </c>
      <c r="FT121" s="197" t="str">
        <f t="shared" si="38"/>
        <v/>
      </c>
      <c r="FU121" s="197" t="str">
        <f t="shared" si="38"/>
        <v/>
      </c>
      <c r="FV121" s="197" t="str">
        <f t="shared" si="38"/>
        <v/>
      </c>
      <c r="FW121" s="197" t="str">
        <f t="shared" si="38"/>
        <v/>
      </c>
      <c r="FX121" s="197" t="str">
        <f t="shared" si="38"/>
        <v/>
      </c>
      <c r="FY121" s="197" t="str">
        <f t="shared" si="38"/>
        <v/>
      </c>
      <c r="FZ121" s="197" t="str">
        <f t="shared" si="38"/>
        <v/>
      </c>
      <c r="GA121" s="197" t="str">
        <f t="shared" si="38"/>
        <v/>
      </c>
      <c r="GB121" s="197" t="str">
        <f t="shared" si="38"/>
        <v/>
      </c>
      <c r="GC121" s="197" t="str">
        <f t="shared" si="38"/>
        <v/>
      </c>
      <c r="GD121" s="197" t="str">
        <f t="shared" si="38"/>
        <v/>
      </c>
      <c r="GE121" s="197" t="str">
        <f t="shared" si="38"/>
        <v/>
      </c>
      <c r="GF121" s="197" t="str">
        <f t="shared" si="38"/>
        <v/>
      </c>
      <c r="GG121" s="197" t="str">
        <f t="shared" si="38"/>
        <v/>
      </c>
      <c r="GH121" s="197" t="str">
        <f t="shared" si="38"/>
        <v/>
      </c>
      <c r="GI121" s="197" t="str">
        <f t="shared" si="38"/>
        <v/>
      </c>
      <c r="GJ121" s="197" t="str">
        <f t="shared" si="38"/>
        <v/>
      </c>
      <c r="GK121" s="197" t="str">
        <f t="shared" si="38"/>
        <v/>
      </c>
      <c r="GL121" s="197" t="str">
        <f t="shared" si="38"/>
        <v/>
      </c>
      <c r="GM121" s="197" t="str">
        <f t="shared" si="38"/>
        <v/>
      </c>
      <c r="GN121" s="197" t="str">
        <f t="shared" si="38"/>
        <v/>
      </c>
      <c r="GO121" s="197" t="str">
        <f t="shared" ref="GO121:IZ121" si="39">IFERROR((GO126+GO127)/(GO123),"")</f>
        <v/>
      </c>
      <c r="GP121" s="197" t="str">
        <f t="shared" si="39"/>
        <v/>
      </c>
      <c r="GQ121" s="197" t="str">
        <f t="shared" si="39"/>
        <v/>
      </c>
      <c r="GR121" s="197" t="str">
        <f t="shared" si="39"/>
        <v/>
      </c>
      <c r="GS121" s="197" t="str">
        <f t="shared" si="39"/>
        <v/>
      </c>
      <c r="GT121" s="197" t="str">
        <f t="shared" si="39"/>
        <v/>
      </c>
      <c r="GU121" s="197" t="str">
        <f t="shared" si="39"/>
        <v/>
      </c>
      <c r="GV121" s="197" t="str">
        <f t="shared" si="39"/>
        <v/>
      </c>
      <c r="GW121" s="197" t="str">
        <f t="shared" si="39"/>
        <v/>
      </c>
      <c r="GX121" s="197" t="str">
        <f t="shared" si="39"/>
        <v/>
      </c>
      <c r="GY121" s="197" t="str">
        <f t="shared" si="39"/>
        <v/>
      </c>
      <c r="GZ121" s="197" t="str">
        <f t="shared" si="39"/>
        <v/>
      </c>
      <c r="HA121" s="197" t="str">
        <f t="shared" si="39"/>
        <v/>
      </c>
      <c r="HB121" s="197" t="str">
        <f t="shared" si="39"/>
        <v/>
      </c>
      <c r="HC121" s="197" t="str">
        <f t="shared" si="39"/>
        <v/>
      </c>
      <c r="HD121" s="197" t="str">
        <f t="shared" si="39"/>
        <v/>
      </c>
      <c r="HE121" s="197" t="str">
        <f t="shared" si="39"/>
        <v/>
      </c>
      <c r="HF121" s="197" t="str">
        <f t="shared" si="39"/>
        <v/>
      </c>
      <c r="HG121" s="197" t="str">
        <f t="shared" si="39"/>
        <v/>
      </c>
      <c r="HH121" s="197" t="str">
        <f t="shared" si="39"/>
        <v/>
      </c>
      <c r="HI121" s="197" t="str">
        <f t="shared" si="39"/>
        <v/>
      </c>
      <c r="HJ121" s="197" t="str">
        <f t="shared" si="39"/>
        <v/>
      </c>
      <c r="HK121" s="197" t="str">
        <f t="shared" si="39"/>
        <v/>
      </c>
      <c r="HL121" s="197" t="str">
        <f t="shared" si="39"/>
        <v/>
      </c>
      <c r="HM121" s="197" t="str">
        <f t="shared" si="39"/>
        <v/>
      </c>
      <c r="HN121" s="197" t="str">
        <f t="shared" si="39"/>
        <v/>
      </c>
      <c r="HO121" s="197" t="str">
        <f t="shared" si="39"/>
        <v/>
      </c>
      <c r="HP121" s="197" t="str">
        <f t="shared" si="39"/>
        <v/>
      </c>
      <c r="HQ121" s="197" t="str">
        <f t="shared" si="39"/>
        <v/>
      </c>
      <c r="HR121" s="197" t="str">
        <f t="shared" si="39"/>
        <v/>
      </c>
      <c r="HS121" s="197" t="str">
        <f t="shared" si="39"/>
        <v/>
      </c>
      <c r="HT121" s="197" t="str">
        <f t="shared" si="39"/>
        <v/>
      </c>
      <c r="HU121" s="197" t="str">
        <f t="shared" si="39"/>
        <v/>
      </c>
      <c r="HV121" s="197" t="str">
        <f t="shared" si="39"/>
        <v/>
      </c>
      <c r="HW121" s="197" t="str">
        <f t="shared" si="39"/>
        <v/>
      </c>
      <c r="HX121" s="197" t="str">
        <f t="shared" si="39"/>
        <v/>
      </c>
      <c r="HY121" s="197" t="str">
        <f t="shared" si="39"/>
        <v/>
      </c>
      <c r="HZ121" s="197" t="str">
        <f t="shared" si="39"/>
        <v/>
      </c>
      <c r="IA121" s="197" t="str">
        <f t="shared" si="39"/>
        <v/>
      </c>
      <c r="IB121" s="197" t="str">
        <f t="shared" si="39"/>
        <v/>
      </c>
      <c r="IC121" s="197" t="str">
        <f t="shared" si="39"/>
        <v/>
      </c>
      <c r="ID121" s="197" t="str">
        <f t="shared" si="39"/>
        <v/>
      </c>
      <c r="IE121" s="197" t="str">
        <f t="shared" si="39"/>
        <v/>
      </c>
      <c r="IF121" s="197" t="str">
        <f t="shared" si="39"/>
        <v/>
      </c>
      <c r="IG121" s="197" t="str">
        <f t="shared" si="39"/>
        <v/>
      </c>
      <c r="IH121" s="197" t="str">
        <f t="shared" si="39"/>
        <v/>
      </c>
      <c r="II121" s="197" t="str">
        <f t="shared" si="39"/>
        <v/>
      </c>
      <c r="IJ121" s="197" t="str">
        <f t="shared" si="39"/>
        <v/>
      </c>
      <c r="IK121" s="197" t="str">
        <f t="shared" si="39"/>
        <v/>
      </c>
      <c r="IL121" s="197" t="str">
        <f t="shared" si="39"/>
        <v/>
      </c>
      <c r="IM121" s="197" t="str">
        <f t="shared" si="39"/>
        <v/>
      </c>
      <c r="IN121" s="197" t="str">
        <f t="shared" si="39"/>
        <v/>
      </c>
      <c r="IO121" s="197" t="str">
        <f t="shared" si="39"/>
        <v/>
      </c>
      <c r="IP121" s="197" t="str">
        <f t="shared" si="39"/>
        <v/>
      </c>
      <c r="IQ121" s="197" t="str">
        <f t="shared" si="39"/>
        <v/>
      </c>
      <c r="IR121" s="197" t="str">
        <f t="shared" si="39"/>
        <v/>
      </c>
      <c r="IS121" s="197" t="str">
        <f t="shared" si="39"/>
        <v/>
      </c>
      <c r="IT121" s="197" t="str">
        <f t="shared" si="39"/>
        <v/>
      </c>
      <c r="IU121" s="197" t="str">
        <f t="shared" si="39"/>
        <v/>
      </c>
      <c r="IV121" s="197" t="str">
        <f t="shared" si="39"/>
        <v/>
      </c>
      <c r="IW121" s="197" t="str">
        <f t="shared" si="39"/>
        <v/>
      </c>
      <c r="IX121" s="197" t="str">
        <f t="shared" si="39"/>
        <v/>
      </c>
      <c r="IY121" s="197" t="str">
        <f t="shared" si="39"/>
        <v/>
      </c>
      <c r="IZ121" s="197" t="str">
        <f t="shared" si="39"/>
        <v/>
      </c>
      <c r="JA121" s="197" t="str">
        <f t="shared" ref="JA121:KP121" si="40">IFERROR((JA126+JA127)/(JA123),"")</f>
        <v/>
      </c>
      <c r="JB121" s="197" t="str">
        <f t="shared" si="40"/>
        <v/>
      </c>
      <c r="JC121" s="197" t="str">
        <f t="shared" si="40"/>
        <v/>
      </c>
      <c r="JD121" s="197" t="str">
        <f t="shared" si="40"/>
        <v/>
      </c>
      <c r="JE121" s="197" t="str">
        <f t="shared" si="40"/>
        <v/>
      </c>
      <c r="JF121" s="197" t="str">
        <f t="shared" si="40"/>
        <v/>
      </c>
      <c r="JG121" s="197" t="str">
        <f t="shared" si="40"/>
        <v/>
      </c>
      <c r="JH121" s="197" t="str">
        <f t="shared" si="40"/>
        <v/>
      </c>
      <c r="JI121" s="197" t="str">
        <f t="shared" si="40"/>
        <v/>
      </c>
      <c r="JJ121" s="197" t="str">
        <f t="shared" si="40"/>
        <v/>
      </c>
      <c r="JK121" s="197" t="str">
        <f t="shared" si="40"/>
        <v/>
      </c>
      <c r="JL121" s="197" t="str">
        <f t="shared" si="40"/>
        <v/>
      </c>
      <c r="JM121" s="197" t="str">
        <f t="shared" si="40"/>
        <v/>
      </c>
      <c r="JN121" s="197" t="str">
        <f t="shared" si="40"/>
        <v/>
      </c>
      <c r="JO121" s="197" t="str">
        <f t="shared" si="40"/>
        <v/>
      </c>
      <c r="JP121" s="197" t="str">
        <f t="shared" si="40"/>
        <v/>
      </c>
      <c r="JQ121" s="197" t="str">
        <f t="shared" si="40"/>
        <v/>
      </c>
      <c r="JR121" s="197" t="str">
        <f t="shared" si="40"/>
        <v/>
      </c>
      <c r="JS121" s="197" t="str">
        <f t="shared" si="40"/>
        <v/>
      </c>
      <c r="JT121" s="197" t="str">
        <f t="shared" si="40"/>
        <v/>
      </c>
      <c r="JU121" s="197" t="str">
        <f t="shared" si="40"/>
        <v/>
      </c>
      <c r="JV121" s="197" t="str">
        <f t="shared" si="40"/>
        <v/>
      </c>
      <c r="JW121" s="197" t="str">
        <f t="shared" si="40"/>
        <v/>
      </c>
      <c r="JX121" s="197" t="str">
        <f t="shared" si="40"/>
        <v/>
      </c>
      <c r="JY121" s="197" t="str">
        <f t="shared" si="40"/>
        <v/>
      </c>
      <c r="JZ121" s="197" t="str">
        <f t="shared" si="40"/>
        <v/>
      </c>
      <c r="KA121" s="197" t="str">
        <f t="shared" si="40"/>
        <v/>
      </c>
      <c r="KB121" s="197" t="str">
        <f t="shared" si="40"/>
        <v/>
      </c>
      <c r="KC121" s="197" t="str">
        <f t="shared" si="40"/>
        <v/>
      </c>
      <c r="KD121" s="197" t="str">
        <f t="shared" si="40"/>
        <v/>
      </c>
      <c r="KE121" s="197" t="str">
        <f t="shared" si="40"/>
        <v/>
      </c>
      <c r="KF121" s="197" t="str">
        <f t="shared" si="40"/>
        <v/>
      </c>
      <c r="KG121" s="197" t="str">
        <f t="shared" si="40"/>
        <v/>
      </c>
      <c r="KH121" s="197" t="str">
        <f t="shared" si="40"/>
        <v/>
      </c>
      <c r="KI121" s="197" t="str">
        <f t="shared" si="40"/>
        <v/>
      </c>
      <c r="KJ121" s="197" t="str">
        <f t="shared" si="40"/>
        <v/>
      </c>
      <c r="KK121" s="197" t="str">
        <f t="shared" si="40"/>
        <v/>
      </c>
      <c r="KL121" s="197" t="str">
        <f t="shared" si="40"/>
        <v/>
      </c>
      <c r="KM121" s="197" t="str">
        <f t="shared" si="40"/>
        <v/>
      </c>
      <c r="KN121" s="197" t="str">
        <f t="shared" si="40"/>
        <v/>
      </c>
      <c r="KO121" s="197" t="str">
        <f t="shared" si="40"/>
        <v/>
      </c>
      <c r="KP121" s="197" t="str">
        <f t="shared" si="40"/>
        <v/>
      </c>
      <c r="KQ121" s="195"/>
      <c r="KR121" s="363" t="s">
        <v>326</v>
      </c>
      <c r="KS121" s="394" t="e">
        <f>SUMIF(CoRU,"R",TotalProceeds)/SUMIF(CoRU,"R",TotalFinCost)</f>
        <v>#DIV/0!</v>
      </c>
      <c r="KT121" s="394" t="e">
        <f>SUMIF(CoRU,"U",TotalProceeds)/SUMIF(CoRU,"U",TotalFinCost)</f>
        <v>#DIV/0!</v>
      </c>
      <c r="KU121" s="394" t="e">
        <f>KU129/KU126</f>
        <v>#DIV/0!</v>
      </c>
      <c r="KV121" s="394" t="str">
        <f>ULDPI</f>
        <v/>
      </c>
      <c r="KW121" s="377"/>
      <c r="KX121" s="316" t="s">
        <v>292</v>
      </c>
      <c r="KY121" s="199" t="str">
        <f>IFERROR(KY130/KY128,"- -")</f>
        <v>- -</v>
      </c>
      <c r="KZ121" s="315"/>
      <c r="LA121" s="315"/>
      <c r="LB121" s="315"/>
    </row>
    <row r="122" spans="1:314" ht="11.25" customHeight="1" x14ac:dyDescent="0.25">
      <c r="A122" s="200"/>
      <c r="B122" s="160"/>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1"/>
      <c r="BA122" s="201"/>
      <c r="BB122" s="201"/>
      <c r="BC122" s="201"/>
      <c r="BD122" s="201"/>
      <c r="BE122" s="201"/>
      <c r="BF122" s="201"/>
      <c r="BG122" s="201"/>
      <c r="BH122" s="201"/>
      <c r="BI122" s="201"/>
      <c r="BJ122" s="201"/>
      <c r="BK122" s="201"/>
      <c r="BL122" s="201"/>
      <c r="BM122" s="202"/>
      <c r="BN122" s="202"/>
      <c r="BO122" s="202"/>
      <c r="BP122" s="202"/>
      <c r="BQ122" s="202"/>
      <c r="BR122" s="202"/>
      <c r="BS122" s="202"/>
      <c r="BT122" s="202"/>
      <c r="BU122" s="202"/>
      <c r="BV122" s="202"/>
      <c r="BW122" s="202"/>
      <c r="BX122" s="202"/>
      <c r="BY122" s="202"/>
      <c r="BZ122" s="202"/>
      <c r="CA122" s="202"/>
      <c r="CB122" s="202"/>
      <c r="CC122" s="202"/>
      <c r="CD122" s="202"/>
      <c r="CE122" s="202"/>
      <c r="CF122" s="201"/>
      <c r="CG122" s="201"/>
      <c r="CH122" s="201"/>
      <c r="CI122" s="201"/>
      <c r="CJ122" s="201"/>
      <c r="CK122" s="201"/>
      <c r="CL122" s="201"/>
      <c r="CM122" s="201"/>
      <c r="CN122" s="201"/>
      <c r="CO122" s="201"/>
      <c r="CP122" s="201"/>
      <c r="CQ122" s="201"/>
      <c r="CR122" s="201"/>
      <c r="CS122" s="201"/>
      <c r="CT122" s="201"/>
      <c r="CU122" s="201"/>
      <c r="CV122" s="201"/>
      <c r="CW122" s="201"/>
      <c r="CX122" s="201"/>
      <c r="CY122" s="201"/>
      <c r="CZ122" s="201"/>
      <c r="DA122" s="201"/>
      <c r="DB122" s="201"/>
      <c r="DC122" s="201"/>
      <c r="DD122" s="201"/>
      <c r="DE122" s="201"/>
      <c r="DF122" s="201"/>
      <c r="DG122" s="201"/>
      <c r="DH122" s="201"/>
      <c r="DI122" s="201"/>
      <c r="DJ122" s="201"/>
      <c r="DK122" s="202"/>
      <c r="DL122" s="202"/>
      <c r="DM122" s="202"/>
      <c r="DN122" s="202"/>
      <c r="DO122" s="202"/>
      <c r="DP122" s="202"/>
      <c r="DQ122" s="202"/>
      <c r="DR122" s="202"/>
      <c r="DS122" s="202"/>
      <c r="DT122" s="202"/>
      <c r="DU122" s="202"/>
      <c r="DV122" s="202"/>
      <c r="DW122" s="202"/>
      <c r="DX122" s="202"/>
      <c r="DY122" s="202"/>
      <c r="DZ122" s="202"/>
      <c r="EA122" s="202"/>
      <c r="EB122" s="202"/>
      <c r="EC122" s="202"/>
      <c r="ED122" s="201"/>
      <c r="EE122" s="201"/>
      <c r="EF122" s="201"/>
      <c r="EG122" s="201"/>
      <c r="EH122" s="201"/>
      <c r="EI122" s="201"/>
      <c r="EJ122" s="201"/>
      <c r="EK122" s="201"/>
      <c r="EL122" s="201"/>
      <c r="EM122" s="201"/>
      <c r="EN122" s="201"/>
      <c r="EO122" s="201"/>
      <c r="EP122" s="201"/>
      <c r="EQ122" s="201"/>
      <c r="ER122" s="201"/>
      <c r="ES122" s="201"/>
      <c r="ET122" s="201"/>
      <c r="EU122" s="201"/>
      <c r="EV122" s="201"/>
      <c r="EW122" s="201"/>
      <c r="EX122" s="201"/>
      <c r="EY122" s="201"/>
      <c r="EZ122" s="201"/>
      <c r="FA122" s="201"/>
      <c r="FB122" s="201"/>
      <c r="FC122" s="201"/>
      <c r="FD122" s="201"/>
      <c r="FE122" s="201"/>
      <c r="FF122" s="201"/>
      <c r="FG122" s="201"/>
      <c r="FH122" s="201"/>
      <c r="FI122" s="202"/>
      <c r="FJ122" s="202"/>
      <c r="FK122" s="202"/>
      <c r="FL122" s="202"/>
      <c r="FM122" s="202"/>
      <c r="FN122" s="202"/>
      <c r="FO122" s="202"/>
      <c r="FP122" s="202"/>
      <c r="FQ122" s="202"/>
      <c r="FR122" s="202"/>
      <c r="FS122" s="202"/>
      <c r="FT122" s="202"/>
      <c r="FU122" s="202"/>
      <c r="FV122" s="202"/>
      <c r="FW122" s="202"/>
      <c r="FX122" s="202"/>
      <c r="FY122" s="202"/>
      <c r="FZ122" s="202"/>
      <c r="GA122" s="202"/>
      <c r="GB122" s="201"/>
      <c r="GC122" s="201"/>
      <c r="GD122" s="201"/>
      <c r="GE122" s="201"/>
      <c r="GF122" s="201"/>
      <c r="GG122" s="201"/>
      <c r="GH122" s="201"/>
      <c r="GI122" s="201"/>
      <c r="GJ122" s="201"/>
      <c r="GK122" s="201"/>
      <c r="GL122" s="201"/>
      <c r="GM122" s="201"/>
      <c r="GN122" s="201"/>
      <c r="GO122" s="201"/>
      <c r="GP122" s="201"/>
      <c r="GQ122" s="201"/>
      <c r="GR122" s="201"/>
      <c r="GS122" s="201"/>
      <c r="GT122" s="201"/>
      <c r="GU122" s="201"/>
      <c r="GV122" s="201"/>
      <c r="GW122" s="201"/>
      <c r="GX122" s="201"/>
      <c r="GY122" s="201"/>
      <c r="GZ122" s="201"/>
      <c r="HA122" s="201"/>
      <c r="HB122" s="201"/>
      <c r="HC122" s="201"/>
      <c r="HD122" s="201"/>
      <c r="HE122" s="201"/>
      <c r="HF122" s="201"/>
      <c r="HG122" s="202"/>
      <c r="HH122" s="202"/>
      <c r="HI122" s="202"/>
      <c r="HJ122" s="202"/>
      <c r="HK122" s="202"/>
      <c r="HL122" s="202"/>
      <c r="HM122" s="202"/>
      <c r="HN122" s="202"/>
      <c r="HO122" s="202"/>
      <c r="HP122" s="202"/>
      <c r="HQ122" s="202"/>
      <c r="HR122" s="202"/>
      <c r="HS122" s="202"/>
      <c r="HT122" s="202"/>
      <c r="HU122" s="202"/>
      <c r="HV122" s="202"/>
      <c r="HW122" s="202"/>
      <c r="HX122" s="202"/>
      <c r="HY122" s="202"/>
      <c r="HZ122" s="201"/>
      <c r="IA122" s="201"/>
      <c r="IB122" s="201"/>
      <c r="IC122" s="201"/>
      <c r="ID122" s="201"/>
      <c r="IE122" s="201"/>
      <c r="IF122" s="201"/>
      <c r="IG122" s="201"/>
      <c r="IH122" s="201"/>
      <c r="II122" s="201"/>
      <c r="IJ122" s="201"/>
      <c r="IK122" s="201"/>
      <c r="IL122" s="201"/>
      <c r="IM122" s="201"/>
      <c r="IN122" s="201"/>
      <c r="IO122" s="201"/>
      <c r="IP122" s="201"/>
      <c r="IQ122" s="201"/>
      <c r="IR122" s="201"/>
      <c r="IS122" s="201"/>
      <c r="IT122" s="201"/>
      <c r="IU122" s="201"/>
      <c r="IV122" s="201"/>
      <c r="IW122" s="201"/>
      <c r="IX122" s="201"/>
      <c r="IY122" s="201"/>
      <c r="IZ122" s="201"/>
      <c r="JA122" s="201"/>
      <c r="JB122" s="201"/>
      <c r="JC122" s="201"/>
      <c r="JD122" s="201"/>
      <c r="JE122" s="201"/>
      <c r="JF122" s="201"/>
      <c r="JG122" s="201"/>
      <c r="JH122" s="201"/>
      <c r="JI122" s="201"/>
      <c r="JJ122" s="201"/>
      <c r="JK122" s="201"/>
      <c r="JL122" s="201"/>
      <c r="JM122" s="201"/>
      <c r="JN122" s="201"/>
      <c r="JO122" s="201"/>
      <c r="JP122" s="201"/>
      <c r="JQ122" s="201"/>
      <c r="JR122" s="201"/>
      <c r="JS122" s="201"/>
      <c r="JT122" s="201"/>
      <c r="JU122" s="201"/>
      <c r="JV122" s="201"/>
      <c r="JW122" s="202"/>
      <c r="JX122" s="202"/>
      <c r="JY122" s="202"/>
      <c r="JZ122" s="202"/>
      <c r="KA122" s="202"/>
      <c r="KB122" s="202"/>
      <c r="KC122" s="202"/>
      <c r="KD122" s="202"/>
      <c r="KE122" s="202"/>
      <c r="KF122" s="202"/>
      <c r="KG122" s="202"/>
      <c r="KH122" s="202"/>
      <c r="KI122" s="202"/>
      <c r="KJ122" s="202"/>
      <c r="KK122" s="202"/>
      <c r="KL122" s="202"/>
      <c r="KM122" s="202"/>
      <c r="KN122" s="202"/>
      <c r="KO122" s="202"/>
      <c r="KP122" s="202"/>
      <c r="KQ122" s="190"/>
      <c r="KR122" s="363" t="s">
        <v>327</v>
      </c>
      <c r="KS122" s="394" t="e">
        <f>SUMIF(CoRU,"R",ResValue)/SUMIF(CoRU,"R",TotalFinCost)</f>
        <v>#DIV/0!</v>
      </c>
      <c r="KT122" s="394" t="e">
        <f>SUMIF(CoRU,"U",ResValue)/SUMIF(CoRU,"U",TotalFinCost)</f>
        <v>#DIV/0!</v>
      </c>
      <c r="KU122" s="394" t="e">
        <f>KU130/KU126</f>
        <v>#DIV/0!</v>
      </c>
      <c r="KV122" s="394" t="str">
        <f>ULRPI</f>
        <v/>
      </c>
      <c r="KW122" s="377"/>
      <c r="KX122" s="316" t="s">
        <v>291</v>
      </c>
      <c r="KY122" s="199" t="str">
        <f>IFERROR(KY131/KY128,"- -")</f>
        <v>- -</v>
      </c>
      <c r="KZ122" s="185"/>
      <c r="LA122" s="185"/>
      <c r="LB122" s="185"/>
    </row>
    <row r="123" spans="1:314" ht="11.25" customHeight="1" x14ac:dyDescent="0.25">
      <c r="B123" s="193" t="s">
        <v>137</v>
      </c>
      <c r="C123" s="203">
        <f t="array" ref="C123:KP123">IF(TRANSPOSE(InvestedCap)=0,0,TRANSPOSE(InvestedCap))</f>
        <v>0</v>
      </c>
      <c r="D123" s="203">
        <v>0</v>
      </c>
      <c r="E123" s="203">
        <v>0</v>
      </c>
      <c r="F123" s="203">
        <v>0</v>
      </c>
      <c r="G123" s="203">
        <v>0</v>
      </c>
      <c r="H123" s="203">
        <v>0</v>
      </c>
      <c r="I123" s="203">
        <v>0</v>
      </c>
      <c r="J123" s="203">
        <v>0</v>
      </c>
      <c r="K123" s="203">
        <v>0</v>
      </c>
      <c r="L123" s="203">
        <v>0</v>
      </c>
      <c r="M123" s="203">
        <v>0</v>
      </c>
      <c r="N123" s="203">
        <v>0</v>
      </c>
      <c r="O123" s="203">
        <v>0</v>
      </c>
      <c r="P123" s="203">
        <v>0</v>
      </c>
      <c r="Q123" s="203">
        <v>0</v>
      </c>
      <c r="R123" s="203">
        <v>0</v>
      </c>
      <c r="S123" s="203">
        <v>0</v>
      </c>
      <c r="T123" s="203">
        <v>0</v>
      </c>
      <c r="U123" s="203">
        <v>0</v>
      </c>
      <c r="V123" s="203">
        <v>0</v>
      </c>
      <c r="W123" s="203">
        <v>0</v>
      </c>
      <c r="X123" s="203">
        <v>0</v>
      </c>
      <c r="Y123" s="203">
        <v>0</v>
      </c>
      <c r="Z123" s="203">
        <v>0</v>
      </c>
      <c r="AA123" s="203">
        <v>0</v>
      </c>
      <c r="AB123" s="203">
        <v>0</v>
      </c>
      <c r="AC123" s="203">
        <v>0</v>
      </c>
      <c r="AD123" s="203">
        <v>0</v>
      </c>
      <c r="AE123" s="203">
        <v>0</v>
      </c>
      <c r="AF123" s="203">
        <v>0</v>
      </c>
      <c r="AG123" s="203">
        <v>0</v>
      </c>
      <c r="AH123" s="203">
        <v>0</v>
      </c>
      <c r="AI123" s="203">
        <v>0</v>
      </c>
      <c r="AJ123" s="203">
        <v>0</v>
      </c>
      <c r="AK123" s="203">
        <v>0</v>
      </c>
      <c r="AL123" s="203">
        <v>0</v>
      </c>
      <c r="AM123" s="203">
        <v>0</v>
      </c>
      <c r="AN123" s="203">
        <v>0</v>
      </c>
      <c r="AO123" s="203">
        <v>0</v>
      </c>
      <c r="AP123" s="203">
        <v>0</v>
      </c>
      <c r="AQ123" s="203">
        <v>0</v>
      </c>
      <c r="AR123" s="203">
        <v>0</v>
      </c>
      <c r="AS123" s="203">
        <v>0</v>
      </c>
      <c r="AT123" s="203">
        <v>0</v>
      </c>
      <c r="AU123" s="203">
        <v>0</v>
      </c>
      <c r="AV123" s="203">
        <v>0</v>
      </c>
      <c r="AW123" s="203">
        <v>0</v>
      </c>
      <c r="AX123" s="203">
        <v>0</v>
      </c>
      <c r="AY123" s="203">
        <v>0</v>
      </c>
      <c r="AZ123" s="203">
        <v>0</v>
      </c>
      <c r="BA123" s="203">
        <v>0</v>
      </c>
      <c r="BB123" s="203">
        <v>0</v>
      </c>
      <c r="BC123" s="203">
        <v>0</v>
      </c>
      <c r="BD123" s="203">
        <v>0</v>
      </c>
      <c r="BE123" s="203">
        <v>0</v>
      </c>
      <c r="BF123" s="203">
        <v>0</v>
      </c>
      <c r="BG123" s="203">
        <v>0</v>
      </c>
      <c r="BH123" s="203">
        <v>0</v>
      </c>
      <c r="BI123" s="203">
        <v>0</v>
      </c>
      <c r="BJ123" s="203">
        <v>0</v>
      </c>
      <c r="BK123" s="203">
        <v>0</v>
      </c>
      <c r="BL123" s="203">
        <v>0</v>
      </c>
      <c r="BM123" s="203">
        <v>0</v>
      </c>
      <c r="BN123" s="203">
        <v>0</v>
      </c>
      <c r="BO123" s="203">
        <v>0</v>
      </c>
      <c r="BP123" s="203">
        <v>0</v>
      </c>
      <c r="BQ123" s="203">
        <v>0</v>
      </c>
      <c r="BR123" s="203">
        <v>0</v>
      </c>
      <c r="BS123" s="203">
        <v>0</v>
      </c>
      <c r="BT123" s="203">
        <v>0</v>
      </c>
      <c r="BU123" s="203">
        <v>0</v>
      </c>
      <c r="BV123" s="203">
        <v>0</v>
      </c>
      <c r="BW123" s="203">
        <v>0</v>
      </c>
      <c r="BX123" s="203">
        <v>0</v>
      </c>
      <c r="BY123" s="203">
        <v>0</v>
      </c>
      <c r="BZ123" s="203">
        <v>0</v>
      </c>
      <c r="CA123" s="203">
        <v>0</v>
      </c>
      <c r="CB123" s="203">
        <v>0</v>
      </c>
      <c r="CC123" s="203">
        <v>0</v>
      </c>
      <c r="CD123" s="203">
        <v>0</v>
      </c>
      <c r="CE123" s="203">
        <v>0</v>
      </c>
      <c r="CF123" s="203">
        <v>0</v>
      </c>
      <c r="CG123" s="203">
        <v>0</v>
      </c>
      <c r="CH123" s="203">
        <v>0</v>
      </c>
      <c r="CI123" s="203">
        <v>0</v>
      </c>
      <c r="CJ123" s="203">
        <v>0</v>
      </c>
      <c r="CK123" s="203">
        <v>0</v>
      </c>
      <c r="CL123" s="203">
        <v>0</v>
      </c>
      <c r="CM123" s="203">
        <v>0</v>
      </c>
      <c r="CN123" s="203">
        <v>0</v>
      </c>
      <c r="CO123" s="203">
        <v>0</v>
      </c>
      <c r="CP123" s="203">
        <v>0</v>
      </c>
      <c r="CQ123" s="203">
        <v>0</v>
      </c>
      <c r="CR123" s="203">
        <v>0</v>
      </c>
      <c r="CS123" s="203">
        <v>0</v>
      </c>
      <c r="CT123" s="203">
        <v>0</v>
      </c>
      <c r="CU123" s="203">
        <v>0</v>
      </c>
      <c r="CV123" s="203">
        <v>0</v>
      </c>
      <c r="CW123" s="203">
        <v>0</v>
      </c>
      <c r="CX123" s="203">
        <v>0</v>
      </c>
      <c r="CY123" s="203">
        <v>0</v>
      </c>
      <c r="CZ123" s="203">
        <v>0</v>
      </c>
      <c r="DA123" s="203">
        <v>0</v>
      </c>
      <c r="DB123" s="203">
        <v>0</v>
      </c>
      <c r="DC123" s="203">
        <v>0</v>
      </c>
      <c r="DD123" s="203">
        <v>0</v>
      </c>
      <c r="DE123" s="203">
        <v>0</v>
      </c>
      <c r="DF123" s="203">
        <v>0</v>
      </c>
      <c r="DG123" s="203">
        <v>0</v>
      </c>
      <c r="DH123" s="203">
        <v>0</v>
      </c>
      <c r="DI123" s="203">
        <v>0</v>
      </c>
      <c r="DJ123" s="203">
        <v>0</v>
      </c>
      <c r="DK123" s="203">
        <v>0</v>
      </c>
      <c r="DL123" s="203">
        <v>0</v>
      </c>
      <c r="DM123" s="203">
        <v>0</v>
      </c>
      <c r="DN123" s="203">
        <v>0</v>
      </c>
      <c r="DO123" s="203">
        <v>0</v>
      </c>
      <c r="DP123" s="203">
        <v>0</v>
      </c>
      <c r="DQ123" s="203">
        <v>0</v>
      </c>
      <c r="DR123" s="203">
        <v>0</v>
      </c>
      <c r="DS123" s="203">
        <v>0</v>
      </c>
      <c r="DT123" s="203">
        <v>0</v>
      </c>
      <c r="DU123" s="203">
        <v>0</v>
      </c>
      <c r="DV123" s="203">
        <v>0</v>
      </c>
      <c r="DW123" s="203">
        <v>0</v>
      </c>
      <c r="DX123" s="203">
        <v>0</v>
      </c>
      <c r="DY123" s="203">
        <v>0</v>
      </c>
      <c r="DZ123" s="203">
        <v>0</v>
      </c>
      <c r="EA123" s="203">
        <v>0</v>
      </c>
      <c r="EB123" s="203">
        <v>0</v>
      </c>
      <c r="EC123" s="203">
        <v>0</v>
      </c>
      <c r="ED123" s="203">
        <v>0</v>
      </c>
      <c r="EE123" s="203">
        <v>0</v>
      </c>
      <c r="EF123" s="203">
        <v>0</v>
      </c>
      <c r="EG123" s="203">
        <v>0</v>
      </c>
      <c r="EH123" s="203">
        <v>0</v>
      </c>
      <c r="EI123" s="203">
        <v>0</v>
      </c>
      <c r="EJ123" s="203">
        <v>0</v>
      </c>
      <c r="EK123" s="203">
        <v>0</v>
      </c>
      <c r="EL123" s="203">
        <v>0</v>
      </c>
      <c r="EM123" s="203">
        <v>0</v>
      </c>
      <c r="EN123" s="203">
        <v>0</v>
      </c>
      <c r="EO123" s="203">
        <v>0</v>
      </c>
      <c r="EP123" s="203">
        <v>0</v>
      </c>
      <c r="EQ123" s="203">
        <v>0</v>
      </c>
      <c r="ER123" s="203">
        <v>0</v>
      </c>
      <c r="ES123" s="203">
        <v>0</v>
      </c>
      <c r="ET123" s="203">
        <v>0</v>
      </c>
      <c r="EU123" s="203">
        <v>0</v>
      </c>
      <c r="EV123" s="203">
        <v>0</v>
      </c>
      <c r="EW123" s="203">
        <v>0</v>
      </c>
      <c r="EX123" s="203">
        <v>0</v>
      </c>
      <c r="EY123" s="203">
        <v>0</v>
      </c>
      <c r="EZ123" s="203">
        <v>0</v>
      </c>
      <c r="FA123" s="203">
        <v>0</v>
      </c>
      <c r="FB123" s="203">
        <v>0</v>
      </c>
      <c r="FC123" s="203">
        <v>0</v>
      </c>
      <c r="FD123" s="203">
        <v>0</v>
      </c>
      <c r="FE123" s="203">
        <v>0</v>
      </c>
      <c r="FF123" s="203">
        <v>0</v>
      </c>
      <c r="FG123" s="203">
        <v>0</v>
      </c>
      <c r="FH123" s="203">
        <v>0</v>
      </c>
      <c r="FI123" s="203">
        <v>0</v>
      </c>
      <c r="FJ123" s="203">
        <v>0</v>
      </c>
      <c r="FK123" s="203">
        <v>0</v>
      </c>
      <c r="FL123" s="203">
        <v>0</v>
      </c>
      <c r="FM123" s="203">
        <v>0</v>
      </c>
      <c r="FN123" s="203">
        <v>0</v>
      </c>
      <c r="FO123" s="203">
        <v>0</v>
      </c>
      <c r="FP123" s="203">
        <v>0</v>
      </c>
      <c r="FQ123" s="203">
        <v>0</v>
      </c>
      <c r="FR123" s="203">
        <v>0</v>
      </c>
      <c r="FS123" s="203">
        <v>0</v>
      </c>
      <c r="FT123" s="203">
        <v>0</v>
      </c>
      <c r="FU123" s="203">
        <v>0</v>
      </c>
      <c r="FV123" s="203">
        <v>0</v>
      </c>
      <c r="FW123" s="203">
        <v>0</v>
      </c>
      <c r="FX123" s="203">
        <v>0</v>
      </c>
      <c r="FY123" s="203">
        <v>0</v>
      </c>
      <c r="FZ123" s="203">
        <v>0</v>
      </c>
      <c r="GA123" s="203">
        <v>0</v>
      </c>
      <c r="GB123" s="203">
        <v>0</v>
      </c>
      <c r="GC123" s="203">
        <v>0</v>
      </c>
      <c r="GD123" s="203">
        <v>0</v>
      </c>
      <c r="GE123" s="203">
        <v>0</v>
      </c>
      <c r="GF123" s="203">
        <v>0</v>
      </c>
      <c r="GG123" s="203">
        <v>0</v>
      </c>
      <c r="GH123" s="203">
        <v>0</v>
      </c>
      <c r="GI123" s="203">
        <v>0</v>
      </c>
      <c r="GJ123" s="203">
        <v>0</v>
      </c>
      <c r="GK123" s="203">
        <v>0</v>
      </c>
      <c r="GL123" s="203">
        <v>0</v>
      </c>
      <c r="GM123" s="203">
        <v>0</v>
      </c>
      <c r="GN123" s="203">
        <v>0</v>
      </c>
      <c r="GO123" s="203">
        <v>0</v>
      </c>
      <c r="GP123" s="203">
        <v>0</v>
      </c>
      <c r="GQ123" s="203">
        <v>0</v>
      </c>
      <c r="GR123" s="203">
        <v>0</v>
      </c>
      <c r="GS123" s="203">
        <v>0</v>
      </c>
      <c r="GT123" s="203">
        <v>0</v>
      </c>
      <c r="GU123" s="203">
        <v>0</v>
      </c>
      <c r="GV123" s="203">
        <v>0</v>
      </c>
      <c r="GW123" s="203">
        <v>0</v>
      </c>
      <c r="GX123" s="203">
        <v>0</v>
      </c>
      <c r="GY123" s="203">
        <v>0</v>
      </c>
      <c r="GZ123" s="203">
        <v>0</v>
      </c>
      <c r="HA123" s="203">
        <v>0</v>
      </c>
      <c r="HB123" s="203">
        <v>0</v>
      </c>
      <c r="HC123" s="203">
        <v>0</v>
      </c>
      <c r="HD123" s="203">
        <v>0</v>
      </c>
      <c r="HE123" s="203">
        <v>0</v>
      </c>
      <c r="HF123" s="203">
        <v>0</v>
      </c>
      <c r="HG123" s="203">
        <v>0</v>
      </c>
      <c r="HH123" s="203">
        <v>0</v>
      </c>
      <c r="HI123" s="203">
        <v>0</v>
      </c>
      <c r="HJ123" s="203">
        <v>0</v>
      </c>
      <c r="HK123" s="203">
        <v>0</v>
      </c>
      <c r="HL123" s="203">
        <v>0</v>
      </c>
      <c r="HM123" s="203">
        <v>0</v>
      </c>
      <c r="HN123" s="203">
        <v>0</v>
      </c>
      <c r="HO123" s="203">
        <v>0</v>
      </c>
      <c r="HP123" s="203">
        <v>0</v>
      </c>
      <c r="HQ123" s="203">
        <v>0</v>
      </c>
      <c r="HR123" s="203">
        <v>0</v>
      </c>
      <c r="HS123" s="203">
        <v>0</v>
      </c>
      <c r="HT123" s="203">
        <v>0</v>
      </c>
      <c r="HU123" s="203">
        <v>0</v>
      </c>
      <c r="HV123" s="203">
        <v>0</v>
      </c>
      <c r="HW123" s="203">
        <v>0</v>
      </c>
      <c r="HX123" s="203">
        <v>0</v>
      </c>
      <c r="HY123" s="203">
        <v>0</v>
      </c>
      <c r="HZ123" s="203">
        <v>0</v>
      </c>
      <c r="IA123" s="203">
        <v>0</v>
      </c>
      <c r="IB123" s="203">
        <v>0</v>
      </c>
      <c r="IC123" s="203">
        <v>0</v>
      </c>
      <c r="ID123" s="203">
        <v>0</v>
      </c>
      <c r="IE123" s="203">
        <v>0</v>
      </c>
      <c r="IF123" s="203">
        <v>0</v>
      </c>
      <c r="IG123" s="203">
        <v>0</v>
      </c>
      <c r="IH123" s="203">
        <v>0</v>
      </c>
      <c r="II123" s="203">
        <v>0</v>
      </c>
      <c r="IJ123" s="203">
        <v>0</v>
      </c>
      <c r="IK123" s="203">
        <v>0</v>
      </c>
      <c r="IL123" s="203">
        <v>0</v>
      </c>
      <c r="IM123" s="203">
        <v>0</v>
      </c>
      <c r="IN123" s="203">
        <v>0</v>
      </c>
      <c r="IO123" s="203">
        <v>0</v>
      </c>
      <c r="IP123" s="203">
        <v>0</v>
      </c>
      <c r="IQ123" s="203">
        <v>0</v>
      </c>
      <c r="IR123" s="203">
        <v>0</v>
      </c>
      <c r="IS123" s="203">
        <v>0</v>
      </c>
      <c r="IT123" s="203">
        <v>0</v>
      </c>
      <c r="IU123" s="203">
        <v>0</v>
      </c>
      <c r="IV123" s="203">
        <v>0</v>
      </c>
      <c r="IW123" s="203">
        <v>0</v>
      </c>
      <c r="IX123" s="203">
        <v>0</v>
      </c>
      <c r="IY123" s="203">
        <v>0</v>
      </c>
      <c r="IZ123" s="203">
        <v>0</v>
      </c>
      <c r="JA123" s="203">
        <v>0</v>
      </c>
      <c r="JB123" s="203">
        <v>0</v>
      </c>
      <c r="JC123" s="203">
        <v>0</v>
      </c>
      <c r="JD123" s="203">
        <v>0</v>
      </c>
      <c r="JE123" s="203">
        <v>0</v>
      </c>
      <c r="JF123" s="203">
        <v>0</v>
      </c>
      <c r="JG123" s="203">
        <v>0</v>
      </c>
      <c r="JH123" s="203">
        <v>0</v>
      </c>
      <c r="JI123" s="203">
        <v>0</v>
      </c>
      <c r="JJ123" s="203">
        <v>0</v>
      </c>
      <c r="JK123" s="203">
        <v>0</v>
      </c>
      <c r="JL123" s="203">
        <v>0</v>
      </c>
      <c r="JM123" s="203">
        <v>0</v>
      </c>
      <c r="JN123" s="203">
        <v>0</v>
      </c>
      <c r="JO123" s="203">
        <v>0</v>
      </c>
      <c r="JP123" s="203">
        <v>0</v>
      </c>
      <c r="JQ123" s="203">
        <v>0</v>
      </c>
      <c r="JR123" s="203">
        <v>0</v>
      </c>
      <c r="JS123" s="203">
        <v>0</v>
      </c>
      <c r="JT123" s="203">
        <v>0</v>
      </c>
      <c r="JU123" s="203">
        <v>0</v>
      </c>
      <c r="JV123" s="203">
        <v>0</v>
      </c>
      <c r="JW123" s="203">
        <v>0</v>
      </c>
      <c r="JX123" s="203">
        <v>0</v>
      </c>
      <c r="JY123" s="203">
        <v>0</v>
      </c>
      <c r="JZ123" s="203">
        <v>0</v>
      </c>
      <c r="KA123" s="203">
        <v>0</v>
      </c>
      <c r="KB123" s="203">
        <v>0</v>
      </c>
      <c r="KC123" s="203">
        <v>0</v>
      </c>
      <c r="KD123" s="203">
        <v>0</v>
      </c>
      <c r="KE123" s="203">
        <v>0</v>
      </c>
      <c r="KF123" s="203">
        <v>0</v>
      </c>
      <c r="KG123" s="203">
        <v>0</v>
      </c>
      <c r="KH123" s="203">
        <v>0</v>
      </c>
      <c r="KI123" s="203">
        <v>0</v>
      </c>
      <c r="KJ123" s="203">
        <v>0</v>
      </c>
      <c r="KK123" s="203">
        <v>0</v>
      </c>
      <c r="KL123" s="203">
        <v>0</v>
      </c>
      <c r="KM123" s="203">
        <v>0</v>
      </c>
      <c r="KN123" s="203">
        <v>0</v>
      </c>
      <c r="KO123" s="203">
        <v>0</v>
      </c>
      <c r="KP123" s="203">
        <v>0</v>
      </c>
      <c r="KQ123" s="204"/>
      <c r="KR123" s="364"/>
      <c r="KS123" s="395"/>
      <c r="KT123" s="395"/>
      <c r="KU123" s="395"/>
      <c r="KV123" s="406"/>
      <c r="KW123" s="198"/>
      <c r="KX123" s="317"/>
      <c r="KY123" s="205"/>
      <c r="KZ123" s="185"/>
      <c r="LA123" s="185"/>
      <c r="LB123" s="185"/>
    </row>
    <row r="124" spans="1:314" ht="11.25" customHeight="1" x14ac:dyDescent="0.25">
      <c r="B124" s="160" t="s">
        <v>190</v>
      </c>
      <c r="C124" s="206" t="str">
        <f t="shared" ref="C124:BN124" si="41">IFERROR(C123/$KS$126,"")</f>
        <v/>
      </c>
      <c r="D124" s="206" t="str">
        <f t="shared" si="41"/>
        <v/>
      </c>
      <c r="E124" s="206" t="str">
        <f t="shared" si="41"/>
        <v/>
      </c>
      <c r="F124" s="206" t="str">
        <f t="shared" si="41"/>
        <v/>
      </c>
      <c r="G124" s="206" t="str">
        <f t="shared" si="41"/>
        <v/>
      </c>
      <c r="H124" s="206" t="str">
        <f t="shared" si="41"/>
        <v/>
      </c>
      <c r="I124" s="206" t="str">
        <f t="shared" si="41"/>
        <v/>
      </c>
      <c r="J124" s="206" t="str">
        <f t="shared" si="41"/>
        <v/>
      </c>
      <c r="K124" s="206" t="str">
        <f t="shared" si="41"/>
        <v/>
      </c>
      <c r="L124" s="206" t="str">
        <f t="shared" si="41"/>
        <v/>
      </c>
      <c r="M124" s="206" t="str">
        <f t="shared" si="41"/>
        <v/>
      </c>
      <c r="N124" s="206" t="str">
        <f t="shared" si="41"/>
        <v/>
      </c>
      <c r="O124" s="206" t="str">
        <f t="shared" si="41"/>
        <v/>
      </c>
      <c r="P124" s="206" t="str">
        <f t="shared" si="41"/>
        <v/>
      </c>
      <c r="Q124" s="206" t="str">
        <f t="shared" si="41"/>
        <v/>
      </c>
      <c r="R124" s="206" t="str">
        <f t="shared" si="41"/>
        <v/>
      </c>
      <c r="S124" s="206" t="str">
        <f t="shared" si="41"/>
        <v/>
      </c>
      <c r="T124" s="206" t="str">
        <f t="shared" si="41"/>
        <v/>
      </c>
      <c r="U124" s="206" t="str">
        <f t="shared" si="41"/>
        <v/>
      </c>
      <c r="V124" s="206" t="str">
        <f t="shared" si="41"/>
        <v/>
      </c>
      <c r="W124" s="206" t="str">
        <f t="shared" si="41"/>
        <v/>
      </c>
      <c r="X124" s="206" t="str">
        <f t="shared" si="41"/>
        <v/>
      </c>
      <c r="Y124" s="206" t="str">
        <f t="shared" si="41"/>
        <v/>
      </c>
      <c r="Z124" s="206" t="str">
        <f t="shared" si="41"/>
        <v/>
      </c>
      <c r="AA124" s="206" t="str">
        <f t="shared" si="41"/>
        <v/>
      </c>
      <c r="AB124" s="206" t="str">
        <f t="shared" si="41"/>
        <v/>
      </c>
      <c r="AC124" s="206" t="str">
        <f t="shared" si="41"/>
        <v/>
      </c>
      <c r="AD124" s="206" t="str">
        <f t="shared" si="41"/>
        <v/>
      </c>
      <c r="AE124" s="206" t="str">
        <f t="shared" si="41"/>
        <v/>
      </c>
      <c r="AF124" s="206" t="str">
        <f t="shared" si="41"/>
        <v/>
      </c>
      <c r="AG124" s="206" t="str">
        <f t="shared" si="41"/>
        <v/>
      </c>
      <c r="AH124" s="206" t="str">
        <f t="shared" si="41"/>
        <v/>
      </c>
      <c r="AI124" s="206" t="str">
        <f t="shared" si="41"/>
        <v/>
      </c>
      <c r="AJ124" s="206" t="str">
        <f t="shared" si="41"/>
        <v/>
      </c>
      <c r="AK124" s="206" t="str">
        <f t="shared" si="41"/>
        <v/>
      </c>
      <c r="AL124" s="206" t="str">
        <f t="shared" si="41"/>
        <v/>
      </c>
      <c r="AM124" s="206" t="str">
        <f t="shared" si="41"/>
        <v/>
      </c>
      <c r="AN124" s="206" t="str">
        <f t="shared" si="41"/>
        <v/>
      </c>
      <c r="AO124" s="206" t="str">
        <f t="shared" si="41"/>
        <v/>
      </c>
      <c r="AP124" s="206" t="str">
        <f t="shared" si="41"/>
        <v/>
      </c>
      <c r="AQ124" s="206" t="str">
        <f t="shared" si="41"/>
        <v/>
      </c>
      <c r="AR124" s="206" t="str">
        <f t="shared" si="41"/>
        <v/>
      </c>
      <c r="AS124" s="206" t="str">
        <f t="shared" si="41"/>
        <v/>
      </c>
      <c r="AT124" s="206" t="str">
        <f t="shared" si="41"/>
        <v/>
      </c>
      <c r="AU124" s="206" t="str">
        <f t="shared" si="41"/>
        <v/>
      </c>
      <c r="AV124" s="206" t="str">
        <f t="shared" si="41"/>
        <v/>
      </c>
      <c r="AW124" s="206" t="str">
        <f t="shared" si="41"/>
        <v/>
      </c>
      <c r="AX124" s="206" t="str">
        <f t="shared" si="41"/>
        <v/>
      </c>
      <c r="AY124" s="206" t="str">
        <f t="shared" si="41"/>
        <v/>
      </c>
      <c r="AZ124" s="206" t="str">
        <f t="shared" si="41"/>
        <v/>
      </c>
      <c r="BA124" s="206" t="str">
        <f t="shared" si="41"/>
        <v/>
      </c>
      <c r="BB124" s="206" t="str">
        <f t="shared" si="41"/>
        <v/>
      </c>
      <c r="BC124" s="206" t="str">
        <f t="shared" si="41"/>
        <v/>
      </c>
      <c r="BD124" s="206" t="str">
        <f t="shared" si="41"/>
        <v/>
      </c>
      <c r="BE124" s="206" t="str">
        <f t="shared" si="41"/>
        <v/>
      </c>
      <c r="BF124" s="206" t="str">
        <f t="shared" si="41"/>
        <v/>
      </c>
      <c r="BG124" s="206" t="str">
        <f t="shared" si="41"/>
        <v/>
      </c>
      <c r="BH124" s="206" t="str">
        <f t="shared" si="41"/>
        <v/>
      </c>
      <c r="BI124" s="206" t="str">
        <f t="shared" si="41"/>
        <v/>
      </c>
      <c r="BJ124" s="206" t="str">
        <f t="shared" si="41"/>
        <v/>
      </c>
      <c r="BK124" s="206" t="str">
        <f t="shared" si="41"/>
        <v/>
      </c>
      <c r="BL124" s="206" t="str">
        <f t="shared" si="41"/>
        <v/>
      </c>
      <c r="BM124" s="206" t="str">
        <f t="shared" si="41"/>
        <v/>
      </c>
      <c r="BN124" s="206" t="str">
        <f t="shared" si="41"/>
        <v/>
      </c>
      <c r="BO124" s="206" t="str">
        <f t="shared" ref="BO124:DZ124" si="42">IFERROR(BO123/$KS$126,"")</f>
        <v/>
      </c>
      <c r="BP124" s="206" t="str">
        <f t="shared" si="42"/>
        <v/>
      </c>
      <c r="BQ124" s="206" t="str">
        <f t="shared" si="42"/>
        <v/>
      </c>
      <c r="BR124" s="206" t="str">
        <f t="shared" si="42"/>
        <v/>
      </c>
      <c r="BS124" s="206" t="str">
        <f t="shared" si="42"/>
        <v/>
      </c>
      <c r="BT124" s="206" t="str">
        <f t="shared" si="42"/>
        <v/>
      </c>
      <c r="BU124" s="206" t="str">
        <f t="shared" si="42"/>
        <v/>
      </c>
      <c r="BV124" s="206" t="str">
        <f t="shared" si="42"/>
        <v/>
      </c>
      <c r="BW124" s="206" t="str">
        <f t="shared" si="42"/>
        <v/>
      </c>
      <c r="BX124" s="206" t="str">
        <f t="shared" si="42"/>
        <v/>
      </c>
      <c r="BY124" s="206" t="str">
        <f t="shared" si="42"/>
        <v/>
      </c>
      <c r="BZ124" s="206" t="str">
        <f t="shared" si="42"/>
        <v/>
      </c>
      <c r="CA124" s="206" t="str">
        <f t="shared" si="42"/>
        <v/>
      </c>
      <c r="CB124" s="206" t="str">
        <f t="shared" si="42"/>
        <v/>
      </c>
      <c r="CC124" s="206" t="str">
        <f t="shared" si="42"/>
        <v/>
      </c>
      <c r="CD124" s="206" t="str">
        <f t="shared" si="42"/>
        <v/>
      </c>
      <c r="CE124" s="206" t="str">
        <f t="shared" si="42"/>
        <v/>
      </c>
      <c r="CF124" s="206" t="str">
        <f t="shared" si="42"/>
        <v/>
      </c>
      <c r="CG124" s="206" t="str">
        <f t="shared" si="42"/>
        <v/>
      </c>
      <c r="CH124" s="206" t="str">
        <f t="shared" si="42"/>
        <v/>
      </c>
      <c r="CI124" s="206" t="str">
        <f t="shared" si="42"/>
        <v/>
      </c>
      <c r="CJ124" s="206" t="str">
        <f t="shared" si="42"/>
        <v/>
      </c>
      <c r="CK124" s="206" t="str">
        <f t="shared" si="42"/>
        <v/>
      </c>
      <c r="CL124" s="206" t="str">
        <f t="shared" si="42"/>
        <v/>
      </c>
      <c r="CM124" s="206" t="str">
        <f t="shared" si="42"/>
        <v/>
      </c>
      <c r="CN124" s="206" t="str">
        <f t="shared" si="42"/>
        <v/>
      </c>
      <c r="CO124" s="206" t="str">
        <f t="shared" si="42"/>
        <v/>
      </c>
      <c r="CP124" s="206" t="str">
        <f t="shared" si="42"/>
        <v/>
      </c>
      <c r="CQ124" s="206" t="str">
        <f t="shared" si="42"/>
        <v/>
      </c>
      <c r="CR124" s="206" t="str">
        <f t="shared" si="42"/>
        <v/>
      </c>
      <c r="CS124" s="206" t="str">
        <f t="shared" si="42"/>
        <v/>
      </c>
      <c r="CT124" s="206" t="str">
        <f t="shared" si="42"/>
        <v/>
      </c>
      <c r="CU124" s="206" t="str">
        <f t="shared" si="42"/>
        <v/>
      </c>
      <c r="CV124" s="206" t="str">
        <f t="shared" si="42"/>
        <v/>
      </c>
      <c r="CW124" s="206" t="str">
        <f t="shared" si="42"/>
        <v/>
      </c>
      <c r="CX124" s="206" t="str">
        <f t="shared" si="42"/>
        <v/>
      </c>
      <c r="CY124" s="206" t="str">
        <f t="shared" si="42"/>
        <v/>
      </c>
      <c r="CZ124" s="206" t="str">
        <f t="shared" si="42"/>
        <v/>
      </c>
      <c r="DA124" s="206" t="str">
        <f t="shared" si="42"/>
        <v/>
      </c>
      <c r="DB124" s="206" t="str">
        <f t="shared" si="42"/>
        <v/>
      </c>
      <c r="DC124" s="206" t="str">
        <f t="shared" si="42"/>
        <v/>
      </c>
      <c r="DD124" s="206" t="str">
        <f t="shared" si="42"/>
        <v/>
      </c>
      <c r="DE124" s="206" t="str">
        <f t="shared" si="42"/>
        <v/>
      </c>
      <c r="DF124" s="206" t="str">
        <f t="shared" si="42"/>
        <v/>
      </c>
      <c r="DG124" s="206" t="str">
        <f t="shared" si="42"/>
        <v/>
      </c>
      <c r="DH124" s="206" t="str">
        <f t="shared" si="42"/>
        <v/>
      </c>
      <c r="DI124" s="206" t="str">
        <f t="shared" si="42"/>
        <v/>
      </c>
      <c r="DJ124" s="206" t="str">
        <f t="shared" si="42"/>
        <v/>
      </c>
      <c r="DK124" s="206" t="str">
        <f t="shared" si="42"/>
        <v/>
      </c>
      <c r="DL124" s="206" t="str">
        <f t="shared" si="42"/>
        <v/>
      </c>
      <c r="DM124" s="206" t="str">
        <f t="shared" si="42"/>
        <v/>
      </c>
      <c r="DN124" s="206" t="str">
        <f t="shared" si="42"/>
        <v/>
      </c>
      <c r="DO124" s="206" t="str">
        <f t="shared" si="42"/>
        <v/>
      </c>
      <c r="DP124" s="206" t="str">
        <f t="shared" si="42"/>
        <v/>
      </c>
      <c r="DQ124" s="206" t="str">
        <f t="shared" si="42"/>
        <v/>
      </c>
      <c r="DR124" s="206" t="str">
        <f t="shared" si="42"/>
        <v/>
      </c>
      <c r="DS124" s="206" t="str">
        <f t="shared" si="42"/>
        <v/>
      </c>
      <c r="DT124" s="206" t="str">
        <f t="shared" si="42"/>
        <v/>
      </c>
      <c r="DU124" s="206" t="str">
        <f t="shared" si="42"/>
        <v/>
      </c>
      <c r="DV124" s="206" t="str">
        <f t="shared" si="42"/>
        <v/>
      </c>
      <c r="DW124" s="206" t="str">
        <f t="shared" si="42"/>
        <v/>
      </c>
      <c r="DX124" s="206" t="str">
        <f t="shared" si="42"/>
        <v/>
      </c>
      <c r="DY124" s="206" t="str">
        <f t="shared" si="42"/>
        <v/>
      </c>
      <c r="DZ124" s="206" t="str">
        <f t="shared" si="42"/>
        <v/>
      </c>
      <c r="EA124" s="206" t="str">
        <f t="shared" ref="EA124:GL124" si="43">IFERROR(EA123/$KS$126,"")</f>
        <v/>
      </c>
      <c r="EB124" s="206" t="str">
        <f t="shared" si="43"/>
        <v/>
      </c>
      <c r="EC124" s="206" t="str">
        <f t="shared" si="43"/>
        <v/>
      </c>
      <c r="ED124" s="206" t="str">
        <f t="shared" si="43"/>
        <v/>
      </c>
      <c r="EE124" s="206" t="str">
        <f t="shared" si="43"/>
        <v/>
      </c>
      <c r="EF124" s="206" t="str">
        <f t="shared" si="43"/>
        <v/>
      </c>
      <c r="EG124" s="206" t="str">
        <f t="shared" si="43"/>
        <v/>
      </c>
      <c r="EH124" s="206" t="str">
        <f t="shared" si="43"/>
        <v/>
      </c>
      <c r="EI124" s="206" t="str">
        <f t="shared" si="43"/>
        <v/>
      </c>
      <c r="EJ124" s="206" t="str">
        <f t="shared" si="43"/>
        <v/>
      </c>
      <c r="EK124" s="206" t="str">
        <f t="shared" si="43"/>
        <v/>
      </c>
      <c r="EL124" s="206" t="str">
        <f t="shared" si="43"/>
        <v/>
      </c>
      <c r="EM124" s="206" t="str">
        <f t="shared" si="43"/>
        <v/>
      </c>
      <c r="EN124" s="206" t="str">
        <f t="shared" si="43"/>
        <v/>
      </c>
      <c r="EO124" s="206" t="str">
        <f t="shared" si="43"/>
        <v/>
      </c>
      <c r="EP124" s="206" t="str">
        <f t="shared" si="43"/>
        <v/>
      </c>
      <c r="EQ124" s="206" t="str">
        <f t="shared" si="43"/>
        <v/>
      </c>
      <c r="ER124" s="206" t="str">
        <f t="shared" si="43"/>
        <v/>
      </c>
      <c r="ES124" s="206" t="str">
        <f t="shared" si="43"/>
        <v/>
      </c>
      <c r="ET124" s="206" t="str">
        <f t="shared" si="43"/>
        <v/>
      </c>
      <c r="EU124" s="206" t="str">
        <f t="shared" si="43"/>
        <v/>
      </c>
      <c r="EV124" s="206" t="str">
        <f t="shared" si="43"/>
        <v/>
      </c>
      <c r="EW124" s="206" t="str">
        <f t="shared" si="43"/>
        <v/>
      </c>
      <c r="EX124" s="206" t="str">
        <f t="shared" si="43"/>
        <v/>
      </c>
      <c r="EY124" s="206" t="str">
        <f t="shared" si="43"/>
        <v/>
      </c>
      <c r="EZ124" s="206" t="str">
        <f t="shared" si="43"/>
        <v/>
      </c>
      <c r="FA124" s="206" t="str">
        <f t="shared" si="43"/>
        <v/>
      </c>
      <c r="FB124" s="206" t="str">
        <f t="shared" si="43"/>
        <v/>
      </c>
      <c r="FC124" s="206" t="str">
        <f t="shared" si="43"/>
        <v/>
      </c>
      <c r="FD124" s="206" t="str">
        <f t="shared" si="43"/>
        <v/>
      </c>
      <c r="FE124" s="206" t="str">
        <f t="shared" si="43"/>
        <v/>
      </c>
      <c r="FF124" s="206" t="str">
        <f t="shared" si="43"/>
        <v/>
      </c>
      <c r="FG124" s="206" t="str">
        <f t="shared" si="43"/>
        <v/>
      </c>
      <c r="FH124" s="206" t="str">
        <f t="shared" si="43"/>
        <v/>
      </c>
      <c r="FI124" s="206" t="str">
        <f t="shared" si="43"/>
        <v/>
      </c>
      <c r="FJ124" s="206" t="str">
        <f t="shared" si="43"/>
        <v/>
      </c>
      <c r="FK124" s="206" t="str">
        <f t="shared" si="43"/>
        <v/>
      </c>
      <c r="FL124" s="206" t="str">
        <f t="shared" si="43"/>
        <v/>
      </c>
      <c r="FM124" s="206" t="str">
        <f t="shared" si="43"/>
        <v/>
      </c>
      <c r="FN124" s="206" t="str">
        <f t="shared" si="43"/>
        <v/>
      </c>
      <c r="FO124" s="206" t="str">
        <f t="shared" si="43"/>
        <v/>
      </c>
      <c r="FP124" s="206" t="str">
        <f t="shared" si="43"/>
        <v/>
      </c>
      <c r="FQ124" s="206" t="str">
        <f t="shared" si="43"/>
        <v/>
      </c>
      <c r="FR124" s="206" t="str">
        <f t="shared" si="43"/>
        <v/>
      </c>
      <c r="FS124" s="206" t="str">
        <f t="shared" si="43"/>
        <v/>
      </c>
      <c r="FT124" s="206" t="str">
        <f t="shared" si="43"/>
        <v/>
      </c>
      <c r="FU124" s="206" t="str">
        <f t="shared" si="43"/>
        <v/>
      </c>
      <c r="FV124" s="206" t="str">
        <f t="shared" si="43"/>
        <v/>
      </c>
      <c r="FW124" s="206" t="str">
        <f t="shared" si="43"/>
        <v/>
      </c>
      <c r="FX124" s="206" t="str">
        <f t="shared" si="43"/>
        <v/>
      </c>
      <c r="FY124" s="206" t="str">
        <f t="shared" si="43"/>
        <v/>
      </c>
      <c r="FZ124" s="206" t="str">
        <f t="shared" si="43"/>
        <v/>
      </c>
      <c r="GA124" s="206" t="str">
        <f t="shared" si="43"/>
        <v/>
      </c>
      <c r="GB124" s="206" t="str">
        <f t="shared" si="43"/>
        <v/>
      </c>
      <c r="GC124" s="206" t="str">
        <f t="shared" si="43"/>
        <v/>
      </c>
      <c r="GD124" s="206" t="str">
        <f t="shared" si="43"/>
        <v/>
      </c>
      <c r="GE124" s="206" t="str">
        <f t="shared" si="43"/>
        <v/>
      </c>
      <c r="GF124" s="206" t="str">
        <f t="shared" si="43"/>
        <v/>
      </c>
      <c r="GG124" s="206" t="str">
        <f t="shared" si="43"/>
        <v/>
      </c>
      <c r="GH124" s="206" t="str">
        <f t="shared" si="43"/>
        <v/>
      </c>
      <c r="GI124" s="206" t="str">
        <f t="shared" si="43"/>
        <v/>
      </c>
      <c r="GJ124" s="206" t="str">
        <f t="shared" si="43"/>
        <v/>
      </c>
      <c r="GK124" s="206" t="str">
        <f t="shared" si="43"/>
        <v/>
      </c>
      <c r="GL124" s="206" t="str">
        <f t="shared" si="43"/>
        <v/>
      </c>
      <c r="GM124" s="206" t="str">
        <f t="shared" ref="GM124:IX124" si="44">IFERROR(GM123/$KS$126,"")</f>
        <v/>
      </c>
      <c r="GN124" s="206" t="str">
        <f t="shared" si="44"/>
        <v/>
      </c>
      <c r="GO124" s="206" t="str">
        <f t="shared" si="44"/>
        <v/>
      </c>
      <c r="GP124" s="206" t="str">
        <f t="shared" si="44"/>
        <v/>
      </c>
      <c r="GQ124" s="206" t="str">
        <f t="shared" si="44"/>
        <v/>
      </c>
      <c r="GR124" s="206" t="str">
        <f t="shared" si="44"/>
        <v/>
      </c>
      <c r="GS124" s="206" t="str">
        <f t="shared" si="44"/>
        <v/>
      </c>
      <c r="GT124" s="206" t="str">
        <f t="shared" si="44"/>
        <v/>
      </c>
      <c r="GU124" s="206" t="str">
        <f t="shared" si="44"/>
        <v/>
      </c>
      <c r="GV124" s="206" t="str">
        <f t="shared" si="44"/>
        <v/>
      </c>
      <c r="GW124" s="206" t="str">
        <f t="shared" si="44"/>
        <v/>
      </c>
      <c r="GX124" s="206" t="str">
        <f t="shared" si="44"/>
        <v/>
      </c>
      <c r="GY124" s="206" t="str">
        <f t="shared" si="44"/>
        <v/>
      </c>
      <c r="GZ124" s="206" t="str">
        <f t="shared" si="44"/>
        <v/>
      </c>
      <c r="HA124" s="206" t="str">
        <f t="shared" si="44"/>
        <v/>
      </c>
      <c r="HB124" s="206" t="str">
        <f t="shared" si="44"/>
        <v/>
      </c>
      <c r="HC124" s="206" t="str">
        <f t="shared" si="44"/>
        <v/>
      </c>
      <c r="HD124" s="206" t="str">
        <f t="shared" si="44"/>
        <v/>
      </c>
      <c r="HE124" s="206" t="str">
        <f t="shared" si="44"/>
        <v/>
      </c>
      <c r="HF124" s="206" t="str">
        <f t="shared" si="44"/>
        <v/>
      </c>
      <c r="HG124" s="206" t="str">
        <f t="shared" si="44"/>
        <v/>
      </c>
      <c r="HH124" s="206" t="str">
        <f t="shared" si="44"/>
        <v/>
      </c>
      <c r="HI124" s="206" t="str">
        <f t="shared" si="44"/>
        <v/>
      </c>
      <c r="HJ124" s="206" t="str">
        <f t="shared" si="44"/>
        <v/>
      </c>
      <c r="HK124" s="206" t="str">
        <f t="shared" si="44"/>
        <v/>
      </c>
      <c r="HL124" s="206" t="str">
        <f t="shared" si="44"/>
        <v/>
      </c>
      <c r="HM124" s="206" t="str">
        <f t="shared" si="44"/>
        <v/>
      </c>
      <c r="HN124" s="206" t="str">
        <f t="shared" si="44"/>
        <v/>
      </c>
      <c r="HO124" s="206" t="str">
        <f t="shared" si="44"/>
        <v/>
      </c>
      <c r="HP124" s="206" t="str">
        <f t="shared" si="44"/>
        <v/>
      </c>
      <c r="HQ124" s="206" t="str">
        <f t="shared" si="44"/>
        <v/>
      </c>
      <c r="HR124" s="206" t="str">
        <f t="shared" si="44"/>
        <v/>
      </c>
      <c r="HS124" s="206" t="str">
        <f t="shared" si="44"/>
        <v/>
      </c>
      <c r="HT124" s="206" t="str">
        <f t="shared" si="44"/>
        <v/>
      </c>
      <c r="HU124" s="206" t="str">
        <f t="shared" si="44"/>
        <v/>
      </c>
      <c r="HV124" s="206" t="str">
        <f t="shared" si="44"/>
        <v/>
      </c>
      <c r="HW124" s="206" t="str">
        <f t="shared" si="44"/>
        <v/>
      </c>
      <c r="HX124" s="206" t="str">
        <f t="shared" si="44"/>
        <v/>
      </c>
      <c r="HY124" s="206" t="str">
        <f t="shared" si="44"/>
        <v/>
      </c>
      <c r="HZ124" s="206" t="str">
        <f t="shared" si="44"/>
        <v/>
      </c>
      <c r="IA124" s="206" t="str">
        <f t="shared" si="44"/>
        <v/>
      </c>
      <c r="IB124" s="206" t="str">
        <f t="shared" si="44"/>
        <v/>
      </c>
      <c r="IC124" s="206" t="str">
        <f t="shared" si="44"/>
        <v/>
      </c>
      <c r="ID124" s="206" t="str">
        <f t="shared" si="44"/>
        <v/>
      </c>
      <c r="IE124" s="206" t="str">
        <f t="shared" si="44"/>
        <v/>
      </c>
      <c r="IF124" s="206" t="str">
        <f t="shared" si="44"/>
        <v/>
      </c>
      <c r="IG124" s="206" t="str">
        <f t="shared" si="44"/>
        <v/>
      </c>
      <c r="IH124" s="206" t="str">
        <f t="shared" si="44"/>
        <v/>
      </c>
      <c r="II124" s="206" t="str">
        <f t="shared" si="44"/>
        <v/>
      </c>
      <c r="IJ124" s="206" t="str">
        <f t="shared" si="44"/>
        <v/>
      </c>
      <c r="IK124" s="206" t="str">
        <f t="shared" si="44"/>
        <v/>
      </c>
      <c r="IL124" s="206" t="str">
        <f t="shared" si="44"/>
        <v/>
      </c>
      <c r="IM124" s="206" t="str">
        <f t="shared" si="44"/>
        <v/>
      </c>
      <c r="IN124" s="206" t="str">
        <f t="shared" si="44"/>
        <v/>
      </c>
      <c r="IO124" s="206" t="str">
        <f t="shared" si="44"/>
        <v/>
      </c>
      <c r="IP124" s="206" t="str">
        <f t="shared" si="44"/>
        <v/>
      </c>
      <c r="IQ124" s="206" t="str">
        <f t="shared" si="44"/>
        <v/>
      </c>
      <c r="IR124" s="206" t="str">
        <f t="shared" si="44"/>
        <v/>
      </c>
      <c r="IS124" s="206" t="str">
        <f t="shared" si="44"/>
        <v/>
      </c>
      <c r="IT124" s="206" t="str">
        <f t="shared" si="44"/>
        <v/>
      </c>
      <c r="IU124" s="206" t="str">
        <f t="shared" si="44"/>
        <v/>
      </c>
      <c r="IV124" s="206" t="str">
        <f t="shared" si="44"/>
        <v/>
      </c>
      <c r="IW124" s="206" t="str">
        <f t="shared" si="44"/>
        <v/>
      </c>
      <c r="IX124" s="206" t="str">
        <f t="shared" si="44"/>
        <v/>
      </c>
      <c r="IY124" s="206" t="str">
        <f t="shared" ref="IY124:KP124" si="45">IFERROR(IY123/$KS$126,"")</f>
        <v/>
      </c>
      <c r="IZ124" s="206" t="str">
        <f t="shared" si="45"/>
        <v/>
      </c>
      <c r="JA124" s="206" t="str">
        <f t="shared" si="45"/>
        <v/>
      </c>
      <c r="JB124" s="206" t="str">
        <f t="shared" si="45"/>
        <v/>
      </c>
      <c r="JC124" s="206" t="str">
        <f t="shared" si="45"/>
        <v/>
      </c>
      <c r="JD124" s="206" t="str">
        <f t="shared" si="45"/>
        <v/>
      </c>
      <c r="JE124" s="206" t="str">
        <f t="shared" si="45"/>
        <v/>
      </c>
      <c r="JF124" s="206" t="str">
        <f t="shared" si="45"/>
        <v/>
      </c>
      <c r="JG124" s="206" t="str">
        <f t="shared" si="45"/>
        <v/>
      </c>
      <c r="JH124" s="206" t="str">
        <f t="shared" si="45"/>
        <v/>
      </c>
      <c r="JI124" s="206" t="str">
        <f t="shared" si="45"/>
        <v/>
      </c>
      <c r="JJ124" s="206" t="str">
        <f t="shared" si="45"/>
        <v/>
      </c>
      <c r="JK124" s="206" t="str">
        <f t="shared" si="45"/>
        <v/>
      </c>
      <c r="JL124" s="206" t="str">
        <f t="shared" si="45"/>
        <v/>
      </c>
      <c r="JM124" s="206" t="str">
        <f t="shared" si="45"/>
        <v/>
      </c>
      <c r="JN124" s="206" t="str">
        <f t="shared" si="45"/>
        <v/>
      </c>
      <c r="JO124" s="206" t="str">
        <f t="shared" si="45"/>
        <v/>
      </c>
      <c r="JP124" s="206" t="str">
        <f t="shared" si="45"/>
        <v/>
      </c>
      <c r="JQ124" s="206" t="str">
        <f t="shared" si="45"/>
        <v/>
      </c>
      <c r="JR124" s="206" t="str">
        <f t="shared" si="45"/>
        <v/>
      </c>
      <c r="JS124" s="206" t="str">
        <f t="shared" si="45"/>
        <v/>
      </c>
      <c r="JT124" s="206" t="str">
        <f t="shared" si="45"/>
        <v/>
      </c>
      <c r="JU124" s="206" t="str">
        <f t="shared" si="45"/>
        <v/>
      </c>
      <c r="JV124" s="206" t="str">
        <f t="shared" si="45"/>
        <v/>
      </c>
      <c r="JW124" s="206" t="str">
        <f t="shared" si="45"/>
        <v/>
      </c>
      <c r="JX124" s="206" t="str">
        <f t="shared" si="45"/>
        <v/>
      </c>
      <c r="JY124" s="206" t="str">
        <f t="shared" si="45"/>
        <v/>
      </c>
      <c r="JZ124" s="206" t="str">
        <f t="shared" si="45"/>
        <v/>
      </c>
      <c r="KA124" s="206" t="str">
        <f t="shared" si="45"/>
        <v/>
      </c>
      <c r="KB124" s="206" t="str">
        <f t="shared" si="45"/>
        <v/>
      </c>
      <c r="KC124" s="206" t="str">
        <f t="shared" si="45"/>
        <v/>
      </c>
      <c r="KD124" s="206" t="str">
        <f t="shared" si="45"/>
        <v/>
      </c>
      <c r="KE124" s="206" t="str">
        <f t="shared" si="45"/>
        <v/>
      </c>
      <c r="KF124" s="206" t="str">
        <f t="shared" si="45"/>
        <v/>
      </c>
      <c r="KG124" s="206" t="str">
        <f t="shared" si="45"/>
        <v/>
      </c>
      <c r="KH124" s="206" t="str">
        <f t="shared" si="45"/>
        <v/>
      </c>
      <c r="KI124" s="206" t="str">
        <f t="shared" si="45"/>
        <v/>
      </c>
      <c r="KJ124" s="206" t="str">
        <f t="shared" si="45"/>
        <v/>
      </c>
      <c r="KK124" s="206" t="str">
        <f t="shared" si="45"/>
        <v/>
      </c>
      <c r="KL124" s="206" t="str">
        <f t="shared" si="45"/>
        <v/>
      </c>
      <c r="KM124" s="206" t="str">
        <f t="shared" si="45"/>
        <v/>
      </c>
      <c r="KN124" s="206" t="str">
        <f t="shared" si="45"/>
        <v/>
      </c>
      <c r="KO124" s="206" t="str">
        <f t="shared" si="45"/>
        <v/>
      </c>
      <c r="KP124" s="206" t="str">
        <f t="shared" si="45"/>
        <v/>
      </c>
      <c r="KQ124" s="204"/>
      <c r="KR124" s="365" t="s">
        <v>200</v>
      </c>
      <c r="KS124" s="396">
        <f>COUNTIF(CoRealUnreal,"R")</f>
        <v>0</v>
      </c>
      <c r="KT124" s="396">
        <f>COUNTIF(CoRealUnreal,"U")</f>
        <v>0</v>
      </c>
      <c r="KU124" s="396">
        <f>SUM(KS124:KT124)</f>
        <v>0</v>
      </c>
      <c r="KV124" s="407"/>
      <c r="KW124" s="409"/>
      <c r="KX124" s="319" t="s">
        <v>295</v>
      </c>
      <c r="KY124" s="218">
        <f>COUNTIFS($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c r="KZ124" s="185"/>
      <c r="LA124" s="185"/>
      <c r="LB124" s="185"/>
    </row>
    <row r="125" spans="1:314" ht="11.25" customHeight="1" x14ac:dyDescent="0.25">
      <c r="B125" s="208"/>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09"/>
      <c r="AY125" s="209"/>
      <c r="AZ125" s="209"/>
      <c r="BA125" s="209"/>
      <c r="BB125" s="209"/>
      <c r="BC125" s="209"/>
      <c r="BD125" s="209"/>
      <c r="BE125" s="209"/>
      <c r="BF125" s="209"/>
      <c r="BG125" s="209"/>
      <c r="BH125" s="209"/>
      <c r="BI125" s="209"/>
      <c r="BJ125" s="209"/>
      <c r="BK125" s="209"/>
      <c r="BL125" s="209"/>
      <c r="BM125" s="209"/>
      <c r="BN125" s="209"/>
      <c r="BO125" s="209"/>
      <c r="BP125" s="209"/>
      <c r="BQ125" s="209"/>
      <c r="BR125" s="209"/>
      <c r="BS125" s="209"/>
      <c r="BT125" s="209"/>
      <c r="BU125" s="209"/>
      <c r="BV125" s="209"/>
      <c r="BW125" s="209"/>
      <c r="BX125" s="209"/>
      <c r="BY125" s="209"/>
      <c r="BZ125" s="209"/>
      <c r="CA125" s="209"/>
      <c r="CB125" s="209"/>
      <c r="CC125" s="209"/>
      <c r="CD125" s="209"/>
      <c r="CE125" s="209"/>
      <c r="CF125" s="209"/>
      <c r="CG125" s="209"/>
      <c r="CH125" s="209"/>
      <c r="CI125" s="209"/>
      <c r="CJ125" s="209"/>
      <c r="CK125" s="209"/>
      <c r="CL125" s="209"/>
      <c r="CM125" s="209"/>
      <c r="CN125" s="209"/>
      <c r="CO125" s="209"/>
      <c r="CP125" s="209"/>
      <c r="CQ125" s="209"/>
      <c r="CR125" s="209"/>
      <c r="CS125" s="209"/>
      <c r="CT125" s="209"/>
      <c r="CU125" s="209"/>
      <c r="CV125" s="209"/>
      <c r="CW125" s="209"/>
      <c r="CX125" s="209"/>
      <c r="CY125" s="209"/>
      <c r="CZ125" s="209"/>
      <c r="DA125" s="209"/>
      <c r="DB125" s="209"/>
      <c r="DC125" s="209"/>
      <c r="DD125" s="209"/>
      <c r="DE125" s="209"/>
      <c r="DF125" s="209"/>
      <c r="DG125" s="209"/>
      <c r="DH125" s="209"/>
      <c r="DI125" s="209"/>
      <c r="DJ125" s="209"/>
      <c r="DK125" s="209"/>
      <c r="DL125" s="209"/>
      <c r="DM125" s="209"/>
      <c r="DN125" s="209"/>
      <c r="DO125" s="209"/>
      <c r="DP125" s="209"/>
      <c r="DQ125" s="209"/>
      <c r="DR125" s="209"/>
      <c r="DS125" s="209"/>
      <c r="DT125" s="209"/>
      <c r="DU125" s="209"/>
      <c r="DV125" s="209"/>
      <c r="DW125" s="209"/>
      <c r="DX125" s="209"/>
      <c r="DY125" s="209"/>
      <c r="DZ125" s="209"/>
      <c r="EA125" s="209"/>
      <c r="EB125" s="209"/>
      <c r="EC125" s="209"/>
      <c r="ED125" s="209"/>
      <c r="EE125" s="209"/>
      <c r="EF125" s="209"/>
      <c r="EG125" s="209"/>
      <c r="EH125" s="209"/>
      <c r="EI125" s="209"/>
      <c r="EJ125" s="209"/>
      <c r="EK125" s="209"/>
      <c r="EL125" s="209"/>
      <c r="EM125" s="209"/>
      <c r="EN125" s="209"/>
      <c r="EO125" s="209"/>
      <c r="EP125" s="209"/>
      <c r="EQ125" s="209"/>
      <c r="ER125" s="209"/>
      <c r="ES125" s="209"/>
      <c r="ET125" s="209"/>
      <c r="EU125" s="209"/>
      <c r="EV125" s="209"/>
      <c r="EW125" s="209"/>
      <c r="EX125" s="209"/>
      <c r="EY125" s="209"/>
      <c r="EZ125" s="209"/>
      <c r="FA125" s="209"/>
      <c r="FB125" s="209"/>
      <c r="FC125" s="209"/>
      <c r="FD125" s="209"/>
      <c r="FE125" s="209"/>
      <c r="FF125" s="209"/>
      <c r="FG125" s="209"/>
      <c r="FH125" s="209"/>
      <c r="FI125" s="209"/>
      <c r="FJ125" s="209"/>
      <c r="FK125" s="209"/>
      <c r="FL125" s="209"/>
      <c r="FM125" s="209"/>
      <c r="FN125" s="209"/>
      <c r="FO125" s="209"/>
      <c r="FP125" s="209"/>
      <c r="FQ125" s="209"/>
      <c r="FR125" s="209"/>
      <c r="FS125" s="209"/>
      <c r="FT125" s="209"/>
      <c r="FU125" s="209"/>
      <c r="FV125" s="209"/>
      <c r="FW125" s="209"/>
      <c r="FX125" s="209"/>
      <c r="FY125" s="209"/>
      <c r="FZ125" s="209"/>
      <c r="GA125" s="209"/>
      <c r="GB125" s="209"/>
      <c r="GC125" s="209"/>
      <c r="GD125" s="209"/>
      <c r="GE125" s="209"/>
      <c r="GF125" s="209"/>
      <c r="GG125" s="209"/>
      <c r="GH125" s="209"/>
      <c r="GI125" s="209"/>
      <c r="GJ125" s="209"/>
      <c r="GK125" s="209"/>
      <c r="GL125" s="209"/>
      <c r="GM125" s="209"/>
      <c r="GN125" s="209"/>
      <c r="GO125" s="209"/>
      <c r="GP125" s="209"/>
      <c r="GQ125" s="209"/>
      <c r="GR125" s="209"/>
      <c r="GS125" s="209"/>
      <c r="GT125" s="209"/>
      <c r="GU125" s="209"/>
      <c r="GV125" s="209"/>
      <c r="GW125" s="209"/>
      <c r="GX125" s="209"/>
      <c r="GY125" s="209"/>
      <c r="GZ125" s="209"/>
      <c r="HA125" s="209"/>
      <c r="HB125" s="209"/>
      <c r="HC125" s="209"/>
      <c r="HD125" s="209"/>
      <c r="HE125" s="209"/>
      <c r="HF125" s="209"/>
      <c r="HG125" s="209"/>
      <c r="HH125" s="209"/>
      <c r="HI125" s="209"/>
      <c r="HJ125" s="209"/>
      <c r="HK125" s="209"/>
      <c r="HL125" s="209"/>
      <c r="HM125" s="209"/>
      <c r="HN125" s="209"/>
      <c r="HO125" s="209"/>
      <c r="HP125" s="209"/>
      <c r="HQ125" s="209"/>
      <c r="HR125" s="209"/>
      <c r="HS125" s="209"/>
      <c r="HT125" s="209"/>
      <c r="HU125" s="209"/>
      <c r="HV125" s="209"/>
      <c r="HW125" s="209"/>
      <c r="HX125" s="209"/>
      <c r="HY125" s="209"/>
      <c r="HZ125" s="209"/>
      <c r="IA125" s="209"/>
      <c r="IB125" s="209"/>
      <c r="IC125" s="209"/>
      <c r="ID125" s="209"/>
      <c r="IE125" s="209"/>
      <c r="IF125" s="209"/>
      <c r="IG125" s="209"/>
      <c r="IH125" s="209"/>
      <c r="II125" s="209"/>
      <c r="IJ125" s="209"/>
      <c r="IK125" s="209"/>
      <c r="IL125" s="209"/>
      <c r="IM125" s="209"/>
      <c r="IN125" s="209"/>
      <c r="IO125" s="209"/>
      <c r="IP125" s="209"/>
      <c r="IQ125" s="209"/>
      <c r="IR125" s="209"/>
      <c r="IS125" s="209"/>
      <c r="IT125" s="209"/>
      <c r="IU125" s="209"/>
      <c r="IV125" s="209"/>
      <c r="IW125" s="209"/>
      <c r="IX125" s="209"/>
      <c r="IY125" s="209"/>
      <c r="IZ125" s="209"/>
      <c r="JA125" s="209"/>
      <c r="JB125" s="209"/>
      <c r="JC125" s="209"/>
      <c r="JD125" s="209"/>
      <c r="JE125" s="209"/>
      <c r="JF125" s="209"/>
      <c r="JG125" s="209"/>
      <c r="JH125" s="209"/>
      <c r="JI125" s="209"/>
      <c r="JJ125" s="209"/>
      <c r="JK125" s="209"/>
      <c r="JL125" s="209"/>
      <c r="JM125" s="209"/>
      <c r="JN125" s="209"/>
      <c r="JO125" s="209"/>
      <c r="JP125" s="209"/>
      <c r="JQ125" s="209"/>
      <c r="JR125" s="209"/>
      <c r="JS125" s="209"/>
      <c r="JT125" s="209"/>
      <c r="JU125" s="209"/>
      <c r="JV125" s="209"/>
      <c r="JW125" s="209"/>
      <c r="JX125" s="209"/>
      <c r="JY125" s="209"/>
      <c r="JZ125" s="209"/>
      <c r="KA125" s="209"/>
      <c r="KB125" s="209"/>
      <c r="KC125" s="209"/>
      <c r="KD125" s="209"/>
      <c r="KE125" s="209"/>
      <c r="KF125" s="209"/>
      <c r="KG125" s="209"/>
      <c r="KH125" s="209"/>
      <c r="KI125" s="209"/>
      <c r="KJ125" s="209"/>
      <c r="KK125" s="209"/>
      <c r="KL125" s="209"/>
      <c r="KM125" s="209"/>
      <c r="KN125" s="209"/>
      <c r="KO125" s="209"/>
      <c r="KP125" s="209"/>
      <c r="KQ125" s="204"/>
      <c r="KR125" s="365" t="s">
        <v>295</v>
      </c>
      <c r="KS125" s="396">
        <f>COUNTIF(CoRU,"R")</f>
        <v>0</v>
      </c>
      <c r="KT125" s="396">
        <f>COUNTIF(CoRU,"U")</f>
        <v>0</v>
      </c>
      <c r="KU125" s="396">
        <f>SUM(KS125:KT125)</f>
        <v>0</v>
      </c>
      <c r="KV125" s="407"/>
      <c r="KW125" s="409"/>
      <c r="KX125" s="316" t="s">
        <v>297</v>
      </c>
      <c r="KY125" s="222">
        <f>IF(KY$145="U",0,COUNTIFS($C$5:$KP$5,KY$144,RU,"R",DL,KY$146,DCL,KY$147,Source,KY$148,Instrument,KY$149,DEOF2F,KY$150,CurrentPay,KY$151,F2DIndustry,KY$152,F2DStage,KY$153,Location,KY$154,SB,KY$155,TotalFinCost,"&gt;="&amp;KY$156,TotalFinCost,"&lt;="&amp;KY$157,HoldPer,"&gt;="&amp;KY$162,HoldPer,"&lt;="&amp;KY$163,Rev,"&gt;="&amp;KY$158,InitialDate,"&gt;="&amp;KY$164,InitialDate,"&lt;="&amp;KY$165,Rev,"&lt;="&amp;KY$159,EBITDA,"&gt;="&amp;KY$160,EBITDA,"&lt;="&amp;KY$161,Tog,KY$166))</f>
        <v>0</v>
      </c>
      <c r="KZ125" s="185"/>
      <c r="LA125" s="185"/>
      <c r="LB125" s="185"/>
    </row>
    <row r="126" spans="1:314" s="188" customFormat="1" ht="11.25" customHeight="1" x14ac:dyDescent="0.25">
      <c r="A126" s="156"/>
      <c r="B126" s="193" t="s">
        <v>191</v>
      </c>
      <c r="C126" s="211">
        <f>IFERROR(SUM(C$11:C$110,C$123),"")</f>
        <v>0</v>
      </c>
      <c r="D126" s="211">
        <f t="shared" ref="D126:BN126" si="46">IFERROR(SUM(D$11:D$110,D$123),"")</f>
        <v>0</v>
      </c>
      <c r="E126" s="211">
        <f t="shared" si="46"/>
        <v>0</v>
      </c>
      <c r="F126" s="211">
        <f t="shared" si="46"/>
        <v>0</v>
      </c>
      <c r="G126" s="211">
        <f t="shared" si="46"/>
        <v>0</v>
      </c>
      <c r="H126" s="211">
        <f t="shared" si="46"/>
        <v>0</v>
      </c>
      <c r="I126" s="211">
        <f t="shared" si="46"/>
        <v>0</v>
      </c>
      <c r="J126" s="211">
        <f t="shared" si="46"/>
        <v>0</v>
      </c>
      <c r="K126" s="211">
        <f t="shared" si="46"/>
        <v>0</v>
      </c>
      <c r="L126" s="211">
        <f t="shared" si="46"/>
        <v>0</v>
      </c>
      <c r="M126" s="211">
        <f t="shared" si="46"/>
        <v>0</v>
      </c>
      <c r="N126" s="211">
        <f t="shared" si="46"/>
        <v>0</v>
      </c>
      <c r="O126" s="211">
        <f t="shared" si="46"/>
        <v>0</v>
      </c>
      <c r="P126" s="211">
        <f t="shared" si="46"/>
        <v>0</v>
      </c>
      <c r="Q126" s="211">
        <f t="shared" si="46"/>
        <v>0</v>
      </c>
      <c r="R126" s="211">
        <f t="shared" si="46"/>
        <v>0</v>
      </c>
      <c r="S126" s="211">
        <f t="shared" si="46"/>
        <v>0</v>
      </c>
      <c r="T126" s="211">
        <f t="shared" si="46"/>
        <v>0</v>
      </c>
      <c r="U126" s="211">
        <f t="shared" si="46"/>
        <v>0</v>
      </c>
      <c r="V126" s="211">
        <f t="shared" si="46"/>
        <v>0</v>
      </c>
      <c r="W126" s="211">
        <f t="shared" si="46"/>
        <v>0</v>
      </c>
      <c r="X126" s="211">
        <f t="shared" si="46"/>
        <v>0</v>
      </c>
      <c r="Y126" s="211">
        <f t="shared" si="46"/>
        <v>0</v>
      </c>
      <c r="Z126" s="211">
        <f t="shared" si="46"/>
        <v>0</v>
      </c>
      <c r="AA126" s="211">
        <f t="shared" si="46"/>
        <v>0</v>
      </c>
      <c r="AB126" s="211">
        <f t="shared" si="46"/>
        <v>0</v>
      </c>
      <c r="AC126" s="211">
        <f t="shared" si="46"/>
        <v>0</v>
      </c>
      <c r="AD126" s="211">
        <f t="shared" si="46"/>
        <v>0</v>
      </c>
      <c r="AE126" s="211">
        <f t="shared" si="46"/>
        <v>0</v>
      </c>
      <c r="AF126" s="211">
        <f t="shared" si="46"/>
        <v>0</v>
      </c>
      <c r="AG126" s="211">
        <f t="shared" si="46"/>
        <v>0</v>
      </c>
      <c r="AH126" s="211">
        <f t="shared" si="46"/>
        <v>0</v>
      </c>
      <c r="AI126" s="211">
        <f t="shared" si="46"/>
        <v>0</v>
      </c>
      <c r="AJ126" s="211">
        <f t="shared" si="46"/>
        <v>0</v>
      </c>
      <c r="AK126" s="211">
        <f t="shared" si="46"/>
        <v>0</v>
      </c>
      <c r="AL126" s="211">
        <f t="shared" si="46"/>
        <v>0</v>
      </c>
      <c r="AM126" s="211">
        <f t="shared" si="46"/>
        <v>0</v>
      </c>
      <c r="AN126" s="211">
        <f t="shared" si="46"/>
        <v>0</v>
      </c>
      <c r="AO126" s="211">
        <f t="shared" si="46"/>
        <v>0</v>
      </c>
      <c r="AP126" s="211">
        <f t="shared" si="46"/>
        <v>0</v>
      </c>
      <c r="AQ126" s="211">
        <f t="shared" si="46"/>
        <v>0</v>
      </c>
      <c r="AR126" s="211">
        <f t="shared" si="46"/>
        <v>0</v>
      </c>
      <c r="AS126" s="211">
        <f t="shared" si="46"/>
        <v>0</v>
      </c>
      <c r="AT126" s="211">
        <f t="shared" si="46"/>
        <v>0</v>
      </c>
      <c r="AU126" s="211">
        <f t="shared" si="46"/>
        <v>0</v>
      </c>
      <c r="AV126" s="211">
        <f t="shared" si="46"/>
        <v>0</v>
      </c>
      <c r="AW126" s="211">
        <f t="shared" si="46"/>
        <v>0</v>
      </c>
      <c r="AX126" s="211">
        <f t="shared" si="46"/>
        <v>0</v>
      </c>
      <c r="AY126" s="211">
        <f t="shared" si="46"/>
        <v>0</v>
      </c>
      <c r="AZ126" s="211">
        <f t="shared" si="46"/>
        <v>0</v>
      </c>
      <c r="BA126" s="211">
        <f t="shared" si="46"/>
        <v>0</v>
      </c>
      <c r="BB126" s="211">
        <f t="shared" si="46"/>
        <v>0</v>
      </c>
      <c r="BC126" s="211">
        <f t="shared" si="46"/>
        <v>0</v>
      </c>
      <c r="BD126" s="211">
        <f t="shared" si="46"/>
        <v>0</v>
      </c>
      <c r="BE126" s="211">
        <f t="shared" si="46"/>
        <v>0</v>
      </c>
      <c r="BF126" s="211">
        <f t="shared" si="46"/>
        <v>0</v>
      </c>
      <c r="BG126" s="211">
        <f t="shared" si="46"/>
        <v>0</v>
      </c>
      <c r="BH126" s="211">
        <f t="shared" si="46"/>
        <v>0</v>
      </c>
      <c r="BI126" s="211">
        <f t="shared" si="46"/>
        <v>0</v>
      </c>
      <c r="BJ126" s="211">
        <f t="shared" si="46"/>
        <v>0</v>
      </c>
      <c r="BK126" s="211">
        <f t="shared" si="46"/>
        <v>0</v>
      </c>
      <c r="BL126" s="211">
        <f t="shared" si="46"/>
        <v>0</v>
      </c>
      <c r="BM126" s="211">
        <f t="shared" si="46"/>
        <v>0</v>
      </c>
      <c r="BN126" s="211">
        <f t="shared" si="46"/>
        <v>0</v>
      </c>
      <c r="BO126" s="211">
        <f t="shared" ref="BO126:DZ126" si="47">IFERROR(SUM(BO$11:BO$110,BO$123),"")</f>
        <v>0</v>
      </c>
      <c r="BP126" s="211">
        <f t="shared" si="47"/>
        <v>0</v>
      </c>
      <c r="BQ126" s="211">
        <f t="shared" si="47"/>
        <v>0</v>
      </c>
      <c r="BR126" s="211">
        <f t="shared" si="47"/>
        <v>0</v>
      </c>
      <c r="BS126" s="211">
        <f t="shared" si="47"/>
        <v>0</v>
      </c>
      <c r="BT126" s="211">
        <f t="shared" si="47"/>
        <v>0</v>
      </c>
      <c r="BU126" s="211">
        <f t="shared" si="47"/>
        <v>0</v>
      </c>
      <c r="BV126" s="211">
        <f t="shared" si="47"/>
        <v>0</v>
      </c>
      <c r="BW126" s="211">
        <f t="shared" si="47"/>
        <v>0</v>
      </c>
      <c r="BX126" s="211">
        <f t="shared" si="47"/>
        <v>0</v>
      </c>
      <c r="BY126" s="211">
        <f t="shared" si="47"/>
        <v>0</v>
      </c>
      <c r="BZ126" s="211">
        <f t="shared" si="47"/>
        <v>0</v>
      </c>
      <c r="CA126" s="211">
        <f t="shared" si="47"/>
        <v>0</v>
      </c>
      <c r="CB126" s="211">
        <f t="shared" si="47"/>
        <v>0</v>
      </c>
      <c r="CC126" s="211">
        <f t="shared" si="47"/>
        <v>0</v>
      </c>
      <c r="CD126" s="211">
        <f t="shared" si="47"/>
        <v>0</v>
      </c>
      <c r="CE126" s="211">
        <f t="shared" si="47"/>
        <v>0</v>
      </c>
      <c r="CF126" s="211">
        <f t="shared" si="47"/>
        <v>0</v>
      </c>
      <c r="CG126" s="211">
        <f t="shared" si="47"/>
        <v>0</v>
      </c>
      <c r="CH126" s="211">
        <f t="shared" si="47"/>
        <v>0</v>
      </c>
      <c r="CI126" s="211">
        <f t="shared" si="47"/>
        <v>0</v>
      </c>
      <c r="CJ126" s="211">
        <f t="shared" si="47"/>
        <v>0</v>
      </c>
      <c r="CK126" s="211">
        <f t="shared" si="47"/>
        <v>0</v>
      </c>
      <c r="CL126" s="211">
        <f t="shared" si="47"/>
        <v>0</v>
      </c>
      <c r="CM126" s="211">
        <f t="shared" si="47"/>
        <v>0</v>
      </c>
      <c r="CN126" s="211">
        <f t="shared" si="47"/>
        <v>0</v>
      </c>
      <c r="CO126" s="211">
        <f t="shared" si="47"/>
        <v>0</v>
      </c>
      <c r="CP126" s="211">
        <f t="shared" si="47"/>
        <v>0</v>
      </c>
      <c r="CQ126" s="211">
        <f t="shared" si="47"/>
        <v>0</v>
      </c>
      <c r="CR126" s="211">
        <f t="shared" si="47"/>
        <v>0</v>
      </c>
      <c r="CS126" s="211">
        <f t="shared" si="47"/>
        <v>0</v>
      </c>
      <c r="CT126" s="211">
        <f t="shared" si="47"/>
        <v>0</v>
      </c>
      <c r="CU126" s="211">
        <f t="shared" si="47"/>
        <v>0</v>
      </c>
      <c r="CV126" s="211">
        <f t="shared" si="47"/>
        <v>0</v>
      </c>
      <c r="CW126" s="211">
        <f t="shared" si="47"/>
        <v>0</v>
      </c>
      <c r="CX126" s="211">
        <f t="shared" si="47"/>
        <v>0</v>
      </c>
      <c r="CY126" s="211">
        <f t="shared" si="47"/>
        <v>0</v>
      </c>
      <c r="CZ126" s="211">
        <f t="shared" si="47"/>
        <v>0</v>
      </c>
      <c r="DA126" s="211">
        <f t="shared" si="47"/>
        <v>0</v>
      </c>
      <c r="DB126" s="211">
        <f t="shared" si="47"/>
        <v>0</v>
      </c>
      <c r="DC126" s="211">
        <f t="shared" si="47"/>
        <v>0</v>
      </c>
      <c r="DD126" s="211">
        <f t="shared" si="47"/>
        <v>0</v>
      </c>
      <c r="DE126" s="211">
        <f t="shared" si="47"/>
        <v>0</v>
      </c>
      <c r="DF126" s="211">
        <f t="shared" si="47"/>
        <v>0</v>
      </c>
      <c r="DG126" s="211">
        <f t="shared" si="47"/>
        <v>0</v>
      </c>
      <c r="DH126" s="211">
        <f t="shared" si="47"/>
        <v>0</v>
      </c>
      <c r="DI126" s="211">
        <f t="shared" si="47"/>
        <v>0</v>
      </c>
      <c r="DJ126" s="211">
        <f t="shared" si="47"/>
        <v>0</v>
      </c>
      <c r="DK126" s="211">
        <f t="shared" si="47"/>
        <v>0</v>
      </c>
      <c r="DL126" s="211">
        <f t="shared" si="47"/>
        <v>0</v>
      </c>
      <c r="DM126" s="211">
        <f t="shared" si="47"/>
        <v>0</v>
      </c>
      <c r="DN126" s="211">
        <f t="shared" si="47"/>
        <v>0</v>
      </c>
      <c r="DO126" s="211">
        <f t="shared" si="47"/>
        <v>0</v>
      </c>
      <c r="DP126" s="211">
        <f t="shared" si="47"/>
        <v>0</v>
      </c>
      <c r="DQ126" s="211">
        <f t="shared" si="47"/>
        <v>0</v>
      </c>
      <c r="DR126" s="211">
        <f t="shared" si="47"/>
        <v>0</v>
      </c>
      <c r="DS126" s="211">
        <f t="shared" si="47"/>
        <v>0</v>
      </c>
      <c r="DT126" s="211">
        <f t="shared" si="47"/>
        <v>0</v>
      </c>
      <c r="DU126" s="211">
        <f t="shared" si="47"/>
        <v>0</v>
      </c>
      <c r="DV126" s="211">
        <f t="shared" si="47"/>
        <v>0</v>
      </c>
      <c r="DW126" s="211">
        <f t="shared" si="47"/>
        <v>0</v>
      </c>
      <c r="DX126" s="211">
        <f t="shared" si="47"/>
        <v>0</v>
      </c>
      <c r="DY126" s="211">
        <f t="shared" si="47"/>
        <v>0</v>
      </c>
      <c r="DZ126" s="211">
        <f t="shared" si="47"/>
        <v>0</v>
      </c>
      <c r="EA126" s="211">
        <f t="shared" ref="EA126:GL126" si="48">IFERROR(SUM(EA$11:EA$110,EA$123),"")</f>
        <v>0</v>
      </c>
      <c r="EB126" s="211">
        <f t="shared" si="48"/>
        <v>0</v>
      </c>
      <c r="EC126" s="211">
        <f t="shared" si="48"/>
        <v>0</v>
      </c>
      <c r="ED126" s="211">
        <f t="shared" si="48"/>
        <v>0</v>
      </c>
      <c r="EE126" s="211">
        <f t="shared" si="48"/>
        <v>0</v>
      </c>
      <c r="EF126" s="211">
        <f t="shared" si="48"/>
        <v>0</v>
      </c>
      <c r="EG126" s="211">
        <f t="shared" si="48"/>
        <v>0</v>
      </c>
      <c r="EH126" s="211">
        <f t="shared" si="48"/>
        <v>0</v>
      </c>
      <c r="EI126" s="211">
        <f t="shared" si="48"/>
        <v>0</v>
      </c>
      <c r="EJ126" s="211">
        <f t="shared" si="48"/>
        <v>0</v>
      </c>
      <c r="EK126" s="211">
        <f t="shared" si="48"/>
        <v>0</v>
      </c>
      <c r="EL126" s="211">
        <f t="shared" si="48"/>
        <v>0</v>
      </c>
      <c r="EM126" s="211">
        <f t="shared" si="48"/>
        <v>0</v>
      </c>
      <c r="EN126" s="211">
        <f t="shared" si="48"/>
        <v>0</v>
      </c>
      <c r="EO126" s="211">
        <f t="shared" si="48"/>
        <v>0</v>
      </c>
      <c r="EP126" s="211">
        <f t="shared" si="48"/>
        <v>0</v>
      </c>
      <c r="EQ126" s="211">
        <f t="shared" si="48"/>
        <v>0</v>
      </c>
      <c r="ER126" s="211">
        <f t="shared" si="48"/>
        <v>0</v>
      </c>
      <c r="ES126" s="211">
        <f t="shared" si="48"/>
        <v>0</v>
      </c>
      <c r="ET126" s="211">
        <f t="shared" si="48"/>
        <v>0</v>
      </c>
      <c r="EU126" s="211">
        <f t="shared" si="48"/>
        <v>0</v>
      </c>
      <c r="EV126" s="211">
        <f t="shared" si="48"/>
        <v>0</v>
      </c>
      <c r="EW126" s="211">
        <f t="shared" si="48"/>
        <v>0</v>
      </c>
      <c r="EX126" s="211">
        <f t="shared" si="48"/>
        <v>0</v>
      </c>
      <c r="EY126" s="211">
        <f t="shared" si="48"/>
        <v>0</v>
      </c>
      <c r="EZ126" s="211">
        <f t="shared" si="48"/>
        <v>0</v>
      </c>
      <c r="FA126" s="211">
        <f t="shared" si="48"/>
        <v>0</v>
      </c>
      <c r="FB126" s="211">
        <f t="shared" si="48"/>
        <v>0</v>
      </c>
      <c r="FC126" s="211">
        <f t="shared" si="48"/>
        <v>0</v>
      </c>
      <c r="FD126" s="211">
        <f t="shared" si="48"/>
        <v>0</v>
      </c>
      <c r="FE126" s="211">
        <f t="shared" si="48"/>
        <v>0</v>
      </c>
      <c r="FF126" s="211">
        <f t="shared" si="48"/>
        <v>0</v>
      </c>
      <c r="FG126" s="211">
        <f t="shared" si="48"/>
        <v>0</v>
      </c>
      <c r="FH126" s="211">
        <f t="shared" si="48"/>
        <v>0</v>
      </c>
      <c r="FI126" s="211">
        <f t="shared" si="48"/>
        <v>0</v>
      </c>
      <c r="FJ126" s="211">
        <f t="shared" si="48"/>
        <v>0</v>
      </c>
      <c r="FK126" s="211">
        <f t="shared" si="48"/>
        <v>0</v>
      </c>
      <c r="FL126" s="211">
        <f t="shared" si="48"/>
        <v>0</v>
      </c>
      <c r="FM126" s="211">
        <f t="shared" si="48"/>
        <v>0</v>
      </c>
      <c r="FN126" s="211">
        <f t="shared" si="48"/>
        <v>0</v>
      </c>
      <c r="FO126" s="211">
        <f t="shared" si="48"/>
        <v>0</v>
      </c>
      <c r="FP126" s="211">
        <f t="shared" si="48"/>
        <v>0</v>
      </c>
      <c r="FQ126" s="211">
        <f t="shared" si="48"/>
        <v>0</v>
      </c>
      <c r="FR126" s="211">
        <f t="shared" si="48"/>
        <v>0</v>
      </c>
      <c r="FS126" s="211">
        <f t="shared" si="48"/>
        <v>0</v>
      </c>
      <c r="FT126" s="211">
        <f t="shared" si="48"/>
        <v>0</v>
      </c>
      <c r="FU126" s="211">
        <f t="shared" si="48"/>
        <v>0</v>
      </c>
      <c r="FV126" s="211">
        <f t="shared" si="48"/>
        <v>0</v>
      </c>
      <c r="FW126" s="211">
        <f t="shared" si="48"/>
        <v>0</v>
      </c>
      <c r="FX126" s="211">
        <f t="shared" si="48"/>
        <v>0</v>
      </c>
      <c r="FY126" s="211">
        <f t="shared" si="48"/>
        <v>0</v>
      </c>
      <c r="FZ126" s="211">
        <f t="shared" si="48"/>
        <v>0</v>
      </c>
      <c r="GA126" s="211">
        <f t="shared" si="48"/>
        <v>0</v>
      </c>
      <c r="GB126" s="211">
        <f t="shared" si="48"/>
        <v>0</v>
      </c>
      <c r="GC126" s="211">
        <f t="shared" si="48"/>
        <v>0</v>
      </c>
      <c r="GD126" s="211">
        <f t="shared" si="48"/>
        <v>0</v>
      </c>
      <c r="GE126" s="211">
        <f t="shared" si="48"/>
        <v>0</v>
      </c>
      <c r="GF126" s="211">
        <f t="shared" si="48"/>
        <v>0</v>
      </c>
      <c r="GG126" s="211">
        <f t="shared" si="48"/>
        <v>0</v>
      </c>
      <c r="GH126" s="211">
        <f t="shared" si="48"/>
        <v>0</v>
      </c>
      <c r="GI126" s="211">
        <f t="shared" si="48"/>
        <v>0</v>
      </c>
      <c r="GJ126" s="211">
        <f t="shared" si="48"/>
        <v>0</v>
      </c>
      <c r="GK126" s="211">
        <f t="shared" si="48"/>
        <v>0</v>
      </c>
      <c r="GL126" s="211">
        <f t="shared" si="48"/>
        <v>0</v>
      </c>
      <c r="GM126" s="211">
        <f t="shared" ref="GM126:IX126" si="49">IFERROR(SUM(GM$11:GM$110,GM$123),"")</f>
        <v>0</v>
      </c>
      <c r="GN126" s="211">
        <f t="shared" si="49"/>
        <v>0</v>
      </c>
      <c r="GO126" s="211">
        <f t="shared" si="49"/>
        <v>0</v>
      </c>
      <c r="GP126" s="211">
        <f t="shared" si="49"/>
        <v>0</v>
      </c>
      <c r="GQ126" s="211">
        <f t="shared" si="49"/>
        <v>0</v>
      </c>
      <c r="GR126" s="211">
        <f t="shared" si="49"/>
        <v>0</v>
      </c>
      <c r="GS126" s="211">
        <f t="shared" si="49"/>
        <v>0</v>
      </c>
      <c r="GT126" s="211">
        <f t="shared" si="49"/>
        <v>0</v>
      </c>
      <c r="GU126" s="211">
        <f t="shared" si="49"/>
        <v>0</v>
      </c>
      <c r="GV126" s="211">
        <f t="shared" si="49"/>
        <v>0</v>
      </c>
      <c r="GW126" s="211">
        <f t="shared" si="49"/>
        <v>0</v>
      </c>
      <c r="GX126" s="211">
        <f t="shared" si="49"/>
        <v>0</v>
      </c>
      <c r="GY126" s="211">
        <f t="shared" si="49"/>
        <v>0</v>
      </c>
      <c r="GZ126" s="211">
        <f t="shared" si="49"/>
        <v>0</v>
      </c>
      <c r="HA126" s="211">
        <f t="shared" si="49"/>
        <v>0</v>
      </c>
      <c r="HB126" s="211">
        <f t="shared" si="49"/>
        <v>0</v>
      </c>
      <c r="HC126" s="211">
        <f t="shared" si="49"/>
        <v>0</v>
      </c>
      <c r="HD126" s="211">
        <f t="shared" si="49"/>
        <v>0</v>
      </c>
      <c r="HE126" s="211">
        <f t="shared" si="49"/>
        <v>0</v>
      </c>
      <c r="HF126" s="211">
        <f t="shared" si="49"/>
        <v>0</v>
      </c>
      <c r="HG126" s="211">
        <f t="shared" si="49"/>
        <v>0</v>
      </c>
      <c r="HH126" s="211">
        <f t="shared" si="49"/>
        <v>0</v>
      </c>
      <c r="HI126" s="211">
        <f t="shared" si="49"/>
        <v>0</v>
      </c>
      <c r="HJ126" s="211">
        <f t="shared" si="49"/>
        <v>0</v>
      </c>
      <c r="HK126" s="211">
        <f t="shared" si="49"/>
        <v>0</v>
      </c>
      <c r="HL126" s="211">
        <f t="shared" si="49"/>
        <v>0</v>
      </c>
      <c r="HM126" s="211">
        <f t="shared" si="49"/>
        <v>0</v>
      </c>
      <c r="HN126" s="211">
        <f t="shared" si="49"/>
        <v>0</v>
      </c>
      <c r="HO126" s="211">
        <f t="shared" si="49"/>
        <v>0</v>
      </c>
      <c r="HP126" s="211">
        <f t="shared" si="49"/>
        <v>0</v>
      </c>
      <c r="HQ126" s="211">
        <f t="shared" si="49"/>
        <v>0</v>
      </c>
      <c r="HR126" s="211">
        <f t="shared" si="49"/>
        <v>0</v>
      </c>
      <c r="HS126" s="211">
        <f t="shared" si="49"/>
        <v>0</v>
      </c>
      <c r="HT126" s="211">
        <f t="shared" si="49"/>
        <v>0</v>
      </c>
      <c r="HU126" s="211">
        <f t="shared" si="49"/>
        <v>0</v>
      </c>
      <c r="HV126" s="211">
        <f t="shared" si="49"/>
        <v>0</v>
      </c>
      <c r="HW126" s="211">
        <f t="shared" si="49"/>
        <v>0</v>
      </c>
      <c r="HX126" s="211">
        <f t="shared" si="49"/>
        <v>0</v>
      </c>
      <c r="HY126" s="211">
        <f t="shared" si="49"/>
        <v>0</v>
      </c>
      <c r="HZ126" s="211">
        <f t="shared" si="49"/>
        <v>0</v>
      </c>
      <c r="IA126" s="211">
        <f t="shared" si="49"/>
        <v>0</v>
      </c>
      <c r="IB126" s="211">
        <f t="shared" si="49"/>
        <v>0</v>
      </c>
      <c r="IC126" s="211">
        <f t="shared" si="49"/>
        <v>0</v>
      </c>
      <c r="ID126" s="211">
        <f t="shared" si="49"/>
        <v>0</v>
      </c>
      <c r="IE126" s="211">
        <f t="shared" si="49"/>
        <v>0</v>
      </c>
      <c r="IF126" s="211">
        <f t="shared" si="49"/>
        <v>0</v>
      </c>
      <c r="IG126" s="211">
        <f t="shared" si="49"/>
        <v>0</v>
      </c>
      <c r="IH126" s="211">
        <f t="shared" si="49"/>
        <v>0</v>
      </c>
      <c r="II126" s="211">
        <f t="shared" si="49"/>
        <v>0</v>
      </c>
      <c r="IJ126" s="211">
        <f t="shared" si="49"/>
        <v>0</v>
      </c>
      <c r="IK126" s="211">
        <f t="shared" si="49"/>
        <v>0</v>
      </c>
      <c r="IL126" s="211">
        <f t="shared" si="49"/>
        <v>0</v>
      </c>
      <c r="IM126" s="211">
        <f t="shared" si="49"/>
        <v>0</v>
      </c>
      <c r="IN126" s="211">
        <f t="shared" si="49"/>
        <v>0</v>
      </c>
      <c r="IO126" s="211">
        <f t="shared" si="49"/>
        <v>0</v>
      </c>
      <c r="IP126" s="211">
        <f t="shared" si="49"/>
        <v>0</v>
      </c>
      <c r="IQ126" s="211">
        <f t="shared" si="49"/>
        <v>0</v>
      </c>
      <c r="IR126" s="211">
        <f t="shared" si="49"/>
        <v>0</v>
      </c>
      <c r="IS126" s="211">
        <f t="shared" si="49"/>
        <v>0</v>
      </c>
      <c r="IT126" s="211">
        <f t="shared" si="49"/>
        <v>0</v>
      </c>
      <c r="IU126" s="211">
        <f t="shared" si="49"/>
        <v>0</v>
      </c>
      <c r="IV126" s="211">
        <f t="shared" si="49"/>
        <v>0</v>
      </c>
      <c r="IW126" s="211">
        <f t="shared" si="49"/>
        <v>0</v>
      </c>
      <c r="IX126" s="211">
        <f t="shared" si="49"/>
        <v>0</v>
      </c>
      <c r="IY126" s="211">
        <f t="shared" ref="IY126:KP126" si="50">IFERROR(SUM(IY$11:IY$110,IY$123),"")</f>
        <v>0</v>
      </c>
      <c r="IZ126" s="211">
        <f t="shared" si="50"/>
        <v>0</v>
      </c>
      <c r="JA126" s="211">
        <f t="shared" si="50"/>
        <v>0</v>
      </c>
      <c r="JB126" s="211">
        <f t="shared" si="50"/>
        <v>0</v>
      </c>
      <c r="JC126" s="211">
        <f t="shared" si="50"/>
        <v>0</v>
      </c>
      <c r="JD126" s="211">
        <f t="shared" si="50"/>
        <v>0</v>
      </c>
      <c r="JE126" s="211">
        <f t="shared" si="50"/>
        <v>0</v>
      </c>
      <c r="JF126" s="211">
        <f t="shared" si="50"/>
        <v>0</v>
      </c>
      <c r="JG126" s="211">
        <f t="shared" si="50"/>
        <v>0</v>
      </c>
      <c r="JH126" s="211">
        <f t="shared" si="50"/>
        <v>0</v>
      </c>
      <c r="JI126" s="211">
        <f t="shared" si="50"/>
        <v>0</v>
      </c>
      <c r="JJ126" s="211">
        <f t="shared" si="50"/>
        <v>0</v>
      </c>
      <c r="JK126" s="211">
        <f t="shared" si="50"/>
        <v>0</v>
      </c>
      <c r="JL126" s="211">
        <f t="shared" si="50"/>
        <v>0</v>
      </c>
      <c r="JM126" s="211">
        <f t="shared" si="50"/>
        <v>0</v>
      </c>
      <c r="JN126" s="211">
        <f t="shared" si="50"/>
        <v>0</v>
      </c>
      <c r="JO126" s="211">
        <f t="shared" si="50"/>
        <v>0</v>
      </c>
      <c r="JP126" s="211">
        <f t="shared" si="50"/>
        <v>0</v>
      </c>
      <c r="JQ126" s="211">
        <f t="shared" si="50"/>
        <v>0</v>
      </c>
      <c r="JR126" s="211">
        <f t="shared" si="50"/>
        <v>0</v>
      </c>
      <c r="JS126" s="211">
        <f t="shared" si="50"/>
        <v>0</v>
      </c>
      <c r="JT126" s="211">
        <f t="shared" si="50"/>
        <v>0</v>
      </c>
      <c r="JU126" s="211">
        <f t="shared" si="50"/>
        <v>0</v>
      </c>
      <c r="JV126" s="211">
        <f t="shared" si="50"/>
        <v>0</v>
      </c>
      <c r="JW126" s="211">
        <f t="shared" si="50"/>
        <v>0</v>
      </c>
      <c r="JX126" s="211">
        <f t="shared" si="50"/>
        <v>0</v>
      </c>
      <c r="JY126" s="211">
        <f t="shared" si="50"/>
        <v>0</v>
      </c>
      <c r="JZ126" s="211">
        <f t="shared" si="50"/>
        <v>0</v>
      </c>
      <c r="KA126" s="211">
        <f t="shared" si="50"/>
        <v>0</v>
      </c>
      <c r="KB126" s="211">
        <f t="shared" si="50"/>
        <v>0</v>
      </c>
      <c r="KC126" s="211">
        <f t="shared" si="50"/>
        <v>0</v>
      </c>
      <c r="KD126" s="211">
        <f t="shared" si="50"/>
        <v>0</v>
      </c>
      <c r="KE126" s="211">
        <f t="shared" si="50"/>
        <v>0</v>
      </c>
      <c r="KF126" s="211">
        <f t="shared" si="50"/>
        <v>0</v>
      </c>
      <c r="KG126" s="211">
        <f t="shared" si="50"/>
        <v>0</v>
      </c>
      <c r="KH126" s="211">
        <f t="shared" si="50"/>
        <v>0</v>
      </c>
      <c r="KI126" s="211">
        <f t="shared" si="50"/>
        <v>0</v>
      </c>
      <c r="KJ126" s="211">
        <f t="shared" si="50"/>
        <v>0</v>
      </c>
      <c r="KK126" s="211">
        <f t="shared" si="50"/>
        <v>0</v>
      </c>
      <c r="KL126" s="211">
        <f t="shared" si="50"/>
        <v>0</v>
      </c>
      <c r="KM126" s="211">
        <f t="shared" si="50"/>
        <v>0</v>
      </c>
      <c r="KN126" s="211">
        <f t="shared" si="50"/>
        <v>0</v>
      </c>
      <c r="KO126" s="211">
        <f t="shared" si="50"/>
        <v>0</v>
      </c>
      <c r="KP126" s="211">
        <f t="shared" si="50"/>
        <v>0</v>
      </c>
      <c r="KQ126" s="212"/>
      <c r="KR126" s="366" t="s">
        <v>137</v>
      </c>
      <c r="KS126" s="397">
        <f>SUMIF(CoRU,"R",TotalFinCost)</f>
        <v>0</v>
      </c>
      <c r="KT126" s="397">
        <f>SUMIF(CoRU,"U",TotalFinCost)</f>
        <v>0</v>
      </c>
      <c r="KU126" s="397">
        <f>SUM(TotalFinCost)</f>
        <v>0</v>
      </c>
      <c r="KV126" s="407"/>
      <c r="KW126" s="409"/>
      <c r="KX126" s="316" t="s">
        <v>298</v>
      </c>
      <c r="KY126" s="222">
        <f>IF(KY$145="R",0,COUNTIFS($C$5:$KP$5,KY$144,RU,"U",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c r="KZ126" s="282"/>
      <c r="LA126" s="282"/>
      <c r="LB126" s="282"/>
    </row>
    <row r="127" spans="1:314" ht="11.25" customHeight="1" x14ac:dyDescent="0.25">
      <c r="B127" s="193" t="s">
        <v>192</v>
      </c>
      <c r="C127" s="214">
        <f>C$111</f>
        <v>0</v>
      </c>
      <c r="D127" s="214">
        <f t="shared" ref="D127:BO127" si="51">D$111</f>
        <v>0</v>
      </c>
      <c r="E127" s="214">
        <f t="shared" si="51"/>
        <v>0</v>
      </c>
      <c r="F127" s="214">
        <f t="shared" si="51"/>
        <v>0</v>
      </c>
      <c r="G127" s="214">
        <f t="shared" si="51"/>
        <v>0</v>
      </c>
      <c r="H127" s="214">
        <f t="shared" si="51"/>
        <v>0</v>
      </c>
      <c r="I127" s="214">
        <f t="shared" si="51"/>
        <v>0</v>
      </c>
      <c r="J127" s="214">
        <f t="shared" si="51"/>
        <v>0</v>
      </c>
      <c r="K127" s="214">
        <f t="shared" si="51"/>
        <v>0</v>
      </c>
      <c r="L127" s="214">
        <f t="shared" si="51"/>
        <v>0</v>
      </c>
      <c r="M127" s="214">
        <f t="shared" si="51"/>
        <v>0</v>
      </c>
      <c r="N127" s="214">
        <f t="shared" si="51"/>
        <v>0</v>
      </c>
      <c r="O127" s="214">
        <f t="shared" si="51"/>
        <v>0</v>
      </c>
      <c r="P127" s="214">
        <f t="shared" si="51"/>
        <v>0</v>
      </c>
      <c r="Q127" s="214">
        <f t="shared" si="51"/>
        <v>0</v>
      </c>
      <c r="R127" s="214">
        <f t="shared" si="51"/>
        <v>0</v>
      </c>
      <c r="S127" s="214">
        <f t="shared" si="51"/>
        <v>0</v>
      </c>
      <c r="T127" s="214">
        <f t="shared" si="51"/>
        <v>0</v>
      </c>
      <c r="U127" s="214">
        <f t="shared" si="51"/>
        <v>0</v>
      </c>
      <c r="V127" s="214">
        <f t="shared" si="51"/>
        <v>0</v>
      </c>
      <c r="W127" s="214">
        <f t="shared" si="51"/>
        <v>0</v>
      </c>
      <c r="X127" s="214">
        <f t="shared" si="51"/>
        <v>0</v>
      </c>
      <c r="Y127" s="214">
        <f t="shared" si="51"/>
        <v>0</v>
      </c>
      <c r="Z127" s="214">
        <f t="shared" si="51"/>
        <v>0</v>
      </c>
      <c r="AA127" s="214">
        <f t="shared" si="51"/>
        <v>0</v>
      </c>
      <c r="AB127" s="214">
        <f t="shared" si="51"/>
        <v>0</v>
      </c>
      <c r="AC127" s="214">
        <f t="shared" si="51"/>
        <v>0</v>
      </c>
      <c r="AD127" s="214">
        <f t="shared" si="51"/>
        <v>0</v>
      </c>
      <c r="AE127" s="214">
        <f t="shared" si="51"/>
        <v>0</v>
      </c>
      <c r="AF127" s="214">
        <f t="shared" si="51"/>
        <v>0</v>
      </c>
      <c r="AG127" s="214">
        <f t="shared" si="51"/>
        <v>0</v>
      </c>
      <c r="AH127" s="214">
        <f t="shared" si="51"/>
        <v>0</v>
      </c>
      <c r="AI127" s="214">
        <f t="shared" si="51"/>
        <v>0</v>
      </c>
      <c r="AJ127" s="214">
        <f t="shared" si="51"/>
        <v>0</v>
      </c>
      <c r="AK127" s="214">
        <f t="shared" si="51"/>
        <v>0</v>
      </c>
      <c r="AL127" s="214">
        <f t="shared" si="51"/>
        <v>0</v>
      </c>
      <c r="AM127" s="214">
        <f t="shared" si="51"/>
        <v>0</v>
      </c>
      <c r="AN127" s="214">
        <f t="shared" si="51"/>
        <v>0</v>
      </c>
      <c r="AO127" s="214">
        <f t="shared" si="51"/>
        <v>0</v>
      </c>
      <c r="AP127" s="214">
        <f t="shared" si="51"/>
        <v>0</v>
      </c>
      <c r="AQ127" s="214">
        <f t="shared" si="51"/>
        <v>0</v>
      </c>
      <c r="AR127" s="214">
        <f t="shared" si="51"/>
        <v>0</v>
      </c>
      <c r="AS127" s="214">
        <f t="shared" si="51"/>
        <v>0</v>
      </c>
      <c r="AT127" s="214">
        <f t="shared" si="51"/>
        <v>0</v>
      </c>
      <c r="AU127" s="214">
        <f t="shared" si="51"/>
        <v>0</v>
      </c>
      <c r="AV127" s="214">
        <f t="shared" si="51"/>
        <v>0</v>
      </c>
      <c r="AW127" s="214">
        <f t="shared" si="51"/>
        <v>0</v>
      </c>
      <c r="AX127" s="214">
        <f t="shared" si="51"/>
        <v>0</v>
      </c>
      <c r="AY127" s="214">
        <f t="shared" si="51"/>
        <v>0</v>
      </c>
      <c r="AZ127" s="214">
        <f t="shared" si="51"/>
        <v>0</v>
      </c>
      <c r="BA127" s="214">
        <f t="shared" si="51"/>
        <v>0</v>
      </c>
      <c r="BB127" s="214">
        <f t="shared" si="51"/>
        <v>0</v>
      </c>
      <c r="BC127" s="214">
        <f t="shared" si="51"/>
        <v>0</v>
      </c>
      <c r="BD127" s="214">
        <f t="shared" si="51"/>
        <v>0</v>
      </c>
      <c r="BE127" s="214">
        <f t="shared" si="51"/>
        <v>0</v>
      </c>
      <c r="BF127" s="214">
        <f t="shared" si="51"/>
        <v>0</v>
      </c>
      <c r="BG127" s="214">
        <f t="shared" si="51"/>
        <v>0</v>
      </c>
      <c r="BH127" s="214">
        <f t="shared" si="51"/>
        <v>0</v>
      </c>
      <c r="BI127" s="214">
        <f t="shared" si="51"/>
        <v>0</v>
      </c>
      <c r="BJ127" s="214">
        <f t="shared" si="51"/>
        <v>0</v>
      </c>
      <c r="BK127" s="214">
        <f t="shared" si="51"/>
        <v>0</v>
      </c>
      <c r="BL127" s="214">
        <f t="shared" si="51"/>
        <v>0</v>
      </c>
      <c r="BM127" s="214">
        <f t="shared" si="51"/>
        <v>0</v>
      </c>
      <c r="BN127" s="214">
        <f t="shared" si="51"/>
        <v>0</v>
      </c>
      <c r="BO127" s="214">
        <f t="shared" si="51"/>
        <v>0</v>
      </c>
      <c r="BP127" s="214">
        <f t="shared" ref="BP127:EA127" si="52">BP$111</f>
        <v>0</v>
      </c>
      <c r="BQ127" s="214">
        <f t="shared" si="52"/>
        <v>0</v>
      </c>
      <c r="BR127" s="214">
        <f t="shared" si="52"/>
        <v>0</v>
      </c>
      <c r="BS127" s="214">
        <f t="shared" si="52"/>
        <v>0</v>
      </c>
      <c r="BT127" s="214">
        <f t="shared" si="52"/>
        <v>0</v>
      </c>
      <c r="BU127" s="214">
        <f t="shared" si="52"/>
        <v>0</v>
      </c>
      <c r="BV127" s="214">
        <f t="shared" si="52"/>
        <v>0</v>
      </c>
      <c r="BW127" s="214">
        <f t="shared" si="52"/>
        <v>0</v>
      </c>
      <c r="BX127" s="214">
        <f t="shared" si="52"/>
        <v>0</v>
      </c>
      <c r="BY127" s="214">
        <f t="shared" si="52"/>
        <v>0</v>
      </c>
      <c r="BZ127" s="214">
        <f t="shared" si="52"/>
        <v>0</v>
      </c>
      <c r="CA127" s="214">
        <f t="shared" si="52"/>
        <v>0</v>
      </c>
      <c r="CB127" s="214">
        <f t="shared" si="52"/>
        <v>0</v>
      </c>
      <c r="CC127" s="214">
        <f t="shared" si="52"/>
        <v>0</v>
      </c>
      <c r="CD127" s="214">
        <f t="shared" si="52"/>
        <v>0</v>
      </c>
      <c r="CE127" s="214">
        <f t="shared" si="52"/>
        <v>0</v>
      </c>
      <c r="CF127" s="214">
        <f t="shared" si="52"/>
        <v>0</v>
      </c>
      <c r="CG127" s="214">
        <f t="shared" si="52"/>
        <v>0</v>
      </c>
      <c r="CH127" s="214">
        <f t="shared" si="52"/>
        <v>0</v>
      </c>
      <c r="CI127" s="214">
        <f t="shared" si="52"/>
        <v>0</v>
      </c>
      <c r="CJ127" s="214">
        <f t="shared" si="52"/>
        <v>0</v>
      </c>
      <c r="CK127" s="214">
        <f t="shared" si="52"/>
        <v>0</v>
      </c>
      <c r="CL127" s="214">
        <f t="shared" si="52"/>
        <v>0</v>
      </c>
      <c r="CM127" s="214">
        <f t="shared" si="52"/>
        <v>0</v>
      </c>
      <c r="CN127" s="214">
        <f t="shared" si="52"/>
        <v>0</v>
      </c>
      <c r="CO127" s="214">
        <f t="shared" si="52"/>
        <v>0</v>
      </c>
      <c r="CP127" s="214">
        <f t="shared" si="52"/>
        <v>0</v>
      </c>
      <c r="CQ127" s="214">
        <f t="shared" si="52"/>
        <v>0</v>
      </c>
      <c r="CR127" s="214">
        <f t="shared" si="52"/>
        <v>0</v>
      </c>
      <c r="CS127" s="214">
        <f t="shared" si="52"/>
        <v>0</v>
      </c>
      <c r="CT127" s="214">
        <f t="shared" si="52"/>
        <v>0</v>
      </c>
      <c r="CU127" s="214">
        <f t="shared" si="52"/>
        <v>0</v>
      </c>
      <c r="CV127" s="214">
        <f t="shared" si="52"/>
        <v>0</v>
      </c>
      <c r="CW127" s="214">
        <f t="shared" si="52"/>
        <v>0</v>
      </c>
      <c r="CX127" s="214">
        <f t="shared" si="52"/>
        <v>0</v>
      </c>
      <c r="CY127" s="214">
        <f t="shared" si="52"/>
        <v>0</v>
      </c>
      <c r="CZ127" s="214">
        <f t="shared" si="52"/>
        <v>0</v>
      </c>
      <c r="DA127" s="214">
        <f t="shared" si="52"/>
        <v>0</v>
      </c>
      <c r="DB127" s="214">
        <f t="shared" si="52"/>
        <v>0</v>
      </c>
      <c r="DC127" s="214">
        <f t="shared" si="52"/>
        <v>0</v>
      </c>
      <c r="DD127" s="214">
        <f t="shared" si="52"/>
        <v>0</v>
      </c>
      <c r="DE127" s="214">
        <f t="shared" si="52"/>
        <v>0</v>
      </c>
      <c r="DF127" s="214">
        <f t="shared" si="52"/>
        <v>0</v>
      </c>
      <c r="DG127" s="214">
        <f t="shared" si="52"/>
        <v>0</v>
      </c>
      <c r="DH127" s="214">
        <f t="shared" si="52"/>
        <v>0</v>
      </c>
      <c r="DI127" s="214">
        <f t="shared" si="52"/>
        <v>0</v>
      </c>
      <c r="DJ127" s="214">
        <f t="shared" si="52"/>
        <v>0</v>
      </c>
      <c r="DK127" s="214">
        <f t="shared" si="52"/>
        <v>0</v>
      </c>
      <c r="DL127" s="214">
        <f t="shared" si="52"/>
        <v>0</v>
      </c>
      <c r="DM127" s="214">
        <f t="shared" si="52"/>
        <v>0</v>
      </c>
      <c r="DN127" s="214">
        <f t="shared" si="52"/>
        <v>0</v>
      </c>
      <c r="DO127" s="214">
        <f t="shared" si="52"/>
        <v>0</v>
      </c>
      <c r="DP127" s="214">
        <f t="shared" si="52"/>
        <v>0</v>
      </c>
      <c r="DQ127" s="214">
        <f t="shared" si="52"/>
        <v>0</v>
      </c>
      <c r="DR127" s="214">
        <f t="shared" si="52"/>
        <v>0</v>
      </c>
      <c r="DS127" s="214">
        <f t="shared" si="52"/>
        <v>0</v>
      </c>
      <c r="DT127" s="214">
        <f t="shared" si="52"/>
        <v>0</v>
      </c>
      <c r="DU127" s="214">
        <f t="shared" si="52"/>
        <v>0</v>
      </c>
      <c r="DV127" s="214">
        <f t="shared" si="52"/>
        <v>0</v>
      </c>
      <c r="DW127" s="214">
        <f t="shared" si="52"/>
        <v>0</v>
      </c>
      <c r="DX127" s="214">
        <f t="shared" si="52"/>
        <v>0</v>
      </c>
      <c r="DY127" s="214">
        <f t="shared" si="52"/>
        <v>0</v>
      </c>
      <c r="DZ127" s="214">
        <f t="shared" si="52"/>
        <v>0</v>
      </c>
      <c r="EA127" s="214">
        <f t="shared" si="52"/>
        <v>0</v>
      </c>
      <c r="EB127" s="214">
        <f t="shared" ref="EB127:GM127" si="53">EB$111</f>
        <v>0</v>
      </c>
      <c r="EC127" s="214">
        <f t="shared" si="53"/>
        <v>0</v>
      </c>
      <c r="ED127" s="214">
        <f t="shared" si="53"/>
        <v>0</v>
      </c>
      <c r="EE127" s="214">
        <f t="shared" si="53"/>
        <v>0</v>
      </c>
      <c r="EF127" s="214">
        <f t="shared" si="53"/>
        <v>0</v>
      </c>
      <c r="EG127" s="214">
        <f t="shared" si="53"/>
        <v>0</v>
      </c>
      <c r="EH127" s="214">
        <f t="shared" si="53"/>
        <v>0</v>
      </c>
      <c r="EI127" s="214">
        <f t="shared" si="53"/>
        <v>0</v>
      </c>
      <c r="EJ127" s="214">
        <f t="shared" si="53"/>
        <v>0</v>
      </c>
      <c r="EK127" s="214">
        <f t="shared" si="53"/>
        <v>0</v>
      </c>
      <c r="EL127" s="214">
        <f t="shared" si="53"/>
        <v>0</v>
      </c>
      <c r="EM127" s="214">
        <f t="shared" si="53"/>
        <v>0</v>
      </c>
      <c r="EN127" s="214">
        <f t="shared" si="53"/>
        <v>0</v>
      </c>
      <c r="EO127" s="214">
        <f t="shared" si="53"/>
        <v>0</v>
      </c>
      <c r="EP127" s="214">
        <f t="shared" si="53"/>
        <v>0</v>
      </c>
      <c r="EQ127" s="214">
        <f t="shared" si="53"/>
        <v>0</v>
      </c>
      <c r="ER127" s="214">
        <f t="shared" si="53"/>
        <v>0</v>
      </c>
      <c r="ES127" s="214">
        <f t="shared" si="53"/>
        <v>0</v>
      </c>
      <c r="ET127" s="214">
        <f t="shared" si="53"/>
        <v>0</v>
      </c>
      <c r="EU127" s="214">
        <f t="shared" si="53"/>
        <v>0</v>
      </c>
      <c r="EV127" s="214">
        <f t="shared" si="53"/>
        <v>0</v>
      </c>
      <c r="EW127" s="214">
        <f t="shared" si="53"/>
        <v>0</v>
      </c>
      <c r="EX127" s="214">
        <f t="shared" si="53"/>
        <v>0</v>
      </c>
      <c r="EY127" s="214">
        <f t="shared" si="53"/>
        <v>0</v>
      </c>
      <c r="EZ127" s="214">
        <f t="shared" si="53"/>
        <v>0</v>
      </c>
      <c r="FA127" s="214">
        <f t="shared" si="53"/>
        <v>0</v>
      </c>
      <c r="FB127" s="214">
        <f t="shared" si="53"/>
        <v>0</v>
      </c>
      <c r="FC127" s="214">
        <f t="shared" si="53"/>
        <v>0</v>
      </c>
      <c r="FD127" s="214">
        <f t="shared" si="53"/>
        <v>0</v>
      </c>
      <c r="FE127" s="214">
        <f t="shared" si="53"/>
        <v>0</v>
      </c>
      <c r="FF127" s="214">
        <f t="shared" si="53"/>
        <v>0</v>
      </c>
      <c r="FG127" s="214">
        <f t="shared" si="53"/>
        <v>0</v>
      </c>
      <c r="FH127" s="214">
        <f t="shared" si="53"/>
        <v>0</v>
      </c>
      <c r="FI127" s="214">
        <f t="shared" si="53"/>
        <v>0</v>
      </c>
      <c r="FJ127" s="214">
        <f t="shared" si="53"/>
        <v>0</v>
      </c>
      <c r="FK127" s="214">
        <f t="shared" si="53"/>
        <v>0</v>
      </c>
      <c r="FL127" s="214">
        <f t="shared" si="53"/>
        <v>0</v>
      </c>
      <c r="FM127" s="214">
        <f t="shared" si="53"/>
        <v>0</v>
      </c>
      <c r="FN127" s="214">
        <f t="shared" si="53"/>
        <v>0</v>
      </c>
      <c r="FO127" s="214">
        <f t="shared" si="53"/>
        <v>0</v>
      </c>
      <c r="FP127" s="214">
        <f t="shared" si="53"/>
        <v>0</v>
      </c>
      <c r="FQ127" s="214">
        <f t="shared" si="53"/>
        <v>0</v>
      </c>
      <c r="FR127" s="214">
        <f t="shared" si="53"/>
        <v>0</v>
      </c>
      <c r="FS127" s="214">
        <f t="shared" si="53"/>
        <v>0</v>
      </c>
      <c r="FT127" s="214">
        <f t="shared" si="53"/>
        <v>0</v>
      </c>
      <c r="FU127" s="214">
        <f t="shared" si="53"/>
        <v>0</v>
      </c>
      <c r="FV127" s="214">
        <f t="shared" si="53"/>
        <v>0</v>
      </c>
      <c r="FW127" s="214">
        <f t="shared" si="53"/>
        <v>0</v>
      </c>
      <c r="FX127" s="214">
        <f t="shared" si="53"/>
        <v>0</v>
      </c>
      <c r="FY127" s="214">
        <f t="shared" si="53"/>
        <v>0</v>
      </c>
      <c r="FZ127" s="214">
        <f t="shared" si="53"/>
        <v>0</v>
      </c>
      <c r="GA127" s="214">
        <f t="shared" si="53"/>
        <v>0</v>
      </c>
      <c r="GB127" s="214">
        <f t="shared" si="53"/>
        <v>0</v>
      </c>
      <c r="GC127" s="214">
        <f t="shared" si="53"/>
        <v>0</v>
      </c>
      <c r="GD127" s="214">
        <f t="shared" si="53"/>
        <v>0</v>
      </c>
      <c r="GE127" s="214">
        <f t="shared" si="53"/>
        <v>0</v>
      </c>
      <c r="GF127" s="214">
        <f t="shared" si="53"/>
        <v>0</v>
      </c>
      <c r="GG127" s="214">
        <f t="shared" si="53"/>
        <v>0</v>
      </c>
      <c r="GH127" s="214">
        <f t="shared" si="53"/>
        <v>0</v>
      </c>
      <c r="GI127" s="214">
        <f t="shared" si="53"/>
        <v>0</v>
      </c>
      <c r="GJ127" s="214">
        <f t="shared" si="53"/>
        <v>0</v>
      </c>
      <c r="GK127" s="214">
        <f t="shared" si="53"/>
        <v>0</v>
      </c>
      <c r="GL127" s="214">
        <f t="shared" si="53"/>
        <v>0</v>
      </c>
      <c r="GM127" s="214">
        <f t="shared" si="53"/>
        <v>0</v>
      </c>
      <c r="GN127" s="214">
        <f t="shared" ref="GN127:IY127" si="54">GN$111</f>
        <v>0</v>
      </c>
      <c r="GO127" s="214">
        <f t="shared" si="54"/>
        <v>0</v>
      </c>
      <c r="GP127" s="214">
        <f t="shared" si="54"/>
        <v>0</v>
      </c>
      <c r="GQ127" s="214">
        <f t="shared" si="54"/>
        <v>0</v>
      </c>
      <c r="GR127" s="214">
        <f t="shared" si="54"/>
        <v>0</v>
      </c>
      <c r="GS127" s="214">
        <f t="shared" si="54"/>
        <v>0</v>
      </c>
      <c r="GT127" s="214">
        <f t="shared" si="54"/>
        <v>0</v>
      </c>
      <c r="GU127" s="214">
        <f t="shared" si="54"/>
        <v>0</v>
      </c>
      <c r="GV127" s="214">
        <f t="shared" si="54"/>
        <v>0</v>
      </c>
      <c r="GW127" s="214">
        <f t="shared" si="54"/>
        <v>0</v>
      </c>
      <c r="GX127" s="214">
        <f t="shared" si="54"/>
        <v>0</v>
      </c>
      <c r="GY127" s="214">
        <f t="shared" si="54"/>
        <v>0</v>
      </c>
      <c r="GZ127" s="214">
        <f t="shared" si="54"/>
        <v>0</v>
      </c>
      <c r="HA127" s="214">
        <f t="shared" si="54"/>
        <v>0</v>
      </c>
      <c r="HB127" s="214">
        <f t="shared" si="54"/>
        <v>0</v>
      </c>
      <c r="HC127" s="214">
        <f t="shared" si="54"/>
        <v>0</v>
      </c>
      <c r="HD127" s="214">
        <f t="shared" si="54"/>
        <v>0</v>
      </c>
      <c r="HE127" s="214">
        <f t="shared" si="54"/>
        <v>0</v>
      </c>
      <c r="HF127" s="214">
        <f t="shared" si="54"/>
        <v>0</v>
      </c>
      <c r="HG127" s="214">
        <f t="shared" si="54"/>
        <v>0</v>
      </c>
      <c r="HH127" s="214">
        <f t="shared" si="54"/>
        <v>0</v>
      </c>
      <c r="HI127" s="214">
        <f t="shared" si="54"/>
        <v>0</v>
      </c>
      <c r="HJ127" s="214">
        <f t="shared" si="54"/>
        <v>0</v>
      </c>
      <c r="HK127" s="214">
        <f t="shared" si="54"/>
        <v>0</v>
      </c>
      <c r="HL127" s="214">
        <f t="shared" si="54"/>
        <v>0</v>
      </c>
      <c r="HM127" s="214">
        <f t="shared" si="54"/>
        <v>0</v>
      </c>
      <c r="HN127" s="214">
        <f t="shared" si="54"/>
        <v>0</v>
      </c>
      <c r="HO127" s="214">
        <f t="shared" si="54"/>
        <v>0</v>
      </c>
      <c r="HP127" s="214">
        <f t="shared" si="54"/>
        <v>0</v>
      </c>
      <c r="HQ127" s="214">
        <f t="shared" si="54"/>
        <v>0</v>
      </c>
      <c r="HR127" s="214">
        <f t="shared" si="54"/>
        <v>0</v>
      </c>
      <c r="HS127" s="214">
        <f t="shared" si="54"/>
        <v>0</v>
      </c>
      <c r="HT127" s="214">
        <f t="shared" si="54"/>
        <v>0</v>
      </c>
      <c r="HU127" s="214">
        <f t="shared" si="54"/>
        <v>0</v>
      </c>
      <c r="HV127" s="214">
        <f t="shared" si="54"/>
        <v>0</v>
      </c>
      <c r="HW127" s="214">
        <f t="shared" si="54"/>
        <v>0</v>
      </c>
      <c r="HX127" s="214">
        <f t="shared" si="54"/>
        <v>0</v>
      </c>
      <c r="HY127" s="214">
        <f t="shared" si="54"/>
        <v>0</v>
      </c>
      <c r="HZ127" s="214">
        <f t="shared" si="54"/>
        <v>0</v>
      </c>
      <c r="IA127" s="214">
        <f t="shared" si="54"/>
        <v>0</v>
      </c>
      <c r="IB127" s="214">
        <f t="shared" si="54"/>
        <v>0</v>
      </c>
      <c r="IC127" s="214">
        <f t="shared" si="54"/>
        <v>0</v>
      </c>
      <c r="ID127" s="214">
        <f t="shared" si="54"/>
        <v>0</v>
      </c>
      <c r="IE127" s="214">
        <f t="shared" si="54"/>
        <v>0</v>
      </c>
      <c r="IF127" s="214">
        <f t="shared" si="54"/>
        <v>0</v>
      </c>
      <c r="IG127" s="214">
        <f t="shared" si="54"/>
        <v>0</v>
      </c>
      <c r="IH127" s="214">
        <f t="shared" si="54"/>
        <v>0</v>
      </c>
      <c r="II127" s="214">
        <f t="shared" si="54"/>
        <v>0</v>
      </c>
      <c r="IJ127" s="214">
        <f t="shared" si="54"/>
        <v>0</v>
      </c>
      <c r="IK127" s="214">
        <f t="shared" si="54"/>
        <v>0</v>
      </c>
      <c r="IL127" s="214">
        <f t="shared" si="54"/>
        <v>0</v>
      </c>
      <c r="IM127" s="214">
        <f t="shared" si="54"/>
        <v>0</v>
      </c>
      <c r="IN127" s="214">
        <f t="shared" si="54"/>
        <v>0</v>
      </c>
      <c r="IO127" s="214">
        <f t="shared" si="54"/>
        <v>0</v>
      </c>
      <c r="IP127" s="214">
        <f t="shared" si="54"/>
        <v>0</v>
      </c>
      <c r="IQ127" s="214">
        <f t="shared" si="54"/>
        <v>0</v>
      </c>
      <c r="IR127" s="214">
        <f t="shared" si="54"/>
        <v>0</v>
      </c>
      <c r="IS127" s="214">
        <f t="shared" si="54"/>
        <v>0</v>
      </c>
      <c r="IT127" s="214">
        <f t="shared" si="54"/>
        <v>0</v>
      </c>
      <c r="IU127" s="214">
        <f t="shared" si="54"/>
        <v>0</v>
      </c>
      <c r="IV127" s="214">
        <f t="shared" si="54"/>
        <v>0</v>
      </c>
      <c r="IW127" s="214">
        <f t="shared" si="54"/>
        <v>0</v>
      </c>
      <c r="IX127" s="214">
        <f t="shared" si="54"/>
        <v>0</v>
      </c>
      <c r="IY127" s="214">
        <f t="shared" si="54"/>
        <v>0</v>
      </c>
      <c r="IZ127" s="214">
        <f t="shared" ref="IZ127:KP127" si="55">IZ$111</f>
        <v>0</v>
      </c>
      <c r="JA127" s="214">
        <f t="shared" si="55"/>
        <v>0</v>
      </c>
      <c r="JB127" s="214">
        <f t="shared" si="55"/>
        <v>0</v>
      </c>
      <c r="JC127" s="214">
        <f t="shared" si="55"/>
        <v>0</v>
      </c>
      <c r="JD127" s="214">
        <f t="shared" si="55"/>
        <v>0</v>
      </c>
      <c r="JE127" s="214">
        <f t="shared" si="55"/>
        <v>0</v>
      </c>
      <c r="JF127" s="214">
        <f t="shared" si="55"/>
        <v>0</v>
      </c>
      <c r="JG127" s="214">
        <f t="shared" si="55"/>
        <v>0</v>
      </c>
      <c r="JH127" s="214">
        <f t="shared" si="55"/>
        <v>0</v>
      </c>
      <c r="JI127" s="214">
        <f t="shared" si="55"/>
        <v>0</v>
      </c>
      <c r="JJ127" s="214">
        <f t="shared" si="55"/>
        <v>0</v>
      </c>
      <c r="JK127" s="214">
        <f t="shared" si="55"/>
        <v>0</v>
      </c>
      <c r="JL127" s="214">
        <f t="shared" si="55"/>
        <v>0</v>
      </c>
      <c r="JM127" s="214">
        <f t="shared" si="55"/>
        <v>0</v>
      </c>
      <c r="JN127" s="214">
        <f t="shared" si="55"/>
        <v>0</v>
      </c>
      <c r="JO127" s="214">
        <f t="shared" si="55"/>
        <v>0</v>
      </c>
      <c r="JP127" s="214">
        <f t="shared" si="55"/>
        <v>0</v>
      </c>
      <c r="JQ127" s="214">
        <f t="shared" si="55"/>
        <v>0</v>
      </c>
      <c r="JR127" s="214">
        <f t="shared" si="55"/>
        <v>0</v>
      </c>
      <c r="JS127" s="214">
        <f t="shared" si="55"/>
        <v>0</v>
      </c>
      <c r="JT127" s="214">
        <f t="shared" si="55"/>
        <v>0</v>
      </c>
      <c r="JU127" s="214">
        <f t="shared" si="55"/>
        <v>0</v>
      </c>
      <c r="JV127" s="214">
        <f t="shared" si="55"/>
        <v>0</v>
      </c>
      <c r="JW127" s="214">
        <f t="shared" si="55"/>
        <v>0</v>
      </c>
      <c r="JX127" s="214">
        <f t="shared" si="55"/>
        <v>0</v>
      </c>
      <c r="JY127" s="214">
        <f t="shared" si="55"/>
        <v>0</v>
      </c>
      <c r="JZ127" s="214">
        <f t="shared" si="55"/>
        <v>0</v>
      </c>
      <c r="KA127" s="214">
        <f t="shared" si="55"/>
        <v>0</v>
      </c>
      <c r="KB127" s="214">
        <f t="shared" si="55"/>
        <v>0</v>
      </c>
      <c r="KC127" s="214">
        <f t="shared" si="55"/>
        <v>0</v>
      </c>
      <c r="KD127" s="214">
        <f t="shared" si="55"/>
        <v>0</v>
      </c>
      <c r="KE127" s="214">
        <f t="shared" si="55"/>
        <v>0</v>
      </c>
      <c r="KF127" s="214">
        <f t="shared" si="55"/>
        <v>0</v>
      </c>
      <c r="KG127" s="214">
        <f t="shared" si="55"/>
        <v>0</v>
      </c>
      <c r="KH127" s="214">
        <f t="shared" si="55"/>
        <v>0</v>
      </c>
      <c r="KI127" s="214">
        <f t="shared" si="55"/>
        <v>0</v>
      </c>
      <c r="KJ127" s="214">
        <f t="shared" si="55"/>
        <v>0</v>
      </c>
      <c r="KK127" s="214">
        <f t="shared" si="55"/>
        <v>0</v>
      </c>
      <c r="KL127" s="214">
        <f t="shared" si="55"/>
        <v>0</v>
      </c>
      <c r="KM127" s="214">
        <f t="shared" si="55"/>
        <v>0</v>
      </c>
      <c r="KN127" s="214">
        <f t="shared" si="55"/>
        <v>0</v>
      </c>
      <c r="KO127" s="214">
        <f t="shared" si="55"/>
        <v>0</v>
      </c>
      <c r="KP127" s="214">
        <f t="shared" si="55"/>
        <v>0</v>
      </c>
      <c r="KQ127" s="215"/>
      <c r="KR127" s="576" t="s">
        <v>439</v>
      </c>
      <c r="KS127" s="577" t="e">
        <f>KS126/F2DInvestedCap</f>
        <v>#DIV/0!</v>
      </c>
      <c r="KT127" s="577" t="e">
        <f>KT126/F2DInvestedCap</f>
        <v>#DIV/0!</v>
      </c>
      <c r="KU127" s="577" t="e">
        <f>KU126/F2DInvestedCap</f>
        <v>#DIV/0!</v>
      </c>
      <c r="KV127" s="578"/>
      <c r="KW127" s="409"/>
      <c r="KX127" s="316"/>
      <c r="KY127" s="52"/>
      <c r="KZ127" s="185"/>
      <c r="LA127" s="185"/>
      <c r="LB127" s="185"/>
    </row>
    <row r="128" spans="1:314" ht="11.25" customHeight="1" x14ac:dyDescent="0.25">
      <c r="B128" s="193"/>
      <c r="C128" s="214"/>
      <c r="D128" s="214"/>
      <c r="E128" s="214"/>
      <c r="F128" s="214"/>
      <c r="G128" s="214"/>
      <c r="H128" s="214"/>
      <c r="I128" s="214"/>
      <c r="J128" s="214"/>
      <c r="K128" s="214"/>
      <c r="L128" s="214"/>
      <c r="M128" s="214"/>
      <c r="N128" s="214"/>
      <c r="O128" s="214"/>
      <c r="P128" s="214"/>
      <c r="Q128" s="214"/>
      <c r="R128" s="214"/>
      <c r="S128" s="214"/>
      <c r="T128" s="214"/>
      <c r="U128" s="214"/>
      <c r="V128" s="214"/>
      <c r="W128" s="214"/>
      <c r="X128" s="214"/>
      <c r="Y128" s="214"/>
      <c r="Z128" s="214"/>
      <c r="AA128" s="214"/>
      <c r="AB128" s="214"/>
      <c r="AC128" s="214"/>
      <c r="AD128" s="214"/>
      <c r="AE128" s="214"/>
      <c r="AF128" s="214"/>
      <c r="AG128" s="214"/>
      <c r="AH128" s="214"/>
      <c r="AI128" s="214"/>
      <c r="AJ128" s="214"/>
      <c r="AK128" s="214"/>
      <c r="AL128" s="214"/>
      <c r="AM128" s="214"/>
      <c r="AN128" s="214"/>
      <c r="AO128" s="214"/>
      <c r="AP128" s="214"/>
      <c r="AQ128" s="214"/>
      <c r="AR128" s="214"/>
      <c r="AS128" s="214"/>
      <c r="AT128" s="214"/>
      <c r="AU128" s="214"/>
      <c r="AV128" s="214"/>
      <c r="AW128" s="214"/>
      <c r="AX128" s="214"/>
      <c r="AY128" s="214"/>
      <c r="AZ128" s="214"/>
      <c r="BA128" s="214"/>
      <c r="BB128" s="214"/>
      <c r="BC128" s="214"/>
      <c r="BD128" s="214"/>
      <c r="BE128" s="214"/>
      <c r="BF128" s="214"/>
      <c r="BG128" s="214"/>
      <c r="BH128" s="214"/>
      <c r="BI128" s="214"/>
      <c r="BJ128" s="214"/>
      <c r="BK128" s="214"/>
      <c r="BL128" s="214"/>
      <c r="BM128" s="214"/>
      <c r="BN128" s="214"/>
      <c r="BO128" s="214"/>
      <c r="BP128" s="214"/>
      <c r="BQ128" s="214"/>
      <c r="BR128" s="214"/>
      <c r="BS128" s="214"/>
      <c r="BT128" s="214"/>
      <c r="BU128" s="214"/>
      <c r="BV128" s="214"/>
      <c r="BW128" s="214"/>
      <c r="BX128" s="214"/>
      <c r="BY128" s="214"/>
      <c r="BZ128" s="214"/>
      <c r="CA128" s="214"/>
      <c r="CB128" s="214"/>
      <c r="CC128" s="214"/>
      <c r="CD128" s="214"/>
      <c r="CE128" s="214"/>
      <c r="CF128" s="214"/>
      <c r="CG128" s="214"/>
      <c r="CH128" s="214"/>
      <c r="CI128" s="214"/>
      <c r="CJ128" s="214"/>
      <c r="CK128" s="214"/>
      <c r="CL128" s="214"/>
      <c r="CM128" s="214"/>
      <c r="CN128" s="214"/>
      <c r="CO128" s="214"/>
      <c r="CP128" s="214"/>
      <c r="CQ128" s="214"/>
      <c r="CR128" s="214"/>
      <c r="CS128" s="214"/>
      <c r="CT128" s="214"/>
      <c r="CU128" s="214"/>
      <c r="CV128" s="214"/>
      <c r="CW128" s="214"/>
      <c r="CX128" s="214"/>
      <c r="CY128" s="214"/>
      <c r="CZ128" s="214"/>
      <c r="DA128" s="214"/>
      <c r="DB128" s="214"/>
      <c r="DC128" s="214"/>
      <c r="DD128" s="214"/>
      <c r="DE128" s="214"/>
      <c r="DF128" s="214"/>
      <c r="DG128" s="214"/>
      <c r="DH128" s="214"/>
      <c r="DI128" s="214"/>
      <c r="DJ128" s="214"/>
      <c r="DK128" s="214"/>
      <c r="DL128" s="214"/>
      <c r="DM128" s="214"/>
      <c r="DN128" s="214"/>
      <c r="DO128" s="214"/>
      <c r="DP128" s="214"/>
      <c r="DQ128" s="214"/>
      <c r="DR128" s="214"/>
      <c r="DS128" s="214"/>
      <c r="DT128" s="214"/>
      <c r="DU128" s="214"/>
      <c r="DV128" s="214"/>
      <c r="DW128" s="214"/>
      <c r="DX128" s="214"/>
      <c r="DY128" s="214"/>
      <c r="DZ128" s="214"/>
      <c r="EA128" s="214"/>
      <c r="EB128" s="214"/>
      <c r="EC128" s="214"/>
      <c r="ED128" s="214"/>
      <c r="EE128" s="214"/>
      <c r="EF128" s="214"/>
      <c r="EG128" s="214"/>
      <c r="EH128" s="214"/>
      <c r="EI128" s="214"/>
      <c r="EJ128" s="214"/>
      <c r="EK128" s="214"/>
      <c r="EL128" s="214"/>
      <c r="EM128" s="214"/>
      <c r="EN128" s="214"/>
      <c r="EO128" s="214"/>
      <c r="EP128" s="214"/>
      <c r="EQ128" s="214"/>
      <c r="ER128" s="214"/>
      <c r="ES128" s="214"/>
      <c r="ET128" s="214"/>
      <c r="EU128" s="214"/>
      <c r="EV128" s="214"/>
      <c r="EW128" s="214"/>
      <c r="EX128" s="214"/>
      <c r="EY128" s="214"/>
      <c r="EZ128" s="214"/>
      <c r="FA128" s="214"/>
      <c r="FB128" s="214"/>
      <c r="FC128" s="214"/>
      <c r="FD128" s="214"/>
      <c r="FE128" s="214"/>
      <c r="FF128" s="214"/>
      <c r="FG128" s="214"/>
      <c r="FH128" s="214"/>
      <c r="FI128" s="214"/>
      <c r="FJ128" s="214"/>
      <c r="FK128" s="214"/>
      <c r="FL128" s="214"/>
      <c r="FM128" s="214"/>
      <c r="FN128" s="214"/>
      <c r="FO128" s="214"/>
      <c r="FP128" s="214"/>
      <c r="FQ128" s="214"/>
      <c r="FR128" s="214"/>
      <c r="FS128" s="214"/>
      <c r="FT128" s="214"/>
      <c r="FU128" s="214"/>
      <c r="FV128" s="214"/>
      <c r="FW128" s="214"/>
      <c r="FX128" s="214"/>
      <c r="FY128" s="214"/>
      <c r="FZ128" s="214"/>
      <c r="GA128" s="214"/>
      <c r="GB128" s="214"/>
      <c r="GC128" s="214"/>
      <c r="GD128" s="214"/>
      <c r="GE128" s="214"/>
      <c r="GF128" s="214"/>
      <c r="GG128" s="214"/>
      <c r="GH128" s="214"/>
      <c r="GI128" s="214"/>
      <c r="GJ128" s="214"/>
      <c r="GK128" s="214"/>
      <c r="GL128" s="214"/>
      <c r="GM128" s="214"/>
      <c r="GN128" s="214"/>
      <c r="GO128" s="214"/>
      <c r="GP128" s="214"/>
      <c r="GQ128" s="214"/>
      <c r="GR128" s="214"/>
      <c r="GS128" s="214"/>
      <c r="GT128" s="214"/>
      <c r="GU128" s="214"/>
      <c r="GV128" s="214"/>
      <c r="GW128" s="214"/>
      <c r="GX128" s="214"/>
      <c r="GY128" s="214"/>
      <c r="GZ128" s="214"/>
      <c r="HA128" s="214"/>
      <c r="HB128" s="214"/>
      <c r="HC128" s="214"/>
      <c r="HD128" s="214"/>
      <c r="HE128" s="214"/>
      <c r="HF128" s="214"/>
      <c r="HG128" s="214"/>
      <c r="HH128" s="214"/>
      <c r="HI128" s="214"/>
      <c r="HJ128" s="214"/>
      <c r="HK128" s="214"/>
      <c r="HL128" s="214"/>
      <c r="HM128" s="214"/>
      <c r="HN128" s="214"/>
      <c r="HO128" s="214"/>
      <c r="HP128" s="214"/>
      <c r="HQ128" s="214"/>
      <c r="HR128" s="214"/>
      <c r="HS128" s="214"/>
      <c r="HT128" s="214"/>
      <c r="HU128" s="214"/>
      <c r="HV128" s="214"/>
      <c r="HW128" s="214"/>
      <c r="HX128" s="214"/>
      <c r="HY128" s="214"/>
      <c r="HZ128" s="214"/>
      <c r="IA128" s="214"/>
      <c r="IB128" s="214"/>
      <c r="IC128" s="214"/>
      <c r="ID128" s="214"/>
      <c r="IE128" s="214"/>
      <c r="IF128" s="214"/>
      <c r="IG128" s="214"/>
      <c r="IH128" s="214"/>
      <c r="II128" s="214"/>
      <c r="IJ128" s="214"/>
      <c r="IK128" s="214"/>
      <c r="IL128" s="214"/>
      <c r="IM128" s="214"/>
      <c r="IN128" s="214"/>
      <c r="IO128" s="214"/>
      <c r="IP128" s="214"/>
      <c r="IQ128" s="214"/>
      <c r="IR128" s="214"/>
      <c r="IS128" s="214"/>
      <c r="IT128" s="214"/>
      <c r="IU128" s="214"/>
      <c r="IV128" s="214"/>
      <c r="IW128" s="214"/>
      <c r="IX128" s="214"/>
      <c r="IY128" s="214"/>
      <c r="IZ128" s="214"/>
      <c r="JA128" s="214"/>
      <c r="JB128" s="214"/>
      <c r="JC128" s="214"/>
      <c r="JD128" s="214"/>
      <c r="JE128" s="214"/>
      <c r="JF128" s="214"/>
      <c r="JG128" s="214"/>
      <c r="JH128" s="214"/>
      <c r="JI128" s="214"/>
      <c r="JJ128" s="214"/>
      <c r="JK128" s="214"/>
      <c r="JL128" s="214"/>
      <c r="JM128" s="214"/>
      <c r="JN128" s="214"/>
      <c r="JO128" s="214"/>
      <c r="JP128" s="214"/>
      <c r="JQ128" s="214"/>
      <c r="JR128" s="214"/>
      <c r="JS128" s="214"/>
      <c r="JT128" s="214"/>
      <c r="JU128" s="214"/>
      <c r="JV128" s="214"/>
      <c r="JW128" s="214"/>
      <c r="JX128" s="214"/>
      <c r="JY128" s="214"/>
      <c r="JZ128" s="214"/>
      <c r="KA128" s="214"/>
      <c r="KB128" s="214"/>
      <c r="KC128" s="214"/>
      <c r="KD128" s="214"/>
      <c r="KE128" s="214"/>
      <c r="KF128" s="214"/>
      <c r="KG128" s="214"/>
      <c r="KH128" s="214"/>
      <c r="KI128" s="214"/>
      <c r="KJ128" s="214"/>
      <c r="KK128" s="214"/>
      <c r="KL128" s="214"/>
      <c r="KM128" s="214"/>
      <c r="KN128" s="214"/>
      <c r="KO128" s="214"/>
      <c r="KP128" s="214"/>
      <c r="KQ128" s="216"/>
      <c r="KR128" s="578"/>
      <c r="KS128" s="578"/>
      <c r="KT128" s="578"/>
      <c r="KU128" s="578"/>
      <c r="KV128" s="578"/>
      <c r="KW128" s="409"/>
      <c r="KX128" s="314" t="s">
        <v>137</v>
      </c>
      <c r="KY128" s="207">
        <f>SUMIFS(TotalFinCost,$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c r="KZ128" s="185"/>
      <c r="LA128" s="185"/>
      <c r="LB128" s="185"/>
    </row>
    <row r="129" spans="1:314" ht="11.25" customHeight="1" x14ac:dyDescent="0.25">
      <c r="B129" s="193" t="s">
        <v>193</v>
      </c>
      <c r="C129" s="217">
        <f t="shared" ref="C129:BN129" si="56">IFERROR(-C123+C126+C127,"")</f>
        <v>0</v>
      </c>
      <c r="D129" s="217">
        <f t="shared" si="56"/>
        <v>0</v>
      </c>
      <c r="E129" s="217">
        <f t="shared" si="56"/>
        <v>0</v>
      </c>
      <c r="F129" s="217">
        <f t="shared" si="56"/>
        <v>0</v>
      </c>
      <c r="G129" s="217">
        <f t="shared" si="56"/>
        <v>0</v>
      </c>
      <c r="H129" s="217">
        <f t="shared" si="56"/>
        <v>0</v>
      </c>
      <c r="I129" s="217">
        <f t="shared" si="56"/>
        <v>0</v>
      </c>
      <c r="J129" s="217">
        <f t="shared" si="56"/>
        <v>0</v>
      </c>
      <c r="K129" s="217">
        <f t="shared" si="56"/>
        <v>0</v>
      </c>
      <c r="L129" s="217">
        <f t="shared" si="56"/>
        <v>0</v>
      </c>
      <c r="M129" s="217">
        <f t="shared" si="56"/>
        <v>0</v>
      </c>
      <c r="N129" s="217">
        <f t="shared" si="56"/>
        <v>0</v>
      </c>
      <c r="O129" s="217">
        <f t="shared" si="56"/>
        <v>0</v>
      </c>
      <c r="P129" s="217">
        <f t="shared" si="56"/>
        <v>0</v>
      </c>
      <c r="Q129" s="217">
        <f t="shared" si="56"/>
        <v>0</v>
      </c>
      <c r="R129" s="217">
        <f t="shared" si="56"/>
        <v>0</v>
      </c>
      <c r="S129" s="217">
        <f t="shared" si="56"/>
        <v>0</v>
      </c>
      <c r="T129" s="217">
        <f t="shared" si="56"/>
        <v>0</v>
      </c>
      <c r="U129" s="217">
        <f t="shared" si="56"/>
        <v>0</v>
      </c>
      <c r="V129" s="217">
        <f t="shared" si="56"/>
        <v>0</v>
      </c>
      <c r="W129" s="217">
        <f t="shared" si="56"/>
        <v>0</v>
      </c>
      <c r="X129" s="217">
        <f t="shared" si="56"/>
        <v>0</v>
      </c>
      <c r="Y129" s="217">
        <f t="shared" si="56"/>
        <v>0</v>
      </c>
      <c r="Z129" s="217">
        <f t="shared" si="56"/>
        <v>0</v>
      </c>
      <c r="AA129" s="217">
        <f t="shared" si="56"/>
        <v>0</v>
      </c>
      <c r="AB129" s="217">
        <f t="shared" si="56"/>
        <v>0</v>
      </c>
      <c r="AC129" s="217">
        <f t="shared" si="56"/>
        <v>0</v>
      </c>
      <c r="AD129" s="217">
        <f t="shared" si="56"/>
        <v>0</v>
      </c>
      <c r="AE129" s="217">
        <f t="shared" si="56"/>
        <v>0</v>
      </c>
      <c r="AF129" s="217">
        <f t="shared" si="56"/>
        <v>0</v>
      </c>
      <c r="AG129" s="217">
        <f t="shared" si="56"/>
        <v>0</v>
      </c>
      <c r="AH129" s="217">
        <f t="shared" si="56"/>
        <v>0</v>
      </c>
      <c r="AI129" s="217">
        <f t="shared" si="56"/>
        <v>0</v>
      </c>
      <c r="AJ129" s="217">
        <f t="shared" si="56"/>
        <v>0</v>
      </c>
      <c r="AK129" s="217">
        <f t="shared" si="56"/>
        <v>0</v>
      </c>
      <c r="AL129" s="217">
        <f t="shared" si="56"/>
        <v>0</v>
      </c>
      <c r="AM129" s="217">
        <f t="shared" si="56"/>
        <v>0</v>
      </c>
      <c r="AN129" s="217">
        <f t="shared" si="56"/>
        <v>0</v>
      </c>
      <c r="AO129" s="217">
        <f t="shared" si="56"/>
        <v>0</v>
      </c>
      <c r="AP129" s="217">
        <f t="shared" si="56"/>
        <v>0</v>
      </c>
      <c r="AQ129" s="217">
        <f t="shared" si="56"/>
        <v>0</v>
      </c>
      <c r="AR129" s="217">
        <f t="shared" si="56"/>
        <v>0</v>
      </c>
      <c r="AS129" s="217">
        <f t="shared" si="56"/>
        <v>0</v>
      </c>
      <c r="AT129" s="217">
        <f t="shared" si="56"/>
        <v>0</v>
      </c>
      <c r="AU129" s="217">
        <f t="shared" si="56"/>
        <v>0</v>
      </c>
      <c r="AV129" s="217">
        <f t="shared" si="56"/>
        <v>0</v>
      </c>
      <c r="AW129" s="217">
        <f t="shared" si="56"/>
        <v>0</v>
      </c>
      <c r="AX129" s="217">
        <f t="shared" si="56"/>
        <v>0</v>
      </c>
      <c r="AY129" s="217">
        <f t="shared" si="56"/>
        <v>0</v>
      </c>
      <c r="AZ129" s="217">
        <f t="shared" si="56"/>
        <v>0</v>
      </c>
      <c r="BA129" s="217">
        <f t="shared" si="56"/>
        <v>0</v>
      </c>
      <c r="BB129" s="217">
        <f t="shared" si="56"/>
        <v>0</v>
      </c>
      <c r="BC129" s="217">
        <f t="shared" si="56"/>
        <v>0</v>
      </c>
      <c r="BD129" s="217">
        <f t="shared" si="56"/>
        <v>0</v>
      </c>
      <c r="BE129" s="217">
        <f t="shared" si="56"/>
        <v>0</v>
      </c>
      <c r="BF129" s="217">
        <f t="shared" si="56"/>
        <v>0</v>
      </c>
      <c r="BG129" s="217">
        <f t="shared" si="56"/>
        <v>0</v>
      </c>
      <c r="BH129" s="217">
        <f t="shared" si="56"/>
        <v>0</v>
      </c>
      <c r="BI129" s="217">
        <f t="shared" si="56"/>
        <v>0</v>
      </c>
      <c r="BJ129" s="217">
        <f t="shared" si="56"/>
        <v>0</v>
      </c>
      <c r="BK129" s="217">
        <f t="shared" si="56"/>
        <v>0</v>
      </c>
      <c r="BL129" s="217">
        <f t="shared" si="56"/>
        <v>0</v>
      </c>
      <c r="BM129" s="217">
        <f t="shared" si="56"/>
        <v>0</v>
      </c>
      <c r="BN129" s="217">
        <f t="shared" si="56"/>
        <v>0</v>
      </c>
      <c r="BO129" s="217">
        <f t="shared" ref="BO129:DZ129" si="57">IFERROR(-BO123+BO126+BO127,"")</f>
        <v>0</v>
      </c>
      <c r="BP129" s="217">
        <f t="shared" si="57"/>
        <v>0</v>
      </c>
      <c r="BQ129" s="217">
        <f t="shared" si="57"/>
        <v>0</v>
      </c>
      <c r="BR129" s="217">
        <f t="shared" si="57"/>
        <v>0</v>
      </c>
      <c r="BS129" s="217">
        <f t="shared" si="57"/>
        <v>0</v>
      </c>
      <c r="BT129" s="217">
        <f t="shared" si="57"/>
        <v>0</v>
      </c>
      <c r="BU129" s="217">
        <f t="shared" si="57"/>
        <v>0</v>
      </c>
      <c r="BV129" s="217">
        <f t="shared" si="57"/>
        <v>0</v>
      </c>
      <c r="BW129" s="217">
        <f t="shared" si="57"/>
        <v>0</v>
      </c>
      <c r="BX129" s="217">
        <f t="shared" si="57"/>
        <v>0</v>
      </c>
      <c r="BY129" s="217">
        <f t="shared" si="57"/>
        <v>0</v>
      </c>
      <c r="BZ129" s="217">
        <f t="shared" si="57"/>
        <v>0</v>
      </c>
      <c r="CA129" s="217">
        <f t="shared" si="57"/>
        <v>0</v>
      </c>
      <c r="CB129" s="217">
        <f t="shared" si="57"/>
        <v>0</v>
      </c>
      <c r="CC129" s="217">
        <f t="shared" si="57"/>
        <v>0</v>
      </c>
      <c r="CD129" s="217">
        <f t="shared" si="57"/>
        <v>0</v>
      </c>
      <c r="CE129" s="217">
        <f t="shared" si="57"/>
        <v>0</v>
      </c>
      <c r="CF129" s="217">
        <f t="shared" si="57"/>
        <v>0</v>
      </c>
      <c r="CG129" s="217">
        <f t="shared" si="57"/>
        <v>0</v>
      </c>
      <c r="CH129" s="217">
        <f t="shared" si="57"/>
        <v>0</v>
      </c>
      <c r="CI129" s="217">
        <f t="shared" si="57"/>
        <v>0</v>
      </c>
      <c r="CJ129" s="217">
        <f t="shared" si="57"/>
        <v>0</v>
      </c>
      <c r="CK129" s="217">
        <f t="shared" si="57"/>
        <v>0</v>
      </c>
      <c r="CL129" s="217">
        <f t="shared" si="57"/>
        <v>0</v>
      </c>
      <c r="CM129" s="217">
        <f t="shared" si="57"/>
        <v>0</v>
      </c>
      <c r="CN129" s="217">
        <f t="shared" si="57"/>
        <v>0</v>
      </c>
      <c r="CO129" s="217">
        <f t="shared" si="57"/>
        <v>0</v>
      </c>
      <c r="CP129" s="217">
        <f t="shared" si="57"/>
        <v>0</v>
      </c>
      <c r="CQ129" s="217">
        <f t="shared" si="57"/>
        <v>0</v>
      </c>
      <c r="CR129" s="217">
        <f t="shared" si="57"/>
        <v>0</v>
      </c>
      <c r="CS129" s="217">
        <f t="shared" si="57"/>
        <v>0</v>
      </c>
      <c r="CT129" s="217">
        <f t="shared" si="57"/>
        <v>0</v>
      </c>
      <c r="CU129" s="217">
        <f t="shared" si="57"/>
        <v>0</v>
      </c>
      <c r="CV129" s="217">
        <f t="shared" si="57"/>
        <v>0</v>
      </c>
      <c r="CW129" s="217">
        <f t="shared" si="57"/>
        <v>0</v>
      </c>
      <c r="CX129" s="217">
        <f t="shared" si="57"/>
        <v>0</v>
      </c>
      <c r="CY129" s="217">
        <f t="shared" si="57"/>
        <v>0</v>
      </c>
      <c r="CZ129" s="217">
        <f t="shared" si="57"/>
        <v>0</v>
      </c>
      <c r="DA129" s="217">
        <f t="shared" si="57"/>
        <v>0</v>
      </c>
      <c r="DB129" s="217">
        <f t="shared" si="57"/>
        <v>0</v>
      </c>
      <c r="DC129" s="217">
        <f t="shared" si="57"/>
        <v>0</v>
      </c>
      <c r="DD129" s="217">
        <f t="shared" si="57"/>
        <v>0</v>
      </c>
      <c r="DE129" s="217">
        <f t="shared" si="57"/>
        <v>0</v>
      </c>
      <c r="DF129" s="217">
        <f t="shared" si="57"/>
        <v>0</v>
      </c>
      <c r="DG129" s="217">
        <f t="shared" si="57"/>
        <v>0</v>
      </c>
      <c r="DH129" s="217">
        <f t="shared" si="57"/>
        <v>0</v>
      </c>
      <c r="DI129" s="217">
        <f t="shared" si="57"/>
        <v>0</v>
      </c>
      <c r="DJ129" s="217">
        <f t="shared" si="57"/>
        <v>0</v>
      </c>
      <c r="DK129" s="217">
        <f t="shared" si="57"/>
        <v>0</v>
      </c>
      <c r="DL129" s="217">
        <f t="shared" si="57"/>
        <v>0</v>
      </c>
      <c r="DM129" s="217">
        <f t="shared" si="57"/>
        <v>0</v>
      </c>
      <c r="DN129" s="217">
        <f t="shared" si="57"/>
        <v>0</v>
      </c>
      <c r="DO129" s="217">
        <f t="shared" si="57"/>
        <v>0</v>
      </c>
      <c r="DP129" s="217">
        <f t="shared" si="57"/>
        <v>0</v>
      </c>
      <c r="DQ129" s="217">
        <f t="shared" si="57"/>
        <v>0</v>
      </c>
      <c r="DR129" s="217">
        <f t="shared" si="57"/>
        <v>0</v>
      </c>
      <c r="DS129" s="217">
        <f t="shared" si="57"/>
        <v>0</v>
      </c>
      <c r="DT129" s="217">
        <f t="shared" si="57"/>
        <v>0</v>
      </c>
      <c r="DU129" s="217">
        <f t="shared" si="57"/>
        <v>0</v>
      </c>
      <c r="DV129" s="217">
        <f t="shared" si="57"/>
        <v>0</v>
      </c>
      <c r="DW129" s="217">
        <f t="shared" si="57"/>
        <v>0</v>
      </c>
      <c r="DX129" s="217">
        <f t="shared" si="57"/>
        <v>0</v>
      </c>
      <c r="DY129" s="217">
        <f t="shared" si="57"/>
        <v>0</v>
      </c>
      <c r="DZ129" s="217">
        <f t="shared" si="57"/>
        <v>0</v>
      </c>
      <c r="EA129" s="217">
        <f t="shared" ref="EA129:GL129" si="58">IFERROR(-EA123+EA126+EA127,"")</f>
        <v>0</v>
      </c>
      <c r="EB129" s="217">
        <f t="shared" si="58"/>
        <v>0</v>
      </c>
      <c r="EC129" s="217">
        <f t="shared" si="58"/>
        <v>0</v>
      </c>
      <c r="ED129" s="217">
        <f t="shared" si="58"/>
        <v>0</v>
      </c>
      <c r="EE129" s="217">
        <f t="shared" si="58"/>
        <v>0</v>
      </c>
      <c r="EF129" s="217">
        <f t="shared" si="58"/>
        <v>0</v>
      </c>
      <c r="EG129" s="217">
        <f t="shared" si="58"/>
        <v>0</v>
      </c>
      <c r="EH129" s="217">
        <f t="shared" si="58"/>
        <v>0</v>
      </c>
      <c r="EI129" s="217">
        <f t="shared" si="58"/>
        <v>0</v>
      </c>
      <c r="EJ129" s="217">
        <f t="shared" si="58"/>
        <v>0</v>
      </c>
      <c r="EK129" s="217">
        <f t="shared" si="58"/>
        <v>0</v>
      </c>
      <c r="EL129" s="217">
        <f t="shared" si="58"/>
        <v>0</v>
      </c>
      <c r="EM129" s="217">
        <f t="shared" si="58"/>
        <v>0</v>
      </c>
      <c r="EN129" s="217">
        <f t="shared" si="58"/>
        <v>0</v>
      </c>
      <c r="EO129" s="217">
        <f t="shared" si="58"/>
        <v>0</v>
      </c>
      <c r="EP129" s="217">
        <f t="shared" si="58"/>
        <v>0</v>
      </c>
      <c r="EQ129" s="217">
        <f t="shared" si="58"/>
        <v>0</v>
      </c>
      <c r="ER129" s="217">
        <f t="shared" si="58"/>
        <v>0</v>
      </c>
      <c r="ES129" s="217">
        <f t="shared" si="58"/>
        <v>0</v>
      </c>
      <c r="ET129" s="217">
        <f t="shared" si="58"/>
        <v>0</v>
      </c>
      <c r="EU129" s="217">
        <f t="shared" si="58"/>
        <v>0</v>
      </c>
      <c r="EV129" s="217">
        <f t="shared" si="58"/>
        <v>0</v>
      </c>
      <c r="EW129" s="217">
        <f t="shared" si="58"/>
        <v>0</v>
      </c>
      <c r="EX129" s="217">
        <f t="shared" si="58"/>
        <v>0</v>
      </c>
      <c r="EY129" s="217">
        <f t="shared" si="58"/>
        <v>0</v>
      </c>
      <c r="EZ129" s="217">
        <f t="shared" si="58"/>
        <v>0</v>
      </c>
      <c r="FA129" s="217">
        <f t="shared" si="58"/>
        <v>0</v>
      </c>
      <c r="FB129" s="217">
        <f t="shared" si="58"/>
        <v>0</v>
      </c>
      <c r="FC129" s="217">
        <f t="shared" si="58"/>
        <v>0</v>
      </c>
      <c r="FD129" s="217">
        <f t="shared" si="58"/>
        <v>0</v>
      </c>
      <c r="FE129" s="217">
        <f t="shared" si="58"/>
        <v>0</v>
      </c>
      <c r="FF129" s="217">
        <f t="shared" si="58"/>
        <v>0</v>
      </c>
      <c r="FG129" s="217">
        <f t="shared" si="58"/>
        <v>0</v>
      </c>
      <c r="FH129" s="217">
        <f t="shared" si="58"/>
        <v>0</v>
      </c>
      <c r="FI129" s="217">
        <f t="shared" si="58"/>
        <v>0</v>
      </c>
      <c r="FJ129" s="217">
        <f t="shared" si="58"/>
        <v>0</v>
      </c>
      <c r="FK129" s="217">
        <f t="shared" si="58"/>
        <v>0</v>
      </c>
      <c r="FL129" s="217">
        <f t="shared" si="58"/>
        <v>0</v>
      </c>
      <c r="FM129" s="217">
        <f t="shared" si="58"/>
        <v>0</v>
      </c>
      <c r="FN129" s="217">
        <f t="shared" si="58"/>
        <v>0</v>
      </c>
      <c r="FO129" s="217">
        <f t="shared" si="58"/>
        <v>0</v>
      </c>
      <c r="FP129" s="217">
        <f t="shared" si="58"/>
        <v>0</v>
      </c>
      <c r="FQ129" s="217">
        <f t="shared" si="58"/>
        <v>0</v>
      </c>
      <c r="FR129" s="217">
        <f t="shared" si="58"/>
        <v>0</v>
      </c>
      <c r="FS129" s="217">
        <f t="shared" si="58"/>
        <v>0</v>
      </c>
      <c r="FT129" s="217">
        <f t="shared" si="58"/>
        <v>0</v>
      </c>
      <c r="FU129" s="217">
        <f t="shared" si="58"/>
        <v>0</v>
      </c>
      <c r="FV129" s="217">
        <f t="shared" si="58"/>
        <v>0</v>
      </c>
      <c r="FW129" s="217">
        <f t="shared" si="58"/>
        <v>0</v>
      </c>
      <c r="FX129" s="217">
        <f t="shared" si="58"/>
        <v>0</v>
      </c>
      <c r="FY129" s="217">
        <f t="shared" si="58"/>
        <v>0</v>
      </c>
      <c r="FZ129" s="217">
        <f t="shared" si="58"/>
        <v>0</v>
      </c>
      <c r="GA129" s="217">
        <f t="shared" si="58"/>
        <v>0</v>
      </c>
      <c r="GB129" s="217">
        <f t="shared" si="58"/>
        <v>0</v>
      </c>
      <c r="GC129" s="217">
        <f t="shared" si="58"/>
        <v>0</v>
      </c>
      <c r="GD129" s="217">
        <f t="shared" si="58"/>
        <v>0</v>
      </c>
      <c r="GE129" s="217">
        <f t="shared" si="58"/>
        <v>0</v>
      </c>
      <c r="GF129" s="217">
        <f t="shared" si="58"/>
        <v>0</v>
      </c>
      <c r="GG129" s="217">
        <f t="shared" si="58"/>
        <v>0</v>
      </c>
      <c r="GH129" s="217">
        <f t="shared" si="58"/>
        <v>0</v>
      </c>
      <c r="GI129" s="217">
        <f t="shared" si="58"/>
        <v>0</v>
      </c>
      <c r="GJ129" s="217">
        <f t="shared" si="58"/>
        <v>0</v>
      </c>
      <c r="GK129" s="217">
        <f t="shared" si="58"/>
        <v>0</v>
      </c>
      <c r="GL129" s="217">
        <f t="shared" si="58"/>
        <v>0</v>
      </c>
      <c r="GM129" s="217">
        <f t="shared" ref="GM129:IX129" si="59">IFERROR(-GM123+GM126+GM127,"")</f>
        <v>0</v>
      </c>
      <c r="GN129" s="217">
        <f t="shared" si="59"/>
        <v>0</v>
      </c>
      <c r="GO129" s="217">
        <f t="shared" si="59"/>
        <v>0</v>
      </c>
      <c r="GP129" s="217">
        <f t="shared" si="59"/>
        <v>0</v>
      </c>
      <c r="GQ129" s="217">
        <f t="shared" si="59"/>
        <v>0</v>
      </c>
      <c r="GR129" s="217">
        <f t="shared" si="59"/>
        <v>0</v>
      </c>
      <c r="GS129" s="217">
        <f t="shared" si="59"/>
        <v>0</v>
      </c>
      <c r="GT129" s="217">
        <f t="shared" si="59"/>
        <v>0</v>
      </c>
      <c r="GU129" s="217">
        <f t="shared" si="59"/>
        <v>0</v>
      </c>
      <c r="GV129" s="217">
        <f t="shared" si="59"/>
        <v>0</v>
      </c>
      <c r="GW129" s="217">
        <f t="shared" si="59"/>
        <v>0</v>
      </c>
      <c r="GX129" s="217">
        <f t="shared" si="59"/>
        <v>0</v>
      </c>
      <c r="GY129" s="217">
        <f t="shared" si="59"/>
        <v>0</v>
      </c>
      <c r="GZ129" s="217">
        <f t="shared" si="59"/>
        <v>0</v>
      </c>
      <c r="HA129" s="217">
        <f t="shared" si="59"/>
        <v>0</v>
      </c>
      <c r="HB129" s="217">
        <f t="shared" si="59"/>
        <v>0</v>
      </c>
      <c r="HC129" s="217">
        <f t="shared" si="59"/>
        <v>0</v>
      </c>
      <c r="HD129" s="217">
        <f t="shared" si="59"/>
        <v>0</v>
      </c>
      <c r="HE129" s="217">
        <f t="shared" si="59"/>
        <v>0</v>
      </c>
      <c r="HF129" s="217">
        <f t="shared" si="59"/>
        <v>0</v>
      </c>
      <c r="HG129" s="217">
        <f t="shared" si="59"/>
        <v>0</v>
      </c>
      <c r="HH129" s="217">
        <f t="shared" si="59"/>
        <v>0</v>
      </c>
      <c r="HI129" s="217">
        <f t="shared" si="59"/>
        <v>0</v>
      </c>
      <c r="HJ129" s="217">
        <f t="shared" si="59"/>
        <v>0</v>
      </c>
      <c r="HK129" s="217">
        <f t="shared" si="59"/>
        <v>0</v>
      </c>
      <c r="HL129" s="217">
        <f t="shared" si="59"/>
        <v>0</v>
      </c>
      <c r="HM129" s="217">
        <f t="shared" si="59"/>
        <v>0</v>
      </c>
      <c r="HN129" s="217">
        <f t="shared" si="59"/>
        <v>0</v>
      </c>
      <c r="HO129" s="217">
        <f t="shared" si="59"/>
        <v>0</v>
      </c>
      <c r="HP129" s="217">
        <f t="shared" si="59"/>
        <v>0</v>
      </c>
      <c r="HQ129" s="217">
        <f t="shared" si="59"/>
        <v>0</v>
      </c>
      <c r="HR129" s="217">
        <f t="shared" si="59"/>
        <v>0</v>
      </c>
      <c r="HS129" s="217">
        <f t="shared" si="59"/>
        <v>0</v>
      </c>
      <c r="HT129" s="217">
        <f t="shared" si="59"/>
        <v>0</v>
      </c>
      <c r="HU129" s="217">
        <f t="shared" si="59"/>
        <v>0</v>
      </c>
      <c r="HV129" s="217">
        <f t="shared" si="59"/>
        <v>0</v>
      </c>
      <c r="HW129" s="217">
        <f t="shared" si="59"/>
        <v>0</v>
      </c>
      <c r="HX129" s="217">
        <f t="shared" si="59"/>
        <v>0</v>
      </c>
      <c r="HY129" s="217">
        <f t="shared" si="59"/>
        <v>0</v>
      </c>
      <c r="HZ129" s="217">
        <f t="shared" si="59"/>
        <v>0</v>
      </c>
      <c r="IA129" s="217">
        <f t="shared" si="59"/>
        <v>0</v>
      </c>
      <c r="IB129" s="217">
        <f t="shared" si="59"/>
        <v>0</v>
      </c>
      <c r="IC129" s="217">
        <f t="shared" si="59"/>
        <v>0</v>
      </c>
      <c r="ID129" s="217">
        <f t="shared" si="59"/>
        <v>0</v>
      </c>
      <c r="IE129" s="217">
        <f t="shared" si="59"/>
        <v>0</v>
      </c>
      <c r="IF129" s="217">
        <f t="shared" si="59"/>
        <v>0</v>
      </c>
      <c r="IG129" s="217">
        <f t="shared" si="59"/>
        <v>0</v>
      </c>
      <c r="IH129" s="217">
        <f t="shared" si="59"/>
        <v>0</v>
      </c>
      <c r="II129" s="217">
        <f t="shared" si="59"/>
        <v>0</v>
      </c>
      <c r="IJ129" s="217">
        <f t="shared" si="59"/>
        <v>0</v>
      </c>
      <c r="IK129" s="217">
        <f t="shared" si="59"/>
        <v>0</v>
      </c>
      <c r="IL129" s="217">
        <f t="shared" si="59"/>
        <v>0</v>
      </c>
      <c r="IM129" s="217">
        <f t="shared" si="59"/>
        <v>0</v>
      </c>
      <c r="IN129" s="217">
        <f t="shared" si="59"/>
        <v>0</v>
      </c>
      <c r="IO129" s="217">
        <f t="shared" si="59"/>
        <v>0</v>
      </c>
      <c r="IP129" s="217">
        <f t="shared" si="59"/>
        <v>0</v>
      </c>
      <c r="IQ129" s="217">
        <f t="shared" si="59"/>
        <v>0</v>
      </c>
      <c r="IR129" s="217">
        <f t="shared" si="59"/>
        <v>0</v>
      </c>
      <c r="IS129" s="217">
        <f t="shared" si="59"/>
        <v>0</v>
      </c>
      <c r="IT129" s="217">
        <f t="shared" si="59"/>
        <v>0</v>
      </c>
      <c r="IU129" s="217">
        <f t="shared" si="59"/>
        <v>0</v>
      </c>
      <c r="IV129" s="217">
        <f t="shared" si="59"/>
        <v>0</v>
      </c>
      <c r="IW129" s="217">
        <f t="shared" si="59"/>
        <v>0</v>
      </c>
      <c r="IX129" s="217">
        <f t="shared" si="59"/>
        <v>0</v>
      </c>
      <c r="IY129" s="217">
        <f t="shared" ref="IY129:KP129" si="60">IFERROR(-IY123+IY126+IY127,"")</f>
        <v>0</v>
      </c>
      <c r="IZ129" s="217">
        <f t="shared" si="60"/>
        <v>0</v>
      </c>
      <c r="JA129" s="217">
        <f t="shared" si="60"/>
        <v>0</v>
      </c>
      <c r="JB129" s="217">
        <f t="shared" si="60"/>
        <v>0</v>
      </c>
      <c r="JC129" s="217">
        <f t="shared" si="60"/>
        <v>0</v>
      </c>
      <c r="JD129" s="217">
        <f t="shared" si="60"/>
        <v>0</v>
      </c>
      <c r="JE129" s="217">
        <f t="shared" si="60"/>
        <v>0</v>
      </c>
      <c r="JF129" s="217">
        <f t="shared" si="60"/>
        <v>0</v>
      </c>
      <c r="JG129" s="217">
        <f t="shared" si="60"/>
        <v>0</v>
      </c>
      <c r="JH129" s="217">
        <f t="shared" si="60"/>
        <v>0</v>
      </c>
      <c r="JI129" s="217">
        <f t="shared" si="60"/>
        <v>0</v>
      </c>
      <c r="JJ129" s="217">
        <f t="shared" si="60"/>
        <v>0</v>
      </c>
      <c r="JK129" s="217">
        <f t="shared" si="60"/>
        <v>0</v>
      </c>
      <c r="JL129" s="217">
        <f t="shared" si="60"/>
        <v>0</v>
      </c>
      <c r="JM129" s="217">
        <f t="shared" si="60"/>
        <v>0</v>
      </c>
      <c r="JN129" s="217">
        <f t="shared" si="60"/>
        <v>0</v>
      </c>
      <c r="JO129" s="217">
        <f t="shared" si="60"/>
        <v>0</v>
      </c>
      <c r="JP129" s="217">
        <f t="shared" si="60"/>
        <v>0</v>
      </c>
      <c r="JQ129" s="217">
        <f t="shared" si="60"/>
        <v>0</v>
      </c>
      <c r="JR129" s="217">
        <f t="shared" si="60"/>
        <v>0</v>
      </c>
      <c r="JS129" s="217">
        <f t="shared" si="60"/>
        <v>0</v>
      </c>
      <c r="JT129" s="217">
        <f t="shared" si="60"/>
        <v>0</v>
      </c>
      <c r="JU129" s="217">
        <f t="shared" si="60"/>
        <v>0</v>
      </c>
      <c r="JV129" s="217">
        <f t="shared" si="60"/>
        <v>0</v>
      </c>
      <c r="JW129" s="217">
        <f t="shared" si="60"/>
        <v>0</v>
      </c>
      <c r="JX129" s="217">
        <f t="shared" si="60"/>
        <v>0</v>
      </c>
      <c r="JY129" s="217">
        <f t="shared" si="60"/>
        <v>0</v>
      </c>
      <c r="JZ129" s="217">
        <f t="shared" si="60"/>
        <v>0</v>
      </c>
      <c r="KA129" s="217">
        <f t="shared" si="60"/>
        <v>0</v>
      </c>
      <c r="KB129" s="217">
        <f t="shared" si="60"/>
        <v>0</v>
      </c>
      <c r="KC129" s="217">
        <f t="shared" si="60"/>
        <v>0</v>
      </c>
      <c r="KD129" s="217">
        <f t="shared" si="60"/>
        <v>0</v>
      </c>
      <c r="KE129" s="217">
        <f t="shared" si="60"/>
        <v>0</v>
      </c>
      <c r="KF129" s="217">
        <f t="shared" si="60"/>
        <v>0</v>
      </c>
      <c r="KG129" s="217">
        <f t="shared" si="60"/>
        <v>0</v>
      </c>
      <c r="KH129" s="217">
        <f t="shared" si="60"/>
        <v>0</v>
      </c>
      <c r="KI129" s="217">
        <f t="shared" si="60"/>
        <v>0</v>
      </c>
      <c r="KJ129" s="217">
        <f t="shared" si="60"/>
        <v>0</v>
      </c>
      <c r="KK129" s="217">
        <f t="shared" si="60"/>
        <v>0</v>
      </c>
      <c r="KL129" s="217">
        <f t="shared" si="60"/>
        <v>0</v>
      </c>
      <c r="KM129" s="217">
        <f t="shared" si="60"/>
        <v>0</v>
      </c>
      <c r="KN129" s="217">
        <f t="shared" si="60"/>
        <v>0</v>
      </c>
      <c r="KO129" s="217">
        <f t="shared" si="60"/>
        <v>0</v>
      </c>
      <c r="KP129" s="217">
        <f t="shared" si="60"/>
        <v>0</v>
      </c>
      <c r="KQ129" s="216"/>
      <c r="KR129" s="367" t="s">
        <v>227</v>
      </c>
      <c r="KS129" s="626">
        <f>SUMIF(CoRU,"R",TotalProceeds)</f>
        <v>0</v>
      </c>
      <c r="KT129" s="626">
        <f>SUMIF(CoRU,"U",TotalProceeds)</f>
        <v>0</v>
      </c>
      <c r="KU129" s="626">
        <f>SUM(TotalProceeds)</f>
        <v>0</v>
      </c>
      <c r="KV129" s="407"/>
      <c r="KW129" s="409"/>
      <c r="KX129" s="316" t="s">
        <v>328</v>
      </c>
      <c r="KY129" s="210" t="str">
        <f>IFERROR(KY$128/$KU$126,"- -%")</f>
        <v>- -%</v>
      </c>
      <c r="KZ129" s="185"/>
      <c r="LA129" s="185"/>
      <c r="LB129" s="185"/>
    </row>
    <row r="130" spans="1:314" s="189" customFormat="1" ht="11.25" customHeight="1" x14ac:dyDescent="0.25">
      <c r="B130" s="193"/>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c r="AA130" s="219"/>
      <c r="AB130" s="219"/>
      <c r="AC130" s="219"/>
      <c r="AD130" s="219"/>
      <c r="AE130" s="219"/>
      <c r="AF130" s="219"/>
      <c r="AG130" s="219"/>
      <c r="AH130" s="219"/>
      <c r="AI130" s="219"/>
      <c r="AJ130" s="219"/>
      <c r="AK130" s="219"/>
      <c r="AL130" s="219"/>
      <c r="AM130" s="219"/>
      <c r="AN130" s="219"/>
      <c r="AO130" s="219"/>
      <c r="AP130" s="219"/>
      <c r="AQ130" s="219"/>
      <c r="AR130" s="219"/>
      <c r="AS130" s="219"/>
      <c r="AT130" s="219"/>
      <c r="AU130" s="219"/>
      <c r="AV130" s="219"/>
      <c r="AW130" s="219"/>
      <c r="AX130" s="219"/>
      <c r="AY130" s="219"/>
      <c r="AZ130" s="219"/>
      <c r="BA130" s="219"/>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19"/>
      <c r="DQ130" s="219"/>
      <c r="DR130" s="219"/>
      <c r="DS130" s="219"/>
      <c r="DT130" s="219"/>
      <c r="DU130" s="219"/>
      <c r="DV130" s="219"/>
      <c r="DW130" s="219"/>
      <c r="DX130" s="219"/>
      <c r="DY130" s="219"/>
      <c r="DZ130" s="219"/>
      <c r="EA130" s="219"/>
      <c r="EB130" s="219"/>
      <c r="EC130" s="219"/>
      <c r="ED130" s="219"/>
      <c r="EE130" s="219"/>
      <c r="EF130" s="219"/>
      <c r="EG130" s="219"/>
      <c r="EH130" s="219"/>
      <c r="EI130" s="219"/>
      <c r="EJ130" s="219"/>
      <c r="EK130" s="219"/>
      <c r="EL130" s="219"/>
      <c r="EM130" s="219"/>
      <c r="EN130" s="219"/>
      <c r="EO130" s="219"/>
      <c r="EP130" s="219"/>
      <c r="EQ130" s="219"/>
      <c r="ER130" s="219"/>
      <c r="ES130" s="219"/>
      <c r="ET130" s="219"/>
      <c r="EU130" s="219"/>
      <c r="EV130" s="219"/>
      <c r="EW130" s="219"/>
      <c r="EX130" s="219"/>
      <c r="EY130" s="219"/>
      <c r="EZ130" s="219"/>
      <c r="FA130" s="219"/>
      <c r="FB130" s="219"/>
      <c r="FC130" s="219"/>
      <c r="FD130" s="219"/>
      <c r="FE130" s="219"/>
      <c r="FF130" s="219"/>
      <c r="FG130" s="219"/>
      <c r="FH130" s="219"/>
      <c r="FI130" s="219"/>
      <c r="FJ130" s="219"/>
      <c r="FK130" s="219"/>
      <c r="FL130" s="219"/>
      <c r="FM130" s="219"/>
      <c r="FN130" s="219"/>
      <c r="FO130" s="219"/>
      <c r="FP130" s="219"/>
      <c r="FQ130" s="219"/>
      <c r="FR130" s="219"/>
      <c r="FS130" s="219"/>
      <c r="FT130" s="219"/>
      <c r="FU130" s="219"/>
      <c r="FV130" s="219"/>
      <c r="FW130" s="219"/>
      <c r="FX130" s="219"/>
      <c r="FY130" s="219"/>
      <c r="FZ130" s="219"/>
      <c r="GA130" s="219"/>
      <c r="GB130" s="219"/>
      <c r="GC130" s="219"/>
      <c r="GD130" s="219"/>
      <c r="GE130" s="219"/>
      <c r="GF130" s="219"/>
      <c r="GG130" s="219"/>
      <c r="GH130" s="219"/>
      <c r="GI130" s="219"/>
      <c r="GJ130" s="219"/>
      <c r="GK130" s="219"/>
      <c r="GL130" s="219"/>
      <c r="GM130" s="219"/>
      <c r="GN130" s="219"/>
      <c r="GO130" s="219"/>
      <c r="GP130" s="219"/>
      <c r="GQ130" s="219"/>
      <c r="GR130" s="219"/>
      <c r="GS130" s="219"/>
      <c r="GT130" s="219"/>
      <c r="GU130" s="219"/>
      <c r="GV130" s="219"/>
      <c r="GW130" s="219"/>
      <c r="GX130" s="219"/>
      <c r="GY130" s="219"/>
      <c r="GZ130" s="219"/>
      <c r="HA130" s="219"/>
      <c r="HB130" s="219"/>
      <c r="HC130" s="219"/>
      <c r="HD130" s="219"/>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c r="IT130" s="219"/>
      <c r="IU130" s="219"/>
      <c r="IV130" s="219"/>
      <c r="IW130" s="219"/>
      <c r="IX130" s="219"/>
      <c r="IY130" s="219"/>
      <c r="IZ130" s="219"/>
      <c r="JA130" s="219"/>
      <c r="JB130" s="219"/>
      <c r="JC130" s="219"/>
      <c r="JD130" s="219"/>
      <c r="JE130" s="219"/>
      <c r="JF130" s="219"/>
      <c r="JG130" s="219"/>
      <c r="JH130" s="219"/>
      <c r="JI130" s="219"/>
      <c r="JJ130" s="219"/>
      <c r="JK130" s="219"/>
      <c r="JL130" s="219"/>
      <c r="JM130" s="219"/>
      <c r="JN130" s="219"/>
      <c r="JO130" s="219"/>
      <c r="JP130" s="219"/>
      <c r="JQ130" s="219"/>
      <c r="JR130" s="219"/>
      <c r="JS130" s="219"/>
      <c r="JT130" s="219"/>
      <c r="JU130" s="219"/>
      <c r="JV130" s="219"/>
      <c r="JW130" s="219"/>
      <c r="JX130" s="219"/>
      <c r="JY130" s="219"/>
      <c r="JZ130" s="219"/>
      <c r="KA130" s="219"/>
      <c r="KB130" s="219"/>
      <c r="KC130" s="219"/>
      <c r="KD130" s="219"/>
      <c r="KE130" s="219"/>
      <c r="KF130" s="219"/>
      <c r="KG130" s="219"/>
      <c r="KH130" s="219"/>
      <c r="KI130" s="219"/>
      <c r="KJ130" s="219"/>
      <c r="KK130" s="219"/>
      <c r="KL130" s="219"/>
      <c r="KM130" s="219"/>
      <c r="KN130" s="219"/>
      <c r="KO130" s="219"/>
      <c r="KP130" s="219"/>
      <c r="KQ130" s="9"/>
      <c r="KR130" s="368" t="s">
        <v>293</v>
      </c>
      <c r="KS130" s="626">
        <f>SUMIF(CoRU,"R",ResValue)</f>
        <v>0</v>
      </c>
      <c r="KT130" s="626">
        <f>SUMIF(CoRU,"U",ResValue)</f>
        <v>0</v>
      </c>
      <c r="KU130" s="626">
        <f>SUM(ResValue)</f>
        <v>0</v>
      </c>
      <c r="KV130" s="407"/>
      <c r="KW130" s="409"/>
      <c r="KX130" s="316" t="s">
        <v>195</v>
      </c>
      <c r="KY130" s="213">
        <f>SUMIFS(TotalProceeds,$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c r="KZ130" s="318"/>
      <c r="LA130" s="318"/>
      <c r="LB130" s="318"/>
    </row>
    <row r="131" spans="1:314" s="189" customFormat="1" ht="11.25" customHeight="1" x14ac:dyDescent="0.25">
      <c r="B131" s="220" t="s">
        <v>182</v>
      </c>
      <c r="C131" s="221" t="str">
        <f t="shared" ref="C131:BN131" si="61">IFERROR(VLOOKUP(C$5,ActiveTable,2,FALSE),"")</f>
        <v/>
      </c>
      <c r="D131" s="221" t="str">
        <f t="shared" si="61"/>
        <v/>
      </c>
      <c r="E131" s="221" t="str">
        <f t="shared" si="61"/>
        <v/>
      </c>
      <c r="F131" s="221" t="str">
        <f t="shared" si="61"/>
        <v/>
      </c>
      <c r="G131" s="221" t="str">
        <f t="shared" si="61"/>
        <v/>
      </c>
      <c r="H131" s="221" t="str">
        <f t="shared" si="61"/>
        <v/>
      </c>
      <c r="I131" s="221" t="str">
        <f t="shared" si="61"/>
        <v/>
      </c>
      <c r="J131" s="221" t="str">
        <f t="shared" si="61"/>
        <v/>
      </c>
      <c r="K131" s="221" t="str">
        <f t="shared" si="61"/>
        <v/>
      </c>
      <c r="L131" s="221" t="str">
        <f t="shared" si="61"/>
        <v/>
      </c>
      <c r="M131" s="221" t="str">
        <f t="shared" si="61"/>
        <v/>
      </c>
      <c r="N131" s="221" t="str">
        <f t="shared" si="61"/>
        <v/>
      </c>
      <c r="O131" s="478" t="str">
        <f t="shared" si="61"/>
        <v/>
      </c>
      <c r="P131" s="221" t="str">
        <f t="shared" si="61"/>
        <v/>
      </c>
      <c r="Q131" s="221" t="str">
        <f t="shared" si="61"/>
        <v/>
      </c>
      <c r="R131" s="221" t="str">
        <f t="shared" si="61"/>
        <v/>
      </c>
      <c r="S131" s="221" t="str">
        <f t="shared" si="61"/>
        <v/>
      </c>
      <c r="T131" s="221" t="str">
        <f t="shared" si="61"/>
        <v/>
      </c>
      <c r="U131" s="221" t="str">
        <f t="shared" si="61"/>
        <v/>
      </c>
      <c r="V131" s="221" t="str">
        <f t="shared" si="61"/>
        <v/>
      </c>
      <c r="W131" s="221" t="str">
        <f t="shared" si="61"/>
        <v/>
      </c>
      <c r="X131" s="221" t="str">
        <f t="shared" si="61"/>
        <v/>
      </c>
      <c r="Y131" s="221" t="str">
        <f t="shared" si="61"/>
        <v/>
      </c>
      <c r="Z131" s="221" t="str">
        <f t="shared" si="61"/>
        <v/>
      </c>
      <c r="AA131" s="221" t="str">
        <f t="shared" si="61"/>
        <v/>
      </c>
      <c r="AB131" s="221" t="str">
        <f t="shared" si="61"/>
        <v/>
      </c>
      <c r="AC131" s="221" t="str">
        <f t="shared" si="61"/>
        <v/>
      </c>
      <c r="AD131" s="221" t="str">
        <f t="shared" si="61"/>
        <v/>
      </c>
      <c r="AE131" s="221" t="str">
        <f t="shared" si="61"/>
        <v/>
      </c>
      <c r="AF131" s="221" t="str">
        <f t="shared" si="61"/>
        <v/>
      </c>
      <c r="AG131" s="221" t="str">
        <f t="shared" si="61"/>
        <v/>
      </c>
      <c r="AH131" s="221" t="str">
        <f t="shared" si="61"/>
        <v/>
      </c>
      <c r="AI131" s="221" t="str">
        <f t="shared" si="61"/>
        <v/>
      </c>
      <c r="AJ131" s="221" t="str">
        <f t="shared" si="61"/>
        <v/>
      </c>
      <c r="AK131" s="221" t="str">
        <f t="shared" si="61"/>
        <v/>
      </c>
      <c r="AL131" s="221" t="str">
        <f t="shared" si="61"/>
        <v/>
      </c>
      <c r="AM131" s="221" t="str">
        <f t="shared" si="61"/>
        <v/>
      </c>
      <c r="AN131" s="221" t="str">
        <f t="shared" si="61"/>
        <v/>
      </c>
      <c r="AO131" s="221" t="str">
        <f t="shared" si="61"/>
        <v/>
      </c>
      <c r="AP131" s="221" t="str">
        <f t="shared" si="61"/>
        <v/>
      </c>
      <c r="AQ131" s="221" t="str">
        <f t="shared" si="61"/>
        <v/>
      </c>
      <c r="AR131" s="221" t="str">
        <f t="shared" si="61"/>
        <v/>
      </c>
      <c r="AS131" s="221" t="str">
        <f t="shared" si="61"/>
        <v/>
      </c>
      <c r="AT131" s="221" t="str">
        <f t="shared" si="61"/>
        <v/>
      </c>
      <c r="AU131" s="221" t="str">
        <f t="shared" si="61"/>
        <v/>
      </c>
      <c r="AV131" s="221" t="str">
        <f t="shared" si="61"/>
        <v/>
      </c>
      <c r="AW131" s="221" t="str">
        <f t="shared" si="61"/>
        <v/>
      </c>
      <c r="AX131" s="221" t="str">
        <f t="shared" si="61"/>
        <v/>
      </c>
      <c r="AY131" s="221" t="str">
        <f t="shared" si="61"/>
        <v/>
      </c>
      <c r="AZ131" s="221" t="str">
        <f t="shared" si="61"/>
        <v/>
      </c>
      <c r="BA131" s="221" t="str">
        <f t="shared" si="61"/>
        <v/>
      </c>
      <c r="BB131" s="221" t="str">
        <f t="shared" si="61"/>
        <v/>
      </c>
      <c r="BC131" s="221" t="str">
        <f t="shared" si="61"/>
        <v/>
      </c>
      <c r="BD131" s="221" t="str">
        <f t="shared" si="61"/>
        <v/>
      </c>
      <c r="BE131" s="221" t="str">
        <f t="shared" si="61"/>
        <v/>
      </c>
      <c r="BF131" s="221" t="str">
        <f t="shared" si="61"/>
        <v/>
      </c>
      <c r="BG131" s="221" t="str">
        <f t="shared" si="61"/>
        <v/>
      </c>
      <c r="BH131" s="221" t="str">
        <f t="shared" si="61"/>
        <v/>
      </c>
      <c r="BI131" s="221" t="str">
        <f t="shared" si="61"/>
        <v/>
      </c>
      <c r="BJ131" s="221" t="str">
        <f t="shared" si="61"/>
        <v/>
      </c>
      <c r="BK131" s="221" t="str">
        <f t="shared" si="61"/>
        <v/>
      </c>
      <c r="BL131" s="221" t="str">
        <f t="shared" si="61"/>
        <v/>
      </c>
      <c r="BM131" s="221" t="str">
        <f t="shared" si="61"/>
        <v/>
      </c>
      <c r="BN131" s="221" t="str">
        <f t="shared" si="61"/>
        <v/>
      </c>
      <c r="BO131" s="221" t="str">
        <f t="shared" ref="BO131:DZ131" si="62">IFERROR(VLOOKUP(BO$5,ActiveTable,2,FALSE),"")</f>
        <v/>
      </c>
      <c r="BP131" s="221" t="str">
        <f t="shared" si="62"/>
        <v/>
      </c>
      <c r="BQ131" s="221" t="str">
        <f t="shared" si="62"/>
        <v/>
      </c>
      <c r="BR131" s="221" t="str">
        <f t="shared" si="62"/>
        <v/>
      </c>
      <c r="BS131" s="221" t="str">
        <f t="shared" si="62"/>
        <v/>
      </c>
      <c r="BT131" s="221" t="str">
        <f t="shared" si="62"/>
        <v/>
      </c>
      <c r="BU131" s="221" t="str">
        <f t="shared" si="62"/>
        <v/>
      </c>
      <c r="BV131" s="221" t="str">
        <f t="shared" si="62"/>
        <v/>
      </c>
      <c r="BW131" s="221" t="str">
        <f t="shared" si="62"/>
        <v/>
      </c>
      <c r="BX131" s="221" t="str">
        <f t="shared" si="62"/>
        <v/>
      </c>
      <c r="BY131" s="221" t="str">
        <f t="shared" si="62"/>
        <v/>
      </c>
      <c r="BZ131" s="221" t="str">
        <f t="shared" si="62"/>
        <v/>
      </c>
      <c r="CA131" s="221" t="str">
        <f t="shared" si="62"/>
        <v/>
      </c>
      <c r="CB131" s="221" t="str">
        <f t="shared" si="62"/>
        <v/>
      </c>
      <c r="CC131" s="221" t="str">
        <f t="shared" si="62"/>
        <v/>
      </c>
      <c r="CD131" s="221" t="str">
        <f t="shared" si="62"/>
        <v/>
      </c>
      <c r="CE131" s="221" t="str">
        <f t="shared" si="62"/>
        <v/>
      </c>
      <c r="CF131" s="221" t="str">
        <f t="shared" si="62"/>
        <v/>
      </c>
      <c r="CG131" s="221" t="str">
        <f t="shared" si="62"/>
        <v/>
      </c>
      <c r="CH131" s="221" t="str">
        <f t="shared" si="62"/>
        <v/>
      </c>
      <c r="CI131" s="221" t="str">
        <f t="shared" si="62"/>
        <v/>
      </c>
      <c r="CJ131" s="221" t="str">
        <f t="shared" si="62"/>
        <v/>
      </c>
      <c r="CK131" s="221" t="str">
        <f t="shared" si="62"/>
        <v/>
      </c>
      <c r="CL131" s="221" t="str">
        <f t="shared" si="62"/>
        <v/>
      </c>
      <c r="CM131" s="221" t="str">
        <f t="shared" si="62"/>
        <v/>
      </c>
      <c r="CN131" s="221" t="str">
        <f t="shared" si="62"/>
        <v/>
      </c>
      <c r="CO131" s="221" t="str">
        <f t="shared" si="62"/>
        <v/>
      </c>
      <c r="CP131" s="221" t="str">
        <f t="shared" si="62"/>
        <v/>
      </c>
      <c r="CQ131" s="221" t="str">
        <f t="shared" si="62"/>
        <v/>
      </c>
      <c r="CR131" s="221" t="str">
        <f t="shared" si="62"/>
        <v/>
      </c>
      <c r="CS131" s="221" t="str">
        <f t="shared" si="62"/>
        <v/>
      </c>
      <c r="CT131" s="221" t="str">
        <f t="shared" si="62"/>
        <v/>
      </c>
      <c r="CU131" s="221" t="str">
        <f t="shared" si="62"/>
        <v/>
      </c>
      <c r="CV131" s="221" t="str">
        <f t="shared" si="62"/>
        <v/>
      </c>
      <c r="CW131" s="221" t="str">
        <f t="shared" si="62"/>
        <v/>
      </c>
      <c r="CX131" s="221" t="str">
        <f t="shared" si="62"/>
        <v/>
      </c>
      <c r="CY131" s="221" t="str">
        <f t="shared" si="62"/>
        <v/>
      </c>
      <c r="CZ131" s="221" t="str">
        <f t="shared" si="62"/>
        <v/>
      </c>
      <c r="DA131" s="221" t="str">
        <f t="shared" si="62"/>
        <v/>
      </c>
      <c r="DB131" s="221" t="str">
        <f t="shared" si="62"/>
        <v/>
      </c>
      <c r="DC131" s="221" t="str">
        <f t="shared" si="62"/>
        <v/>
      </c>
      <c r="DD131" s="221" t="str">
        <f t="shared" si="62"/>
        <v/>
      </c>
      <c r="DE131" s="221" t="str">
        <f t="shared" si="62"/>
        <v/>
      </c>
      <c r="DF131" s="221" t="str">
        <f t="shared" si="62"/>
        <v/>
      </c>
      <c r="DG131" s="221" t="str">
        <f t="shared" si="62"/>
        <v/>
      </c>
      <c r="DH131" s="221" t="str">
        <f t="shared" si="62"/>
        <v/>
      </c>
      <c r="DI131" s="221" t="str">
        <f t="shared" si="62"/>
        <v/>
      </c>
      <c r="DJ131" s="221" t="str">
        <f t="shared" si="62"/>
        <v/>
      </c>
      <c r="DK131" s="221" t="str">
        <f t="shared" si="62"/>
        <v/>
      </c>
      <c r="DL131" s="221" t="str">
        <f t="shared" si="62"/>
        <v/>
      </c>
      <c r="DM131" s="221" t="str">
        <f t="shared" si="62"/>
        <v/>
      </c>
      <c r="DN131" s="221" t="str">
        <f t="shared" si="62"/>
        <v/>
      </c>
      <c r="DO131" s="221" t="str">
        <f t="shared" si="62"/>
        <v/>
      </c>
      <c r="DP131" s="221" t="str">
        <f t="shared" si="62"/>
        <v/>
      </c>
      <c r="DQ131" s="221" t="str">
        <f t="shared" si="62"/>
        <v/>
      </c>
      <c r="DR131" s="221" t="str">
        <f t="shared" si="62"/>
        <v/>
      </c>
      <c r="DS131" s="221" t="str">
        <f t="shared" si="62"/>
        <v/>
      </c>
      <c r="DT131" s="221" t="str">
        <f t="shared" si="62"/>
        <v/>
      </c>
      <c r="DU131" s="221" t="str">
        <f t="shared" si="62"/>
        <v/>
      </c>
      <c r="DV131" s="221" t="str">
        <f t="shared" si="62"/>
        <v/>
      </c>
      <c r="DW131" s="221" t="str">
        <f t="shared" si="62"/>
        <v/>
      </c>
      <c r="DX131" s="221" t="str">
        <f t="shared" si="62"/>
        <v/>
      </c>
      <c r="DY131" s="221" t="str">
        <f t="shared" si="62"/>
        <v/>
      </c>
      <c r="DZ131" s="221" t="str">
        <f t="shared" si="62"/>
        <v/>
      </c>
      <c r="EA131" s="221" t="str">
        <f t="shared" ref="EA131:GL131" si="63">IFERROR(VLOOKUP(EA$5,ActiveTable,2,FALSE),"")</f>
        <v/>
      </c>
      <c r="EB131" s="221" t="str">
        <f t="shared" si="63"/>
        <v/>
      </c>
      <c r="EC131" s="221" t="str">
        <f t="shared" si="63"/>
        <v/>
      </c>
      <c r="ED131" s="221" t="str">
        <f t="shared" si="63"/>
        <v/>
      </c>
      <c r="EE131" s="221" t="str">
        <f t="shared" si="63"/>
        <v/>
      </c>
      <c r="EF131" s="221" t="str">
        <f t="shared" si="63"/>
        <v/>
      </c>
      <c r="EG131" s="221" t="str">
        <f t="shared" si="63"/>
        <v/>
      </c>
      <c r="EH131" s="221" t="str">
        <f t="shared" si="63"/>
        <v/>
      </c>
      <c r="EI131" s="221" t="str">
        <f t="shared" si="63"/>
        <v/>
      </c>
      <c r="EJ131" s="221" t="str">
        <f t="shared" si="63"/>
        <v/>
      </c>
      <c r="EK131" s="221" t="str">
        <f t="shared" si="63"/>
        <v/>
      </c>
      <c r="EL131" s="221" t="str">
        <f t="shared" si="63"/>
        <v/>
      </c>
      <c r="EM131" s="221" t="str">
        <f t="shared" si="63"/>
        <v/>
      </c>
      <c r="EN131" s="221" t="str">
        <f t="shared" si="63"/>
        <v/>
      </c>
      <c r="EO131" s="221" t="str">
        <f t="shared" si="63"/>
        <v/>
      </c>
      <c r="EP131" s="221" t="str">
        <f t="shared" si="63"/>
        <v/>
      </c>
      <c r="EQ131" s="221" t="str">
        <f t="shared" si="63"/>
        <v/>
      </c>
      <c r="ER131" s="221" t="str">
        <f t="shared" si="63"/>
        <v/>
      </c>
      <c r="ES131" s="221" t="str">
        <f t="shared" si="63"/>
        <v/>
      </c>
      <c r="ET131" s="221" t="str">
        <f t="shared" si="63"/>
        <v/>
      </c>
      <c r="EU131" s="221" t="str">
        <f t="shared" si="63"/>
        <v/>
      </c>
      <c r="EV131" s="221" t="str">
        <f t="shared" si="63"/>
        <v/>
      </c>
      <c r="EW131" s="221" t="str">
        <f t="shared" si="63"/>
        <v/>
      </c>
      <c r="EX131" s="221" t="str">
        <f t="shared" si="63"/>
        <v/>
      </c>
      <c r="EY131" s="221" t="str">
        <f t="shared" si="63"/>
        <v/>
      </c>
      <c r="EZ131" s="221" t="str">
        <f t="shared" si="63"/>
        <v/>
      </c>
      <c r="FA131" s="221" t="str">
        <f t="shared" si="63"/>
        <v/>
      </c>
      <c r="FB131" s="221" t="str">
        <f t="shared" si="63"/>
        <v/>
      </c>
      <c r="FC131" s="221" t="str">
        <f t="shared" si="63"/>
        <v/>
      </c>
      <c r="FD131" s="221" t="str">
        <f t="shared" si="63"/>
        <v/>
      </c>
      <c r="FE131" s="221" t="str">
        <f t="shared" si="63"/>
        <v/>
      </c>
      <c r="FF131" s="221" t="str">
        <f t="shared" si="63"/>
        <v/>
      </c>
      <c r="FG131" s="221" t="str">
        <f t="shared" si="63"/>
        <v/>
      </c>
      <c r="FH131" s="221" t="str">
        <f t="shared" si="63"/>
        <v/>
      </c>
      <c r="FI131" s="221" t="str">
        <f t="shared" si="63"/>
        <v/>
      </c>
      <c r="FJ131" s="221" t="str">
        <f t="shared" si="63"/>
        <v/>
      </c>
      <c r="FK131" s="221" t="str">
        <f t="shared" si="63"/>
        <v/>
      </c>
      <c r="FL131" s="221" t="str">
        <f t="shared" si="63"/>
        <v/>
      </c>
      <c r="FM131" s="221" t="str">
        <f t="shared" si="63"/>
        <v/>
      </c>
      <c r="FN131" s="221" t="str">
        <f t="shared" si="63"/>
        <v/>
      </c>
      <c r="FO131" s="221" t="str">
        <f t="shared" si="63"/>
        <v/>
      </c>
      <c r="FP131" s="221" t="str">
        <f t="shared" si="63"/>
        <v/>
      </c>
      <c r="FQ131" s="221" t="str">
        <f t="shared" si="63"/>
        <v/>
      </c>
      <c r="FR131" s="221" t="str">
        <f t="shared" si="63"/>
        <v/>
      </c>
      <c r="FS131" s="221" t="str">
        <f t="shared" si="63"/>
        <v/>
      </c>
      <c r="FT131" s="221" t="str">
        <f t="shared" si="63"/>
        <v/>
      </c>
      <c r="FU131" s="221" t="str">
        <f t="shared" si="63"/>
        <v/>
      </c>
      <c r="FV131" s="221" t="str">
        <f t="shared" si="63"/>
        <v/>
      </c>
      <c r="FW131" s="221" t="str">
        <f t="shared" si="63"/>
        <v/>
      </c>
      <c r="FX131" s="221" t="str">
        <f t="shared" si="63"/>
        <v/>
      </c>
      <c r="FY131" s="221" t="str">
        <f t="shared" si="63"/>
        <v/>
      </c>
      <c r="FZ131" s="221" t="str">
        <f t="shared" si="63"/>
        <v/>
      </c>
      <c r="GA131" s="221" t="str">
        <f t="shared" si="63"/>
        <v/>
      </c>
      <c r="GB131" s="221" t="str">
        <f t="shared" si="63"/>
        <v/>
      </c>
      <c r="GC131" s="221" t="str">
        <f t="shared" si="63"/>
        <v/>
      </c>
      <c r="GD131" s="221" t="str">
        <f t="shared" si="63"/>
        <v/>
      </c>
      <c r="GE131" s="221" t="str">
        <f t="shared" si="63"/>
        <v/>
      </c>
      <c r="GF131" s="221" t="str">
        <f t="shared" si="63"/>
        <v/>
      </c>
      <c r="GG131" s="221" t="str">
        <f t="shared" si="63"/>
        <v/>
      </c>
      <c r="GH131" s="221" t="str">
        <f t="shared" si="63"/>
        <v/>
      </c>
      <c r="GI131" s="221" t="str">
        <f t="shared" si="63"/>
        <v/>
      </c>
      <c r="GJ131" s="221" t="str">
        <f t="shared" si="63"/>
        <v/>
      </c>
      <c r="GK131" s="221" t="str">
        <f t="shared" si="63"/>
        <v/>
      </c>
      <c r="GL131" s="221" t="str">
        <f t="shared" si="63"/>
        <v/>
      </c>
      <c r="GM131" s="221" t="str">
        <f t="shared" ref="GM131:IX131" si="64">IFERROR(VLOOKUP(GM$5,ActiveTable,2,FALSE),"")</f>
        <v/>
      </c>
      <c r="GN131" s="221" t="str">
        <f t="shared" si="64"/>
        <v/>
      </c>
      <c r="GO131" s="221" t="str">
        <f t="shared" si="64"/>
        <v/>
      </c>
      <c r="GP131" s="221" t="str">
        <f t="shared" si="64"/>
        <v/>
      </c>
      <c r="GQ131" s="221" t="str">
        <f t="shared" si="64"/>
        <v/>
      </c>
      <c r="GR131" s="221" t="str">
        <f t="shared" si="64"/>
        <v/>
      </c>
      <c r="GS131" s="221" t="str">
        <f t="shared" si="64"/>
        <v/>
      </c>
      <c r="GT131" s="221" t="str">
        <f t="shared" si="64"/>
        <v/>
      </c>
      <c r="GU131" s="221" t="str">
        <f t="shared" si="64"/>
        <v/>
      </c>
      <c r="GV131" s="221" t="str">
        <f t="shared" si="64"/>
        <v/>
      </c>
      <c r="GW131" s="221" t="str">
        <f t="shared" si="64"/>
        <v/>
      </c>
      <c r="GX131" s="221" t="str">
        <f t="shared" si="64"/>
        <v/>
      </c>
      <c r="GY131" s="221" t="str">
        <f t="shared" si="64"/>
        <v/>
      </c>
      <c r="GZ131" s="221" t="str">
        <f t="shared" si="64"/>
        <v/>
      </c>
      <c r="HA131" s="221" t="str">
        <f t="shared" si="64"/>
        <v/>
      </c>
      <c r="HB131" s="221" t="str">
        <f t="shared" si="64"/>
        <v/>
      </c>
      <c r="HC131" s="221" t="str">
        <f t="shared" si="64"/>
        <v/>
      </c>
      <c r="HD131" s="221" t="str">
        <f t="shared" si="64"/>
        <v/>
      </c>
      <c r="HE131" s="221" t="str">
        <f t="shared" si="64"/>
        <v/>
      </c>
      <c r="HF131" s="221" t="str">
        <f t="shared" si="64"/>
        <v/>
      </c>
      <c r="HG131" s="221" t="str">
        <f t="shared" si="64"/>
        <v/>
      </c>
      <c r="HH131" s="221" t="str">
        <f t="shared" si="64"/>
        <v/>
      </c>
      <c r="HI131" s="221" t="str">
        <f t="shared" si="64"/>
        <v/>
      </c>
      <c r="HJ131" s="221" t="str">
        <f t="shared" si="64"/>
        <v/>
      </c>
      <c r="HK131" s="221" t="str">
        <f t="shared" si="64"/>
        <v/>
      </c>
      <c r="HL131" s="221" t="str">
        <f t="shared" si="64"/>
        <v/>
      </c>
      <c r="HM131" s="221" t="str">
        <f t="shared" si="64"/>
        <v/>
      </c>
      <c r="HN131" s="221" t="str">
        <f t="shared" si="64"/>
        <v/>
      </c>
      <c r="HO131" s="221" t="str">
        <f t="shared" si="64"/>
        <v/>
      </c>
      <c r="HP131" s="221" t="str">
        <f t="shared" si="64"/>
        <v/>
      </c>
      <c r="HQ131" s="221" t="str">
        <f t="shared" si="64"/>
        <v/>
      </c>
      <c r="HR131" s="221" t="str">
        <f t="shared" si="64"/>
        <v/>
      </c>
      <c r="HS131" s="221" t="str">
        <f t="shared" si="64"/>
        <v/>
      </c>
      <c r="HT131" s="221" t="str">
        <f t="shared" si="64"/>
        <v/>
      </c>
      <c r="HU131" s="221" t="str">
        <f t="shared" si="64"/>
        <v/>
      </c>
      <c r="HV131" s="221" t="str">
        <f t="shared" si="64"/>
        <v/>
      </c>
      <c r="HW131" s="221" t="str">
        <f t="shared" si="64"/>
        <v/>
      </c>
      <c r="HX131" s="221" t="str">
        <f t="shared" si="64"/>
        <v/>
      </c>
      <c r="HY131" s="221" t="str">
        <f t="shared" si="64"/>
        <v/>
      </c>
      <c r="HZ131" s="221" t="str">
        <f t="shared" si="64"/>
        <v/>
      </c>
      <c r="IA131" s="221" t="str">
        <f t="shared" si="64"/>
        <v/>
      </c>
      <c r="IB131" s="221" t="str">
        <f t="shared" si="64"/>
        <v/>
      </c>
      <c r="IC131" s="221" t="str">
        <f t="shared" si="64"/>
        <v/>
      </c>
      <c r="ID131" s="221" t="str">
        <f t="shared" si="64"/>
        <v/>
      </c>
      <c r="IE131" s="221" t="str">
        <f t="shared" si="64"/>
        <v/>
      </c>
      <c r="IF131" s="221" t="str">
        <f t="shared" si="64"/>
        <v/>
      </c>
      <c r="IG131" s="221" t="str">
        <f t="shared" si="64"/>
        <v/>
      </c>
      <c r="IH131" s="221" t="str">
        <f t="shared" si="64"/>
        <v/>
      </c>
      <c r="II131" s="221" t="str">
        <f t="shared" si="64"/>
        <v/>
      </c>
      <c r="IJ131" s="221" t="str">
        <f t="shared" si="64"/>
        <v/>
      </c>
      <c r="IK131" s="221" t="str">
        <f t="shared" si="64"/>
        <v/>
      </c>
      <c r="IL131" s="221" t="str">
        <f t="shared" si="64"/>
        <v/>
      </c>
      <c r="IM131" s="221" t="str">
        <f t="shared" si="64"/>
        <v/>
      </c>
      <c r="IN131" s="221" t="str">
        <f t="shared" si="64"/>
        <v/>
      </c>
      <c r="IO131" s="221" t="str">
        <f t="shared" si="64"/>
        <v/>
      </c>
      <c r="IP131" s="221" t="str">
        <f t="shared" si="64"/>
        <v/>
      </c>
      <c r="IQ131" s="221" t="str">
        <f t="shared" si="64"/>
        <v/>
      </c>
      <c r="IR131" s="221" t="str">
        <f t="shared" si="64"/>
        <v/>
      </c>
      <c r="IS131" s="221" t="str">
        <f t="shared" si="64"/>
        <v/>
      </c>
      <c r="IT131" s="221" t="str">
        <f t="shared" si="64"/>
        <v/>
      </c>
      <c r="IU131" s="221" t="str">
        <f t="shared" si="64"/>
        <v/>
      </c>
      <c r="IV131" s="221" t="str">
        <f t="shared" si="64"/>
        <v/>
      </c>
      <c r="IW131" s="221" t="str">
        <f t="shared" si="64"/>
        <v/>
      </c>
      <c r="IX131" s="221" t="str">
        <f t="shared" si="64"/>
        <v/>
      </c>
      <c r="IY131" s="221" t="str">
        <f t="shared" ref="IY131:KP131" si="65">IFERROR(VLOOKUP(IY$5,ActiveTable,2,FALSE),"")</f>
        <v/>
      </c>
      <c r="IZ131" s="221" t="str">
        <f t="shared" si="65"/>
        <v/>
      </c>
      <c r="JA131" s="221" t="str">
        <f t="shared" si="65"/>
        <v/>
      </c>
      <c r="JB131" s="221" t="str">
        <f t="shared" si="65"/>
        <v/>
      </c>
      <c r="JC131" s="221" t="str">
        <f t="shared" si="65"/>
        <v/>
      </c>
      <c r="JD131" s="221" t="str">
        <f t="shared" si="65"/>
        <v/>
      </c>
      <c r="JE131" s="221" t="str">
        <f t="shared" si="65"/>
        <v/>
      </c>
      <c r="JF131" s="221" t="str">
        <f t="shared" si="65"/>
        <v/>
      </c>
      <c r="JG131" s="221" t="str">
        <f t="shared" si="65"/>
        <v/>
      </c>
      <c r="JH131" s="221" t="str">
        <f t="shared" si="65"/>
        <v/>
      </c>
      <c r="JI131" s="221" t="str">
        <f t="shared" si="65"/>
        <v/>
      </c>
      <c r="JJ131" s="221" t="str">
        <f t="shared" si="65"/>
        <v/>
      </c>
      <c r="JK131" s="221" t="str">
        <f t="shared" si="65"/>
        <v/>
      </c>
      <c r="JL131" s="221" t="str">
        <f t="shared" si="65"/>
        <v/>
      </c>
      <c r="JM131" s="221" t="str">
        <f t="shared" si="65"/>
        <v/>
      </c>
      <c r="JN131" s="221" t="str">
        <f t="shared" si="65"/>
        <v/>
      </c>
      <c r="JO131" s="221" t="str">
        <f t="shared" si="65"/>
        <v/>
      </c>
      <c r="JP131" s="221" t="str">
        <f t="shared" si="65"/>
        <v/>
      </c>
      <c r="JQ131" s="221" t="str">
        <f t="shared" si="65"/>
        <v/>
      </c>
      <c r="JR131" s="221" t="str">
        <f t="shared" si="65"/>
        <v/>
      </c>
      <c r="JS131" s="221" t="str">
        <f t="shared" si="65"/>
        <v/>
      </c>
      <c r="JT131" s="221" t="str">
        <f t="shared" si="65"/>
        <v/>
      </c>
      <c r="JU131" s="221" t="str">
        <f t="shared" si="65"/>
        <v/>
      </c>
      <c r="JV131" s="221" t="str">
        <f t="shared" si="65"/>
        <v/>
      </c>
      <c r="JW131" s="221" t="str">
        <f t="shared" si="65"/>
        <v/>
      </c>
      <c r="JX131" s="221" t="str">
        <f t="shared" si="65"/>
        <v/>
      </c>
      <c r="JY131" s="221" t="str">
        <f t="shared" si="65"/>
        <v/>
      </c>
      <c r="JZ131" s="221" t="str">
        <f t="shared" si="65"/>
        <v/>
      </c>
      <c r="KA131" s="221" t="str">
        <f t="shared" si="65"/>
        <v/>
      </c>
      <c r="KB131" s="221" t="str">
        <f t="shared" si="65"/>
        <v/>
      </c>
      <c r="KC131" s="221" t="str">
        <f t="shared" si="65"/>
        <v/>
      </c>
      <c r="KD131" s="221" t="str">
        <f t="shared" si="65"/>
        <v/>
      </c>
      <c r="KE131" s="221" t="str">
        <f t="shared" si="65"/>
        <v/>
      </c>
      <c r="KF131" s="221" t="str">
        <f t="shared" si="65"/>
        <v/>
      </c>
      <c r="KG131" s="221" t="str">
        <f t="shared" si="65"/>
        <v/>
      </c>
      <c r="KH131" s="221" t="str">
        <f t="shared" si="65"/>
        <v/>
      </c>
      <c r="KI131" s="221" t="str">
        <f t="shared" si="65"/>
        <v/>
      </c>
      <c r="KJ131" s="221" t="str">
        <f t="shared" si="65"/>
        <v/>
      </c>
      <c r="KK131" s="221" t="str">
        <f t="shared" si="65"/>
        <v/>
      </c>
      <c r="KL131" s="221" t="str">
        <f t="shared" si="65"/>
        <v/>
      </c>
      <c r="KM131" s="221" t="str">
        <f t="shared" si="65"/>
        <v/>
      </c>
      <c r="KN131" s="221" t="str">
        <f t="shared" si="65"/>
        <v/>
      </c>
      <c r="KO131" s="221" t="str">
        <f t="shared" si="65"/>
        <v/>
      </c>
      <c r="KP131" s="221" t="str">
        <f t="shared" si="65"/>
        <v/>
      </c>
      <c r="KQ131" s="9"/>
      <c r="KR131" s="368" t="s">
        <v>294</v>
      </c>
      <c r="KS131" s="626">
        <f>SUMIF(CoRU,"R",GainLoss)</f>
        <v>0</v>
      </c>
      <c r="KT131" s="626">
        <f>SUMIF(CoRU,"U",GainLoss)</f>
        <v>0</v>
      </c>
      <c r="KU131" s="626">
        <f>SUM(GainLoss)</f>
        <v>0</v>
      </c>
      <c r="KV131" s="407"/>
      <c r="KW131" s="409"/>
      <c r="KX131" s="316" t="s">
        <v>192</v>
      </c>
      <c r="KY131" s="213">
        <f>SUMIFS(ResValue,$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f>
        <v>0</v>
      </c>
      <c r="KZ131" s="318"/>
      <c r="LA131" s="318"/>
      <c r="LB131" s="318"/>
    </row>
    <row r="132" spans="1:314" s="189" customFormat="1" ht="11.25" customHeight="1" x14ac:dyDescent="0.25">
      <c r="B132" s="220" t="s">
        <v>183</v>
      </c>
      <c r="C132" s="223" t="str">
        <f t="shared" ref="C132:BN132" si="66">IFERROR(VLOOKUP(C$5,ActiveTable,3,FALSE),"")</f>
        <v/>
      </c>
      <c r="D132" s="223" t="str">
        <f t="shared" si="66"/>
        <v/>
      </c>
      <c r="E132" s="223" t="str">
        <f t="shared" si="66"/>
        <v/>
      </c>
      <c r="F132" s="223" t="str">
        <f t="shared" si="66"/>
        <v/>
      </c>
      <c r="G132" s="223" t="str">
        <f t="shared" si="66"/>
        <v/>
      </c>
      <c r="H132" s="223" t="str">
        <f t="shared" si="66"/>
        <v/>
      </c>
      <c r="I132" s="223" t="str">
        <f t="shared" si="66"/>
        <v/>
      </c>
      <c r="J132" s="223" t="str">
        <f t="shared" si="66"/>
        <v/>
      </c>
      <c r="K132" s="223" t="str">
        <f t="shared" si="66"/>
        <v/>
      </c>
      <c r="L132" s="223" t="str">
        <f t="shared" si="66"/>
        <v/>
      </c>
      <c r="M132" s="223" t="str">
        <f t="shared" si="66"/>
        <v/>
      </c>
      <c r="N132" s="223" t="str">
        <f t="shared" si="66"/>
        <v/>
      </c>
      <c r="O132" s="479" t="str">
        <f t="shared" si="66"/>
        <v/>
      </c>
      <c r="P132" s="223" t="str">
        <f t="shared" si="66"/>
        <v/>
      </c>
      <c r="Q132" s="223" t="str">
        <f t="shared" si="66"/>
        <v/>
      </c>
      <c r="R132" s="223" t="str">
        <f t="shared" si="66"/>
        <v/>
      </c>
      <c r="S132" s="223" t="str">
        <f t="shared" si="66"/>
        <v/>
      </c>
      <c r="T132" s="223" t="str">
        <f t="shared" si="66"/>
        <v/>
      </c>
      <c r="U132" s="223" t="str">
        <f t="shared" si="66"/>
        <v/>
      </c>
      <c r="V132" s="223" t="str">
        <f t="shared" si="66"/>
        <v/>
      </c>
      <c r="W132" s="223" t="str">
        <f t="shared" si="66"/>
        <v/>
      </c>
      <c r="X132" s="223" t="str">
        <f t="shared" si="66"/>
        <v/>
      </c>
      <c r="Y132" s="223" t="str">
        <f t="shared" si="66"/>
        <v/>
      </c>
      <c r="Z132" s="223" t="str">
        <f t="shared" si="66"/>
        <v/>
      </c>
      <c r="AA132" s="223" t="str">
        <f t="shared" si="66"/>
        <v/>
      </c>
      <c r="AB132" s="223" t="str">
        <f t="shared" si="66"/>
        <v/>
      </c>
      <c r="AC132" s="223" t="str">
        <f t="shared" si="66"/>
        <v/>
      </c>
      <c r="AD132" s="223" t="str">
        <f t="shared" si="66"/>
        <v/>
      </c>
      <c r="AE132" s="223" t="str">
        <f t="shared" si="66"/>
        <v/>
      </c>
      <c r="AF132" s="223" t="str">
        <f t="shared" si="66"/>
        <v/>
      </c>
      <c r="AG132" s="223" t="str">
        <f t="shared" si="66"/>
        <v/>
      </c>
      <c r="AH132" s="223" t="str">
        <f t="shared" si="66"/>
        <v/>
      </c>
      <c r="AI132" s="223" t="str">
        <f t="shared" si="66"/>
        <v/>
      </c>
      <c r="AJ132" s="223" t="str">
        <f t="shared" si="66"/>
        <v/>
      </c>
      <c r="AK132" s="223" t="str">
        <f t="shared" si="66"/>
        <v/>
      </c>
      <c r="AL132" s="223" t="str">
        <f t="shared" si="66"/>
        <v/>
      </c>
      <c r="AM132" s="223" t="str">
        <f t="shared" si="66"/>
        <v/>
      </c>
      <c r="AN132" s="223" t="str">
        <f t="shared" si="66"/>
        <v/>
      </c>
      <c r="AO132" s="223" t="str">
        <f t="shared" si="66"/>
        <v/>
      </c>
      <c r="AP132" s="223" t="str">
        <f t="shared" si="66"/>
        <v/>
      </c>
      <c r="AQ132" s="223" t="str">
        <f t="shared" si="66"/>
        <v/>
      </c>
      <c r="AR132" s="223" t="str">
        <f t="shared" si="66"/>
        <v/>
      </c>
      <c r="AS132" s="223" t="str">
        <f t="shared" si="66"/>
        <v/>
      </c>
      <c r="AT132" s="223" t="str">
        <f t="shared" si="66"/>
        <v/>
      </c>
      <c r="AU132" s="223" t="str">
        <f t="shared" si="66"/>
        <v/>
      </c>
      <c r="AV132" s="223" t="str">
        <f t="shared" si="66"/>
        <v/>
      </c>
      <c r="AW132" s="223" t="str">
        <f t="shared" si="66"/>
        <v/>
      </c>
      <c r="AX132" s="223" t="str">
        <f t="shared" si="66"/>
        <v/>
      </c>
      <c r="AY132" s="223" t="str">
        <f t="shared" si="66"/>
        <v/>
      </c>
      <c r="AZ132" s="223" t="str">
        <f t="shared" si="66"/>
        <v/>
      </c>
      <c r="BA132" s="223" t="str">
        <f t="shared" si="66"/>
        <v/>
      </c>
      <c r="BB132" s="223" t="str">
        <f t="shared" si="66"/>
        <v/>
      </c>
      <c r="BC132" s="223" t="str">
        <f t="shared" si="66"/>
        <v/>
      </c>
      <c r="BD132" s="223" t="str">
        <f t="shared" si="66"/>
        <v/>
      </c>
      <c r="BE132" s="223" t="str">
        <f t="shared" si="66"/>
        <v/>
      </c>
      <c r="BF132" s="223" t="str">
        <f t="shared" si="66"/>
        <v/>
      </c>
      <c r="BG132" s="223" t="str">
        <f t="shared" si="66"/>
        <v/>
      </c>
      <c r="BH132" s="223" t="str">
        <f t="shared" si="66"/>
        <v/>
      </c>
      <c r="BI132" s="223" t="str">
        <f t="shared" si="66"/>
        <v/>
      </c>
      <c r="BJ132" s="223" t="str">
        <f t="shared" si="66"/>
        <v/>
      </c>
      <c r="BK132" s="223" t="str">
        <f t="shared" si="66"/>
        <v/>
      </c>
      <c r="BL132" s="223" t="str">
        <f t="shared" si="66"/>
        <v/>
      </c>
      <c r="BM132" s="223" t="str">
        <f t="shared" si="66"/>
        <v/>
      </c>
      <c r="BN132" s="223" t="str">
        <f t="shared" si="66"/>
        <v/>
      </c>
      <c r="BO132" s="223" t="str">
        <f t="shared" ref="BO132:DZ132" si="67">IFERROR(VLOOKUP(BO$5,ActiveTable,3,FALSE),"")</f>
        <v/>
      </c>
      <c r="BP132" s="223" t="str">
        <f t="shared" si="67"/>
        <v/>
      </c>
      <c r="BQ132" s="223" t="str">
        <f t="shared" si="67"/>
        <v/>
      </c>
      <c r="BR132" s="223" t="str">
        <f t="shared" si="67"/>
        <v/>
      </c>
      <c r="BS132" s="223" t="str">
        <f t="shared" si="67"/>
        <v/>
      </c>
      <c r="BT132" s="223" t="str">
        <f t="shared" si="67"/>
        <v/>
      </c>
      <c r="BU132" s="223" t="str">
        <f t="shared" si="67"/>
        <v/>
      </c>
      <c r="BV132" s="223" t="str">
        <f t="shared" si="67"/>
        <v/>
      </c>
      <c r="BW132" s="223" t="str">
        <f t="shared" si="67"/>
        <v/>
      </c>
      <c r="BX132" s="223" t="str">
        <f t="shared" si="67"/>
        <v/>
      </c>
      <c r="BY132" s="223" t="str">
        <f t="shared" si="67"/>
        <v/>
      </c>
      <c r="BZ132" s="223" t="str">
        <f t="shared" si="67"/>
        <v/>
      </c>
      <c r="CA132" s="223" t="str">
        <f t="shared" si="67"/>
        <v/>
      </c>
      <c r="CB132" s="223" t="str">
        <f t="shared" si="67"/>
        <v/>
      </c>
      <c r="CC132" s="223" t="str">
        <f t="shared" si="67"/>
        <v/>
      </c>
      <c r="CD132" s="223" t="str">
        <f t="shared" si="67"/>
        <v/>
      </c>
      <c r="CE132" s="223" t="str">
        <f t="shared" si="67"/>
        <v/>
      </c>
      <c r="CF132" s="223" t="str">
        <f t="shared" si="67"/>
        <v/>
      </c>
      <c r="CG132" s="223" t="str">
        <f t="shared" si="67"/>
        <v/>
      </c>
      <c r="CH132" s="223" t="str">
        <f t="shared" si="67"/>
        <v/>
      </c>
      <c r="CI132" s="223" t="str">
        <f t="shared" si="67"/>
        <v/>
      </c>
      <c r="CJ132" s="223" t="str">
        <f t="shared" si="67"/>
        <v/>
      </c>
      <c r="CK132" s="223" t="str">
        <f t="shared" si="67"/>
        <v/>
      </c>
      <c r="CL132" s="223" t="str">
        <f t="shared" si="67"/>
        <v/>
      </c>
      <c r="CM132" s="223" t="str">
        <f t="shared" si="67"/>
        <v/>
      </c>
      <c r="CN132" s="223" t="str">
        <f t="shared" si="67"/>
        <v/>
      </c>
      <c r="CO132" s="223" t="str">
        <f t="shared" si="67"/>
        <v/>
      </c>
      <c r="CP132" s="223" t="str">
        <f t="shared" si="67"/>
        <v/>
      </c>
      <c r="CQ132" s="223" t="str">
        <f t="shared" si="67"/>
        <v/>
      </c>
      <c r="CR132" s="223" t="str">
        <f t="shared" si="67"/>
        <v/>
      </c>
      <c r="CS132" s="223" t="str">
        <f t="shared" si="67"/>
        <v/>
      </c>
      <c r="CT132" s="223" t="str">
        <f t="shared" si="67"/>
        <v/>
      </c>
      <c r="CU132" s="223" t="str">
        <f t="shared" si="67"/>
        <v/>
      </c>
      <c r="CV132" s="223" t="str">
        <f t="shared" si="67"/>
        <v/>
      </c>
      <c r="CW132" s="223" t="str">
        <f t="shared" si="67"/>
        <v/>
      </c>
      <c r="CX132" s="223" t="str">
        <f t="shared" si="67"/>
        <v/>
      </c>
      <c r="CY132" s="223" t="str">
        <f t="shared" si="67"/>
        <v/>
      </c>
      <c r="CZ132" s="223" t="str">
        <f t="shared" si="67"/>
        <v/>
      </c>
      <c r="DA132" s="223" t="str">
        <f t="shared" si="67"/>
        <v/>
      </c>
      <c r="DB132" s="223" t="str">
        <f t="shared" si="67"/>
        <v/>
      </c>
      <c r="DC132" s="223" t="str">
        <f t="shared" si="67"/>
        <v/>
      </c>
      <c r="DD132" s="223" t="str">
        <f t="shared" si="67"/>
        <v/>
      </c>
      <c r="DE132" s="223" t="str">
        <f t="shared" si="67"/>
        <v/>
      </c>
      <c r="DF132" s="223" t="str">
        <f t="shared" si="67"/>
        <v/>
      </c>
      <c r="DG132" s="223" t="str">
        <f t="shared" si="67"/>
        <v/>
      </c>
      <c r="DH132" s="223" t="str">
        <f t="shared" si="67"/>
        <v/>
      </c>
      <c r="DI132" s="223" t="str">
        <f t="shared" si="67"/>
        <v/>
      </c>
      <c r="DJ132" s="223" t="str">
        <f t="shared" si="67"/>
        <v/>
      </c>
      <c r="DK132" s="223" t="str">
        <f t="shared" si="67"/>
        <v/>
      </c>
      <c r="DL132" s="223" t="str">
        <f t="shared" si="67"/>
        <v/>
      </c>
      <c r="DM132" s="223" t="str">
        <f t="shared" si="67"/>
        <v/>
      </c>
      <c r="DN132" s="223" t="str">
        <f t="shared" si="67"/>
        <v/>
      </c>
      <c r="DO132" s="223" t="str">
        <f t="shared" si="67"/>
        <v/>
      </c>
      <c r="DP132" s="223" t="str">
        <f t="shared" si="67"/>
        <v/>
      </c>
      <c r="DQ132" s="223" t="str">
        <f t="shared" si="67"/>
        <v/>
      </c>
      <c r="DR132" s="223" t="str">
        <f t="shared" si="67"/>
        <v/>
      </c>
      <c r="DS132" s="223" t="str">
        <f t="shared" si="67"/>
        <v/>
      </c>
      <c r="DT132" s="223" t="str">
        <f t="shared" si="67"/>
        <v/>
      </c>
      <c r="DU132" s="223" t="str">
        <f t="shared" si="67"/>
        <v/>
      </c>
      <c r="DV132" s="223" t="str">
        <f t="shared" si="67"/>
        <v/>
      </c>
      <c r="DW132" s="223" t="str">
        <f t="shared" si="67"/>
        <v/>
      </c>
      <c r="DX132" s="223" t="str">
        <f t="shared" si="67"/>
        <v/>
      </c>
      <c r="DY132" s="223" t="str">
        <f t="shared" si="67"/>
        <v/>
      </c>
      <c r="DZ132" s="223" t="str">
        <f t="shared" si="67"/>
        <v/>
      </c>
      <c r="EA132" s="223" t="str">
        <f t="shared" ref="EA132:GL132" si="68">IFERROR(VLOOKUP(EA$5,ActiveTable,3,FALSE),"")</f>
        <v/>
      </c>
      <c r="EB132" s="223" t="str">
        <f t="shared" si="68"/>
        <v/>
      </c>
      <c r="EC132" s="223" t="str">
        <f t="shared" si="68"/>
        <v/>
      </c>
      <c r="ED132" s="223" t="str">
        <f t="shared" si="68"/>
        <v/>
      </c>
      <c r="EE132" s="223" t="str">
        <f t="shared" si="68"/>
        <v/>
      </c>
      <c r="EF132" s="223" t="str">
        <f t="shared" si="68"/>
        <v/>
      </c>
      <c r="EG132" s="223" t="str">
        <f t="shared" si="68"/>
        <v/>
      </c>
      <c r="EH132" s="223" t="str">
        <f t="shared" si="68"/>
        <v/>
      </c>
      <c r="EI132" s="223" t="str">
        <f t="shared" si="68"/>
        <v/>
      </c>
      <c r="EJ132" s="223" t="str">
        <f t="shared" si="68"/>
        <v/>
      </c>
      <c r="EK132" s="223" t="str">
        <f t="shared" si="68"/>
        <v/>
      </c>
      <c r="EL132" s="223" t="str">
        <f t="shared" si="68"/>
        <v/>
      </c>
      <c r="EM132" s="223" t="str">
        <f t="shared" si="68"/>
        <v/>
      </c>
      <c r="EN132" s="223" t="str">
        <f t="shared" si="68"/>
        <v/>
      </c>
      <c r="EO132" s="223" t="str">
        <f t="shared" si="68"/>
        <v/>
      </c>
      <c r="EP132" s="223" t="str">
        <f t="shared" si="68"/>
        <v/>
      </c>
      <c r="EQ132" s="223" t="str">
        <f t="shared" si="68"/>
        <v/>
      </c>
      <c r="ER132" s="223" t="str">
        <f t="shared" si="68"/>
        <v/>
      </c>
      <c r="ES132" s="223" t="str">
        <f t="shared" si="68"/>
        <v/>
      </c>
      <c r="ET132" s="223" t="str">
        <f t="shared" si="68"/>
        <v/>
      </c>
      <c r="EU132" s="223" t="str">
        <f t="shared" si="68"/>
        <v/>
      </c>
      <c r="EV132" s="223" t="str">
        <f t="shared" si="68"/>
        <v/>
      </c>
      <c r="EW132" s="223" t="str">
        <f t="shared" si="68"/>
        <v/>
      </c>
      <c r="EX132" s="223" t="str">
        <f t="shared" si="68"/>
        <v/>
      </c>
      <c r="EY132" s="223" t="str">
        <f t="shared" si="68"/>
        <v/>
      </c>
      <c r="EZ132" s="223" t="str">
        <f t="shared" si="68"/>
        <v/>
      </c>
      <c r="FA132" s="223" t="str">
        <f t="shared" si="68"/>
        <v/>
      </c>
      <c r="FB132" s="223" t="str">
        <f t="shared" si="68"/>
        <v/>
      </c>
      <c r="FC132" s="223" t="str">
        <f t="shared" si="68"/>
        <v/>
      </c>
      <c r="FD132" s="223" t="str">
        <f t="shared" si="68"/>
        <v/>
      </c>
      <c r="FE132" s="223" t="str">
        <f t="shared" si="68"/>
        <v/>
      </c>
      <c r="FF132" s="223" t="str">
        <f t="shared" si="68"/>
        <v/>
      </c>
      <c r="FG132" s="223" t="str">
        <f t="shared" si="68"/>
        <v/>
      </c>
      <c r="FH132" s="223" t="str">
        <f t="shared" si="68"/>
        <v/>
      </c>
      <c r="FI132" s="223" t="str">
        <f t="shared" si="68"/>
        <v/>
      </c>
      <c r="FJ132" s="223" t="str">
        <f t="shared" si="68"/>
        <v/>
      </c>
      <c r="FK132" s="223" t="str">
        <f t="shared" si="68"/>
        <v/>
      </c>
      <c r="FL132" s="223" t="str">
        <f t="shared" si="68"/>
        <v/>
      </c>
      <c r="FM132" s="223" t="str">
        <f t="shared" si="68"/>
        <v/>
      </c>
      <c r="FN132" s="223" t="str">
        <f t="shared" si="68"/>
        <v/>
      </c>
      <c r="FO132" s="223" t="str">
        <f t="shared" si="68"/>
        <v/>
      </c>
      <c r="FP132" s="223" t="str">
        <f t="shared" si="68"/>
        <v/>
      </c>
      <c r="FQ132" s="223" t="str">
        <f t="shared" si="68"/>
        <v/>
      </c>
      <c r="FR132" s="223" t="str">
        <f t="shared" si="68"/>
        <v/>
      </c>
      <c r="FS132" s="223" t="str">
        <f t="shared" si="68"/>
        <v/>
      </c>
      <c r="FT132" s="223" t="str">
        <f t="shared" si="68"/>
        <v/>
      </c>
      <c r="FU132" s="223" t="str">
        <f t="shared" si="68"/>
        <v/>
      </c>
      <c r="FV132" s="223" t="str">
        <f t="shared" si="68"/>
        <v/>
      </c>
      <c r="FW132" s="223" t="str">
        <f t="shared" si="68"/>
        <v/>
      </c>
      <c r="FX132" s="223" t="str">
        <f t="shared" si="68"/>
        <v/>
      </c>
      <c r="FY132" s="223" t="str">
        <f t="shared" si="68"/>
        <v/>
      </c>
      <c r="FZ132" s="223" t="str">
        <f t="shared" si="68"/>
        <v/>
      </c>
      <c r="GA132" s="223" t="str">
        <f t="shared" si="68"/>
        <v/>
      </c>
      <c r="GB132" s="223" t="str">
        <f t="shared" si="68"/>
        <v/>
      </c>
      <c r="GC132" s="223" t="str">
        <f t="shared" si="68"/>
        <v/>
      </c>
      <c r="GD132" s="223" t="str">
        <f t="shared" si="68"/>
        <v/>
      </c>
      <c r="GE132" s="223" t="str">
        <f t="shared" si="68"/>
        <v/>
      </c>
      <c r="GF132" s="223" t="str">
        <f t="shared" si="68"/>
        <v/>
      </c>
      <c r="GG132" s="223" t="str">
        <f t="shared" si="68"/>
        <v/>
      </c>
      <c r="GH132" s="223" t="str">
        <f t="shared" si="68"/>
        <v/>
      </c>
      <c r="GI132" s="223" t="str">
        <f t="shared" si="68"/>
        <v/>
      </c>
      <c r="GJ132" s="223" t="str">
        <f t="shared" si="68"/>
        <v/>
      </c>
      <c r="GK132" s="223" t="str">
        <f t="shared" si="68"/>
        <v/>
      </c>
      <c r="GL132" s="223" t="str">
        <f t="shared" si="68"/>
        <v/>
      </c>
      <c r="GM132" s="223" t="str">
        <f t="shared" ref="GM132:IX132" si="69">IFERROR(VLOOKUP(GM$5,ActiveTable,3,FALSE),"")</f>
        <v/>
      </c>
      <c r="GN132" s="223" t="str">
        <f t="shared" si="69"/>
        <v/>
      </c>
      <c r="GO132" s="223" t="str">
        <f t="shared" si="69"/>
        <v/>
      </c>
      <c r="GP132" s="223" t="str">
        <f t="shared" si="69"/>
        <v/>
      </c>
      <c r="GQ132" s="223" t="str">
        <f t="shared" si="69"/>
        <v/>
      </c>
      <c r="GR132" s="223" t="str">
        <f t="shared" si="69"/>
        <v/>
      </c>
      <c r="GS132" s="223" t="str">
        <f t="shared" si="69"/>
        <v/>
      </c>
      <c r="GT132" s="223" t="str">
        <f t="shared" si="69"/>
        <v/>
      </c>
      <c r="GU132" s="223" t="str">
        <f t="shared" si="69"/>
        <v/>
      </c>
      <c r="GV132" s="223" t="str">
        <f t="shared" si="69"/>
        <v/>
      </c>
      <c r="GW132" s="223" t="str">
        <f t="shared" si="69"/>
        <v/>
      </c>
      <c r="GX132" s="223" t="str">
        <f t="shared" si="69"/>
        <v/>
      </c>
      <c r="GY132" s="223" t="str">
        <f t="shared" si="69"/>
        <v/>
      </c>
      <c r="GZ132" s="223" t="str">
        <f t="shared" si="69"/>
        <v/>
      </c>
      <c r="HA132" s="223" t="str">
        <f t="shared" si="69"/>
        <v/>
      </c>
      <c r="HB132" s="223" t="str">
        <f t="shared" si="69"/>
        <v/>
      </c>
      <c r="HC132" s="223" t="str">
        <f t="shared" si="69"/>
        <v/>
      </c>
      <c r="HD132" s="223" t="str">
        <f t="shared" si="69"/>
        <v/>
      </c>
      <c r="HE132" s="223" t="str">
        <f t="shared" si="69"/>
        <v/>
      </c>
      <c r="HF132" s="223" t="str">
        <f t="shared" si="69"/>
        <v/>
      </c>
      <c r="HG132" s="223" t="str">
        <f t="shared" si="69"/>
        <v/>
      </c>
      <c r="HH132" s="223" t="str">
        <f t="shared" si="69"/>
        <v/>
      </c>
      <c r="HI132" s="223" t="str">
        <f t="shared" si="69"/>
        <v/>
      </c>
      <c r="HJ132" s="223" t="str">
        <f t="shared" si="69"/>
        <v/>
      </c>
      <c r="HK132" s="223" t="str">
        <f t="shared" si="69"/>
        <v/>
      </c>
      <c r="HL132" s="223" t="str">
        <f t="shared" si="69"/>
        <v/>
      </c>
      <c r="HM132" s="223" t="str">
        <f t="shared" si="69"/>
        <v/>
      </c>
      <c r="HN132" s="223" t="str">
        <f t="shared" si="69"/>
        <v/>
      </c>
      <c r="HO132" s="223" t="str">
        <f t="shared" si="69"/>
        <v/>
      </c>
      <c r="HP132" s="223" t="str">
        <f t="shared" si="69"/>
        <v/>
      </c>
      <c r="HQ132" s="223" t="str">
        <f t="shared" si="69"/>
        <v/>
      </c>
      <c r="HR132" s="223" t="str">
        <f t="shared" si="69"/>
        <v/>
      </c>
      <c r="HS132" s="223" t="str">
        <f t="shared" si="69"/>
        <v/>
      </c>
      <c r="HT132" s="223" t="str">
        <f t="shared" si="69"/>
        <v/>
      </c>
      <c r="HU132" s="223" t="str">
        <f t="shared" si="69"/>
        <v/>
      </c>
      <c r="HV132" s="223" t="str">
        <f t="shared" si="69"/>
        <v/>
      </c>
      <c r="HW132" s="223" t="str">
        <f t="shared" si="69"/>
        <v/>
      </c>
      <c r="HX132" s="223" t="str">
        <f t="shared" si="69"/>
        <v/>
      </c>
      <c r="HY132" s="223" t="str">
        <f t="shared" si="69"/>
        <v/>
      </c>
      <c r="HZ132" s="223" t="str">
        <f t="shared" si="69"/>
        <v/>
      </c>
      <c r="IA132" s="223" t="str">
        <f t="shared" si="69"/>
        <v/>
      </c>
      <c r="IB132" s="223" t="str">
        <f t="shared" si="69"/>
        <v/>
      </c>
      <c r="IC132" s="223" t="str">
        <f t="shared" si="69"/>
        <v/>
      </c>
      <c r="ID132" s="223" t="str">
        <f t="shared" si="69"/>
        <v/>
      </c>
      <c r="IE132" s="223" t="str">
        <f t="shared" si="69"/>
        <v/>
      </c>
      <c r="IF132" s="223" t="str">
        <f t="shared" si="69"/>
        <v/>
      </c>
      <c r="IG132" s="223" t="str">
        <f t="shared" si="69"/>
        <v/>
      </c>
      <c r="IH132" s="223" t="str">
        <f t="shared" si="69"/>
        <v/>
      </c>
      <c r="II132" s="223" t="str">
        <f t="shared" si="69"/>
        <v/>
      </c>
      <c r="IJ132" s="223" t="str">
        <f t="shared" si="69"/>
        <v/>
      </c>
      <c r="IK132" s="223" t="str">
        <f t="shared" si="69"/>
        <v/>
      </c>
      <c r="IL132" s="223" t="str">
        <f t="shared" si="69"/>
        <v/>
      </c>
      <c r="IM132" s="223" t="str">
        <f t="shared" si="69"/>
        <v/>
      </c>
      <c r="IN132" s="223" t="str">
        <f t="shared" si="69"/>
        <v/>
      </c>
      <c r="IO132" s="223" t="str">
        <f t="shared" si="69"/>
        <v/>
      </c>
      <c r="IP132" s="223" t="str">
        <f t="shared" si="69"/>
        <v/>
      </c>
      <c r="IQ132" s="223" t="str">
        <f t="shared" si="69"/>
        <v/>
      </c>
      <c r="IR132" s="223" t="str">
        <f t="shared" si="69"/>
        <v/>
      </c>
      <c r="IS132" s="223" t="str">
        <f t="shared" si="69"/>
        <v/>
      </c>
      <c r="IT132" s="223" t="str">
        <f t="shared" si="69"/>
        <v/>
      </c>
      <c r="IU132" s="223" t="str">
        <f t="shared" si="69"/>
        <v/>
      </c>
      <c r="IV132" s="223" t="str">
        <f t="shared" si="69"/>
        <v/>
      </c>
      <c r="IW132" s="223" t="str">
        <f t="shared" si="69"/>
        <v/>
      </c>
      <c r="IX132" s="223" t="str">
        <f t="shared" si="69"/>
        <v/>
      </c>
      <c r="IY132" s="223" t="str">
        <f t="shared" ref="IY132:KP132" si="70">IFERROR(VLOOKUP(IY$5,ActiveTable,3,FALSE),"")</f>
        <v/>
      </c>
      <c r="IZ132" s="223" t="str">
        <f t="shared" si="70"/>
        <v/>
      </c>
      <c r="JA132" s="223" t="str">
        <f t="shared" si="70"/>
        <v/>
      </c>
      <c r="JB132" s="223" t="str">
        <f t="shared" si="70"/>
        <v/>
      </c>
      <c r="JC132" s="223" t="str">
        <f t="shared" si="70"/>
        <v/>
      </c>
      <c r="JD132" s="223" t="str">
        <f t="shared" si="70"/>
        <v/>
      </c>
      <c r="JE132" s="223" t="str">
        <f t="shared" si="70"/>
        <v/>
      </c>
      <c r="JF132" s="223" t="str">
        <f t="shared" si="70"/>
        <v/>
      </c>
      <c r="JG132" s="223" t="str">
        <f t="shared" si="70"/>
        <v/>
      </c>
      <c r="JH132" s="223" t="str">
        <f t="shared" si="70"/>
        <v/>
      </c>
      <c r="JI132" s="223" t="str">
        <f t="shared" si="70"/>
        <v/>
      </c>
      <c r="JJ132" s="223" t="str">
        <f t="shared" si="70"/>
        <v/>
      </c>
      <c r="JK132" s="223" t="str">
        <f t="shared" si="70"/>
        <v/>
      </c>
      <c r="JL132" s="223" t="str">
        <f t="shared" si="70"/>
        <v/>
      </c>
      <c r="JM132" s="223" t="str">
        <f t="shared" si="70"/>
        <v/>
      </c>
      <c r="JN132" s="223" t="str">
        <f t="shared" si="70"/>
        <v/>
      </c>
      <c r="JO132" s="223" t="str">
        <f t="shared" si="70"/>
        <v/>
      </c>
      <c r="JP132" s="223" t="str">
        <f t="shared" si="70"/>
        <v/>
      </c>
      <c r="JQ132" s="223" t="str">
        <f t="shared" si="70"/>
        <v/>
      </c>
      <c r="JR132" s="223" t="str">
        <f t="shared" si="70"/>
        <v/>
      </c>
      <c r="JS132" s="223" t="str">
        <f t="shared" si="70"/>
        <v/>
      </c>
      <c r="JT132" s="223" t="str">
        <f t="shared" si="70"/>
        <v/>
      </c>
      <c r="JU132" s="223" t="str">
        <f t="shared" si="70"/>
        <v/>
      </c>
      <c r="JV132" s="223" t="str">
        <f t="shared" si="70"/>
        <v/>
      </c>
      <c r="JW132" s="223" t="str">
        <f t="shared" si="70"/>
        <v/>
      </c>
      <c r="JX132" s="223" t="str">
        <f t="shared" si="70"/>
        <v/>
      </c>
      <c r="JY132" s="223" t="str">
        <f t="shared" si="70"/>
        <v/>
      </c>
      <c r="JZ132" s="223" t="str">
        <f t="shared" si="70"/>
        <v/>
      </c>
      <c r="KA132" s="223" t="str">
        <f t="shared" si="70"/>
        <v/>
      </c>
      <c r="KB132" s="223" t="str">
        <f t="shared" si="70"/>
        <v/>
      </c>
      <c r="KC132" s="223" t="str">
        <f t="shared" si="70"/>
        <v/>
      </c>
      <c r="KD132" s="223" t="str">
        <f t="shared" si="70"/>
        <v/>
      </c>
      <c r="KE132" s="223" t="str">
        <f t="shared" si="70"/>
        <v/>
      </c>
      <c r="KF132" s="223" t="str">
        <f t="shared" si="70"/>
        <v/>
      </c>
      <c r="KG132" s="223" t="str">
        <f t="shared" si="70"/>
        <v/>
      </c>
      <c r="KH132" s="223" t="str">
        <f t="shared" si="70"/>
        <v/>
      </c>
      <c r="KI132" s="223" t="str">
        <f t="shared" si="70"/>
        <v/>
      </c>
      <c r="KJ132" s="223" t="str">
        <f t="shared" si="70"/>
        <v/>
      </c>
      <c r="KK132" s="223" t="str">
        <f t="shared" si="70"/>
        <v/>
      </c>
      <c r="KL132" s="223" t="str">
        <f t="shared" si="70"/>
        <v/>
      </c>
      <c r="KM132" s="223" t="str">
        <f t="shared" si="70"/>
        <v/>
      </c>
      <c r="KN132" s="223" t="str">
        <f t="shared" si="70"/>
        <v/>
      </c>
      <c r="KO132" s="223" t="str">
        <f t="shared" si="70"/>
        <v/>
      </c>
      <c r="KP132" s="223" t="str">
        <f t="shared" si="70"/>
        <v/>
      </c>
      <c r="KQ132" s="9"/>
      <c r="KR132" s="495"/>
      <c r="KS132" s="627"/>
      <c r="KT132" s="628"/>
      <c r="KU132" s="629"/>
      <c r="KV132" s="407"/>
      <c r="KW132" s="409"/>
      <c r="KX132" s="320"/>
      <c r="KY132" s="226"/>
      <c r="KZ132" s="318"/>
      <c r="LA132" s="318"/>
      <c r="LB132" s="318"/>
    </row>
    <row r="133" spans="1:314" s="189" customFormat="1" ht="11.25" customHeight="1" x14ac:dyDescent="0.25">
      <c r="B133" s="220" t="s">
        <v>184</v>
      </c>
      <c r="C133" s="224" t="str">
        <f t="shared" ref="C133:BN133" si="71">IFERROR(VLOOKUP(C$5,ActiveTable,4,FALSE),"")</f>
        <v/>
      </c>
      <c r="D133" s="224" t="str">
        <f t="shared" si="71"/>
        <v/>
      </c>
      <c r="E133" s="224" t="str">
        <f t="shared" si="71"/>
        <v/>
      </c>
      <c r="F133" s="224" t="str">
        <f t="shared" si="71"/>
        <v/>
      </c>
      <c r="G133" s="224" t="str">
        <f t="shared" si="71"/>
        <v/>
      </c>
      <c r="H133" s="224" t="str">
        <f t="shared" si="71"/>
        <v/>
      </c>
      <c r="I133" s="224" t="str">
        <f t="shared" si="71"/>
        <v/>
      </c>
      <c r="J133" s="224" t="str">
        <f t="shared" si="71"/>
        <v/>
      </c>
      <c r="K133" s="224" t="str">
        <f t="shared" si="71"/>
        <v/>
      </c>
      <c r="L133" s="224" t="str">
        <f t="shared" si="71"/>
        <v/>
      </c>
      <c r="M133" s="224" t="str">
        <f t="shared" si="71"/>
        <v/>
      </c>
      <c r="N133" s="224" t="str">
        <f t="shared" si="71"/>
        <v/>
      </c>
      <c r="O133" s="480" t="str">
        <f t="shared" si="71"/>
        <v/>
      </c>
      <c r="P133" s="224" t="str">
        <f t="shared" si="71"/>
        <v/>
      </c>
      <c r="Q133" s="224" t="str">
        <f t="shared" si="71"/>
        <v/>
      </c>
      <c r="R133" s="224" t="str">
        <f t="shared" si="71"/>
        <v/>
      </c>
      <c r="S133" s="224" t="str">
        <f t="shared" si="71"/>
        <v/>
      </c>
      <c r="T133" s="224" t="str">
        <f t="shared" si="71"/>
        <v/>
      </c>
      <c r="U133" s="224" t="str">
        <f t="shared" si="71"/>
        <v/>
      </c>
      <c r="V133" s="224" t="str">
        <f t="shared" si="71"/>
        <v/>
      </c>
      <c r="W133" s="224" t="str">
        <f t="shared" si="71"/>
        <v/>
      </c>
      <c r="X133" s="224" t="str">
        <f t="shared" si="71"/>
        <v/>
      </c>
      <c r="Y133" s="224" t="str">
        <f t="shared" si="71"/>
        <v/>
      </c>
      <c r="Z133" s="224" t="str">
        <f t="shared" si="71"/>
        <v/>
      </c>
      <c r="AA133" s="224" t="str">
        <f t="shared" si="71"/>
        <v/>
      </c>
      <c r="AB133" s="224" t="str">
        <f t="shared" si="71"/>
        <v/>
      </c>
      <c r="AC133" s="224" t="str">
        <f t="shared" si="71"/>
        <v/>
      </c>
      <c r="AD133" s="224" t="str">
        <f t="shared" si="71"/>
        <v/>
      </c>
      <c r="AE133" s="224" t="str">
        <f t="shared" si="71"/>
        <v/>
      </c>
      <c r="AF133" s="224" t="str">
        <f t="shared" si="71"/>
        <v/>
      </c>
      <c r="AG133" s="224" t="str">
        <f t="shared" si="71"/>
        <v/>
      </c>
      <c r="AH133" s="224" t="str">
        <f t="shared" si="71"/>
        <v/>
      </c>
      <c r="AI133" s="224" t="str">
        <f t="shared" si="71"/>
        <v/>
      </c>
      <c r="AJ133" s="224" t="str">
        <f t="shared" si="71"/>
        <v/>
      </c>
      <c r="AK133" s="224" t="str">
        <f t="shared" si="71"/>
        <v/>
      </c>
      <c r="AL133" s="224" t="str">
        <f t="shared" si="71"/>
        <v/>
      </c>
      <c r="AM133" s="224" t="str">
        <f t="shared" si="71"/>
        <v/>
      </c>
      <c r="AN133" s="224" t="str">
        <f t="shared" si="71"/>
        <v/>
      </c>
      <c r="AO133" s="224" t="str">
        <f t="shared" si="71"/>
        <v/>
      </c>
      <c r="AP133" s="224" t="str">
        <f t="shared" si="71"/>
        <v/>
      </c>
      <c r="AQ133" s="224" t="str">
        <f t="shared" si="71"/>
        <v/>
      </c>
      <c r="AR133" s="224" t="str">
        <f t="shared" si="71"/>
        <v/>
      </c>
      <c r="AS133" s="224" t="str">
        <f t="shared" si="71"/>
        <v/>
      </c>
      <c r="AT133" s="224" t="str">
        <f t="shared" si="71"/>
        <v/>
      </c>
      <c r="AU133" s="224" t="str">
        <f t="shared" si="71"/>
        <v/>
      </c>
      <c r="AV133" s="224" t="str">
        <f t="shared" si="71"/>
        <v/>
      </c>
      <c r="AW133" s="224" t="str">
        <f t="shared" si="71"/>
        <v/>
      </c>
      <c r="AX133" s="224" t="str">
        <f t="shared" si="71"/>
        <v/>
      </c>
      <c r="AY133" s="224" t="str">
        <f t="shared" si="71"/>
        <v/>
      </c>
      <c r="AZ133" s="224" t="str">
        <f t="shared" si="71"/>
        <v/>
      </c>
      <c r="BA133" s="224" t="str">
        <f t="shared" si="71"/>
        <v/>
      </c>
      <c r="BB133" s="224" t="str">
        <f t="shared" si="71"/>
        <v/>
      </c>
      <c r="BC133" s="224" t="str">
        <f t="shared" si="71"/>
        <v/>
      </c>
      <c r="BD133" s="224" t="str">
        <f t="shared" si="71"/>
        <v/>
      </c>
      <c r="BE133" s="224" t="str">
        <f t="shared" si="71"/>
        <v/>
      </c>
      <c r="BF133" s="224" t="str">
        <f t="shared" si="71"/>
        <v/>
      </c>
      <c r="BG133" s="224" t="str">
        <f t="shared" si="71"/>
        <v/>
      </c>
      <c r="BH133" s="224" t="str">
        <f t="shared" si="71"/>
        <v/>
      </c>
      <c r="BI133" s="224" t="str">
        <f t="shared" si="71"/>
        <v/>
      </c>
      <c r="BJ133" s="224" t="str">
        <f t="shared" si="71"/>
        <v/>
      </c>
      <c r="BK133" s="224" t="str">
        <f t="shared" si="71"/>
        <v/>
      </c>
      <c r="BL133" s="224" t="str">
        <f t="shared" si="71"/>
        <v/>
      </c>
      <c r="BM133" s="224" t="str">
        <f t="shared" si="71"/>
        <v/>
      </c>
      <c r="BN133" s="224" t="str">
        <f t="shared" si="71"/>
        <v/>
      </c>
      <c r="BO133" s="224" t="str">
        <f t="shared" ref="BO133:DZ133" si="72">IFERROR(VLOOKUP(BO$5,ActiveTable,4,FALSE),"")</f>
        <v/>
      </c>
      <c r="BP133" s="224" t="str">
        <f t="shared" si="72"/>
        <v/>
      </c>
      <c r="BQ133" s="224" t="str">
        <f t="shared" si="72"/>
        <v/>
      </c>
      <c r="BR133" s="224" t="str">
        <f t="shared" si="72"/>
        <v/>
      </c>
      <c r="BS133" s="224" t="str">
        <f t="shared" si="72"/>
        <v/>
      </c>
      <c r="BT133" s="224" t="str">
        <f t="shared" si="72"/>
        <v/>
      </c>
      <c r="BU133" s="224" t="str">
        <f t="shared" si="72"/>
        <v/>
      </c>
      <c r="BV133" s="224" t="str">
        <f t="shared" si="72"/>
        <v/>
      </c>
      <c r="BW133" s="224" t="str">
        <f t="shared" si="72"/>
        <v/>
      </c>
      <c r="BX133" s="224" t="str">
        <f t="shared" si="72"/>
        <v/>
      </c>
      <c r="BY133" s="224" t="str">
        <f t="shared" si="72"/>
        <v/>
      </c>
      <c r="BZ133" s="224" t="str">
        <f t="shared" si="72"/>
        <v/>
      </c>
      <c r="CA133" s="224" t="str">
        <f t="shared" si="72"/>
        <v/>
      </c>
      <c r="CB133" s="224" t="str">
        <f t="shared" si="72"/>
        <v/>
      </c>
      <c r="CC133" s="224" t="str">
        <f t="shared" si="72"/>
        <v/>
      </c>
      <c r="CD133" s="224" t="str">
        <f t="shared" si="72"/>
        <v/>
      </c>
      <c r="CE133" s="224" t="str">
        <f t="shared" si="72"/>
        <v/>
      </c>
      <c r="CF133" s="224" t="str">
        <f t="shared" si="72"/>
        <v/>
      </c>
      <c r="CG133" s="224" t="str">
        <f t="shared" si="72"/>
        <v/>
      </c>
      <c r="CH133" s="224" t="str">
        <f t="shared" si="72"/>
        <v/>
      </c>
      <c r="CI133" s="224" t="str">
        <f t="shared" si="72"/>
        <v/>
      </c>
      <c r="CJ133" s="224" t="str">
        <f t="shared" si="72"/>
        <v/>
      </c>
      <c r="CK133" s="224" t="str">
        <f t="shared" si="72"/>
        <v/>
      </c>
      <c r="CL133" s="224" t="str">
        <f t="shared" si="72"/>
        <v/>
      </c>
      <c r="CM133" s="224" t="str">
        <f t="shared" si="72"/>
        <v/>
      </c>
      <c r="CN133" s="224" t="str">
        <f t="shared" si="72"/>
        <v/>
      </c>
      <c r="CO133" s="224" t="str">
        <f t="shared" si="72"/>
        <v/>
      </c>
      <c r="CP133" s="224" t="str">
        <f t="shared" si="72"/>
        <v/>
      </c>
      <c r="CQ133" s="224" t="str">
        <f t="shared" si="72"/>
        <v/>
      </c>
      <c r="CR133" s="224" t="str">
        <f t="shared" si="72"/>
        <v/>
      </c>
      <c r="CS133" s="224" t="str">
        <f t="shared" si="72"/>
        <v/>
      </c>
      <c r="CT133" s="224" t="str">
        <f t="shared" si="72"/>
        <v/>
      </c>
      <c r="CU133" s="224" t="str">
        <f t="shared" si="72"/>
        <v/>
      </c>
      <c r="CV133" s="224" t="str">
        <f t="shared" si="72"/>
        <v/>
      </c>
      <c r="CW133" s="224" t="str">
        <f t="shared" si="72"/>
        <v/>
      </c>
      <c r="CX133" s="224" t="str">
        <f t="shared" si="72"/>
        <v/>
      </c>
      <c r="CY133" s="224" t="str">
        <f t="shared" si="72"/>
        <v/>
      </c>
      <c r="CZ133" s="224" t="str">
        <f t="shared" si="72"/>
        <v/>
      </c>
      <c r="DA133" s="224" t="str">
        <f t="shared" si="72"/>
        <v/>
      </c>
      <c r="DB133" s="224" t="str">
        <f t="shared" si="72"/>
        <v/>
      </c>
      <c r="DC133" s="224" t="str">
        <f t="shared" si="72"/>
        <v/>
      </c>
      <c r="DD133" s="224" t="str">
        <f t="shared" si="72"/>
        <v/>
      </c>
      <c r="DE133" s="224" t="str">
        <f t="shared" si="72"/>
        <v/>
      </c>
      <c r="DF133" s="224" t="str">
        <f t="shared" si="72"/>
        <v/>
      </c>
      <c r="DG133" s="224" t="str">
        <f t="shared" si="72"/>
        <v/>
      </c>
      <c r="DH133" s="224" t="str">
        <f t="shared" si="72"/>
        <v/>
      </c>
      <c r="DI133" s="224" t="str">
        <f t="shared" si="72"/>
        <v/>
      </c>
      <c r="DJ133" s="224" t="str">
        <f t="shared" si="72"/>
        <v/>
      </c>
      <c r="DK133" s="224" t="str">
        <f t="shared" si="72"/>
        <v/>
      </c>
      <c r="DL133" s="224" t="str">
        <f t="shared" si="72"/>
        <v/>
      </c>
      <c r="DM133" s="224" t="str">
        <f t="shared" si="72"/>
        <v/>
      </c>
      <c r="DN133" s="224" t="str">
        <f t="shared" si="72"/>
        <v/>
      </c>
      <c r="DO133" s="224" t="str">
        <f t="shared" si="72"/>
        <v/>
      </c>
      <c r="DP133" s="224" t="str">
        <f t="shared" si="72"/>
        <v/>
      </c>
      <c r="DQ133" s="224" t="str">
        <f t="shared" si="72"/>
        <v/>
      </c>
      <c r="DR133" s="224" t="str">
        <f t="shared" si="72"/>
        <v/>
      </c>
      <c r="DS133" s="224" t="str">
        <f t="shared" si="72"/>
        <v/>
      </c>
      <c r="DT133" s="224" t="str">
        <f t="shared" si="72"/>
        <v/>
      </c>
      <c r="DU133" s="224" t="str">
        <f t="shared" si="72"/>
        <v/>
      </c>
      <c r="DV133" s="224" t="str">
        <f t="shared" si="72"/>
        <v/>
      </c>
      <c r="DW133" s="224" t="str">
        <f t="shared" si="72"/>
        <v/>
      </c>
      <c r="DX133" s="224" t="str">
        <f t="shared" si="72"/>
        <v/>
      </c>
      <c r="DY133" s="224" t="str">
        <f t="shared" si="72"/>
        <v/>
      </c>
      <c r="DZ133" s="224" t="str">
        <f t="shared" si="72"/>
        <v/>
      </c>
      <c r="EA133" s="224" t="str">
        <f t="shared" ref="EA133:GL133" si="73">IFERROR(VLOOKUP(EA$5,ActiveTable,4,FALSE),"")</f>
        <v/>
      </c>
      <c r="EB133" s="224" t="str">
        <f t="shared" si="73"/>
        <v/>
      </c>
      <c r="EC133" s="224" t="str">
        <f t="shared" si="73"/>
        <v/>
      </c>
      <c r="ED133" s="224" t="str">
        <f t="shared" si="73"/>
        <v/>
      </c>
      <c r="EE133" s="224" t="str">
        <f t="shared" si="73"/>
        <v/>
      </c>
      <c r="EF133" s="224" t="str">
        <f t="shared" si="73"/>
        <v/>
      </c>
      <c r="EG133" s="224" t="str">
        <f t="shared" si="73"/>
        <v/>
      </c>
      <c r="EH133" s="224" t="str">
        <f t="shared" si="73"/>
        <v/>
      </c>
      <c r="EI133" s="224" t="str">
        <f t="shared" si="73"/>
        <v/>
      </c>
      <c r="EJ133" s="224" t="str">
        <f t="shared" si="73"/>
        <v/>
      </c>
      <c r="EK133" s="224" t="str">
        <f t="shared" si="73"/>
        <v/>
      </c>
      <c r="EL133" s="224" t="str">
        <f t="shared" si="73"/>
        <v/>
      </c>
      <c r="EM133" s="224" t="str">
        <f t="shared" si="73"/>
        <v/>
      </c>
      <c r="EN133" s="224" t="str">
        <f t="shared" si="73"/>
        <v/>
      </c>
      <c r="EO133" s="224" t="str">
        <f t="shared" si="73"/>
        <v/>
      </c>
      <c r="EP133" s="224" t="str">
        <f t="shared" si="73"/>
        <v/>
      </c>
      <c r="EQ133" s="224" t="str">
        <f t="shared" si="73"/>
        <v/>
      </c>
      <c r="ER133" s="224" t="str">
        <f t="shared" si="73"/>
        <v/>
      </c>
      <c r="ES133" s="224" t="str">
        <f t="shared" si="73"/>
        <v/>
      </c>
      <c r="ET133" s="224" t="str">
        <f t="shared" si="73"/>
        <v/>
      </c>
      <c r="EU133" s="224" t="str">
        <f t="shared" si="73"/>
        <v/>
      </c>
      <c r="EV133" s="224" t="str">
        <f t="shared" si="73"/>
        <v/>
      </c>
      <c r="EW133" s="224" t="str">
        <f t="shared" si="73"/>
        <v/>
      </c>
      <c r="EX133" s="224" t="str">
        <f t="shared" si="73"/>
        <v/>
      </c>
      <c r="EY133" s="224" t="str">
        <f t="shared" si="73"/>
        <v/>
      </c>
      <c r="EZ133" s="224" t="str">
        <f t="shared" si="73"/>
        <v/>
      </c>
      <c r="FA133" s="224" t="str">
        <f t="shared" si="73"/>
        <v/>
      </c>
      <c r="FB133" s="224" t="str">
        <f t="shared" si="73"/>
        <v/>
      </c>
      <c r="FC133" s="224" t="str">
        <f t="shared" si="73"/>
        <v/>
      </c>
      <c r="FD133" s="224" t="str">
        <f t="shared" si="73"/>
        <v/>
      </c>
      <c r="FE133" s="224" t="str">
        <f t="shared" si="73"/>
        <v/>
      </c>
      <c r="FF133" s="224" t="str">
        <f t="shared" si="73"/>
        <v/>
      </c>
      <c r="FG133" s="224" t="str">
        <f t="shared" si="73"/>
        <v/>
      </c>
      <c r="FH133" s="224" t="str">
        <f t="shared" si="73"/>
        <v/>
      </c>
      <c r="FI133" s="224" t="str">
        <f t="shared" si="73"/>
        <v/>
      </c>
      <c r="FJ133" s="224" t="str">
        <f t="shared" si="73"/>
        <v/>
      </c>
      <c r="FK133" s="224" t="str">
        <f t="shared" si="73"/>
        <v/>
      </c>
      <c r="FL133" s="224" t="str">
        <f t="shared" si="73"/>
        <v/>
      </c>
      <c r="FM133" s="224" t="str">
        <f t="shared" si="73"/>
        <v/>
      </c>
      <c r="FN133" s="224" t="str">
        <f t="shared" si="73"/>
        <v/>
      </c>
      <c r="FO133" s="224" t="str">
        <f t="shared" si="73"/>
        <v/>
      </c>
      <c r="FP133" s="224" t="str">
        <f t="shared" si="73"/>
        <v/>
      </c>
      <c r="FQ133" s="224" t="str">
        <f t="shared" si="73"/>
        <v/>
      </c>
      <c r="FR133" s="224" t="str">
        <f t="shared" si="73"/>
        <v/>
      </c>
      <c r="FS133" s="224" t="str">
        <f t="shared" si="73"/>
        <v/>
      </c>
      <c r="FT133" s="224" t="str">
        <f t="shared" si="73"/>
        <v/>
      </c>
      <c r="FU133" s="224" t="str">
        <f t="shared" si="73"/>
        <v/>
      </c>
      <c r="FV133" s="224" t="str">
        <f t="shared" si="73"/>
        <v/>
      </c>
      <c r="FW133" s="224" t="str">
        <f t="shared" si="73"/>
        <v/>
      </c>
      <c r="FX133" s="224" t="str">
        <f t="shared" si="73"/>
        <v/>
      </c>
      <c r="FY133" s="224" t="str">
        <f t="shared" si="73"/>
        <v/>
      </c>
      <c r="FZ133" s="224" t="str">
        <f t="shared" si="73"/>
        <v/>
      </c>
      <c r="GA133" s="224" t="str">
        <f t="shared" si="73"/>
        <v/>
      </c>
      <c r="GB133" s="224" t="str">
        <f t="shared" si="73"/>
        <v/>
      </c>
      <c r="GC133" s="224" t="str">
        <f t="shared" si="73"/>
        <v/>
      </c>
      <c r="GD133" s="224" t="str">
        <f t="shared" si="73"/>
        <v/>
      </c>
      <c r="GE133" s="224" t="str">
        <f t="shared" si="73"/>
        <v/>
      </c>
      <c r="GF133" s="224" t="str">
        <f t="shared" si="73"/>
        <v/>
      </c>
      <c r="GG133" s="224" t="str">
        <f t="shared" si="73"/>
        <v/>
      </c>
      <c r="GH133" s="224" t="str">
        <f t="shared" si="73"/>
        <v/>
      </c>
      <c r="GI133" s="224" t="str">
        <f t="shared" si="73"/>
        <v/>
      </c>
      <c r="GJ133" s="224" t="str">
        <f t="shared" si="73"/>
        <v/>
      </c>
      <c r="GK133" s="224" t="str">
        <f t="shared" si="73"/>
        <v/>
      </c>
      <c r="GL133" s="224" t="str">
        <f t="shared" si="73"/>
        <v/>
      </c>
      <c r="GM133" s="224" t="str">
        <f t="shared" ref="GM133:IX133" si="74">IFERROR(VLOOKUP(GM$5,ActiveTable,4,FALSE),"")</f>
        <v/>
      </c>
      <c r="GN133" s="224" t="str">
        <f t="shared" si="74"/>
        <v/>
      </c>
      <c r="GO133" s="224" t="str">
        <f t="shared" si="74"/>
        <v/>
      </c>
      <c r="GP133" s="224" t="str">
        <f t="shared" si="74"/>
        <v/>
      </c>
      <c r="GQ133" s="224" t="str">
        <f t="shared" si="74"/>
        <v/>
      </c>
      <c r="GR133" s="224" t="str">
        <f t="shared" si="74"/>
        <v/>
      </c>
      <c r="GS133" s="224" t="str">
        <f t="shared" si="74"/>
        <v/>
      </c>
      <c r="GT133" s="224" t="str">
        <f t="shared" si="74"/>
        <v/>
      </c>
      <c r="GU133" s="224" t="str">
        <f t="shared" si="74"/>
        <v/>
      </c>
      <c r="GV133" s="224" t="str">
        <f t="shared" si="74"/>
        <v/>
      </c>
      <c r="GW133" s="224" t="str">
        <f t="shared" si="74"/>
        <v/>
      </c>
      <c r="GX133" s="224" t="str">
        <f t="shared" si="74"/>
        <v/>
      </c>
      <c r="GY133" s="224" t="str">
        <f t="shared" si="74"/>
        <v/>
      </c>
      <c r="GZ133" s="224" t="str">
        <f t="shared" si="74"/>
        <v/>
      </c>
      <c r="HA133" s="224" t="str">
        <f t="shared" si="74"/>
        <v/>
      </c>
      <c r="HB133" s="224" t="str">
        <f t="shared" si="74"/>
        <v/>
      </c>
      <c r="HC133" s="224" t="str">
        <f t="shared" si="74"/>
        <v/>
      </c>
      <c r="HD133" s="224" t="str">
        <f t="shared" si="74"/>
        <v/>
      </c>
      <c r="HE133" s="224" t="str">
        <f t="shared" si="74"/>
        <v/>
      </c>
      <c r="HF133" s="224" t="str">
        <f t="shared" si="74"/>
        <v/>
      </c>
      <c r="HG133" s="224" t="str">
        <f t="shared" si="74"/>
        <v/>
      </c>
      <c r="HH133" s="224" t="str">
        <f t="shared" si="74"/>
        <v/>
      </c>
      <c r="HI133" s="224" t="str">
        <f t="shared" si="74"/>
        <v/>
      </c>
      <c r="HJ133" s="224" t="str">
        <f t="shared" si="74"/>
        <v/>
      </c>
      <c r="HK133" s="224" t="str">
        <f t="shared" si="74"/>
        <v/>
      </c>
      <c r="HL133" s="224" t="str">
        <f t="shared" si="74"/>
        <v/>
      </c>
      <c r="HM133" s="224" t="str">
        <f t="shared" si="74"/>
        <v/>
      </c>
      <c r="HN133" s="224" t="str">
        <f t="shared" si="74"/>
        <v/>
      </c>
      <c r="HO133" s="224" t="str">
        <f t="shared" si="74"/>
        <v/>
      </c>
      <c r="HP133" s="224" t="str">
        <f t="shared" si="74"/>
        <v/>
      </c>
      <c r="HQ133" s="224" t="str">
        <f t="shared" si="74"/>
        <v/>
      </c>
      <c r="HR133" s="224" t="str">
        <f t="shared" si="74"/>
        <v/>
      </c>
      <c r="HS133" s="224" t="str">
        <f t="shared" si="74"/>
        <v/>
      </c>
      <c r="HT133" s="224" t="str">
        <f t="shared" si="74"/>
        <v/>
      </c>
      <c r="HU133" s="224" t="str">
        <f t="shared" si="74"/>
        <v/>
      </c>
      <c r="HV133" s="224" t="str">
        <f t="shared" si="74"/>
        <v/>
      </c>
      <c r="HW133" s="224" t="str">
        <f t="shared" si="74"/>
        <v/>
      </c>
      <c r="HX133" s="224" t="str">
        <f t="shared" si="74"/>
        <v/>
      </c>
      <c r="HY133" s="224" t="str">
        <f t="shared" si="74"/>
        <v/>
      </c>
      <c r="HZ133" s="224" t="str">
        <f t="shared" si="74"/>
        <v/>
      </c>
      <c r="IA133" s="224" t="str">
        <f t="shared" si="74"/>
        <v/>
      </c>
      <c r="IB133" s="224" t="str">
        <f t="shared" si="74"/>
        <v/>
      </c>
      <c r="IC133" s="224" t="str">
        <f t="shared" si="74"/>
        <v/>
      </c>
      <c r="ID133" s="224" t="str">
        <f t="shared" si="74"/>
        <v/>
      </c>
      <c r="IE133" s="224" t="str">
        <f t="shared" si="74"/>
        <v/>
      </c>
      <c r="IF133" s="224" t="str">
        <f t="shared" si="74"/>
        <v/>
      </c>
      <c r="IG133" s="224" t="str">
        <f t="shared" si="74"/>
        <v/>
      </c>
      <c r="IH133" s="224" t="str">
        <f t="shared" si="74"/>
        <v/>
      </c>
      <c r="II133" s="224" t="str">
        <f t="shared" si="74"/>
        <v/>
      </c>
      <c r="IJ133" s="224" t="str">
        <f t="shared" si="74"/>
        <v/>
      </c>
      <c r="IK133" s="224" t="str">
        <f t="shared" si="74"/>
        <v/>
      </c>
      <c r="IL133" s="224" t="str">
        <f t="shared" si="74"/>
        <v/>
      </c>
      <c r="IM133" s="224" t="str">
        <f t="shared" si="74"/>
        <v/>
      </c>
      <c r="IN133" s="224" t="str">
        <f t="shared" si="74"/>
        <v/>
      </c>
      <c r="IO133" s="224" t="str">
        <f t="shared" si="74"/>
        <v/>
      </c>
      <c r="IP133" s="224" t="str">
        <f t="shared" si="74"/>
        <v/>
      </c>
      <c r="IQ133" s="224" t="str">
        <f t="shared" si="74"/>
        <v/>
      </c>
      <c r="IR133" s="224" t="str">
        <f t="shared" si="74"/>
        <v/>
      </c>
      <c r="IS133" s="224" t="str">
        <f t="shared" si="74"/>
        <v/>
      </c>
      <c r="IT133" s="224" t="str">
        <f t="shared" si="74"/>
        <v/>
      </c>
      <c r="IU133" s="224" t="str">
        <f t="shared" si="74"/>
        <v/>
      </c>
      <c r="IV133" s="224" t="str">
        <f t="shared" si="74"/>
        <v/>
      </c>
      <c r="IW133" s="224" t="str">
        <f t="shared" si="74"/>
        <v/>
      </c>
      <c r="IX133" s="224" t="str">
        <f t="shared" si="74"/>
        <v/>
      </c>
      <c r="IY133" s="224" t="str">
        <f t="shared" ref="IY133:KP133" si="75">IFERROR(VLOOKUP(IY$5,ActiveTable,4,FALSE),"")</f>
        <v/>
      </c>
      <c r="IZ133" s="224" t="str">
        <f t="shared" si="75"/>
        <v/>
      </c>
      <c r="JA133" s="224" t="str">
        <f t="shared" si="75"/>
        <v/>
      </c>
      <c r="JB133" s="224" t="str">
        <f t="shared" si="75"/>
        <v/>
      </c>
      <c r="JC133" s="224" t="str">
        <f t="shared" si="75"/>
        <v/>
      </c>
      <c r="JD133" s="224" t="str">
        <f t="shared" si="75"/>
        <v/>
      </c>
      <c r="JE133" s="224" t="str">
        <f t="shared" si="75"/>
        <v/>
      </c>
      <c r="JF133" s="224" t="str">
        <f t="shared" si="75"/>
        <v/>
      </c>
      <c r="JG133" s="224" t="str">
        <f t="shared" si="75"/>
        <v/>
      </c>
      <c r="JH133" s="224" t="str">
        <f t="shared" si="75"/>
        <v/>
      </c>
      <c r="JI133" s="224" t="str">
        <f t="shared" si="75"/>
        <v/>
      </c>
      <c r="JJ133" s="224" t="str">
        <f t="shared" si="75"/>
        <v/>
      </c>
      <c r="JK133" s="224" t="str">
        <f t="shared" si="75"/>
        <v/>
      </c>
      <c r="JL133" s="224" t="str">
        <f t="shared" si="75"/>
        <v/>
      </c>
      <c r="JM133" s="224" t="str">
        <f t="shared" si="75"/>
        <v/>
      </c>
      <c r="JN133" s="224" t="str">
        <f t="shared" si="75"/>
        <v/>
      </c>
      <c r="JO133" s="224" t="str">
        <f t="shared" si="75"/>
        <v/>
      </c>
      <c r="JP133" s="224" t="str">
        <f t="shared" si="75"/>
        <v/>
      </c>
      <c r="JQ133" s="224" t="str">
        <f t="shared" si="75"/>
        <v/>
      </c>
      <c r="JR133" s="224" t="str">
        <f t="shared" si="75"/>
        <v/>
      </c>
      <c r="JS133" s="224" t="str">
        <f t="shared" si="75"/>
        <v/>
      </c>
      <c r="JT133" s="224" t="str">
        <f t="shared" si="75"/>
        <v/>
      </c>
      <c r="JU133" s="224" t="str">
        <f t="shared" si="75"/>
        <v/>
      </c>
      <c r="JV133" s="224" t="str">
        <f t="shared" si="75"/>
        <v/>
      </c>
      <c r="JW133" s="224" t="str">
        <f t="shared" si="75"/>
        <v/>
      </c>
      <c r="JX133" s="224" t="str">
        <f t="shared" si="75"/>
        <v/>
      </c>
      <c r="JY133" s="224" t="str">
        <f t="shared" si="75"/>
        <v/>
      </c>
      <c r="JZ133" s="224" t="str">
        <f t="shared" si="75"/>
        <v/>
      </c>
      <c r="KA133" s="224" t="str">
        <f t="shared" si="75"/>
        <v/>
      </c>
      <c r="KB133" s="224" t="str">
        <f t="shared" si="75"/>
        <v/>
      </c>
      <c r="KC133" s="224" t="str">
        <f t="shared" si="75"/>
        <v/>
      </c>
      <c r="KD133" s="224" t="str">
        <f t="shared" si="75"/>
        <v/>
      </c>
      <c r="KE133" s="224" t="str">
        <f t="shared" si="75"/>
        <v/>
      </c>
      <c r="KF133" s="224" t="str">
        <f t="shared" si="75"/>
        <v/>
      </c>
      <c r="KG133" s="224" t="str">
        <f t="shared" si="75"/>
        <v/>
      </c>
      <c r="KH133" s="224" t="str">
        <f t="shared" si="75"/>
        <v/>
      </c>
      <c r="KI133" s="224" t="str">
        <f t="shared" si="75"/>
        <v/>
      </c>
      <c r="KJ133" s="224" t="str">
        <f t="shared" si="75"/>
        <v/>
      </c>
      <c r="KK133" s="224" t="str">
        <f t="shared" si="75"/>
        <v/>
      </c>
      <c r="KL133" s="224" t="str">
        <f t="shared" si="75"/>
        <v/>
      </c>
      <c r="KM133" s="224" t="str">
        <f t="shared" si="75"/>
        <v/>
      </c>
      <c r="KN133" s="224" t="str">
        <f t="shared" si="75"/>
        <v/>
      </c>
      <c r="KO133" s="224" t="str">
        <f t="shared" si="75"/>
        <v/>
      </c>
      <c r="KP133" s="224" t="str">
        <f t="shared" si="75"/>
        <v/>
      </c>
      <c r="KQ133" s="9"/>
      <c r="KR133" s="370" t="s">
        <v>222</v>
      </c>
      <c r="KS133" s="626" t="e">
        <f>KS126/KS124</f>
        <v>#DIV/0!</v>
      </c>
      <c r="KT133" s="626" t="e">
        <f>KT126/KT124</f>
        <v>#DIV/0!</v>
      </c>
      <c r="KU133" s="626" t="e">
        <f>KU126/KU124</f>
        <v>#DIV/0!</v>
      </c>
      <c r="KV133" s="407"/>
      <c r="KW133" s="409"/>
      <c r="KX133" s="320" t="s">
        <v>296</v>
      </c>
      <c r="KY133" s="213" t="str">
        <f>IFERROR(KY128/KY124,"- -")</f>
        <v>- -</v>
      </c>
      <c r="KZ133" s="318"/>
      <c r="LA133" s="318"/>
      <c r="LB133" s="318"/>
    </row>
    <row r="134" spans="1:314" s="189" customFormat="1" ht="11.25" customHeight="1" x14ac:dyDescent="0.25">
      <c r="B134" s="220"/>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7"/>
      <c r="AY134" s="227"/>
      <c r="AZ134" s="227"/>
      <c r="BA134" s="227"/>
      <c r="BB134" s="227"/>
      <c r="BC134" s="227"/>
      <c r="BD134" s="227"/>
      <c r="BE134" s="227"/>
      <c r="BF134" s="227"/>
      <c r="BG134" s="227"/>
      <c r="BH134" s="227"/>
      <c r="BI134" s="227"/>
      <c r="BJ134" s="227"/>
      <c r="BK134" s="227"/>
      <c r="BL134" s="227"/>
      <c r="BM134" s="227"/>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7"/>
      <c r="CN134" s="227"/>
      <c r="CO134" s="227"/>
      <c r="CP134" s="227"/>
      <c r="CQ134" s="227"/>
      <c r="CR134" s="227"/>
      <c r="CS134" s="227"/>
      <c r="CT134" s="227"/>
      <c r="CU134" s="227"/>
      <c r="CV134" s="227"/>
      <c r="CW134" s="227"/>
      <c r="CX134" s="227"/>
      <c r="CY134" s="227"/>
      <c r="CZ134" s="227"/>
      <c r="DA134" s="227"/>
      <c r="DB134" s="227"/>
      <c r="DC134" s="227"/>
      <c r="DD134" s="227"/>
      <c r="DE134" s="227"/>
      <c r="DF134" s="227"/>
      <c r="DG134" s="227"/>
      <c r="DH134" s="227"/>
      <c r="DI134" s="227"/>
      <c r="DJ134" s="227"/>
      <c r="DK134" s="227"/>
      <c r="DL134" s="227"/>
      <c r="DM134" s="227"/>
      <c r="DN134" s="227"/>
      <c r="DO134" s="227"/>
      <c r="DP134" s="227"/>
      <c r="DQ134" s="227"/>
      <c r="DR134" s="227"/>
      <c r="DS134" s="227"/>
      <c r="DT134" s="227"/>
      <c r="DU134" s="227"/>
      <c r="DV134" s="227"/>
      <c r="DW134" s="227"/>
      <c r="DX134" s="227"/>
      <c r="DY134" s="227"/>
      <c r="DZ134" s="227"/>
      <c r="EA134" s="227"/>
      <c r="EB134" s="227"/>
      <c r="EC134" s="227"/>
      <c r="ED134" s="227"/>
      <c r="EE134" s="227"/>
      <c r="EF134" s="227"/>
      <c r="EG134" s="227"/>
      <c r="EH134" s="227"/>
      <c r="EI134" s="227"/>
      <c r="EJ134" s="227"/>
      <c r="EK134" s="227"/>
      <c r="EL134" s="227"/>
      <c r="EM134" s="227"/>
      <c r="EN134" s="227"/>
      <c r="EO134" s="227"/>
      <c r="EP134" s="227"/>
      <c r="EQ134" s="227"/>
      <c r="ER134" s="227"/>
      <c r="ES134" s="227"/>
      <c r="ET134" s="227"/>
      <c r="EU134" s="227"/>
      <c r="EV134" s="227"/>
      <c r="EW134" s="227"/>
      <c r="EX134" s="227"/>
      <c r="EY134" s="227"/>
      <c r="EZ134" s="227"/>
      <c r="FA134" s="227"/>
      <c r="FB134" s="227"/>
      <c r="FC134" s="227"/>
      <c r="FD134" s="227"/>
      <c r="FE134" s="227"/>
      <c r="FF134" s="227"/>
      <c r="FG134" s="227"/>
      <c r="FH134" s="227"/>
      <c r="FI134" s="227"/>
      <c r="FJ134" s="227"/>
      <c r="FK134" s="227"/>
      <c r="FL134" s="227"/>
      <c r="FM134" s="227"/>
      <c r="FN134" s="227"/>
      <c r="FO134" s="227"/>
      <c r="FP134" s="227"/>
      <c r="FQ134" s="227"/>
      <c r="FR134" s="227"/>
      <c r="FS134" s="227"/>
      <c r="FT134" s="227"/>
      <c r="FU134" s="227"/>
      <c r="FV134" s="227"/>
      <c r="FW134" s="227"/>
      <c r="FX134" s="227"/>
      <c r="FY134" s="227"/>
      <c r="FZ134" s="227"/>
      <c r="GA134" s="227"/>
      <c r="GB134" s="227"/>
      <c r="GC134" s="227"/>
      <c r="GD134" s="227"/>
      <c r="GE134" s="227"/>
      <c r="GF134" s="227"/>
      <c r="GG134" s="227"/>
      <c r="GH134" s="227"/>
      <c r="GI134" s="227"/>
      <c r="GJ134" s="227"/>
      <c r="GK134" s="227"/>
      <c r="GL134" s="227"/>
      <c r="GM134" s="227"/>
      <c r="GN134" s="227"/>
      <c r="GO134" s="227"/>
      <c r="GP134" s="227"/>
      <c r="GQ134" s="227"/>
      <c r="GR134" s="227"/>
      <c r="GS134" s="227"/>
      <c r="GT134" s="227"/>
      <c r="GU134" s="227"/>
      <c r="GV134" s="227"/>
      <c r="GW134" s="227"/>
      <c r="GX134" s="227"/>
      <c r="GY134" s="227"/>
      <c r="GZ134" s="227"/>
      <c r="HA134" s="227"/>
      <c r="HB134" s="227"/>
      <c r="HC134" s="227"/>
      <c r="HD134" s="227"/>
      <c r="HE134" s="227"/>
      <c r="HF134" s="227"/>
      <c r="HG134" s="227"/>
      <c r="HH134" s="227"/>
      <c r="HI134" s="227"/>
      <c r="HJ134" s="227"/>
      <c r="HK134" s="227"/>
      <c r="HL134" s="227"/>
      <c r="HM134" s="227"/>
      <c r="HN134" s="227"/>
      <c r="HO134" s="227"/>
      <c r="HP134" s="227"/>
      <c r="HQ134" s="227"/>
      <c r="HR134" s="227"/>
      <c r="HS134" s="227"/>
      <c r="HT134" s="227"/>
      <c r="HU134" s="227"/>
      <c r="HV134" s="227"/>
      <c r="HW134" s="227"/>
      <c r="HX134" s="227"/>
      <c r="HY134" s="227"/>
      <c r="HZ134" s="227"/>
      <c r="IA134" s="227"/>
      <c r="IB134" s="227"/>
      <c r="IC134" s="227"/>
      <c r="ID134" s="227"/>
      <c r="IE134" s="227"/>
      <c r="IF134" s="227"/>
      <c r="IG134" s="227"/>
      <c r="IH134" s="227"/>
      <c r="II134" s="227"/>
      <c r="IJ134" s="227"/>
      <c r="IK134" s="227"/>
      <c r="IL134" s="227"/>
      <c r="IM134" s="227"/>
      <c r="IN134" s="227"/>
      <c r="IO134" s="227"/>
      <c r="IP134" s="227"/>
      <c r="IQ134" s="227"/>
      <c r="IR134" s="227"/>
      <c r="IS134" s="39"/>
      <c r="IT134" s="39"/>
      <c r="IU134" s="39"/>
      <c r="IV134" s="39"/>
      <c r="IW134" s="39"/>
      <c r="IX134" s="39"/>
      <c r="IY134" s="39"/>
      <c r="IZ134" s="39"/>
      <c r="JA134" s="39"/>
      <c r="JB134" s="39"/>
      <c r="JC134" s="39"/>
      <c r="JD134" s="39"/>
      <c r="JE134" s="39"/>
      <c r="JF134" s="39"/>
      <c r="JG134" s="39"/>
      <c r="JH134" s="39"/>
      <c r="JI134" s="39"/>
      <c r="JJ134" s="39"/>
      <c r="JK134" s="39"/>
      <c r="JL134" s="39"/>
      <c r="JM134" s="39"/>
      <c r="JN134" s="39"/>
      <c r="JO134" s="39"/>
      <c r="JP134" s="39"/>
      <c r="JQ134" s="39"/>
      <c r="JR134" s="39"/>
      <c r="JS134" s="39"/>
      <c r="JT134" s="39"/>
      <c r="JU134" s="39"/>
      <c r="JV134" s="39"/>
      <c r="JW134" s="39"/>
      <c r="JX134" s="39"/>
      <c r="JY134" s="39"/>
      <c r="JZ134" s="39"/>
      <c r="KA134" s="39"/>
      <c r="KB134" s="39"/>
      <c r="KC134" s="39"/>
      <c r="KD134" s="39"/>
      <c r="KE134" s="39"/>
      <c r="KF134" s="39"/>
      <c r="KG134" s="39"/>
      <c r="KH134" s="39"/>
      <c r="KI134" s="39"/>
      <c r="KJ134" s="39"/>
      <c r="KK134" s="39"/>
      <c r="KL134" s="39"/>
      <c r="KM134" s="39"/>
      <c r="KN134" s="39"/>
      <c r="KO134" s="39"/>
      <c r="KP134" s="39"/>
      <c r="KQ134" s="228"/>
      <c r="KR134" s="370" t="s">
        <v>296</v>
      </c>
      <c r="KS134" s="626" t="e">
        <f>KS126/KS125</f>
        <v>#DIV/0!</v>
      </c>
      <c r="KT134" s="626" t="e">
        <f>KT126/KT125</f>
        <v>#DIV/0!</v>
      </c>
      <c r="KU134" s="626" t="e">
        <f>KU126/KU125</f>
        <v>#DIV/0!</v>
      </c>
      <c r="KV134" s="407"/>
      <c r="KW134" s="409"/>
      <c r="KX134" s="320" t="s">
        <v>275</v>
      </c>
      <c r="KY134" s="313" t="str">
        <f>IFERROR(AVERAGEIFS($C$138:$KP$138,$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 -")</f>
        <v>- -</v>
      </c>
      <c r="KZ134" s="318"/>
      <c r="LA134" s="318"/>
      <c r="LB134" s="318"/>
    </row>
    <row r="135" spans="1:314" s="189" customFormat="1" ht="12" customHeight="1" outlineLevel="1" x14ac:dyDescent="0.25">
      <c r="B135" s="220" t="s">
        <v>176</v>
      </c>
      <c r="C135" s="229" t="str">
        <f t="shared" ref="C135:BN135" si="76">IFERROR(IF(C$7&lt;&gt;"",(C7-C6)/365,(ValuationDate-C6)/365),"")</f>
        <v/>
      </c>
      <c r="D135" s="229" t="str">
        <f t="shared" si="76"/>
        <v/>
      </c>
      <c r="E135" s="229" t="str">
        <f t="shared" si="76"/>
        <v/>
      </c>
      <c r="F135" s="229" t="str">
        <f t="shared" si="76"/>
        <v/>
      </c>
      <c r="G135" s="229" t="str">
        <f t="shared" si="76"/>
        <v/>
      </c>
      <c r="H135" s="229" t="str">
        <f t="shared" si="76"/>
        <v/>
      </c>
      <c r="I135" s="229" t="str">
        <f t="shared" si="76"/>
        <v/>
      </c>
      <c r="J135" s="229" t="str">
        <f t="shared" si="76"/>
        <v/>
      </c>
      <c r="K135" s="229" t="str">
        <f t="shared" si="76"/>
        <v/>
      </c>
      <c r="L135" s="229" t="str">
        <f t="shared" si="76"/>
        <v/>
      </c>
      <c r="M135" s="229" t="str">
        <f t="shared" si="76"/>
        <v/>
      </c>
      <c r="N135" s="229" t="str">
        <f t="shared" si="76"/>
        <v/>
      </c>
      <c r="O135" s="229" t="str">
        <f t="shared" si="76"/>
        <v/>
      </c>
      <c r="P135" s="229" t="str">
        <f t="shared" si="76"/>
        <v/>
      </c>
      <c r="Q135" s="229" t="str">
        <f t="shared" si="76"/>
        <v/>
      </c>
      <c r="R135" s="229" t="str">
        <f t="shared" si="76"/>
        <v/>
      </c>
      <c r="S135" s="229" t="str">
        <f t="shared" si="76"/>
        <v/>
      </c>
      <c r="T135" s="229" t="str">
        <f t="shared" si="76"/>
        <v/>
      </c>
      <c r="U135" s="229" t="str">
        <f t="shared" si="76"/>
        <v/>
      </c>
      <c r="V135" s="229" t="str">
        <f t="shared" si="76"/>
        <v/>
      </c>
      <c r="W135" s="229" t="str">
        <f t="shared" si="76"/>
        <v/>
      </c>
      <c r="X135" s="229" t="str">
        <f t="shared" si="76"/>
        <v/>
      </c>
      <c r="Y135" s="229" t="str">
        <f t="shared" si="76"/>
        <v/>
      </c>
      <c r="Z135" s="229" t="str">
        <f t="shared" si="76"/>
        <v/>
      </c>
      <c r="AA135" s="229" t="str">
        <f t="shared" si="76"/>
        <v/>
      </c>
      <c r="AB135" s="229" t="str">
        <f t="shared" si="76"/>
        <v/>
      </c>
      <c r="AC135" s="229" t="str">
        <f t="shared" si="76"/>
        <v/>
      </c>
      <c r="AD135" s="229" t="str">
        <f t="shared" si="76"/>
        <v/>
      </c>
      <c r="AE135" s="229" t="str">
        <f t="shared" si="76"/>
        <v/>
      </c>
      <c r="AF135" s="229" t="str">
        <f t="shared" si="76"/>
        <v/>
      </c>
      <c r="AG135" s="229" t="str">
        <f t="shared" si="76"/>
        <v/>
      </c>
      <c r="AH135" s="229" t="str">
        <f t="shared" si="76"/>
        <v/>
      </c>
      <c r="AI135" s="229" t="str">
        <f t="shared" si="76"/>
        <v/>
      </c>
      <c r="AJ135" s="229" t="str">
        <f t="shared" si="76"/>
        <v/>
      </c>
      <c r="AK135" s="229" t="str">
        <f t="shared" si="76"/>
        <v/>
      </c>
      <c r="AL135" s="229" t="str">
        <f t="shared" si="76"/>
        <v/>
      </c>
      <c r="AM135" s="229" t="str">
        <f t="shared" si="76"/>
        <v/>
      </c>
      <c r="AN135" s="229" t="str">
        <f t="shared" si="76"/>
        <v/>
      </c>
      <c r="AO135" s="229" t="str">
        <f t="shared" si="76"/>
        <v/>
      </c>
      <c r="AP135" s="229" t="str">
        <f t="shared" si="76"/>
        <v/>
      </c>
      <c r="AQ135" s="229" t="str">
        <f t="shared" si="76"/>
        <v/>
      </c>
      <c r="AR135" s="229" t="str">
        <f t="shared" si="76"/>
        <v/>
      </c>
      <c r="AS135" s="229" t="str">
        <f t="shared" si="76"/>
        <v/>
      </c>
      <c r="AT135" s="229" t="str">
        <f t="shared" si="76"/>
        <v/>
      </c>
      <c r="AU135" s="229" t="str">
        <f t="shared" si="76"/>
        <v/>
      </c>
      <c r="AV135" s="229" t="str">
        <f t="shared" si="76"/>
        <v/>
      </c>
      <c r="AW135" s="229" t="str">
        <f t="shared" si="76"/>
        <v/>
      </c>
      <c r="AX135" s="229" t="str">
        <f t="shared" si="76"/>
        <v/>
      </c>
      <c r="AY135" s="229" t="str">
        <f t="shared" si="76"/>
        <v/>
      </c>
      <c r="AZ135" s="229" t="str">
        <f t="shared" si="76"/>
        <v/>
      </c>
      <c r="BA135" s="229" t="str">
        <f t="shared" si="76"/>
        <v/>
      </c>
      <c r="BB135" s="229" t="str">
        <f t="shared" si="76"/>
        <v/>
      </c>
      <c r="BC135" s="229" t="str">
        <f t="shared" si="76"/>
        <v/>
      </c>
      <c r="BD135" s="229" t="str">
        <f t="shared" si="76"/>
        <v/>
      </c>
      <c r="BE135" s="229" t="str">
        <f t="shared" si="76"/>
        <v/>
      </c>
      <c r="BF135" s="229" t="str">
        <f t="shared" si="76"/>
        <v/>
      </c>
      <c r="BG135" s="229" t="str">
        <f t="shared" si="76"/>
        <v/>
      </c>
      <c r="BH135" s="229" t="str">
        <f t="shared" si="76"/>
        <v/>
      </c>
      <c r="BI135" s="229" t="str">
        <f t="shared" si="76"/>
        <v/>
      </c>
      <c r="BJ135" s="229" t="str">
        <f t="shared" si="76"/>
        <v/>
      </c>
      <c r="BK135" s="229" t="str">
        <f t="shared" si="76"/>
        <v/>
      </c>
      <c r="BL135" s="229" t="str">
        <f t="shared" si="76"/>
        <v/>
      </c>
      <c r="BM135" s="229" t="str">
        <f t="shared" si="76"/>
        <v/>
      </c>
      <c r="BN135" s="229" t="str">
        <f t="shared" si="76"/>
        <v/>
      </c>
      <c r="BO135" s="229" t="str">
        <f t="shared" ref="BO135:DZ135" si="77">IFERROR(IF(BO$7&lt;&gt;"",(BO7-BO6)/365,(ValuationDate-BO6)/365),"")</f>
        <v/>
      </c>
      <c r="BP135" s="229" t="str">
        <f t="shared" si="77"/>
        <v/>
      </c>
      <c r="BQ135" s="229" t="str">
        <f t="shared" si="77"/>
        <v/>
      </c>
      <c r="BR135" s="229" t="str">
        <f t="shared" si="77"/>
        <v/>
      </c>
      <c r="BS135" s="229" t="str">
        <f t="shared" si="77"/>
        <v/>
      </c>
      <c r="BT135" s="229" t="str">
        <f t="shared" si="77"/>
        <v/>
      </c>
      <c r="BU135" s="229" t="str">
        <f t="shared" si="77"/>
        <v/>
      </c>
      <c r="BV135" s="229" t="str">
        <f t="shared" si="77"/>
        <v/>
      </c>
      <c r="BW135" s="229" t="str">
        <f t="shared" si="77"/>
        <v/>
      </c>
      <c r="BX135" s="229" t="str">
        <f t="shared" si="77"/>
        <v/>
      </c>
      <c r="BY135" s="229" t="str">
        <f t="shared" si="77"/>
        <v/>
      </c>
      <c r="BZ135" s="229" t="str">
        <f t="shared" si="77"/>
        <v/>
      </c>
      <c r="CA135" s="229" t="str">
        <f t="shared" si="77"/>
        <v/>
      </c>
      <c r="CB135" s="229" t="str">
        <f t="shared" si="77"/>
        <v/>
      </c>
      <c r="CC135" s="229" t="str">
        <f t="shared" si="77"/>
        <v/>
      </c>
      <c r="CD135" s="229" t="str">
        <f t="shared" si="77"/>
        <v/>
      </c>
      <c r="CE135" s="229" t="str">
        <f t="shared" si="77"/>
        <v/>
      </c>
      <c r="CF135" s="229" t="str">
        <f t="shared" si="77"/>
        <v/>
      </c>
      <c r="CG135" s="229" t="str">
        <f t="shared" si="77"/>
        <v/>
      </c>
      <c r="CH135" s="229" t="str">
        <f t="shared" si="77"/>
        <v/>
      </c>
      <c r="CI135" s="229" t="str">
        <f t="shared" si="77"/>
        <v/>
      </c>
      <c r="CJ135" s="229" t="str">
        <f t="shared" si="77"/>
        <v/>
      </c>
      <c r="CK135" s="229" t="str">
        <f t="shared" si="77"/>
        <v/>
      </c>
      <c r="CL135" s="229" t="str">
        <f t="shared" si="77"/>
        <v/>
      </c>
      <c r="CM135" s="229" t="str">
        <f t="shared" si="77"/>
        <v/>
      </c>
      <c r="CN135" s="229" t="str">
        <f t="shared" si="77"/>
        <v/>
      </c>
      <c r="CO135" s="229" t="str">
        <f t="shared" si="77"/>
        <v/>
      </c>
      <c r="CP135" s="229" t="str">
        <f t="shared" si="77"/>
        <v/>
      </c>
      <c r="CQ135" s="229" t="str">
        <f t="shared" si="77"/>
        <v/>
      </c>
      <c r="CR135" s="229" t="str">
        <f t="shared" si="77"/>
        <v/>
      </c>
      <c r="CS135" s="229" t="str">
        <f t="shared" si="77"/>
        <v/>
      </c>
      <c r="CT135" s="229" t="str">
        <f t="shared" si="77"/>
        <v/>
      </c>
      <c r="CU135" s="229" t="str">
        <f t="shared" si="77"/>
        <v/>
      </c>
      <c r="CV135" s="229" t="str">
        <f t="shared" si="77"/>
        <v/>
      </c>
      <c r="CW135" s="229" t="str">
        <f t="shared" si="77"/>
        <v/>
      </c>
      <c r="CX135" s="229" t="str">
        <f t="shared" si="77"/>
        <v/>
      </c>
      <c r="CY135" s="229" t="str">
        <f t="shared" si="77"/>
        <v/>
      </c>
      <c r="CZ135" s="229" t="str">
        <f t="shared" si="77"/>
        <v/>
      </c>
      <c r="DA135" s="229" t="str">
        <f t="shared" si="77"/>
        <v/>
      </c>
      <c r="DB135" s="229" t="str">
        <f t="shared" si="77"/>
        <v/>
      </c>
      <c r="DC135" s="229" t="str">
        <f t="shared" si="77"/>
        <v/>
      </c>
      <c r="DD135" s="229" t="str">
        <f t="shared" si="77"/>
        <v/>
      </c>
      <c r="DE135" s="229" t="str">
        <f t="shared" si="77"/>
        <v/>
      </c>
      <c r="DF135" s="229" t="str">
        <f t="shared" si="77"/>
        <v/>
      </c>
      <c r="DG135" s="229" t="str">
        <f t="shared" si="77"/>
        <v/>
      </c>
      <c r="DH135" s="229" t="str">
        <f t="shared" si="77"/>
        <v/>
      </c>
      <c r="DI135" s="229" t="str">
        <f t="shared" si="77"/>
        <v/>
      </c>
      <c r="DJ135" s="229" t="str">
        <f t="shared" si="77"/>
        <v/>
      </c>
      <c r="DK135" s="229" t="str">
        <f t="shared" si="77"/>
        <v/>
      </c>
      <c r="DL135" s="229" t="str">
        <f t="shared" si="77"/>
        <v/>
      </c>
      <c r="DM135" s="229" t="str">
        <f t="shared" si="77"/>
        <v/>
      </c>
      <c r="DN135" s="229" t="str">
        <f t="shared" si="77"/>
        <v/>
      </c>
      <c r="DO135" s="229" t="str">
        <f t="shared" si="77"/>
        <v/>
      </c>
      <c r="DP135" s="229" t="str">
        <f t="shared" si="77"/>
        <v/>
      </c>
      <c r="DQ135" s="229" t="str">
        <f t="shared" si="77"/>
        <v/>
      </c>
      <c r="DR135" s="229" t="str">
        <f t="shared" si="77"/>
        <v/>
      </c>
      <c r="DS135" s="229" t="str">
        <f t="shared" si="77"/>
        <v/>
      </c>
      <c r="DT135" s="229" t="str">
        <f t="shared" si="77"/>
        <v/>
      </c>
      <c r="DU135" s="229" t="str">
        <f t="shared" si="77"/>
        <v/>
      </c>
      <c r="DV135" s="229" t="str">
        <f t="shared" si="77"/>
        <v/>
      </c>
      <c r="DW135" s="229" t="str">
        <f t="shared" si="77"/>
        <v/>
      </c>
      <c r="DX135" s="229" t="str">
        <f t="shared" si="77"/>
        <v/>
      </c>
      <c r="DY135" s="229" t="str">
        <f t="shared" si="77"/>
        <v/>
      </c>
      <c r="DZ135" s="229" t="str">
        <f t="shared" si="77"/>
        <v/>
      </c>
      <c r="EA135" s="229" t="str">
        <f t="shared" ref="EA135:GL135" si="78">IFERROR(IF(EA$7&lt;&gt;"",(EA7-EA6)/365,(ValuationDate-EA6)/365),"")</f>
        <v/>
      </c>
      <c r="EB135" s="229" t="str">
        <f t="shared" si="78"/>
        <v/>
      </c>
      <c r="EC135" s="229" t="str">
        <f t="shared" si="78"/>
        <v/>
      </c>
      <c r="ED135" s="229" t="str">
        <f t="shared" si="78"/>
        <v/>
      </c>
      <c r="EE135" s="229" t="str">
        <f t="shared" si="78"/>
        <v/>
      </c>
      <c r="EF135" s="229" t="str">
        <f t="shared" si="78"/>
        <v/>
      </c>
      <c r="EG135" s="229" t="str">
        <f t="shared" si="78"/>
        <v/>
      </c>
      <c r="EH135" s="229" t="str">
        <f t="shared" si="78"/>
        <v/>
      </c>
      <c r="EI135" s="229" t="str">
        <f t="shared" si="78"/>
        <v/>
      </c>
      <c r="EJ135" s="229" t="str">
        <f t="shared" si="78"/>
        <v/>
      </c>
      <c r="EK135" s="229" t="str">
        <f t="shared" si="78"/>
        <v/>
      </c>
      <c r="EL135" s="229" t="str">
        <f t="shared" si="78"/>
        <v/>
      </c>
      <c r="EM135" s="229" t="str">
        <f t="shared" si="78"/>
        <v/>
      </c>
      <c r="EN135" s="229" t="str">
        <f t="shared" si="78"/>
        <v/>
      </c>
      <c r="EO135" s="229" t="str">
        <f t="shared" si="78"/>
        <v/>
      </c>
      <c r="EP135" s="229" t="str">
        <f t="shared" si="78"/>
        <v/>
      </c>
      <c r="EQ135" s="229" t="str">
        <f t="shared" si="78"/>
        <v/>
      </c>
      <c r="ER135" s="229" t="str">
        <f t="shared" si="78"/>
        <v/>
      </c>
      <c r="ES135" s="229" t="str">
        <f t="shared" si="78"/>
        <v/>
      </c>
      <c r="ET135" s="229" t="str">
        <f t="shared" si="78"/>
        <v/>
      </c>
      <c r="EU135" s="229" t="str">
        <f t="shared" si="78"/>
        <v/>
      </c>
      <c r="EV135" s="229" t="str">
        <f t="shared" si="78"/>
        <v/>
      </c>
      <c r="EW135" s="229" t="str">
        <f t="shared" si="78"/>
        <v/>
      </c>
      <c r="EX135" s="229" t="str">
        <f t="shared" si="78"/>
        <v/>
      </c>
      <c r="EY135" s="229" t="str">
        <f t="shared" si="78"/>
        <v/>
      </c>
      <c r="EZ135" s="229" t="str">
        <f t="shared" si="78"/>
        <v/>
      </c>
      <c r="FA135" s="229" t="str">
        <f t="shared" si="78"/>
        <v/>
      </c>
      <c r="FB135" s="229" t="str">
        <f t="shared" si="78"/>
        <v/>
      </c>
      <c r="FC135" s="229" t="str">
        <f t="shared" si="78"/>
        <v/>
      </c>
      <c r="FD135" s="229" t="str">
        <f t="shared" si="78"/>
        <v/>
      </c>
      <c r="FE135" s="229" t="str">
        <f t="shared" si="78"/>
        <v/>
      </c>
      <c r="FF135" s="229" t="str">
        <f t="shared" si="78"/>
        <v/>
      </c>
      <c r="FG135" s="229" t="str">
        <f t="shared" si="78"/>
        <v/>
      </c>
      <c r="FH135" s="229" t="str">
        <f t="shared" si="78"/>
        <v/>
      </c>
      <c r="FI135" s="229" t="str">
        <f t="shared" si="78"/>
        <v/>
      </c>
      <c r="FJ135" s="229" t="str">
        <f t="shared" si="78"/>
        <v/>
      </c>
      <c r="FK135" s="229" t="str">
        <f t="shared" si="78"/>
        <v/>
      </c>
      <c r="FL135" s="229" t="str">
        <f t="shared" si="78"/>
        <v/>
      </c>
      <c r="FM135" s="229" t="str">
        <f t="shared" si="78"/>
        <v/>
      </c>
      <c r="FN135" s="229" t="str">
        <f t="shared" si="78"/>
        <v/>
      </c>
      <c r="FO135" s="229" t="str">
        <f t="shared" si="78"/>
        <v/>
      </c>
      <c r="FP135" s="229" t="str">
        <f t="shared" si="78"/>
        <v/>
      </c>
      <c r="FQ135" s="229" t="str">
        <f t="shared" si="78"/>
        <v/>
      </c>
      <c r="FR135" s="229" t="str">
        <f t="shared" si="78"/>
        <v/>
      </c>
      <c r="FS135" s="229" t="str">
        <f t="shared" si="78"/>
        <v/>
      </c>
      <c r="FT135" s="229" t="str">
        <f t="shared" si="78"/>
        <v/>
      </c>
      <c r="FU135" s="229" t="str">
        <f t="shared" si="78"/>
        <v/>
      </c>
      <c r="FV135" s="229" t="str">
        <f t="shared" si="78"/>
        <v/>
      </c>
      <c r="FW135" s="229" t="str">
        <f t="shared" si="78"/>
        <v/>
      </c>
      <c r="FX135" s="229" t="str">
        <f t="shared" si="78"/>
        <v/>
      </c>
      <c r="FY135" s="229" t="str">
        <f t="shared" si="78"/>
        <v/>
      </c>
      <c r="FZ135" s="229" t="str">
        <f t="shared" si="78"/>
        <v/>
      </c>
      <c r="GA135" s="229" t="str">
        <f t="shared" si="78"/>
        <v/>
      </c>
      <c r="GB135" s="229" t="str">
        <f t="shared" si="78"/>
        <v/>
      </c>
      <c r="GC135" s="229" t="str">
        <f t="shared" si="78"/>
        <v/>
      </c>
      <c r="GD135" s="229" t="str">
        <f t="shared" si="78"/>
        <v/>
      </c>
      <c r="GE135" s="229" t="str">
        <f t="shared" si="78"/>
        <v/>
      </c>
      <c r="GF135" s="229" t="str">
        <f t="shared" si="78"/>
        <v/>
      </c>
      <c r="GG135" s="229" t="str">
        <f t="shared" si="78"/>
        <v/>
      </c>
      <c r="GH135" s="229" t="str">
        <f t="shared" si="78"/>
        <v/>
      </c>
      <c r="GI135" s="229" t="str">
        <f t="shared" si="78"/>
        <v/>
      </c>
      <c r="GJ135" s="229" t="str">
        <f t="shared" si="78"/>
        <v/>
      </c>
      <c r="GK135" s="229" t="str">
        <f t="shared" si="78"/>
        <v/>
      </c>
      <c r="GL135" s="229" t="str">
        <f t="shared" si="78"/>
        <v/>
      </c>
      <c r="GM135" s="229" t="str">
        <f t="shared" ref="GM135:IX135" si="79">IFERROR(IF(GM$7&lt;&gt;"",(GM7-GM6)/365,(ValuationDate-GM6)/365),"")</f>
        <v/>
      </c>
      <c r="GN135" s="229" t="str">
        <f t="shared" si="79"/>
        <v/>
      </c>
      <c r="GO135" s="229" t="str">
        <f t="shared" si="79"/>
        <v/>
      </c>
      <c r="GP135" s="229" t="str">
        <f t="shared" si="79"/>
        <v/>
      </c>
      <c r="GQ135" s="229" t="str">
        <f t="shared" si="79"/>
        <v/>
      </c>
      <c r="GR135" s="229" t="str">
        <f t="shared" si="79"/>
        <v/>
      </c>
      <c r="GS135" s="229" t="str">
        <f t="shared" si="79"/>
        <v/>
      </c>
      <c r="GT135" s="229" t="str">
        <f t="shared" si="79"/>
        <v/>
      </c>
      <c r="GU135" s="229" t="str">
        <f t="shared" si="79"/>
        <v/>
      </c>
      <c r="GV135" s="229" t="str">
        <f t="shared" si="79"/>
        <v/>
      </c>
      <c r="GW135" s="229" t="str">
        <f t="shared" si="79"/>
        <v/>
      </c>
      <c r="GX135" s="229" t="str">
        <f t="shared" si="79"/>
        <v/>
      </c>
      <c r="GY135" s="229" t="str">
        <f t="shared" si="79"/>
        <v/>
      </c>
      <c r="GZ135" s="229" t="str">
        <f t="shared" si="79"/>
        <v/>
      </c>
      <c r="HA135" s="229" t="str">
        <f t="shared" si="79"/>
        <v/>
      </c>
      <c r="HB135" s="229" t="str">
        <f t="shared" si="79"/>
        <v/>
      </c>
      <c r="HC135" s="229" t="str">
        <f t="shared" si="79"/>
        <v/>
      </c>
      <c r="HD135" s="229" t="str">
        <f t="shared" si="79"/>
        <v/>
      </c>
      <c r="HE135" s="229" t="str">
        <f t="shared" si="79"/>
        <v/>
      </c>
      <c r="HF135" s="229" t="str">
        <f t="shared" si="79"/>
        <v/>
      </c>
      <c r="HG135" s="229" t="str">
        <f t="shared" si="79"/>
        <v/>
      </c>
      <c r="HH135" s="229" t="str">
        <f t="shared" si="79"/>
        <v/>
      </c>
      <c r="HI135" s="229" t="str">
        <f t="shared" si="79"/>
        <v/>
      </c>
      <c r="HJ135" s="229" t="str">
        <f t="shared" si="79"/>
        <v/>
      </c>
      <c r="HK135" s="229" t="str">
        <f t="shared" si="79"/>
        <v/>
      </c>
      <c r="HL135" s="229" t="str">
        <f t="shared" si="79"/>
        <v/>
      </c>
      <c r="HM135" s="229" t="str">
        <f t="shared" si="79"/>
        <v/>
      </c>
      <c r="HN135" s="229" t="str">
        <f t="shared" si="79"/>
        <v/>
      </c>
      <c r="HO135" s="229" t="str">
        <f t="shared" si="79"/>
        <v/>
      </c>
      <c r="HP135" s="229" t="str">
        <f t="shared" si="79"/>
        <v/>
      </c>
      <c r="HQ135" s="229" t="str">
        <f t="shared" si="79"/>
        <v/>
      </c>
      <c r="HR135" s="229" t="str">
        <f t="shared" si="79"/>
        <v/>
      </c>
      <c r="HS135" s="229" t="str">
        <f t="shared" si="79"/>
        <v/>
      </c>
      <c r="HT135" s="229" t="str">
        <f t="shared" si="79"/>
        <v/>
      </c>
      <c r="HU135" s="229" t="str">
        <f t="shared" si="79"/>
        <v/>
      </c>
      <c r="HV135" s="229" t="str">
        <f t="shared" si="79"/>
        <v/>
      </c>
      <c r="HW135" s="229" t="str">
        <f t="shared" si="79"/>
        <v/>
      </c>
      <c r="HX135" s="229" t="str">
        <f t="shared" si="79"/>
        <v/>
      </c>
      <c r="HY135" s="229" t="str">
        <f t="shared" si="79"/>
        <v/>
      </c>
      <c r="HZ135" s="229" t="str">
        <f t="shared" si="79"/>
        <v/>
      </c>
      <c r="IA135" s="229" t="str">
        <f t="shared" si="79"/>
        <v/>
      </c>
      <c r="IB135" s="229" t="str">
        <f t="shared" si="79"/>
        <v/>
      </c>
      <c r="IC135" s="229" t="str">
        <f t="shared" si="79"/>
        <v/>
      </c>
      <c r="ID135" s="229" t="str">
        <f t="shared" si="79"/>
        <v/>
      </c>
      <c r="IE135" s="229" t="str">
        <f t="shared" si="79"/>
        <v/>
      </c>
      <c r="IF135" s="229" t="str">
        <f t="shared" si="79"/>
        <v/>
      </c>
      <c r="IG135" s="229" t="str">
        <f t="shared" si="79"/>
        <v/>
      </c>
      <c r="IH135" s="229" t="str">
        <f t="shared" si="79"/>
        <v/>
      </c>
      <c r="II135" s="229" t="str">
        <f t="shared" si="79"/>
        <v/>
      </c>
      <c r="IJ135" s="229" t="str">
        <f t="shared" si="79"/>
        <v/>
      </c>
      <c r="IK135" s="229" t="str">
        <f t="shared" si="79"/>
        <v/>
      </c>
      <c r="IL135" s="229" t="str">
        <f t="shared" si="79"/>
        <v/>
      </c>
      <c r="IM135" s="229" t="str">
        <f t="shared" si="79"/>
        <v/>
      </c>
      <c r="IN135" s="229" t="str">
        <f t="shared" si="79"/>
        <v/>
      </c>
      <c r="IO135" s="229" t="str">
        <f t="shared" si="79"/>
        <v/>
      </c>
      <c r="IP135" s="229" t="str">
        <f t="shared" si="79"/>
        <v/>
      </c>
      <c r="IQ135" s="229" t="str">
        <f t="shared" si="79"/>
        <v/>
      </c>
      <c r="IR135" s="229" t="str">
        <f t="shared" si="79"/>
        <v/>
      </c>
      <c r="IS135" s="229" t="str">
        <f t="shared" si="79"/>
        <v/>
      </c>
      <c r="IT135" s="229" t="str">
        <f t="shared" si="79"/>
        <v/>
      </c>
      <c r="IU135" s="229" t="str">
        <f t="shared" si="79"/>
        <v/>
      </c>
      <c r="IV135" s="229" t="str">
        <f t="shared" si="79"/>
        <v/>
      </c>
      <c r="IW135" s="229" t="str">
        <f t="shared" si="79"/>
        <v/>
      </c>
      <c r="IX135" s="229" t="str">
        <f t="shared" si="79"/>
        <v/>
      </c>
      <c r="IY135" s="229" t="str">
        <f t="shared" ref="IY135:KP135" si="80">IFERROR(IF(IY$7&lt;&gt;"",(IY7-IY6)/365,(ValuationDate-IY6)/365),"")</f>
        <v/>
      </c>
      <c r="IZ135" s="229" t="str">
        <f t="shared" si="80"/>
        <v/>
      </c>
      <c r="JA135" s="229" t="str">
        <f t="shared" si="80"/>
        <v/>
      </c>
      <c r="JB135" s="229" t="str">
        <f t="shared" si="80"/>
        <v/>
      </c>
      <c r="JC135" s="229" t="str">
        <f t="shared" si="80"/>
        <v/>
      </c>
      <c r="JD135" s="229" t="str">
        <f t="shared" si="80"/>
        <v/>
      </c>
      <c r="JE135" s="229" t="str">
        <f t="shared" si="80"/>
        <v/>
      </c>
      <c r="JF135" s="229" t="str">
        <f t="shared" si="80"/>
        <v/>
      </c>
      <c r="JG135" s="229" t="str">
        <f t="shared" si="80"/>
        <v/>
      </c>
      <c r="JH135" s="229" t="str">
        <f t="shared" si="80"/>
        <v/>
      </c>
      <c r="JI135" s="229" t="str">
        <f t="shared" si="80"/>
        <v/>
      </c>
      <c r="JJ135" s="229" t="str">
        <f t="shared" si="80"/>
        <v/>
      </c>
      <c r="JK135" s="229" t="str">
        <f t="shared" si="80"/>
        <v/>
      </c>
      <c r="JL135" s="229" t="str">
        <f t="shared" si="80"/>
        <v/>
      </c>
      <c r="JM135" s="229" t="str">
        <f t="shared" si="80"/>
        <v/>
      </c>
      <c r="JN135" s="229" t="str">
        <f t="shared" si="80"/>
        <v/>
      </c>
      <c r="JO135" s="229" t="str">
        <f t="shared" si="80"/>
        <v/>
      </c>
      <c r="JP135" s="229" t="str">
        <f t="shared" si="80"/>
        <v/>
      </c>
      <c r="JQ135" s="229" t="str">
        <f t="shared" si="80"/>
        <v/>
      </c>
      <c r="JR135" s="229" t="str">
        <f t="shared" si="80"/>
        <v/>
      </c>
      <c r="JS135" s="229" t="str">
        <f t="shared" si="80"/>
        <v/>
      </c>
      <c r="JT135" s="229" t="str">
        <f t="shared" si="80"/>
        <v/>
      </c>
      <c r="JU135" s="229" t="str">
        <f t="shared" si="80"/>
        <v/>
      </c>
      <c r="JV135" s="229" t="str">
        <f t="shared" si="80"/>
        <v/>
      </c>
      <c r="JW135" s="229" t="str">
        <f t="shared" si="80"/>
        <v/>
      </c>
      <c r="JX135" s="229" t="str">
        <f t="shared" si="80"/>
        <v/>
      </c>
      <c r="JY135" s="229" t="str">
        <f t="shared" si="80"/>
        <v/>
      </c>
      <c r="JZ135" s="229" t="str">
        <f t="shared" si="80"/>
        <v/>
      </c>
      <c r="KA135" s="229" t="str">
        <f t="shared" si="80"/>
        <v/>
      </c>
      <c r="KB135" s="229" t="str">
        <f t="shared" si="80"/>
        <v/>
      </c>
      <c r="KC135" s="229" t="str">
        <f t="shared" si="80"/>
        <v/>
      </c>
      <c r="KD135" s="229" t="str">
        <f t="shared" si="80"/>
        <v/>
      </c>
      <c r="KE135" s="229" t="str">
        <f t="shared" si="80"/>
        <v/>
      </c>
      <c r="KF135" s="229" t="str">
        <f t="shared" si="80"/>
        <v/>
      </c>
      <c r="KG135" s="229" t="str">
        <f t="shared" si="80"/>
        <v/>
      </c>
      <c r="KH135" s="229" t="str">
        <f t="shared" si="80"/>
        <v/>
      </c>
      <c r="KI135" s="229" t="str">
        <f t="shared" si="80"/>
        <v/>
      </c>
      <c r="KJ135" s="229" t="str">
        <f t="shared" si="80"/>
        <v/>
      </c>
      <c r="KK135" s="229" t="str">
        <f t="shared" si="80"/>
        <v/>
      </c>
      <c r="KL135" s="229" t="str">
        <f t="shared" si="80"/>
        <v/>
      </c>
      <c r="KM135" s="229" t="str">
        <f t="shared" si="80"/>
        <v/>
      </c>
      <c r="KN135" s="229" t="str">
        <f t="shared" si="80"/>
        <v/>
      </c>
      <c r="KO135" s="229" t="str">
        <f t="shared" si="80"/>
        <v/>
      </c>
      <c r="KP135" s="229" t="str">
        <f t="shared" si="80"/>
        <v/>
      </c>
      <c r="KQ135" s="9"/>
      <c r="KR135" s="367" t="s">
        <v>305</v>
      </c>
      <c r="KS135" s="626" t="e">
        <f t="array" ref="KS135">MEDIAN(IF(CoRU="R",TotalFinCost,""))</f>
        <v>#NUM!</v>
      </c>
      <c r="KT135" s="626" t="e">
        <f t="array" ref="KT135">MEDIAN(IF(CoRU="U",TotalFinCost,""))</f>
        <v>#NUM!</v>
      </c>
      <c r="KU135" s="626" t="e">
        <f t="array" ref="KU135">MEDIAN(IF(TotalFinCost&lt;&gt;0,TotalFinCost,""))</f>
        <v>#NUM!</v>
      </c>
      <c r="KV135" s="407"/>
      <c r="KW135" s="409"/>
      <c r="KX135" s="320"/>
      <c r="KY135" s="52"/>
      <c r="KZ135" s="318"/>
      <c r="LA135" s="318"/>
      <c r="LB135" s="318"/>
    </row>
    <row r="136" spans="1:314" s="189" customFormat="1" ht="11.25" customHeight="1" outlineLevel="1" x14ac:dyDescent="0.25">
      <c r="B136" s="220" t="s">
        <v>215</v>
      </c>
      <c r="C136" s="49" t="str">
        <f t="array" ref="C136:KP136">IF(TRANSPOSE(CPNCP)=0,"",TRANSPOSE(CPNCP))</f>
        <v/>
      </c>
      <c r="D136" s="49" t="str">
        <v/>
      </c>
      <c r="E136" s="49" t="str">
        <v/>
      </c>
      <c r="F136" s="49" t="str">
        <v/>
      </c>
      <c r="G136" s="49" t="str">
        <v/>
      </c>
      <c r="H136" s="49" t="str">
        <v/>
      </c>
      <c r="I136" s="49" t="str">
        <v/>
      </c>
      <c r="J136" s="49" t="str">
        <v/>
      </c>
      <c r="K136" s="49" t="str">
        <v/>
      </c>
      <c r="L136" s="49" t="str">
        <v/>
      </c>
      <c r="M136" s="49" t="str">
        <v/>
      </c>
      <c r="N136" s="49" t="str">
        <v/>
      </c>
      <c r="O136" s="49" t="str">
        <v/>
      </c>
      <c r="P136" s="49" t="str">
        <v/>
      </c>
      <c r="Q136" s="49" t="str">
        <v/>
      </c>
      <c r="R136" s="49" t="str">
        <v/>
      </c>
      <c r="S136" s="49" t="str">
        <v/>
      </c>
      <c r="T136" s="49" t="str">
        <v/>
      </c>
      <c r="U136" s="49" t="str">
        <v/>
      </c>
      <c r="V136" s="49" t="str">
        <v/>
      </c>
      <c r="W136" s="49" t="str">
        <v/>
      </c>
      <c r="X136" s="49" t="str">
        <v/>
      </c>
      <c r="Y136" s="49" t="str">
        <v/>
      </c>
      <c r="Z136" s="49" t="str">
        <v/>
      </c>
      <c r="AA136" s="49" t="str">
        <v/>
      </c>
      <c r="AB136" s="49" t="str">
        <v/>
      </c>
      <c r="AC136" s="49" t="str">
        <v/>
      </c>
      <c r="AD136" s="49" t="str">
        <v/>
      </c>
      <c r="AE136" s="49" t="str">
        <v/>
      </c>
      <c r="AF136" s="49" t="str">
        <v/>
      </c>
      <c r="AG136" s="49" t="str">
        <v/>
      </c>
      <c r="AH136" s="49" t="str">
        <v/>
      </c>
      <c r="AI136" s="49" t="str">
        <v/>
      </c>
      <c r="AJ136" s="49" t="str">
        <v/>
      </c>
      <c r="AK136" s="49" t="str">
        <v/>
      </c>
      <c r="AL136" s="49" t="str">
        <v/>
      </c>
      <c r="AM136" s="49" t="str">
        <v/>
      </c>
      <c r="AN136" s="49" t="str">
        <v/>
      </c>
      <c r="AO136" s="49" t="str">
        <v/>
      </c>
      <c r="AP136" s="49" t="str">
        <v/>
      </c>
      <c r="AQ136" s="49" t="str">
        <v/>
      </c>
      <c r="AR136" s="49" t="str">
        <v/>
      </c>
      <c r="AS136" s="49" t="str">
        <v/>
      </c>
      <c r="AT136" s="49" t="str">
        <v/>
      </c>
      <c r="AU136" s="49" t="str">
        <v/>
      </c>
      <c r="AV136" s="49" t="str">
        <v/>
      </c>
      <c r="AW136" s="49" t="str">
        <v/>
      </c>
      <c r="AX136" s="49" t="str">
        <v/>
      </c>
      <c r="AY136" s="49" t="str">
        <v/>
      </c>
      <c r="AZ136" s="49" t="str">
        <v/>
      </c>
      <c r="BA136" s="49" t="str">
        <v/>
      </c>
      <c r="BB136" s="49" t="str">
        <v/>
      </c>
      <c r="BC136" s="49" t="str">
        <v/>
      </c>
      <c r="BD136" s="49" t="str">
        <v/>
      </c>
      <c r="BE136" s="49" t="str">
        <v/>
      </c>
      <c r="BF136" s="49" t="str">
        <v/>
      </c>
      <c r="BG136" s="49" t="str">
        <v/>
      </c>
      <c r="BH136" s="49" t="str">
        <v/>
      </c>
      <c r="BI136" s="49" t="str">
        <v/>
      </c>
      <c r="BJ136" s="49" t="str">
        <v/>
      </c>
      <c r="BK136" s="49" t="str">
        <v/>
      </c>
      <c r="BL136" s="49" t="str">
        <v/>
      </c>
      <c r="BM136" s="49" t="str">
        <v/>
      </c>
      <c r="BN136" s="49" t="str">
        <v/>
      </c>
      <c r="BO136" s="49" t="str">
        <v/>
      </c>
      <c r="BP136" s="49" t="str">
        <v/>
      </c>
      <c r="BQ136" s="49" t="str">
        <v/>
      </c>
      <c r="BR136" s="49" t="str">
        <v/>
      </c>
      <c r="BS136" s="49" t="str">
        <v/>
      </c>
      <c r="BT136" s="49" t="str">
        <v/>
      </c>
      <c r="BU136" s="49" t="str">
        <v/>
      </c>
      <c r="BV136" s="49" t="str">
        <v/>
      </c>
      <c r="BW136" s="49" t="str">
        <v/>
      </c>
      <c r="BX136" s="49" t="str">
        <v/>
      </c>
      <c r="BY136" s="49" t="str">
        <v/>
      </c>
      <c r="BZ136" s="49" t="str">
        <v/>
      </c>
      <c r="CA136" s="49" t="str">
        <v/>
      </c>
      <c r="CB136" s="49" t="str">
        <v/>
      </c>
      <c r="CC136" s="49" t="str">
        <v/>
      </c>
      <c r="CD136" s="49" t="str">
        <v/>
      </c>
      <c r="CE136" s="49" t="str">
        <v/>
      </c>
      <c r="CF136" s="49" t="str">
        <v/>
      </c>
      <c r="CG136" s="49" t="str">
        <v/>
      </c>
      <c r="CH136" s="49" t="str">
        <v/>
      </c>
      <c r="CI136" s="49" t="str">
        <v/>
      </c>
      <c r="CJ136" s="49" t="str">
        <v/>
      </c>
      <c r="CK136" s="49" t="str">
        <v/>
      </c>
      <c r="CL136" s="49" t="str">
        <v/>
      </c>
      <c r="CM136" s="49" t="str">
        <v/>
      </c>
      <c r="CN136" s="49" t="str">
        <v/>
      </c>
      <c r="CO136" s="49" t="str">
        <v/>
      </c>
      <c r="CP136" s="49" t="str">
        <v/>
      </c>
      <c r="CQ136" s="49" t="str">
        <v/>
      </c>
      <c r="CR136" s="49" t="str">
        <v/>
      </c>
      <c r="CS136" s="49" t="str">
        <v/>
      </c>
      <c r="CT136" s="49" t="str">
        <v/>
      </c>
      <c r="CU136" s="49" t="str">
        <v/>
      </c>
      <c r="CV136" s="49" t="str">
        <v/>
      </c>
      <c r="CW136" s="49" t="str">
        <v/>
      </c>
      <c r="CX136" s="49" t="str">
        <v/>
      </c>
      <c r="CY136" s="49" t="str">
        <v/>
      </c>
      <c r="CZ136" s="49" t="str">
        <v/>
      </c>
      <c r="DA136" s="49" t="str">
        <v/>
      </c>
      <c r="DB136" s="49" t="str">
        <v/>
      </c>
      <c r="DC136" s="49" t="str">
        <v/>
      </c>
      <c r="DD136" s="49" t="str">
        <v/>
      </c>
      <c r="DE136" s="49" t="str">
        <v/>
      </c>
      <c r="DF136" s="49" t="str">
        <v/>
      </c>
      <c r="DG136" s="49" t="str">
        <v/>
      </c>
      <c r="DH136" s="49" t="str">
        <v/>
      </c>
      <c r="DI136" s="49" t="str">
        <v/>
      </c>
      <c r="DJ136" s="49" t="str">
        <v/>
      </c>
      <c r="DK136" s="49" t="str">
        <v/>
      </c>
      <c r="DL136" s="49" t="str">
        <v/>
      </c>
      <c r="DM136" s="49" t="str">
        <v/>
      </c>
      <c r="DN136" s="49" t="str">
        <v/>
      </c>
      <c r="DO136" s="49" t="str">
        <v/>
      </c>
      <c r="DP136" s="49" t="str">
        <v/>
      </c>
      <c r="DQ136" s="49" t="str">
        <v/>
      </c>
      <c r="DR136" s="49" t="str">
        <v/>
      </c>
      <c r="DS136" s="49" t="str">
        <v/>
      </c>
      <c r="DT136" s="49" t="str">
        <v/>
      </c>
      <c r="DU136" s="49" t="str">
        <v/>
      </c>
      <c r="DV136" s="49" t="str">
        <v/>
      </c>
      <c r="DW136" s="49" t="str">
        <v/>
      </c>
      <c r="DX136" s="49" t="str">
        <v/>
      </c>
      <c r="DY136" s="49" t="str">
        <v/>
      </c>
      <c r="DZ136" s="49" t="str">
        <v/>
      </c>
      <c r="EA136" s="49" t="str">
        <v/>
      </c>
      <c r="EB136" s="49" t="str">
        <v/>
      </c>
      <c r="EC136" s="49" t="str">
        <v/>
      </c>
      <c r="ED136" s="49" t="str">
        <v/>
      </c>
      <c r="EE136" s="49" t="str">
        <v/>
      </c>
      <c r="EF136" s="49" t="str">
        <v/>
      </c>
      <c r="EG136" s="49" t="str">
        <v/>
      </c>
      <c r="EH136" s="49" t="str">
        <v/>
      </c>
      <c r="EI136" s="49" t="str">
        <v/>
      </c>
      <c r="EJ136" s="49" t="str">
        <v/>
      </c>
      <c r="EK136" s="49" t="str">
        <v/>
      </c>
      <c r="EL136" s="49" t="str">
        <v/>
      </c>
      <c r="EM136" s="49" t="str">
        <v/>
      </c>
      <c r="EN136" s="49" t="str">
        <v/>
      </c>
      <c r="EO136" s="49" t="str">
        <v/>
      </c>
      <c r="EP136" s="49" t="str">
        <v/>
      </c>
      <c r="EQ136" s="49" t="str">
        <v/>
      </c>
      <c r="ER136" s="49" t="str">
        <v/>
      </c>
      <c r="ES136" s="49" t="str">
        <v/>
      </c>
      <c r="ET136" s="49" t="str">
        <v/>
      </c>
      <c r="EU136" s="49" t="str">
        <v/>
      </c>
      <c r="EV136" s="49" t="str">
        <v/>
      </c>
      <c r="EW136" s="49" t="str">
        <v/>
      </c>
      <c r="EX136" s="49" t="str">
        <v/>
      </c>
      <c r="EY136" s="49" t="str">
        <v/>
      </c>
      <c r="EZ136" s="49" t="str">
        <v/>
      </c>
      <c r="FA136" s="49" t="str">
        <v/>
      </c>
      <c r="FB136" s="49" t="str">
        <v/>
      </c>
      <c r="FC136" s="49" t="str">
        <v/>
      </c>
      <c r="FD136" s="49" t="str">
        <v/>
      </c>
      <c r="FE136" s="49" t="str">
        <v/>
      </c>
      <c r="FF136" s="49" t="str">
        <v/>
      </c>
      <c r="FG136" s="49" t="str">
        <v/>
      </c>
      <c r="FH136" s="49" t="str">
        <v/>
      </c>
      <c r="FI136" s="49" t="str">
        <v/>
      </c>
      <c r="FJ136" s="49" t="str">
        <v/>
      </c>
      <c r="FK136" s="49" t="str">
        <v/>
      </c>
      <c r="FL136" s="49" t="str">
        <v/>
      </c>
      <c r="FM136" s="49" t="str">
        <v/>
      </c>
      <c r="FN136" s="49" t="str">
        <v/>
      </c>
      <c r="FO136" s="49" t="str">
        <v/>
      </c>
      <c r="FP136" s="49" t="str">
        <v/>
      </c>
      <c r="FQ136" s="49" t="str">
        <v/>
      </c>
      <c r="FR136" s="49" t="str">
        <v/>
      </c>
      <c r="FS136" s="49" t="str">
        <v/>
      </c>
      <c r="FT136" s="49" t="str">
        <v/>
      </c>
      <c r="FU136" s="49" t="str">
        <v/>
      </c>
      <c r="FV136" s="49" t="str">
        <v/>
      </c>
      <c r="FW136" s="49" t="str">
        <v/>
      </c>
      <c r="FX136" s="49" t="str">
        <v/>
      </c>
      <c r="FY136" s="49" t="str">
        <v/>
      </c>
      <c r="FZ136" s="49" t="str">
        <v/>
      </c>
      <c r="GA136" s="49" t="str">
        <v/>
      </c>
      <c r="GB136" s="49" t="str">
        <v/>
      </c>
      <c r="GC136" s="49" t="str">
        <v/>
      </c>
      <c r="GD136" s="49" t="str">
        <v/>
      </c>
      <c r="GE136" s="49" t="str">
        <v/>
      </c>
      <c r="GF136" s="49" t="str">
        <v/>
      </c>
      <c r="GG136" s="49" t="str">
        <v/>
      </c>
      <c r="GH136" s="49" t="str">
        <v/>
      </c>
      <c r="GI136" s="49" t="str">
        <v/>
      </c>
      <c r="GJ136" s="49" t="str">
        <v/>
      </c>
      <c r="GK136" s="49" t="str">
        <v/>
      </c>
      <c r="GL136" s="49" t="str">
        <v/>
      </c>
      <c r="GM136" s="49" t="str">
        <v/>
      </c>
      <c r="GN136" s="49" t="str">
        <v/>
      </c>
      <c r="GO136" s="49" t="str">
        <v/>
      </c>
      <c r="GP136" s="49" t="str">
        <v/>
      </c>
      <c r="GQ136" s="49" t="str">
        <v/>
      </c>
      <c r="GR136" s="49" t="str">
        <v/>
      </c>
      <c r="GS136" s="49" t="str">
        <v/>
      </c>
      <c r="GT136" s="49" t="str">
        <v/>
      </c>
      <c r="GU136" s="49" t="str">
        <v/>
      </c>
      <c r="GV136" s="49" t="str">
        <v/>
      </c>
      <c r="GW136" s="49" t="str">
        <v/>
      </c>
      <c r="GX136" s="49" t="str">
        <v/>
      </c>
      <c r="GY136" s="49" t="str">
        <v/>
      </c>
      <c r="GZ136" s="49" t="str">
        <v/>
      </c>
      <c r="HA136" s="49" t="str">
        <v/>
      </c>
      <c r="HB136" s="49" t="str">
        <v/>
      </c>
      <c r="HC136" s="49" t="str">
        <v/>
      </c>
      <c r="HD136" s="49" t="str">
        <v/>
      </c>
      <c r="HE136" s="49" t="str">
        <v/>
      </c>
      <c r="HF136" s="49" t="str">
        <v/>
      </c>
      <c r="HG136" s="49" t="str">
        <v/>
      </c>
      <c r="HH136" s="49" t="str">
        <v/>
      </c>
      <c r="HI136" s="49" t="str">
        <v/>
      </c>
      <c r="HJ136" s="49" t="str">
        <v/>
      </c>
      <c r="HK136" s="49" t="str">
        <v/>
      </c>
      <c r="HL136" s="49" t="str">
        <v/>
      </c>
      <c r="HM136" s="49" t="str">
        <v/>
      </c>
      <c r="HN136" s="49" t="str">
        <v/>
      </c>
      <c r="HO136" s="49" t="str">
        <v/>
      </c>
      <c r="HP136" s="49" t="str">
        <v/>
      </c>
      <c r="HQ136" s="49" t="str">
        <v/>
      </c>
      <c r="HR136" s="49" t="str">
        <v/>
      </c>
      <c r="HS136" s="49" t="str">
        <v/>
      </c>
      <c r="HT136" s="49" t="str">
        <v/>
      </c>
      <c r="HU136" s="49" t="str">
        <v/>
      </c>
      <c r="HV136" s="49" t="str">
        <v/>
      </c>
      <c r="HW136" s="49" t="str">
        <v/>
      </c>
      <c r="HX136" s="49" t="str">
        <v/>
      </c>
      <c r="HY136" s="49" t="str">
        <v/>
      </c>
      <c r="HZ136" s="49" t="str">
        <v/>
      </c>
      <c r="IA136" s="49" t="str">
        <v/>
      </c>
      <c r="IB136" s="49" t="str">
        <v/>
      </c>
      <c r="IC136" s="49" t="str">
        <v/>
      </c>
      <c r="ID136" s="49" t="str">
        <v/>
      </c>
      <c r="IE136" s="49" t="str">
        <v/>
      </c>
      <c r="IF136" s="49" t="str">
        <v/>
      </c>
      <c r="IG136" s="49" t="str">
        <v/>
      </c>
      <c r="IH136" s="49" t="str">
        <v/>
      </c>
      <c r="II136" s="49" t="str">
        <v/>
      </c>
      <c r="IJ136" s="49" t="str">
        <v/>
      </c>
      <c r="IK136" s="49" t="str">
        <v/>
      </c>
      <c r="IL136" s="49" t="str">
        <v/>
      </c>
      <c r="IM136" s="49" t="str">
        <v/>
      </c>
      <c r="IN136" s="49" t="str">
        <v/>
      </c>
      <c r="IO136" s="49" t="str">
        <v/>
      </c>
      <c r="IP136" s="49" t="str">
        <v/>
      </c>
      <c r="IQ136" s="49" t="str">
        <v/>
      </c>
      <c r="IR136" s="49" t="str">
        <v/>
      </c>
      <c r="IS136" s="50" t="str">
        <v/>
      </c>
      <c r="IT136" s="50" t="str">
        <v/>
      </c>
      <c r="IU136" s="50" t="str">
        <v/>
      </c>
      <c r="IV136" s="50" t="str">
        <v/>
      </c>
      <c r="IW136" s="50" t="str">
        <v/>
      </c>
      <c r="IX136" s="50" t="str">
        <v/>
      </c>
      <c r="IY136" s="50" t="str">
        <v/>
      </c>
      <c r="IZ136" s="50" t="str">
        <v/>
      </c>
      <c r="JA136" s="50" t="str">
        <v/>
      </c>
      <c r="JB136" s="50" t="str">
        <v/>
      </c>
      <c r="JC136" s="50" t="str">
        <v/>
      </c>
      <c r="JD136" s="50" t="str">
        <v/>
      </c>
      <c r="JE136" s="50" t="str">
        <v/>
      </c>
      <c r="JF136" s="50" t="str">
        <v/>
      </c>
      <c r="JG136" s="50" t="str">
        <v/>
      </c>
      <c r="JH136" s="50" t="str">
        <v/>
      </c>
      <c r="JI136" s="50" t="str">
        <v/>
      </c>
      <c r="JJ136" s="50" t="str">
        <v/>
      </c>
      <c r="JK136" s="50" t="str">
        <v/>
      </c>
      <c r="JL136" s="50" t="str">
        <v/>
      </c>
      <c r="JM136" s="50" t="str">
        <v/>
      </c>
      <c r="JN136" s="50" t="str">
        <v/>
      </c>
      <c r="JO136" s="50" t="str">
        <v/>
      </c>
      <c r="JP136" s="50" t="str">
        <v/>
      </c>
      <c r="JQ136" s="50" t="str">
        <v/>
      </c>
      <c r="JR136" s="50" t="str">
        <v/>
      </c>
      <c r="JS136" s="50" t="str">
        <v/>
      </c>
      <c r="JT136" s="50" t="str">
        <v/>
      </c>
      <c r="JU136" s="50" t="str">
        <v/>
      </c>
      <c r="JV136" s="50" t="str">
        <v/>
      </c>
      <c r="JW136" s="50" t="str">
        <v/>
      </c>
      <c r="JX136" s="50" t="str">
        <v/>
      </c>
      <c r="JY136" s="50" t="str">
        <v/>
      </c>
      <c r="JZ136" s="50" t="str">
        <v/>
      </c>
      <c r="KA136" s="50" t="str">
        <v/>
      </c>
      <c r="KB136" s="50" t="str">
        <v/>
      </c>
      <c r="KC136" s="50" t="str">
        <v/>
      </c>
      <c r="KD136" s="50" t="str">
        <v/>
      </c>
      <c r="KE136" s="50" t="str">
        <v/>
      </c>
      <c r="KF136" s="50" t="str">
        <v/>
      </c>
      <c r="KG136" s="50" t="str">
        <v/>
      </c>
      <c r="KH136" s="50" t="str">
        <v/>
      </c>
      <c r="KI136" s="50" t="str">
        <v/>
      </c>
      <c r="KJ136" s="50" t="str">
        <v/>
      </c>
      <c r="KK136" s="50" t="str">
        <v/>
      </c>
      <c r="KL136" s="50" t="str">
        <v/>
      </c>
      <c r="KM136" s="50" t="str">
        <v/>
      </c>
      <c r="KN136" s="50" t="str">
        <v/>
      </c>
      <c r="KO136" s="50" t="str">
        <v/>
      </c>
      <c r="KP136" s="50" t="str">
        <v/>
      </c>
      <c r="KQ136" s="230"/>
      <c r="KR136" s="371"/>
      <c r="KS136" s="398"/>
      <c r="KT136" s="399"/>
      <c r="KU136" s="397"/>
      <c r="KV136" s="407"/>
      <c r="KW136" s="409"/>
      <c r="KX136" s="320" t="s">
        <v>299</v>
      </c>
      <c r="KY136" s="210" t="str">
        <f>IFERROR(SUMIFS(TotalFinCost,$C$5:$KP$5,KY$144,RU,KY$145,DL,KY$146,DCL,KY$147,Source,KY$148,Instrument,KY$149,DEOF2F,KY$150,CurrentPay,"CP",F2DIndustry,KY$152,F2DStage,KY$153,Location,KY$154,SB,KY$155,TotalFinCost,"&gt;="&amp;KY$156,TotalFinCost,"&lt;="&amp;KY$157,HoldPer,"&gt;="&amp;KY$162,HoldPer,"&lt;="&amp;KY$163,InitialDate,"&gt;="&amp;KY$164,InitialDate,"&lt;="&amp;KY$165,Rev,"&gt;="&amp;KY$158,Rev,"&lt;="&amp;KY$159,EBITDA,"&gt;="&amp;KY$160,EBITDA,"&lt;="&amp;KY$161,Tog,KY$166)/KY128,"- -")</f>
        <v>- -</v>
      </c>
      <c r="KZ136" s="318"/>
      <c r="LA136" s="318"/>
      <c r="LB136" s="318"/>
    </row>
    <row r="137" spans="1:314" s="189" customFormat="1" ht="11.25" customHeight="1" outlineLevel="1" x14ac:dyDescent="0.25">
      <c r="B137" s="220" t="s">
        <v>230</v>
      </c>
      <c r="C137" s="311" t="str">
        <f t="array" ref="C137:KP137">IF(TRANSPOSE(Ownership)=0,"",TRANSPOSE(Ownership))</f>
        <v/>
      </c>
      <c r="D137" s="311" t="str">
        <v/>
      </c>
      <c r="E137" s="311" t="str">
        <v/>
      </c>
      <c r="F137" s="311" t="str">
        <v/>
      </c>
      <c r="G137" s="311" t="str">
        <v/>
      </c>
      <c r="H137" s="311" t="str">
        <v/>
      </c>
      <c r="I137" s="311" t="str">
        <v/>
      </c>
      <c r="J137" s="311" t="str">
        <v/>
      </c>
      <c r="K137" s="311" t="str">
        <v/>
      </c>
      <c r="L137" s="311" t="str">
        <v/>
      </c>
      <c r="M137" s="311" t="str">
        <v/>
      </c>
      <c r="N137" s="311" t="str">
        <v/>
      </c>
      <c r="O137" s="311" t="str">
        <v/>
      </c>
      <c r="P137" s="311" t="str">
        <v/>
      </c>
      <c r="Q137" s="311" t="str">
        <v/>
      </c>
      <c r="R137" s="311" t="str">
        <v/>
      </c>
      <c r="S137" s="311" t="str">
        <v/>
      </c>
      <c r="T137" s="311" t="str">
        <v/>
      </c>
      <c r="U137" s="311" t="str">
        <v/>
      </c>
      <c r="V137" s="311" t="str">
        <v/>
      </c>
      <c r="W137" s="311" t="str">
        <v/>
      </c>
      <c r="X137" s="311" t="str">
        <v/>
      </c>
      <c r="Y137" s="311" t="str">
        <v/>
      </c>
      <c r="Z137" s="311" t="str">
        <v/>
      </c>
      <c r="AA137" s="311" t="str">
        <v/>
      </c>
      <c r="AB137" s="311" t="str">
        <v/>
      </c>
      <c r="AC137" s="311" t="str">
        <v/>
      </c>
      <c r="AD137" s="311" t="str">
        <v/>
      </c>
      <c r="AE137" s="311" t="str">
        <v/>
      </c>
      <c r="AF137" s="311" t="str">
        <v/>
      </c>
      <c r="AG137" s="311" t="str">
        <v/>
      </c>
      <c r="AH137" s="311" t="str">
        <v/>
      </c>
      <c r="AI137" s="311" t="str">
        <v/>
      </c>
      <c r="AJ137" s="311" t="str">
        <v/>
      </c>
      <c r="AK137" s="311" t="str">
        <v/>
      </c>
      <c r="AL137" s="311" t="str">
        <v/>
      </c>
      <c r="AM137" s="311" t="str">
        <v/>
      </c>
      <c r="AN137" s="311" t="str">
        <v/>
      </c>
      <c r="AO137" s="311" t="str">
        <v/>
      </c>
      <c r="AP137" s="311" t="str">
        <v/>
      </c>
      <c r="AQ137" s="311" t="str">
        <v/>
      </c>
      <c r="AR137" s="311" t="str">
        <v/>
      </c>
      <c r="AS137" s="311" t="str">
        <v/>
      </c>
      <c r="AT137" s="311" t="str">
        <v/>
      </c>
      <c r="AU137" s="311" t="str">
        <v/>
      </c>
      <c r="AV137" s="311" t="str">
        <v/>
      </c>
      <c r="AW137" s="311" t="str">
        <v/>
      </c>
      <c r="AX137" s="311" t="str">
        <v/>
      </c>
      <c r="AY137" s="311" t="str">
        <v/>
      </c>
      <c r="AZ137" s="311" t="str">
        <v/>
      </c>
      <c r="BA137" s="311" t="str">
        <v/>
      </c>
      <c r="BB137" s="311" t="str">
        <v/>
      </c>
      <c r="BC137" s="311" t="str">
        <v/>
      </c>
      <c r="BD137" s="311" t="str">
        <v/>
      </c>
      <c r="BE137" s="311" t="str">
        <v/>
      </c>
      <c r="BF137" s="311" t="str">
        <v/>
      </c>
      <c r="BG137" s="311" t="str">
        <v/>
      </c>
      <c r="BH137" s="311" t="str">
        <v/>
      </c>
      <c r="BI137" s="311" t="str">
        <v/>
      </c>
      <c r="BJ137" s="311" t="str">
        <v/>
      </c>
      <c r="BK137" s="311" t="str">
        <v/>
      </c>
      <c r="BL137" s="311" t="str">
        <v/>
      </c>
      <c r="BM137" s="311" t="str">
        <v/>
      </c>
      <c r="BN137" s="311" t="str">
        <v/>
      </c>
      <c r="BO137" s="311" t="str">
        <v/>
      </c>
      <c r="BP137" s="311" t="str">
        <v/>
      </c>
      <c r="BQ137" s="311" t="str">
        <v/>
      </c>
      <c r="BR137" s="311" t="str">
        <v/>
      </c>
      <c r="BS137" s="311" t="str">
        <v/>
      </c>
      <c r="BT137" s="311" t="str">
        <v/>
      </c>
      <c r="BU137" s="311" t="str">
        <v/>
      </c>
      <c r="BV137" s="311" t="str">
        <v/>
      </c>
      <c r="BW137" s="311" t="str">
        <v/>
      </c>
      <c r="BX137" s="311" t="str">
        <v/>
      </c>
      <c r="BY137" s="311" t="str">
        <v/>
      </c>
      <c r="BZ137" s="311" t="str">
        <v/>
      </c>
      <c r="CA137" s="311" t="str">
        <v/>
      </c>
      <c r="CB137" s="311" t="str">
        <v/>
      </c>
      <c r="CC137" s="311" t="str">
        <v/>
      </c>
      <c r="CD137" s="311" t="str">
        <v/>
      </c>
      <c r="CE137" s="311" t="str">
        <v/>
      </c>
      <c r="CF137" s="311" t="str">
        <v/>
      </c>
      <c r="CG137" s="311" t="str">
        <v/>
      </c>
      <c r="CH137" s="311" t="str">
        <v/>
      </c>
      <c r="CI137" s="311" t="str">
        <v/>
      </c>
      <c r="CJ137" s="311" t="str">
        <v/>
      </c>
      <c r="CK137" s="311" t="str">
        <v/>
      </c>
      <c r="CL137" s="311" t="str">
        <v/>
      </c>
      <c r="CM137" s="311" t="str">
        <v/>
      </c>
      <c r="CN137" s="311" t="str">
        <v/>
      </c>
      <c r="CO137" s="311" t="str">
        <v/>
      </c>
      <c r="CP137" s="311" t="str">
        <v/>
      </c>
      <c r="CQ137" s="311" t="str">
        <v/>
      </c>
      <c r="CR137" s="311" t="str">
        <v/>
      </c>
      <c r="CS137" s="311" t="str">
        <v/>
      </c>
      <c r="CT137" s="311" t="str">
        <v/>
      </c>
      <c r="CU137" s="311" t="str">
        <v/>
      </c>
      <c r="CV137" s="311" t="str">
        <v/>
      </c>
      <c r="CW137" s="311" t="str">
        <v/>
      </c>
      <c r="CX137" s="311" t="str">
        <v/>
      </c>
      <c r="CY137" s="311" t="str">
        <v/>
      </c>
      <c r="CZ137" s="311" t="str">
        <v/>
      </c>
      <c r="DA137" s="311" t="str">
        <v/>
      </c>
      <c r="DB137" s="311" t="str">
        <v/>
      </c>
      <c r="DC137" s="311" t="str">
        <v/>
      </c>
      <c r="DD137" s="311" t="str">
        <v/>
      </c>
      <c r="DE137" s="311" t="str">
        <v/>
      </c>
      <c r="DF137" s="311" t="str">
        <v/>
      </c>
      <c r="DG137" s="311" t="str">
        <v/>
      </c>
      <c r="DH137" s="311" t="str">
        <v/>
      </c>
      <c r="DI137" s="311" t="str">
        <v/>
      </c>
      <c r="DJ137" s="311" t="str">
        <v/>
      </c>
      <c r="DK137" s="311" t="str">
        <v/>
      </c>
      <c r="DL137" s="311" t="str">
        <v/>
      </c>
      <c r="DM137" s="311" t="str">
        <v/>
      </c>
      <c r="DN137" s="311" t="str">
        <v/>
      </c>
      <c r="DO137" s="311" t="str">
        <v/>
      </c>
      <c r="DP137" s="311" t="str">
        <v/>
      </c>
      <c r="DQ137" s="311" t="str">
        <v/>
      </c>
      <c r="DR137" s="311" t="str">
        <v/>
      </c>
      <c r="DS137" s="311" t="str">
        <v/>
      </c>
      <c r="DT137" s="311" t="str">
        <v/>
      </c>
      <c r="DU137" s="311" t="str">
        <v/>
      </c>
      <c r="DV137" s="311" t="str">
        <v/>
      </c>
      <c r="DW137" s="311" t="str">
        <v/>
      </c>
      <c r="DX137" s="311" t="str">
        <v/>
      </c>
      <c r="DY137" s="311" t="str">
        <v/>
      </c>
      <c r="DZ137" s="311" t="str">
        <v/>
      </c>
      <c r="EA137" s="311" t="str">
        <v/>
      </c>
      <c r="EB137" s="311" t="str">
        <v/>
      </c>
      <c r="EC137" s="311" t="str">
        <v/>
      </c>
      <c r="ED137" s="311" t="str">
        <v/>
      </c>
      <c r="EE137" s="311" t="str">
        <v/>
      </c>
      <c r="EF137" s="311" t="str">
        <v/>
      </c>
      <c r="EG137" s="311" t="str">
        <v/>
      </c>
      <c r="EH137" s="311" t="str">
        <v/>
      </c>
      <c r="EI137" s="311" t="str">
        <v/>
      </c>
      <c r="EJ137" s="311" t="str">
        <v/>
      </c>
      <c r="EK137" s="311" t="str">
        <v/>
      </c>
      <c r="EL137" s="311" t="str">
        <v/>
      </c>
      <c r="EM137" s="311" t="str">
        <v/>
      </c>
      <c r="EN137" s="311" t="str">
        <v/>
      </c>
      <c r="EO137" s="311" t="str">
        <v/>
      </c>
      <c r="EP137" s="311" t="str">
        <v/>
      </c>
      <c r="EQ137" s="311" t="str">
        <v/>
      </c>
      <c r="ER137" s="311" t="str">
        <v/>
      </c>
      <c r="ES137" s="311" t="str">
        <v/>
      </c>
      <c r="ET137" s="311" t="str">
        <v/>
      </c>
      <c r="EU137" s="311" t="str">
        <v/>
      </c>
      <c r="EV137" s="311" t="str">
        <v/>
      </c>
      <c r="EW137" s="311" t="str">
        <v/>
      </c>
      <c r="EX137" s="311" t="str">
        <v/>
      </c>
      <c r="EY137" s="311" t="str">
        <v/>
      </c>
      <c r="EZ137" s="311" t="str">
        <v/>
      </c>
      <c r="FA137" s="311" t="str">
        <v/>
      </c>
      <c r="FB137" s="311" t="str">
        <v/>
      </c>
      <c r="FC137" s="311" t="str">
        <v/>
      </c>
      <c r="FD137" s="311" t="str">
        <v/>
      </c>
      <c r="FE137" s="311" t="str">
        <v/>
      </c>
      <c r="FF137" s="311" t="str">
        <v/>
      </c>
      <c r="FG137" s="311" t="str">
        <v/>
      </c>
      <c r="FH137" s="311" t="str">
        <v/>
      </c>
      <c r="FI137" s="311" t="str">
        <v/>
      </c>
      <c r="FJ137" s="311" t="str">
        <v/>
      </c>
      <c r="FK137" s="311" t="str">
        <v/>
      </c>
      <c r="FL137" s="311" t="str">
        <v/>
      </c>
      <c r="FM137" s="311" t="str">
        <v/>
      </c>
      <c r="FN137" s="311" t="str">
        <v/>
      </c>
      <c r="FO137" s="311" t="str">
        <v/>
      </c>
      <c r="FP137" s="311" t="str">
        <v/>
      </c>
      <c r="FQ137" s="311" t="str">
        <v/>
      </c>
      <c r="FR137" s="311" t="str">
        <v/>
      </c>
      <c r="FS137" s="311" t="str">
        <v/>
      </c>
      <c r="FT137" s="311" t="str">
        <v/>
      </c>
      <c r="FU137" s="311" t="str">
        <v/>
      </c>
      <c r="FV137" s="311" t="str">
        <v/>
      </c>
      <c r="FW137" s="311" t="str">
        <v/>
      </c>
      <c r="FX137" s="311" t="str">
        <v/>
      </c>
      <c r="FY137" s="311" t="str">
        <v/>
      </c>
      <c r="FZ137" s="311" t="str">
        <v/>
      </c>
      <c r="GA137" s="311" t="str">
        <v/>
      </c>
      <c r="GB137" s="311" t="str">
        <v/>
      </c>
      <c r="GC137" s="311" t="str">
        <v/>
      </c>
      <c r="GD137" s="311" t="str">
        <v/>
      </c>
      <c r="GE137" s="311" t="str">
        <v/>
      </c>
      <c r="GF137" s="311" t="str">
        <v/>
      </c>
      <c r="GG137" s="311" t="str">
        <v/>
      </c>
      <c r="GH137" s="311" t="str">
        <v/>
      </c>
      <c r="GI137" s="311" t="str">
        <v/>
      </c>
      <c r="GJ137" s="311" t="str">
        <v/>
      </c>
      <c r="GK137" s="311" t="str">
        <v/>
      </c>
      <c r="GL137" s="311" t="str">
        <v/>
      </c>
      <c r="GM137" s="311" t="str">
        <v/>
      </c>
      <c r="GN137" s="311" t="str">
        <v/>
      </c>
      <c r="GO137" s="311" t="str">
        <v/>
      </c>
      <c r="GP137" s="311" t="str">
        <v/>
      </c>
      <c r="GQ137" s="311" t="str">
        <v/>
      </c>
      <c r="GR137" s="311" t="str">
        <v/>
      </c>
      <c r="GS137" s="311" t="str">
        <v/>
      </c>
      <c r="GT137" s="311" t="str">
        <v/>
      </c>
      <c r="GU137" s="311" t="str">
        <v/>
      </c>
      <c r="GV137" s="311" t="str">
        <v/>
      </c>
      <c r="GW137" s="311" t="str">
        <v/>
      </c>
      <c r="GX137" s="311" t="str">
        <v/>
      </c>
      <c r="GY137" s="311" t="str">
        <v/>
      </c>
      <c r="GZ137" s="311" t="str">
        <v/>
      </c>
      <c r="HA137" s="311" t="str">
        <v/>
      </c>
      <c r="HB137" s="311" t="str">
        <v/>
      </c>
      <c r="HC137" s="311" t="str">
        <v/>
      </c>
      <c r="HD137" s="311" t="str">
        <v/>
      </c>
      <c r="HE137" s="311" t="str">
        <v/>
      </c>
      <c r="HF137" s="311" t="str">
        <v/>
      </c>
      <c r="HG137" s="311" t="str">
        <v/>
      </c>
      <c r="HH137" s="311" t="str">
        <v/>
      </c>
      <c r="HI137" s="311" t="str">
        <v/>
      </c>
      <c r="HJ137" s="311" t="str">
        <v/>
      </c>
      <c r="HK137" s="311" t="str">
        <v/>
      </c>
      <c r="HL137" s="311" t="str">
        <v/>
      </c>
      <c r="HM137" s="311" t="str">
        <v/>
      </c>
      <c r="HN137" s="311" t="str">
        <v/>
      </c>
      <c r="HO137" s="311" t="str">
        <v/>
      </c>
      <c r="HP137" s="311" t="str">
        <v/>
      </c>
      <c r="HQ137" s="311" t="str">
        <v/>
      </c>
      <c r="HR137" s="311" t="str">
        <v/>
      </c>
      <c r="HS137" s="311" t="str">
        <v/>
      </c>
      <c r="HT137" s="311" t="str">
        <v/>
      </c>
      <c r="HU137" s="311" t="str">
        <v/>
      </c>
      <c r="HV137" s="311" t="str">
        <v/>
      </c>
      <c r="HW137" s="311" t="str">
        <v/>
      </c>
      <c r="HX137" s="311" t="str">
        <v/>
      </c>
      <c r="HY137" s="311" t="str">
        <v/>
      </c>
      <c r="HZ137" s="311" t="str">
        <v/>
      </c>
      <c r="IA137" s="311" t="str">
        <v/>
      </c>
      <c r="IB137" s="311" t="str">
        <v/>
      </c>
      <c r="IC137" s="311" t="str">
        <v/>
      </c>
      <c r="ID137" s="311" t="str">
        <v/>
      </c>
      <c r="IE137" s="311" t="str">
        <v/>
      </c>
      <c r="IF137" s="311" t="str">
        <v/>
      </c>
      <c r="IG137" s="311" t="str">
        <v/>
      </c>
      <c r="IH137" s="311" t="str">
        <v/>
      </c>
      <c r="II137" s="311" t="str">
        <v/>
      </c>
      <c r="IJ137" s="311" t="str">
        <v/>
      </c>
      <c r="IK137" s="311" t="str">
        <v/>
      </c>
      <c r="IL137" s="311" t="str">
        <v/>
      </c>
      <c r="IM137" s="311" t="str">
        <v/>
      </c>
      <c r="IN137" s="311" t="str">
        <v/>
      </c>
      <c r="IO137" s="311" t="str">
        <v/>
      </c>
      <c r="IP137" s="311" t="str">
        <v/>
      </c>
      <c r="IQ137" s="311" t="str">
        <v/>
      </c>
      <c r="IR137" s="311" t="str">
        <v/>
      </c>
      <c r="IS137" s="311" t="str">
        <v/>
      </c>
      <c r="IT137" s="311" t="str">
        <v/>
      </c>
      <c r="IU137" s="311" t="str">
        <v/>
      </c>
      <c r="IV137" s="311" t="str">
        <v/>
      </c>
      <c r="IW137" s="311" t="str">
        <v/>
      </c>
      <c r="IX137" s="311" t="str">
        <v/>
      </c>
      <c r="IY137" s="311" t="str">
        <v/>
      </c>
      <c r="IZ137" s="311" t="str">
        <v/>
      </c>
      <c r="JA137" s="311" t="str">
        <v/>
      </c>
      <c r="JB137" s="311" t="str">
        <v/>
      </c>
      <c r="JC137" s="311" t="str">
        <v/>
      </c>
      <c r="JD137" s="311" t="str">
        <v/>
      </c>
      <c r="JE137" s="311" t="str">
        <v/>
      </c>
      <c r="JF137" s="311" t="str">
        <v/>
      </c>
      <c r="JG137" s="311" t="str">
        <v/>
      </c>
      <c r="JH137" s="311" t="str">
        <v/>
      </c>
      <c r="JI137" s="311" t="str">
        <v/>
      </c>
      <c r="JJ137" s="311" t="str">
        <v/>
      </c>
      <c r="JK137" s="311" t="str">
        <v/>
      </c>
      <c r="JL137" s="311" t="str">
        <v/>
      </c>
      <c r="JM137" s="311" t="str">
        <v/>
      </c>
      <c r="JN137" s="311" t="str">
        <v/>
      </c>
      <c r="JO137" s="311" t="str">
        <v/>
      </c>
      <c r="JP137" s="311" t="str">
        <v/>
      </c>
      <c r="JQ137" s="311" t="str">
        <v/>
      </c>
      <c r="JR137" s="311" t="str">
        <v/>
      </c>
      <c r="JS137" s="311" t="str">
        <v/>
      </c>
      <c r="JT137" s="311" t="str">
        <v/>
      </c>
      <c r="JU137" s="311" t="str">
        <v/>
      </c>
      <c r="JV137" s="311" t="str">
        <v/>
      </c>
      <c r="JW137" s="311" t="str">
        <v/>
      </c>
      <c r="JX137" s="311" t="str">
        <v/>
      </c>
      <c r="JY137" s="311" t="str">
        <v/>
      </c>
      <c r="JZ137" s="311" t="str">
        <v/>
      </c>
      <c r="KA137" s="311" t="str">
        <v/>
      </c>
      <c r="KB137" s="311" t="str">
        <v/>
      </c>
      <c r="KC137" s="311" t="str">
        <v/>
      </c>
      <c r="KD137" s="311" t="str">
        <v/>
      </c>
      <c r="KE137" s="311" t="str">
        <v/>
      </c>
      <c r="KF137" s="311" t="str">
        <v/>
      </c>
      <c r="KG137" s="311" t="str">
        <v/>
      </c>
      <c r="KH137" s="311" t="str">
        <v/>
      </c>
      <c r="KI137" s="311" t="str">
        <v/>
      </c>
      <c r="KJ137" s="311" t="str">
        <v/>
      </c>
      <c r="KK137" s="311" t="str">
        <v/>
      </c>
      <c r="KL137" s="311" t="str">
        <v/>
      </c>
      <c r="KM137" s="311" t="str">
        <v/>
      </c>
      <c r="KN137" s="311" t="str">
        <v/>
      </c>
      <c r="KO137" s="311" t="str">
        <v/>
      </c>
      <c r="KP137" s="311" t="str">
        <v/>
      </c>
      <c r="KQ137" s="230"/>
      <c r="KR137" s="372" t="s">
        <v>223</v>
      </c>
      <c r="KS137" s="630" t="e">
        <f>SUMIFS(TotalFinCost,CurrentPay,"CP",CoRU,"R")/KS126</f>
        <v>#DIV/0!</v>
      </c>
      <c r="KT137" s="398" t="e">
        <f>SUMIFS(TotalFinCost,CurrentPay,"CP",CoRU,"U")/KT126</f>
        <v>#DIV/0!</v>
      </c>
      <c r="KU137" s="398" t="e">
        <f>SUMIFS(TotalFinCost,CurrentPay,"CP")/KU126</f>
        <v>#DIV/0!</v>
      </c>
      <c r="KV137" s="407"/>
      <c r="KW137" s="409"/>
      <c r="KX137" s="320" t="s">
        <v>300</v>
      </c>
      <c r="KY137" s="210" t="str">
        <f>IFERROR(SUMIFS(TotalFinCost,$C$5:$KP$5,KY$144,RU,KY$145,DL,KY$146,DCL,KY$147,Source,KY$148,Instrument,KY$149,DEOF2F,KY$150,CurrentPay,"",F2DIndustry,KY$152,F2DStage,KY$153,Location,KY$154,SB,KY$155,TotalFinCost,"&gt;="&amp;KY$156,TotalFinCost,"&lt;="&amp;KY$157,HoldPer,"&gt;="&amp;KY$162,HoldPer,"&lt;="&amp;KY$163,InitialDate,"&gt;="&amp;KY$164,InitialDate,"&lt;="&amp;KY$165,Rev,"&gt;="&amp;KY$158,Rev,"&lt;="&amp;KY$159,EBITDA,"&gt;="&amp;KY$160,EBITDA,"&lt;="&amp;KY$161,Tog,KY$166)/KY128,"- -")</f>
        <v>- -</v>
      </c>
      <c r="KZ137" s="318"/>
      <c r="LA137" s="318"/>
      <c r="LB137" s="318"/>
    </row>
    <row r="138" spans="1:314" s="189" customFormat="1" ht="11.25" customHeight="1" outlineLevel="1" x14ac:dyDescent="0.25">
      <c r="B138" s="220" t="s">
        <v>274</v>
      </c>
      <c r="C138" s="312" t="str">
        <f t="array" ref="C138:KP138">IF(TRANSPOSE(LevMultiple)=0,"",TRANSPOSE(LevMultiple))</f>
        <v/>
      </c>
      <c r="D138" s="312" t="str">
        <v/>
      </c>
      <c r="E138" s="312" t="str">
        <v/>
      </c>
      <c r="F138" s="312" t="str">
        <v/>
      </c>
      <c r="G138" s="312" t="str">
        <v/>
      </c>
      <c r="H138" s="312" t="str">
        <v/>
      </c>
      <c r="I138" s="312" t="str">
        <v/>
      </c>
      <c r="J138" s="312" t="str">
        <v/>
      </c>
      <c r="K138" s="312" t="str">
        <v/>
      </c>
      <c r="L138" s="312" t="str">
        <v/>
      </c>
      <c r="M138" s="312" t="str">
        <v/>
      </c>
      <c r="N138" s="312" t="str">
        <v/>
      </c>
      <c r="O138" s="312" t="str">
        <v/>
      </c>
      <c r="P138" s="312" t="str">
        <v/>
      </c>
      <c r="Q138" s="312" t="str">
        <v/>
      </c>
      <c r="R138" s="312" t="str">
        <v/>
      </c>
      <c r="S138" s="312" t="str">
        <v/>
      </c>
      <c r="T138" s="312" t="str">
        <v/>
      </c>
      <c r="U138" s="312" t="str">
        <v/>
      </c>
      <c r="V138" s="312" t="str">
        <v/>
      </c>
      <c r="W138" s="312" t="str">
        <v/>
      </c>
      <c r="X138" s="312" t="str">
        <v/>
      </c>
      <c r="Y138" s="312" t="str">
        <v/>
      </c>
      <c r="Z138" s="312" t="str">
        <v/>
      </c>
      <c r="AA138" s="312" t="str">
        <v/>
      </c>
      <c r="AB138" s="312" t="str">
        <v/>
      </c>
      <c r="AC138" s="312" t="str">
        <v/>
      </c>
      <c r="AD138" s="312" t="str">
        <v/>
      </c>
      <c r="AE138" s="312" t="str">
        <v/>
      </c>
      <c r="AF138" s="312" t="str">
        <v/>
      </c>
      <c r="AG138" s="312" t="str">
        <v/>
      </c>
      <c r="AH138" s="312" t="str">
        <v/>
      </c>
      <c r="AI138" s="312" t="str">
        <v/>
      </c>
      <c r="AJ138" s="312" t="str">
        <v/>
      </c>
      <c r="AK138" s="312" t="str">
        <v/>
      </c>
      <c r="AL138" s="312" t="str">
        <v/>
      </c>
      <c r="AM138" s="312" t="str">
        <v/>
      </c>
      <c r="AN138" s="312" t="str">
        <v/>
      </c>
      <c r="AO138" s="312" t="str">
        <v/>
      </c>
      <c r="AP138" s="312" t="str">
        <v/>
      </c>
      <c r="AQ138" s="312" t="str">
        <v/>
      </c>
      <c r="AR138" s="312" t="str">
        <v/>
      </c>
      <c r="AS138" s="312" t="str">
        <v/>
      </c>
      <c r="AT138" s="312" t="str">
        <v/>
      </c>
      <c r="AU138" s="312" t="str">
        <v/>
      </c>
      <c r="AV138" s="312" t="str">
        <v/>
      </c>
      <c r="AW138" s="312" t="str">
        <v/>
      </c>
      <c r="AX138" s="312" t="str">
        <v/>
      </c>
      <c r="AY138" s="312" t="str">
        <v/>
      </c>
      <c r="AZ138" s="312" t="str">
        <v/>
      </c>
      <c r="BA138" s="312" t="str">
        <v/>
      </c>
      <c r="BB138" s="312" t="str">
        <v/>
      </c>
      <c r="BC138" s="312" t="str">
        <v/>
      </c>
      <c r="BD138" s="312" t="str">
        <v/>
      </c>
      <c r="BE138" s="312" t="str">
        <v/>
      </c>
      <c r="BF138" s="312" t="str">
        <v/>
      </c>
      <c r="BG138" s="312" t="str">
        <v/>
      </c>
      <c r="BH138" s="312" t="str">
        <v/>
      </c>
      <c r="BI138" s="312" t="str">
        <v/>
      </c>
      <c r="BJ138" s="312" t="str">
        <v/>
      </c>
      <c r="BK138" s="312" t="str">
        <v/>
      </c>
      <c r="BL138" s="312" t="str">
        <v/>
      </c>
      <c r="BM138" s="312" t="str">
        <v/>
      </c>
      <c r="BN138" s="312" t="str">
        <v/>
      </c>
      <c r="BO138" s="312" t="str">
        <v/>
      </c>
      <c r="BP138" s="312" t="str">
        <v/>
      </c>
      <c r="BQ138" s="312" t="str">
        <v/>
      </c>
      <c r="BR138" s="312" t="str">
        <v/>
      </c>
      <c r="BS138" s="312" t="str">
        <v/>
      </c>
      <c r="BT138" s="312" t="str">
        <v/>
      </c>
      <c r="BU138" s="312" t="str">
        <v/>
      </c>
      <c r="BV138" s="312" t="str">
        <v/>
      </c>
      <c r="BW138" s="312" t="str">
        <v/>
      </c>
      <c r="BX138" s="312" t="str">
        <v/>
      </c>
      <c r="BY138" s="312" t="str">
        <v/>
      </c>
      <c r="BZ138" s="312" t="str">
        <v/>
      </c>
      <c r="CA138" s="312" t="str">
        <v/>
      </c>
      <c r="CB138" s="312" t="str">
        <v/>
      </c>
      <c r="CC138" s="312" t="str">
        <v/>
      </c>
      <c r="CD138" s="312" t="str">
        <v/>
      </c>
      <c r="CE138" s="312" t="str">
        <v/>
      </c>
      <c r="CF138" s="312" t="str">
        <v/>
      </c>
      <c r="CG138" s="312" t="str">
        <v/>
      </c>
      <c r="CH138" s="312" t="str">
        <v/>
      </c>
      <c r="CI138" s="312" t="str">
        <v/>
      </c>
      <c r="CJ138" s="312" t="str">
        <v/>
      </c>
      <c r="CK138" s="312" t="str">
        <v/>
      </c>
      <c r="CL138" s="312" t="str">
        <v/>
      </c>
      <c r="CM138" s="312" t="str">
        <v/>
      </c>
      <c r="CN138" s="312" t="str">
        <v/>
      </c>
      <c r="CO138" s="312" t="str">
        <v/>
      </c>
      <c r="CP138" s="312" t="str">
        <v/>
      </c>
      <c r="CQ138" s="312" t="str">
        <v/>
      </c>
      <c r="CR138" s="312" t="str">
        <v/>
      </c>
      <c r="CS138" s="312" t="str">
        <v/>
      </c>
      <c r="CT138" s="312" t="str">
        <v/>
      </c>
      <c r="CU138" s="312" t="str">
        <v/>
      </c>
      <c r="CV138" s="312" t="str">
        <v/>
      </c>
      <c r="CW138" s="312" t="str">
        <v/>
      </c>
      <c r="CX138" s="312" t="str">
        <v/>
      </c>
      <c r="CY138" s="312" t="str">
        <v/>
      </c>
      <c r="CZ138" s="312" t="str">
        <v/>
      </c>
      <c r="DA138" s="312" t="str">
        <v/>
      </c>
      <c r="DB138" s="312" t="str">
        <v/>
      </c>
      <c r="DC138" s="312" t="str">
        <v/>
      </c>
      <c r="DD138" s="312" t="str">
        <v/>
      </c>
      <c r="DE138" s="312" t="str">
        <v/>
      </c>
      <c r="DF138" s="312" t="str">
        <v/>
      </c>
      <c r="DG138" s="312" t="str">
        <v/>
      </c>
      <c r="DH138" s="312" t="str">
        <v/>
      </c>
      <c r="DI138" s="312" t="str">
        <v/>
      </c>
      <c r="DJ138" s="312" t="str">
        <v/>
      </c>
      <c r="DK138" s="312" t="str">
        <v/>
      </c>
      <c r="DL138" s="312" t="str">
        <v/>
      </c>
      <c r="DM138" s="312" t="str">
        <v/>
      </c>
      <c r="DN138" s="312" t="str">
        <v/>
      </c>
      <c r="DO138" s="312" t="str">
        <v/>
      </c>
      <c r="DP138" s="312" t="str">
        <v/>
      </c>
      <c r="DQ138" s="312" t="str">
        <v/>
      </c>
      <c r="DR138" s="312" t="str">
        <v/>
      </c>
      <c r="DS138" s="312" t="str">
        <v/>
      </c>
      <c r="DT138" s="312" t="str">
        <v/>
      </c>
      <c r="DU138" s="312" t="str">
        <v/>
      </c>
      <c r="DV138" s="312" t="str">
        <v/>
      </c>
      <c r="DW138" s="312" t="str">
        <v/>
      </c>
      <c r="DX138" s="312" t="str">
        <v/>
      </c>
      <c r="DY138" s="312" t="str">
        <v/>
      </c>
      <c r="DZ138" s="312" t="str">
        <v/>
      </c>
      <c r="EA138" s="312" t="str">
        <v/>
      </c>
      <c r="EB138" s="312" t="str">
        <v/>
      </c>
      <c r="EC138" s="312" t="str">
        <v/>
      </c>
      <c r="ED138" s="312" t="str">
        <v/>
      </c>
      <c r="EE138" s="312" t="str">
        <v/>
      </c>
      <c r="EF138" s="312" t="str">
        <v/>
      </c>
      <c r="EG138" s="312" t="str">
        <v/>
      </c>
      <c r="EH138" s="312" t="str">
        <v/>
      </c>
      <c r="EI138" s="312" t="str">
        <v/>
      </c>
      <c r="EJ138" s="312" t="str">
        <v/>
      </c>
      <c r="EK138" s="312" t="str">
        <v/>
      </c>
      <c r="EL138" s="312" t="str">
        <v/>
      </c>
      <c r="EM138" s="312" t="str">
        <v/>
      </c>
      <c r="EN138" s="312" t="str">
        <v/>
      </c>
      <c r="EO138" s="312" t="str">
        <v/>
      </c>
      <c r="EP138" s="312" t="str">
        <v/>
      </c>
      <c r="EQ138" s="312" t="str">
        <v/>
      </c>
      <c r="ER138" s="312" t="str">
        <v/>
      </c>
      <c r="ES138" s="312" t="str">
        <v/>
      </c>
      <c r="ET138" s="312" t="str">
        <v/>
      </c>
      <c r="EU138" s="312" t="str">
        <v/>
      </c>
      <c r="EV138" s="312" t="str">
        <v/>
      </c>
      <c r="EW138" s="312" t="str">
        <v/>
      </c>
      <c r="EX138" s="312" t="str">
        <v/>
      </c>
      <c r="EY138" s="312" t="str">
        <v/>
      </c>
      <c r="EZ138" s="312" t="str">
        <v/>
      </c>
      <c r="FA138" s="312" t="str">
        <v/>
      </c>
      <c r="FB138" s="312" t="str">
        <v/>
      </c>
      <c r="FC138" s="312" t="str">
        <v/>
      </c>
      <c r="FD138" s="312" t="str">
        <v/>
      </c>
      <c r="FE138" s="312" t="str">
        <v/>
      </c>
      <c r="FF138" s="312" t="str">
        <v/>
      </c>
      <c r="FG138" s="312" t="str">
        <v/>
      </c>
      <c r="FH138" s="312" t="str">
        <v/>
      </c>
      <c r="FI138" s="312" t="str">
        <v/>
      </c>
      <c r="FJ138" s="312" t="str">
        <v/>
      </c>
      <c r="FK138" s="312" t="str">
        <v/>
      </c>
      <c r="FL138" s="312" t="str">
        <v/>
      </c>
      <c r="FM138" s="312" t="str">
        <v/>
      </c>
      <c r="FN138" s="312" t="str">
        <v/>
      </c>
      <c r="FO138" s="312" t="str">
        <v/>
      </c>
      <c r="FP138" s="312" t="str">
        <v/>
      </c>
      <c r="FQ138" s="312" t="str">
        <v/>
      </c>
      <c r="FR138" s="312" t="str">
        <v/>
      </c>
      <c r="FS138" s="312" t="str">
        <v/>
      </c>
      <c r="FT138" s="312" t="str">
        <v/>
      </c>
      <c r="FU138" s="312" t="str">
        <v/>
      </c>
      <c r="FV138" s="312" t="str">
        <v/>
      </c>
      <c r="FW138" s="312" t="str">
        <v/>
      </c>
      <c r="FX138" s="312" t="str">
        <v/>
      </c>
      <c r="FY138" s="312" t="str">
        <v/>
      </c>
      <c r="FZ138" s="312" t="str">
        <v/>
      </c>
      <c r="GA138" s="312" t="str">
        <v/>
      </c>
      <c r="GB138" s="312" t="str">
        <v/>
      </c>
      <c r="GC138" s="312" t="str">
        <v/>
      </c>
      <c r="GD138" s="312" t="str">
        <v/>
      </c>
      <c r="GE138" s="312" t="str">
        <v/>
      </c>
      <c r="GF138" s="312" t="str">
        <v/>
      </c>
      <c r="GG138" s="312" t="str">
        <v/>
      </c>
      <c r="GH138" s="312" t="str">
        <v/>
      </c>
      <c r="GI138" s="312" t="str">
        <v/>
      </c>
      <c r="GJ138" s="312" t="str">
        <v/>
      </c>
      <c r="GK138" s="312" t="str">
        <v/>
      </c>
      <c r="GL138" s="312" t="str">
        <v/>
      </c>
      <c r="GM138" s="312" t="str">
        <v/>
      </c>
      <c r="GN138" s="312" t="str">
        <v/>
      </c>
      <c r="GO138" s="312" t="str">
        <v/>
      </c>
      <c r="GP138" s="312" t="str">
        <v/>
      </c>
      <c r="GQ138" s="312" t="str">
        <v/>
      </c>
      <c r="GR138" s="312" t="str">
        <v/>
      </c>
      <c r="GS138" s="312" t="str">
        <v/>
      </c>
      <c r="GT138" s="312" t="str">
        <v/>
      </c>
      <c r="GU138" s="312" t="str">
        <v/>
      </c>
      <c r="GV138" s="312" t="str">
        <v/>
      </c>
      <c r="GW138" s="312" t="str">
        <v/>
      </c>
      <c r="GX138" s="312" t="str">
        <v/>
      </c>
      <c r="GY138" s="312" t="str">
        <v/>
      </c>
      <c r="GZ138" s="312" t="str">
        <v/>
      </c>
      <c r="HA138" s="312" t="str">
        <v/>
      </c>
      <c r="HB138" s="312" t="str">
        <v/>
      </c>
      <c r="HC138" s="312" t="str">
        <v/>
      </c>
      <c r="HD138" s="312" t="str">
        <v/>
      </c>
      <c r="HE138" s="312" t="str">
        <v/>
      </c>
      <c r="HF138" s="312" t="str">
        <v/>
      </c>
      <c r="HG138" s="312" t="str">
        <v/>
      </c>
      <c r="HH138" s="312" t="str">
        <v/>
      </c>
      <c r="HI138" s="312" t="str">
        <v/>
      </c>
      <c r="HJ138" s="312" t="str">
        <v/>
      </c>
      <c r="HK138" s="312" t="str">
        <v/>
      </c>
      <c r="HL138" s="312" t="str">
        <v/>
      </c>
      <c r="HM138" s="312" t="str">
        <v/>
      </c>
      <c r="HN138" s="312" t="str">
        <v/>
      </c>
      <c r="HO138" s="312" t="str">
        <v/>
      </c>
      <c r="HP138" s="312" t="str">
        <v/>
      </c>
      <c r="HQ138" s="312" t="str">
        <v/>
      </c>
      <c r="HR138" s="312" t="str">
        <v/>
      </c>
      <c r="HS138" s="312" t="str">
        <v/>
      </c>
      <c r="HT138" s="312" t="str">
        <v/>
      </c>
      <c r="HU138" s="312" t="str">
        <v/>
      </c>
      <c r="HV138" s="312" t="str">
        <v/>
      </c>
      <c r="HW138" s="312" t="str">
        <v/>
      </c>
      <c r="HX138" s="312" t="str">
        <v/>
      </c>
      <c r="HY138" s="312" t="str">
        <v/>
      </c>
      <c r="HZ138" s="312" t="str">
        <v/>
      </c>
      <c r="IA138" s="312" t="str">
        <v/>
      </c>
      <c r="IB138" s="312" t="str">
        <v/>
      </c>
      <c r="IC138" s="312" t="str">
        <v/>
      </c>
      <c r="ID138" s="312" t="str">
        <v/>
      </c>
      <c r="IE138" s="312" t="str">
        <v/>
      </c>
      <c r="IF138" s="312" t="str">
        <v/>
      </c>
      <c r="IG138" s="312" t="str">
        <v/>
      </c>
      <c r="IH138" s="312" t="str">
        <v/>
      </c>
      <c r="II138" s="312" t="str">
        <v/>
      </c>
      <c r="IJ138" s="312" t="str">
        <v/>
      </c>
      <c r="IK138" s="312" t="str">
        <v/>
      </c>
      <c r="IL138" s="312" t="str">
        <v/>
      </c>
      <c r="IM138" s="312" t="str">
        <v/>
      </c>
      <c r="IN138" s="312" t="str">
        <v/>
      </c>
      <c r="IO138" s="312" t="str">
        <v/>
      </c>
      <c r="IP138" s="312" t="str">
        <v/>
      </c>
      <c r="IQ138" s="312" t="str">
        <v/>
      </c>
      <c r="IR138" s="312" t="str">
        <v/>
      </c>
      <c r="IS138" s="312" t="str">
        <v/>
      </c>
      <c r="IT138" s="312" t="str">
        <v/>
      </c>
      <c r="IU138" s="312" t="str">
        <v/>
      </c>
      <c r="IV138" s="312" t="str">
        <v/>
      </c>
      <c r="IW138" s="312" t="str">
        <v/>
      </c>
      <c r="IX138" s="312" t="str">
        <v/>
      </c>
      <c r="IY138" s="312" t="str">
        <v/>
      </c>
      <c r="IZ138" s="312" t="str">
        <v/>
      </c>
      <c r="JA138" s="312" t="str">
        <v/>
      </c>
      <c r="JB138" s="312" t="str">
        <v/>
      </c>
      <c r="JC138" s="312" t="str">
        <v/>
      </c>
      <c r="JD138" s="312" t="str">
        <v/>
      </c>
      <c r="JE138" s="312" t="str">
        <v/>
      </c>
      <c r="JF138" s="312" t="str">
        <v/>
      </c>
      <c r="JG138" s="312" t="str">
        <v/>
      </c>
      <c r="JH138" s="312" t="str">
        <v/>
      </c>
      <c r="JI138" s="312" t="str">
        <v/>
      </c>
      <c r="JJ138" s="312" t="str">
        <v/>
      </c>
      <c r="JK138" s="312" t="str">
        <v/>
      </c>
      <c r="JL138" s="312" t="str">
        <v/>
      </c>
      <c r="JM138" s="312" t="str">
        <v/>
      </c>
      <c r="JN138" s="312" t="str">
        <v/>
      </c>
      <c r="JO138" s="312" t="str">
        <v/>
      </c>
      <c r="JP138" s="312" t="str">
        <v/>
      </c>
      <c r="JQ138" s="312" t="str">
        <v/>
      </c>
      <c r="JR138" s="312" t="str">
        <v/>
      </c>
      <c r="JS138" s="312" t="str">
        <v/>
      </c>
      <c r="JT138" s="312" t="str">
        <v/>
      </c>
      <c r="JU138" s="312" t="str">
        <v/>
      </c>
      <c r="JV138" s="312" t="str">
        <v/>
      </c>
      <c r="JW138" s="312" t="str">
        <v/>
      </c>
      <c r="JX138" s="312" t="str">
        <v/>
      </c>
      <c r="JY138" s="312" t="str">
        <v/>
      </c>
      <c r="JZ138" s="312" t="str">
        <v/>
      </c>
      <c r="KA138" s="312" t="str">
        <v/>
      </c>
      <c r="KB138" s="312" t="str">
        <v/>
      </c>
      <c r="KC138" s="312" t="str">
        <v/>
      </c>
      <c r="KD138" s="312" t="str">
        <v/>
      </c>
      <c r="KE138" s="312" t="str">
        <v/>
      </c>
      <c r="KF138" s="312" t="str">
        <v/>
      </c>
      <c r="KG138" s="312" t="str">
        <v/>
      </c>
      <c r="KH138" s="312" t="str">
        <v/>
      </c>
      <c r="KI138" s="312" t="str">
        <v/>
      </c>
      <c r="KJ138" s="312" t="str">
        <v/>
      </c>
      <c r="KK138" s="312" t="str">
        <v/>
      </c>
      <c r="KL138" s="312" t="str">
        <v/>
      </c>
      <c r="KM138" s="312" t="str">
        <v/>
      </c>
      <c r="KN138" s="312" t="str">
        <v/>
      </c>
      <c r="KO138" s="312" t="str">
        <v/>
      </c>
      <c r="KP138" s="312" t="str">
        <v/>
      </c>
      <c r="KQ138" s="230"/>
      <c r="KR138" s="370" t="s">
        <v>224</v>
      </c>
      <c r="KS138" s="630" t="e">
        <f>SUMIFS(TotalFinCost,CurrentPay,"",CoRU,"R")/KS126</f>
        <v>#DIV/0!</v>
      </c>
      <c r="KT138" s="398" t="e">
        <f>SUMIFS(TotalFinCost,CurrentPay,"",CoRU,"U")/KT126</f>
        <v>#DIV/0!</v>
      </c>
      <c r="KU138" s="398" t="e">
        <f>SUMIFS(TotalFinCost,CurrentPay,"")/KU126</f>
        <v>#DIV/0!</v>
      </c>
      <c r="KV138" s="407"/>
      <c r="KW138" s="409"/>
      <c r="KX138" s="320"/>
      <c r="KY138" s="234"/>
      <c r="KZ138" s="318"/>
      <c r="LA138" s="318"/>
      <c r="LB138" s="318"/>
    </row>
    <row r="139" spans="1:314" s="189" customFormat="1" ht="11.25" customHeight="1" outlineLevel="1" x14ac:dyDescent="0.25">
      <c r="B139" s="220"/>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27"/>
      <c r="CN139" s="227"/>
      <c r="CO139" s="227"/>
      <c r="CP139" s="227"/>
      <c r="CQ139" s="227"/>
      <c r="CR139" s="227"/>
      <c r="CS139" s="227"/>
      <c r="CT139" s="227"/>
      <c r="CU139" s="227"/>
      <c r="CV139" s="227"/>
      <c r="CW139" s="227"/>
      <c r="CX139" s="227"/>
      <c r="CY139" s="227"/>
      <c r="CZ139" s="227"/>
      <c r="DA139" s="227"/>
      <c r="DB139" s="227"/>
      <c r="DC139" s="227"/>
      <c r="DD139" s="227"/>
      <c r="DE139" s="227"/>
      <c r="DF139" s="227"/>
      <c r="DG139" s="227"/>
      <c r="DH139" s="227"/>
      <c r="DI139" s="227"/>
      <c r="DJ139" s="227"/>
      <c r="DK139" s="227"/>
      <c r="DL139" s="227"/>
      <c r="DM139" s="227"/>
      <c r="DN139" s="227"/>
      <c r="DO139" s="227"/>
      <c r="DP139" s="227"/>
      <c r="DQ139" s="227"/>
      <c r="DR139" s="227"/>
      <c r="DS139" s="227"/>
      <c r="DT139" s="227"/>
      <c r="DU139" s="227"/>
      <c r="DV139" s="227"/>
      <c r="DW139" s="227"/>
      <c r="DX139" s="227"/>
      <c r="DY139" s="227"/>
      <c r="DZ139" s="227"/>
      <c r="EA139" s="227"/>
      <c r="EB139" s="227"/>
      <c r="EC139" s="227"/>
      <c r="ED139" s="227"/>
      <c r="EE139" s="227"/>
      <c r="EF139" s="227"/>
      <c r="EG139" s="227"/>
      <c r="EH139" s="227"/>
      <c r="EI139" s="227"/>
      <c r="EJ139" s="227"/>
      <c r="EK139" s="227"/>
      <c r="EL139" s="227"/>
      <c r="EM139" s="227"/>
      <c r="EN139" s="227"/>
      <c r="EO139" s="227"/>
      <c r="EP139" s="227"/>
      <c r="EQ139" s="227"/>
      <c r="ER139" s="227"/>
      <c r="ES139" s="227"/>
      <c r="ET139" s="227"/>
      <c r="EU139" s="227"/>
      <c r="EV139" s="227"/>
      <c r="EW139" s="227"/>
      <c r="EX139" s="227"/>
      <c r="EY139" s="227"/>
      <c r="EZ139" s="227"/>
      <c r="FA139" s="227"/>
      <c r="FB139" s="227"/>
      <c r="FC139" s="227"/>
      <c r="FD139" s="227"/>
      <c r="FE139" s="227"/>
      <c r="FF139" s="227"/>
      <c r="FG139" s="227"/>
      <c r="FH139" s="227"/>
      <c r="FI139" s="227"/>
      <c r="FJ139" s="227"/>
      <c r="FK139" s="227"/>
      <c r="FL139" s="227"/>
      <c r="FM139" s="227"/>
      <c r="FN139" s="227"/>
      <c r="FO139" s="227"/>
      <c r="FP139" s="227"/>
      <c r="FQ139" s="227"/>
      <c r="FR139" s="227"/>
      <c r="FS139" s="227"/>
      <c r="FT139" s="227"/>
      <c r="FU139" s="227"/>
      <c r="FV139" s="227"/>
      <c r="FW139" s="227"/>
      <c r="FX139" s="227"/>
      <c r="FY139" s="227"/>
      <c r="FZ139" s="227"/>
      <c r="GA139" s="227"/>
      <c r="GB139" s="227"/>
      <c r="GC139" s="227"/>
      <c r="GD139" s="227"/>
      <c r="GE139" s="227"/>
      <c r="GF139" s="227"/>
      <c r="GG139" s="227"/>
      <c r="GH139" s="227"/>
      <c r="GI139" s="227"/>
      <c r="GJ139" s="227"/>
      <c r="GK139" s="227"/>
      <c r="GL139" s="227"/>
      <c r="GM139" s="227"/>
      <c r="GN139" s="227"/>
      <c r="GO139" s="227"/>
      <c r="GP139" s="227"/>
      <c r="GQ139" s="227"/>
      <c r="GR139" s="227"/>
      <c r="GS139" s="227"/>
      <c r="GT139" s="227"/>
      <c r="GU139" s="227"/>
      <c r="GV139" s="227"/>
      <c r="GW139" s="227"/>
      <c r="GX139" s="227"/>
      <c r="GY139" s="227"/>
      <c r="GZ139" s="227"/>
      <c r="HA139" s="227"/>
      <c r="HB139" s="227"/>
      <c r="HC139" s="227"/>
      <c r="HD139" s="227"/>
      <c r="HE139" s="227"/>
      <c r="HF139" s="227"/>
      <c r="HG139" s="227"/>
      <c r="HH139" s="227"/>
      <c r="HI139" s="227"/>
      <c r="HJ139" s="227"/>
      <c r="HK139" s="227"/>
      <c r="HL139" s="227"/>
      <c r="HM139" s="227"/>
      <c r="HN139" s="227"/>
      <c r="HO139" s="227"/>
      <c r="HP139" s="227"/>
      <c r="HQ139" s="227"/>
      <c r="HR139" s="227"/>
      <c r="HS139" s="227"/>
      <c r="HT139" s="227"/>
      <c r="HU139" s="227"/>
      <c r="HV139" s="227"/>
      <c r="HW139" s="227"/>
      <c r="HX139" s="227"/>
      <c r="HY139" s="227"/>
      <c r="HZ139" s="227"/>
      <c r="IA139" s="227"/>
      <c r="IB139" s="227"/>
      <c r="IC139" s="227"/>
      <c r="ID139" s="227"/>
      <c r="IE139" s="227"/>
      <c r="IF139" s="227"/>
      <c r="IG139" s="227"/>
      <c r="IH139" s="227"/>
      <c r="II139" s="227"/>
      <c r="IJ139" s="227"/>
      <c r="IK139" s="227"/>
      <c r="IL139" s="227"/>
      <c r="IM139" s="227"/>
      <c r="IN139" s="227"/>
      <c r="IO139" s="227"/>
      <c r="IP139" s="227"/>
      <c r="IQ139" s="227"/>
      <c r="IR139" s="227"/>
      <c r="IS139" s="39"/>
      <c r="IT139" s="39"/>
      <c r="IU139" s="39"/>
      <c r="IV139" s="39"/>
      <c r="IW139" s="39"/>
      <c r="IX139" s="39"/>
      <c r="IY139" s="39"/>
      <c r="IZ139" s="39"/>
      <c r="JA139" s="39"/>
      <c r="JB139" s="39"/>
      <c r="JC139" s="39"/>
      <c r="JD139" s="39"/>
      <c r="JE139" s="39"/>
      <c r="JF139" s="39"/>
      <c r="JG139" s="39"/>
      <c r="JH139" s="39"/>
      <c r="JI139" s="39"/>
      <c r="JJ139" s="39"/>
      <c r="JK139" s="39"/>
      <c r="JL139" s="39"/>
      <c r="JM139" s="39"/>
      <c r="JN139" s="39"/>
      <c r="JO139" s="39"/>
      <c r="JP139" s="39"/>
      <c r="JQ139" s="39"/>
      <c r="JR139" s="39"/>
      <c r="JS139" s="39"/>
      <c r="JT139" s="39"/>
      <c r="JU139" s="39"/>
      <c r="JV139" s="39"/>
      <c r="JW139" s="39"/>
      <c r="JX139" s="39"/>
      <c r="JY139" s="39"/>
      <c r="JZ139" s="39"/>
      <c r="KA139" s="39"/>
      <c r="KB139" s="39"/>
      <c r="KC139" s="39"/>
      <c r="KD139" s="39"/>
      <c r="KE139" s="39"/>
      <c r="KF139" s="39"/>
      <c r="KG139" s="39"/>
      <c r="KH139" s="39"/>
      <c r="KI139" s="39"/>
      <c r="KJ139" s="39"/>
      <c r="KK139" s="39"/>
      <c r="KL139" s="39"/>
      <c r="KM139" s="39"/>
      <c r="KN139" s="39"/>
      <c r="KO139" s="39"/>
      <c r="KP139" s="39"/>
      <c r="KQ139" s="9"/>
      <c r="KR139" s="369"/>
      <c r="KS139" s="398"/>
      <c r="KT139" s="399"/>
      <c r="KU139" s="399"/>
      <c r="KV139" s="407"/>
      <c r="KW139" s="409"/>
      <c r="KX139" s="320" t="s">
        <v>226</v>
      </c>
      <c r="KY139" s="210" t="str">
        <f>IFERROR(-SUMIFS(GainLoss,GainLoss,"&lt;0",$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KY$128,"- -")</f>
        <v>- -</v>
      </c>
      <c r="KZ139" s="318"/>
      <c r="LA139" s="318"/>
      <c r="LB139" s="318"/>
    </row>
    <row r="140" spans="1:314" s="189" customFormat="1" ht="12" customHeight="1" outlineLevel="1" x14ac:dyDescent="0.25">
      <c r="B140" s="220" t="s">
        <v>186</v>
      </c>
      <c r="C140" s="232" t="str">
        <f t="shared" ref="C140:BN140" si="81">IFERROR(VLOOKUP(C$5,CoTable,6,FALSE),"")</f>
        <v/>
      </c>
      <c r="D140" s="232" t="str">
        <f t="shared" si="81"/>
        <v/>
      </c>
      <c r="E140" s="232" t="str">
        <f t="shared" si="81"/>
        <v/>
      </c>
      <c r="F140" s="232" t="str">
        <f t="shared" si="81"/>
        <v/>
      </c>
      <c r="G140" s="232" t="str">
        <f t="shared" si="81"/>
        <v/>
      </c>
      <c r="H140" s="232" t="str">
        <f t="shared" si="81"/>
        <v/>
      </c>
      <c r="I140" s="232" t="str">
        <f t="shared" si="81"/>
        <v/>
      </c>
      <c r="J140" s="232" t="str">
        <f t="shared" si="81"/>
        <v/>
      </c>
      <c r="K140" s="232" t="str">
        <f t="shared" si="81"/>
        <v/>
      </c>
      <c r="L140" s="232" t="str">
        <f t="shared" si="81"/>
        <v/>
      </c>
      <c r="M140" s="232" t="str">
        <f t="shared" si="81"/>
        <v/>
      </c>
      <c r="N140" s="232" t="str">
        <f t="shared" si="81"/>
        <v/>
      </c>
      <c r="O140" s="232" t="str">
        <f t="shared" si="81"/>
        <v/>
      </c>
      <c r="P140" s="232" t="str">
        <f t="shared" si="81"/>
        <v/>
      </c>
      <c r="Q140" s="232" t="str">
        <f t="shared" si="81"/>
        <v/>
      </c>
      <c r="R140" s="232" t="str">
        <f t="shared" si="81"/>
        <v/>
      </c>
      <c r="S140" s="232" t="str">
        <f t="shared" si="81"/>
        <v/>
      </c>
      <c r="T140" s="232" t="str">
        <f t="shared" si="81"/>
        <v/>
      </c>
      <c r="U140" s="232" t="str">
        <f t="shared" si="81"/>
        <v/>
      </c>
      <c r="V140" s="232" t="str">
        <f t="shared" si="81"/>
        <v/>
      </c>
      <c r="W140" s="232" t="str">
        <f t="shared" si="81"/>
        <v/>
      </c>
      <c r="X140" s="232" t="str">
        <f t="shared" si="81"/>
        <v/>
      </c>
      <c r="Y140" s="232" t="str">
        <f t="shared" si="81"/>
        <v/>
      </c>
      <c r="Z140" s="232" t="str">
        <f t="shared" si="81"/>
        <v/>
      </c>
      <c r="AA140" s="232" t="str">
        <f t="shared" si="81"/>
        <v/>
      </c>
      <c r="AB140" s="232" t="str">
        <f t="shared" si="81"/>
        <v/>
      </c>
      <c r="AC140" s="232" t="str">
        <f t="shared" si="81"/>
        <v/>
      </c>
      <c r="AD140" s="232" t="str">
        <f t="shared" si="81"/>
        <v/>
      </c>
      <c r="AE140" s="232" t="str">
        <f t="shared" si="81"/>
        <v/>
      </c>
      <c r="AF140" s="232" t="str">
        <f t="shared" si="81"/>
        <v/>
      </c>
      <c r="AG140" s="232" t="str">
        <f t="shared" si="81"/>
        <v/>
      </c>
      <c r="AH140" s="232" t="str">
        <f t="shared" si="81"/>
        <v/>
      </c>
      <c r="AI140" s="232" t="str">
        <f t="shared" si="81"/>
        <v/>
      </c>
      <c r="AJ140" s="232" t="str">
        <f t="shared" si="81"/>
        <v/>
      </c>
      <c r="AK140" s="232" t="str">
        <f t="shared" si="81"/>
        <v/>
      </c>
      <c r="AL140" s="232" t="str">
        <f t="shared" si="81"/>
        <v/>
      </c>
      <c r="AM140" s="232" t="str">
        <f t="shared" si="81"/>
        <v/>
      </c>
      <c r="AN140" s="232" t="str">
        <f t="shared" si="81"/>
        <v/>
      </c>
      <c r="AO140" s="232" t="str">
        <f t="shared" si="81"/>
        <v/>
      </c>
      <c r="AP140" s="232" t="str">
        <f t="shared" si="81"/>
        <v/>
      </c>
      <c r="AQ140" s="232" t="str">
        <f t="shared" si="81"/>
        <v/>
      </c>
      <c r="AR140" s="232" t="str">
        <f t="shared" si="81"/>
        <v/>
      </c>
      <c r="AS140" s="232" t="str">
        <f t="shared" si="81"/>
        <v/>
      </c>
      <c r="AT140" s="232" t="str">
        <f t="shared" si="81"/>
        <v/>
      </c>
      <c r="AU140" s="232" t="str">
        <f t="shared" si="81"/>
        <v/>
      </c>
      <c r="AV140" s="232" t="str">
        <f t="shared" si="81"/>
        <v/>
      </c>
      <c r="AW140" s="232" t="str">
        <f t="shared" si="81"/>
        <v/>
      </c>
      <c r="AX140" s="232" t="str">
        <f t="shared" si="81"/>
        <v/>
      </c>
      <c r="AY140" s="232" t="str">
        <f t="shared" si="81"/>
        <v/>
      </c>
      <c r="AZ140" s="232" t="str">
        <f t="shared" si="81"/>
        <v/>
      </c>
      <c r="BA140" s="232" t="str">
        <f t="shared" si="81"/>
        <v/>
      </c>
      <c r="BB140" s="232" t="str">
        <f t="shared" si="81"/>
        <v/>
      </c>
      <c r="BC140" s="232" t="str">
        <f t="shared" si="81"/>
        <v/>
      </c>
      <c r="BD140" s="232" t="str">
        <f t="shared" si="81"/>
        <v/>
      </c>
      <c r="BE140" s="232" t="str">
        <f t="shared" si="81"/>
        <v/>
      </c>
      <c r="BF140" s="232" t="str">
        <f t="shared" si="81"/>
        <v/>
      </c>
      <c r="BG140" s="232" t="str">
        <f t="shared" si="81"/>
        <v/>
      </c>
      <c r="BH140" s="232" t="str">
        <f t="shared" si="81"/>
        <v/>
      </c>
      <c r="BI140" s="232" t="str">
        <f t="shared" si="81"/>
        <v/>
      </c>
      <c r="BJ140" s="232" t="str">
        <f t="shared" si="81"/>
        <v/>
      </c>
      <c r="BK140" s="232" t="str">
        <f t="shared" si="81"/>
        <v/>
      </c>
      <c r="BL140" s="232" t="str">
        <f t="shared" si="81"/>
        <v/>
      </c>
      <c r="BM140" s="232" t="str">
        <f t="shared" si="81"/>
        <v/>
      </c>
      <c r="BN140" s="232" t="str">
        <f t="shared" si="81"/>
        <v/>
      </c>
      <c r="BO140" s="232" t="str">
        <f t="shared" ref="BO140:DZ140" si="82">IFERROR(VLOOKUP(BO$5,CoTable,6,FALSE),"")</f>
        <v/>
      </c>
      <c r="BP140" s="232" t="str">
        <f t="shared" si="82"/>
        <v/>
      </c>
      <c r="BQ140" s="232" t="str">
        <f t="shared" si="82"/>
        <v/>
      </c>
      <c r="BR140" s="232" t="str">
        <f t="shared" si="82"/>
        <v/>
      </c>
      <c r="BS140" s="232" t="str">
        <f t="shared" si="82"/>
        <v/>
      </c>
      <c r="BT140" s="232" t="str">
        <f t="shared" si="82"/>
        <v/>
      </c>
      <c r="BU140" s="232" t="str">
        <f t="shared" si="82"/>
        <v/>
      </c>
      <c r="BV140" s="232" t="str">
        <f t="shared" si="82"/>
        <v/>
      </c>
      <c r="BW140" s="232" t="str">
        <f t="shared" si="82"/>
        <v/>
      </c>
      <c r="BX140" s="232" t="str">
        <f t="shared" si="82"/>
        <v/>
      </c>
      <c r="BY140" s="232" t="str">
        <f t="shared" si="82"/>
        <v/>
      </c>
      <c r="BZ140" s="232" t="str">
        <f t="shared" si="82"/>
        <v/>
      </c>
      <c r="CA140" s="232" t="str">
        <f t="shared" si="82"/>
        <v/>
      </c>
      <c r="CB140" s="232" t="str">
        <f t="shared" si="82"/>
        <v/>
      </c>
      <c r="CC140" s="232" t="str">
        <f t="shared" si="82"/>
        <v/>
      </c>
      <c r="CD140" s="232" t="str">
        <f t="shared" si="82"/>
        <v/>
      </c>
      <c r="CE140" s="232" t="str">
        <f t="shared" si="82"/>
        <v/>
      </c>
      <c r="CF140" s="232" t="str">
        <f t="shared" si="82"/>
        <v/>
      </c>
      <c r="CG140" s="232" t="str">
        <f t="shared" si="82"/>
        <v/>
      </c>
      <c r="CH140" s="232" t="str">
        <f t="shared" si="82"/>
        <v/>
      </c>
      <c r="CI140" s="232" t="str">
        <f t="shared" si="82"/>
        <v/>
      </c>
      <c r="CJ140" s="232" t="str">
        <f t="shared" si="82"/>
        <v/>
      </c>
      <c r="CK140" s="232" t="str">
        <f t="shared" si="82"/>
        <v/>
      </c>
      <c r="CL140" s="232" t="str">
        <f t="shared" si="82"/>
        <v/>
      </c>
      <c r="CM140" s="232" t="str">
        <f t="shared" si="82"/>
        <v/>
      </c>
      <c r="CN140" s="232" t="str">
        <f t="shared" si="82"/>
        <v/>
      </c>
      <c r="CO140" s="232" t="str">
        <f t="shared" si="82"/>
        <v/>
      </c>
      <c r="CP140" s="232" t="str">
        <f t="shared" si="82"/>
        <v/>
      </c>
      <c r="CQ140" s="232" t="str">
        <f t="shared" si="82"/>
        <v/>
      </c>
      <c r="CR140" s="232" t="str">
        <f t="shared" si="82"/>
        <v/>
      </c>
      <c r="CS140" s="232" t="str">
        <f t="shared" si="82"/>
        <v/>
      </c>
      <c r="CT140" s="232" t="str">
        <f t="shared" si="82"/>
        <v/>
      </c>
      <c r="CU140" s="232" t="str">
        <f t="shared" si="82"/>
        <v/>
      </c>
      <c r="CV140" s="232" t="str">
        <f t="shared" si="82"/>
        <v/>
      </c>
      <c r="CW140" s="232" t="str">
        <f t="shared" si="82"/>
        <v/>
      </c>
      <c r="CX140" s="232" t="str">
        <f t="shared" si="82"/>
        <v/>
      </c>
      <c r="CY140" s="232" t="str">
        <f t="shared" si="82"/>
        <v/>
      </c>
      <c r="CZ140" s="232" t="str">
        <f t="shared" si="82"/>
        <v/>
      </c>
      <c r="DA140" s="232" t="str">
        <f t="shared" si="82"/>
        <v/>
      </c>
      <c r="DB140" s="232" t="str">
        <f t="shared" si="82"/>
        <v/>
      </c>
      <c r="DC140" s="232" t="str">
        <f t="shared" si="82"/>
        <v/>
      </c>
      <c r="DD140" s="232" t="str">
        <f t="shared" si="82"/>
        <v/>
      </c>
      <c r="DE140" s="232" t="str">
        <f t="shared" si="82"/>
        <v/>
      </c>
      <c r="DF140" s="232" t="str">
        <f t="shared" si="82"/>
        <v/>
      </c>
      <c r="DG140" s="232" t="str">
        <f t="shared" si="82"/>
        <v/>
      </c>
      <c r="DH140" s="232" t="str">
        <f t="shared" si="82"/>
        <v/>
      </c>
      <c r="DI140" s="232" t="str">
        <f t="shared" si="82"/>
        <v/>
      </c>
      <c r="DJ140" s="232" t="str">
        <f t="shared" si="82"/>
        <v/>
      </c>
      <c r="DK140" s="232" t="str">
        <f t="shared" si="82"/>
        <v/>
      </c>
      <c r="DL140" s="232" t="str">
        <f t="shared" si="82"/>
        <v/>
      </c>
      <c r="DM140" s="232" t="str">
        <f t="shared" si="82"/>
        <v/>
      </c>
      <c r="DN140" s="232" t="str">
        <f t="shared" si="82"/>
        <v/>
      </c>
      <c r="DO140" s="232" t="str">
        <f t="shared" si="82"/>
        <v/>
      </c>
      <c r="DP140" s="232" t="str">
        <f t="shared" si="82"/>
        <v/>
      </c>
      <c r="DQ140" s="232" t="str">
        <f t="shared" si="82"/>
        <v/>
      </c>
      <c r="DR140" s="232" t="str">
        <f t="shared" si="82"/>
        <v/>
      </c>
      <c r="DS140" s="232" t="str">
        <f t="shared" si="82"/>
        <v/>
      </c>
      <c r="DT140" s="232" t="str">
        <f t="shared" si="82"/>
        <v/>
      </c>
      <c r="DU140" s="232" t="str">
        <f t="shared" si="82"/>
        <v/>
      </c>
      <c r="DV140" s="232" t="str">
        <f t="shared" si="82"/>
        <v/>
      </c>
      <c r="DW140" s="232" t="str">
        <f t="shared" si="82"/>
        <v/>
      </c>
      <c r="DX140" s="232" t="str">
        <f t="shared" si="82"/>
        <v/>
      </c>
      <c r="DY140" s="232" t="str">
        <f t="shared" si="82"/>
        <v/>
      </c>
      <c r="DZ140" s="232" t="str">
        <f t="shared" si="82"/>
        <v/>
      </c>
      <c r="EA140" s="232" t="str">
        <f t="shared" ref="EA140:GL140" si="83">IFERROR(VLOOKUP(EA$5,CoTable,6,FALSE),"")</f>
        <v/>
      </c>
      <c r="EB140" s="232" t="str">
        <f t="shared" si="83"/>
        <v/>
      </c>
      <c r="EC140" s="232" t="str">
        <f t="shared" si="83"/>
        <v/>
      </c>
      <c r="ED140" s="232" t="str">
        <f t="shared" si="83"/>
        <v/>
      </c>
      <c r="EE140" s="232" t="str">
        <f t="shared" si="83"/>
        <v/>
      </c>
      <c r="EF140" s="232" t="str">
        <f t="shared" si="83"/>
        <v/>
      </c>
      <c r="EG140" s="232" t="str">
        <f t="shared" si="83"/>
        <v/>
      </c>
      <c r="EH140" s="232" t="str">
        <f t="shared" si="83"/>
        <v/>
      </c>
      <c r="EI140" s="232" t="str">
        <f t="shared" si="83"/>
        <v/>
      </c>
      <c r="EJ140" s="232" t="str">
        <f t="shared" si="83"/>
        <v/>
      </c>
      <c r="EK140" s="232" t="str">
        <f t="shared" si="83"/>
        <v/>
      </c>
      <c r="EL140" s="232" t="str">
        <f t="shared" si="83"/>
        <v/>
      </c>
      <c r="EM140" s="232" t="str">
        <f t="shared" si="83"/>
        <v/>
      </c>
      <c r="EN140" s="232" t="str">
        <f t="shared" si="83"/>
        <v/>
      </c>
      <c r="EO140" s="232" t="str">
        <f t="shared" si="83"/>
        <v/>
      </c>
      <c r="EP140" s="232" t="str">
        <f t="shared" si="83"/>
        <v/>
      </c>
      <c r="EQ140" s="232" t="str">
        <f t="shared" si="83"/>
        <v/>
      </c>
      <c r="ER140" s="232" t="str">
        <f t="shared" si="83"/>
        <v/>
      </c>
      <c r="ES140" s="232" t="str">
        <f t="shared" si="83"/>
        <v/>
      </c>
      <c r="ET140" s="232" t="str">
        <f t="shared" si="83"/>
        <v/>
      </c>
      <c r="EU140" s="232" t="str">
        <f t="shared" si="83"/>
        <v/>
      </c>
      <c r="EV140" s="232" t="str">
        <f t="shared" si="83"/>
        <v/>
      </c>
      <c r="EW140" s="232" t="str">
        <f t="shared" si="83"/>
        <v/>
      </c>
      <c r="EX140" s="232" t="str">
        <f t="shared" si="83"/>
        <v/>
      </c>
      <c r="EY140" s="232" t="str">
        <f t="shared" si="83"/>
        <v/>
      </c>
      <c r="EZ140" s="232" t="str">
        <f t="shared" si="83"/>
        <v/>
      </c>
      <c r="FA140" s="232" t="str">
        <f t="shared" si="83"/>
        <v/>
      </c>
      <c r="FB140" s="232" t="str">
        <f t="shared" si="83"/>
        <v/>
      </c>
      <c r="FC140" s="232" t="str">
        <f t="shared" si="83"/>
        <v/>
      </c>
      <c r="FD140" s="232" t="str">
        <f t="shared" si="83"/>
        <v/>
      </c>
      <c r="FE140" s="232" t="str">
        <f t="shared" si="83"/>
        <v/>
      </c>
      <c r="FF140" s="232" t="str">
        <f t="shared" si="83"/>
        <v/>
      </c>
      <c r="FG140" s="232" t="str">
        <f t="shared" si="83"/>
        <v/>
      </c>
      <c r="FH140" s="232" t="str">
        <f t="shared" si="83"/>
        <v/>
      </c>
      <c r="FI140" s="232" t="str">
        <f t="shared" si="83"/>
        <v/>
      </c>
      <c r="FJ140" s="232" t="str">
        <f t="shared" si="83"/>
        <v/>
      </c>
      <c r="FK140" s="232" t="str">
        <f t="shared" si="83"/>
        <v/>
      </c>
      <c r="FL140" s="232" t="str">
        <f t="shared" si="83"/>
        <v/>
      </c>
      <c r="FM140" s="232" t="str">
        <f t="shared" si="83"/>
        <v/>
      </c>
      <c r="FN140" s="232" t="str">
        <f t="shared" si="83"/>
        <v/>
      </c>
      <c r="FO140" s="232" t="str">
        <f t="shared" si="83"/>
        <v/>
      </c>
      <c r="FP140" s="232" t="str">
        <f t="shared" si="83"/>
        <v/>
      </c>
      <c r="FQ140" s="232" t="str">
        <f t="shared" si="83"/>
        <v/>
      </c>
      <c r="FR140" s="232" t="str">
        <f t="shared" si="83"/>
        <v/>
      </c>
      <c r="FS140" s="232" t="str">
        <f t="shared" si="83"/>
        <v/>
      </c>
      <c r="FT140" s="232" t="str">
        <f t="shared" si="83"/>
        <v/>
      </c>
      <c r="FU140" s="232" t="str">
        <f t="shared" si="83"/>
        <v/>
      </c>
      <c r="FV140" s="232" t="str">
        <f t="shared" si="83"/>
        <v/>
      </c>
      <c r="FW140" s="232" t="str">
        <f t="shared" si="83"/>
        <v/>
      </c>
      <c r="FX140" s="232" t="str">
        <f t="shared" si="83"/>
        <v/>
      </c>
      <c r="FY140" s="232" t="str">
        <f t="shared" si="83"/>
        <v/>
      </c>
      <c r="FZ140" s="232" t="str">
        <f t="shared" si="83"/>
        <v/>
      </c>
      <c r="GA140" s="232" t="str">
        <f t="shared" si="83"/>
        <v/>
      </c>
      <c r="GB140" s="232" t="str">
        <f t="shared" si="83"/>
        <v/>
      </c>
      <c r="GC140" s="232" t="str">
        <f t="shared" si="83"/>
        <v/>
      </c>
      <c r="GD140" s="232" t="str">
        <f t="shared" si="83"/>
        <v/>
      </c>
      <c r="GE140" s="232" t="str">
        <f t="shared" si="83"/>
        <v/>
      </c>
      <c r="GF140" s="232" t="str">
        <f t="shared" si="83"/>
        <v/>
      </c>
      <c r="GG140" s="232" t="str">
        <f t="shared" si="83"/>
        <v/>
      </c>
      <c r="GH140" s="232" t="str">
        <f t="shared" si="83"/>
        <v/>
      </c>
      <c r="GI140" s="232" t="str">
        <f t="shared" si="83"/>
        <v/>
      </c>
      <c r="GJ140" s="232" t="str">
        <f t="shared" si="83"/>
        <v/>
      </c>
      <c r="GK140" s="232" t="str">
        <f t="shared" si="83"/>
        <v/>
      </c>
      <c r="GL140" s="232" t="str">
        <f t="shared" si="83"/>
        <v/>
      </c>
      <c r="GM140" s="232" t="str">
        <f t="shared" ref="GM140:IX140" si="84">IFERROR(VLOOKUP(GM$5,CoTable,6,FALSE),"")</f>
        <v/>
      </c>
      <c r="GN140" s="232" t="str">
        <f t="shared" si="84"/>
        <v/>
      </c>
      <c r="GO140" s="232" t="str">
        <f t="shared" si="84"/>
        <v/>
      </c>
      <c r="GP140" s="232" t="str">
        <f t="shared" si="84"/>
        <v/>
      </c>
      <c r="GQ140" s="232" t="str">
        <f t="shared" si="84"/>
        <v/>
      </c>
      <c r="GR140" s="232" t="str">
        <f t="shared" si="84"/>
        <v/>
      </c>
      <c r="GS140" s="232" t="str">
        <f t="shared" si="84"/>
        <v/>
      </c>
      <c r="GT140" s="232" t="str">
        <f t="shared" si="84"/>
        <v/>
      </c>
      <c r="GU140" s="232" t="str">
        <f t="shared" si="84"/>
        <v/>
      </c>
      <c r="GV140" s="232" t="str">
        <f t="shared" si="84"/>
        <v/>
      </c>
      <c r="GW140" s="232" t="str">
        <f t="shared" si="84"/>
        <v/>
      </c>
      <c r="GX140" s="232" t="str">
        <f t="shared" si="84"/>
        <v/>
      </c>
      <c r="GY140" s="232" t="str">
        <f t="shared" si="84"/>
        <v/>
      </c>
      <c r="GZ140" s="232" t="str">
        <f t="shared" si="84"/>
        <v/>
      </c>
      <c r="HA140" s="232" t="str">
        <f t="shared" si="84"/>
        <v/>
      </c>
      <c r="HB140" s="232" t="str">
        <f t="shared" si="84"/>
        <v/>
      </c>
      <c r="HC140" s="232" t="str">
        <f t="shared" si="84"/>
        <v/>
      </c>
      <c r="HD140" s="232" t="str">
        <f t="shared" si="84"/>
        <v/>
      </c>
      <c r="HE140" s="232" t="str">
        <f t="shared" si="84"/>
        <v/>
      </c>
      <c r="HF140" s="232" t="str">
        <f t="shared" si="84"/>
        <v/>
      </c>
      <c r="HG140" s="232" t="str">
        <f t="shared" si="84"/>
        <v/>
      </c>
      <c r="HH140" s="232" t="str">
        <f t="shared" si="84"/>
        <v/>
      </c>
      <c r="HI140" s="232" t="str">
        <f t="shared" si="84"/>
        <v/>
      </c>
      <c r="HJ140" s="232" t="str">
        <f t="shared" si="84"/>
        <v/>
      </c>
      <c r="HK140" s="232" t="str">
        <f t="shared" si="84"/>
        <v/>
      </c>
      <c r="HL140" s="232" t="str">
        <f t="shared" si="84"/>
        <v/>
      </c>
      <c r="HM140" s="232" t="str">
        <f t="shared" si="84"/>
        <v/>
      </c>
      <c r="HN140" s="232" t="str">
        <f t="shared" si="84"/>
        <v/>
      </c>
      <c r="HO140" s="232" t="str">
        <f t="shared" si="84"/>
        <v/>
      </c>
      <c r="HP140" s="232" t="str">
        <f t="shared" si="84"/>
        <v/>
      </c>
      <c r="HQ140" s="232" t="str">
        <f t="shared" si="84"/>
        <v/>
      </c>
      <c r="HR140" s="232" t="str">
        <f t="shared" si="84"/>
        <v/>
      </c>
      <c r="HS140" s="232" t="str">
        <f t="shared" si="84"/>
        <v/>
      </c>
      <c r="HT140" s="232" t="str">
        <f t="shared" si="84"/>
        <v/>
      </c>
      <c r="HU140" s="232" t="str">
        <f t="shared" si="84"/>
        <v/>
      </c>
      <c r="HV140" s="232" t="str">
        <f t="shared" si="84"/>
        <v/>
      </c>
      <c r="HW140" s="232" t="str">
        <f t="shared" si="84"/>
        <v/>
      </c>
      <c r="HX140" s="232" t="str">
        <f t="shared" si="84"/>
        <v/>
      </c>
      <c r="HY140" s="232" t="str">
        <f t="shared" si="84"/>
        <v/>
      </c>
      <c r="HZ140" s="232" t="str">
        <f t="shared" si="84"/>
        <v/>
      </c>
      <c r="IA140" s="232" t="str">
        <f t="shared" si="84"/>
        <v/>
      </c>
      <c r="IB140" s="232" t="str">
        <f t="shared" si="84"/>
        <v/>
      </c>
      <c r="IC140" s="232" t="str">
        <f t="shared" si="84"/>
        <v/>
      </c>
      <c r="ID140" s="232" t="str">
        <f t="shared" si="84"/>
        <v/>
      </c>
      <c r="IE140" s="232" t="str">
        <f t="shared" si="84"/>
        <v/>
      </c>
      <c r="IF140" s="232" t="str">
        <f t="shared" si="84"/>
        <v/>
      </c>
      <c r="IG140" s="232" t="str">
        <f t="shared" si="84"/>
        <v/>
      </c>
      <c r="IH140" s="232" t="str">
        <f t="shared" si="84"/>
        <v/>
      </c>
      <c r="II140" s="232" t="str">
        <f t="shared" si="84"/>
        <v/>
      </c>
      <c r="IJ140" s="232" t="str">
        <f t="shared" si="84"/>
        <v/>
      </c>
      <c r="IK140" s="232" t="str">
        <f t="shared" si="84"/>
        <v/>
      </c>
      <c r="IL140" s="232" t="str">
        <f t="shared" si="84"/>
        <v/>
      </c>
      <c r="IM140" s="232" t="str">
        <f t="shared" si="84"/>
        <v/>
      </c>
      <c r="IN140" s="232" t="str">
        <f t="shared" si="84"/>
        <v/>
      </c>
      <c r="IO140" s="232" t="str">
        <f t="shared" si="84"/>
        <v/>
      </c>
      <c r="IP140" s="232" t="str">
        <f t="shared" si="84"/>
        <v/>
      </c>
      <c r="IQ140" s="232" t="str">
        <f t="shared" si="84"/>
        <v/>
      </c>
      <c r="IR140" s="232" t="str">
        <f t="shared" si="84"/>
        <v/>
      </c>
      <c r="IS140" s="232" t="str">
        <f t="shared" si="84"/>
        <v/>
      </c>
      <c r="IT140" s="232" t="str">
        <f t="shared" si="84"/>
        <v/>
      </c>
      <c r="IU140" s="232" t="str">
        <f t="shared" si="84"/>
        <v/>
      </c>
      <c r="IV140" s="232" t="str">
        <f t="shared" si="84"/>
        <v/>
      </c>
      <c r="IW140" s="232" t="str">
        <f t="shared" si="84"/>
        <v/>
      </c>
      <c r="IX140" s="232" t="str">
        <f t="shared" si="84"/>
        <v/>
      </c>
      <c r="IY140" s="232" t="str">
        <f t="shared" ref="IY140:KP140" si="85">IFERROR(VLOOKUP(IY$5,CoTable,6,FALSE),"")</f>
        <v/>
      </c>
      <c r="IZ140" s="232" t="str">
        <f t="shared" si="85"/>
        <v/>
      </c>
      <c r="JA140" s="232" t="str">
        <f t="shared" si="85"/>
        <v/>
      </c>
      <c r="JB140" s="232" t="str">
        <f t="shared" si="85"/>
        <v/>
      </c>
      <c r="JC140" s="232" t="str">
        <f t="shared" si="85"/>
        <v/>
      </c>
      <c r="JD140" s="232" t="str">
        <f t="shared" si="85"/>
        <v/>
      </c>
      <c r="JE140" s="232" t="str">
        <f t="shared" si="85"/>
        <v/>
      </c>
      <c r="JF140" s="232" t="str">
        <f t="shared" si="85"/>
        <v/>
      </c>
      <c r="JG140" s="232" t="str">
        <f t="shared" si="85"/>
        <v/>
      </c>
      <c r="JH140" s="232" t="str">
        <f t="shared" si="85"/>
        <v/>
      </c>
      <c r="JI140" s="232" t="str">
        <f t="shared" si="85"/>
        <v/>
      </c>
      <c r="JJ140" s="232" t="str">
        <f t="shared" si="85"/>
        <v/>
      </c>
      <c r="JK140" s="232" t="str">
        <f t="shared" si="85"/>
        <v/>
      </c>
      <c r="JL140" s="232" t="str">
        <f t="shared" si="85"/>
        <v/>
      </c>
      <c r="JM140" s="232" t="str">
        <f t="shared" si="85"/>
        <v/>
      </c>
      <c r="JN140" s="232" t="str">
        <f t="shared" si="85"/>
        <v/>
      </c>
      <c r="JO140" s="232" t="str">
        <f t="shared" si="85"/>
        <v/>
      </c>
      <c r="JP140" s="232" t="str">
        <f t="shared" si="85"/>
        <v/>
      </c>
      <c r="JQ140" s="232" t="str">
        <f t="shared" si="85"/>
        <v/>
      </c>
      <c r="JR140" s="232" t="str">
        <f t="shared" si="85"/>
        <v/>
      </c>
      <c r="JS140" s="232" t="str">
        <f t="shared" si="85"/>
        <v/>
      </c>
      <c r="JT140" s="232" t="str">
        <f t="shared" si="85"/>
        <v/>
      </c>
      <c r="JU140" s="232" t="str">
        <f t="shared" si="85"/>
        <v/>
      </c>
      <c r="JV140" s="232" t="str">
        <f t="shared" si="85"/>
        <v/>
      </c>
      <c r="JW140" s="232" t="str">
        <f t="shared" si="85"/>
        <v/>
      </c>
      <c r="JX140" s="232" t="str">
        <f t="shared" si="85"/>
        <v/>
      </c>
      <c r="JY140" s="232" t="str">
        <f t="shared" si="85"/>
        <v/>
      </c>
      <c r="JZ140" s="232" t="str">
        <f t="shared" si="85"/>
        <v/>
      </c>
      <c r="KA140" s="232" t="str">
        <f t="shared" si="85"/>
        <v/>
      </c>
      <c r="KB140" s="232" t="str">
        <f t="shared" si="85"/>
        <v/>
      </c>
      <c r="KC140" s="232" t="str">
        <f t="shared" si="85"/>
        <v/>
      </c>
      <c r="KD140" s="232" t="str">
        <f t="shared" si="85"/>
        <v/>
      </c>
      <c r="KE140" s="232" t="str">
        <f t="shared" si="85"/>
        <v/>
      </c>
      <c r="KF140" s="232" t="str">
        <f t="shared" si="85"/>
        <v/>
      </c>
      <c r="KG140" s="232" t="str">
        <f t="shared" si="85"/>
        <v/>
      </c>
      <c r="KH140" s="232" t="str">
        <f t="shared" si="85"/>
        <v/>
      </c>
      <c r="KI140" s="232" t="str">
        <f t="shared" si="85"/>
        <v/>
      </c>
      <c r="KJ140" s="232" t="str">
        <f t="shared" si="85"/>
        <v/>
      </c>
      <c r="KK140" s="232" t="str">
        <f t="shared" si="85"/>
        <v/>
      </c>
      <c r="KL140" s="232" t="str">
        <f t="shared" si="85"/>
        <v/>
      </c>
      <c r="KM140" s="232" t="str">
        <f t="shared" si="85"/>
        <v/>
      </c>
      <c r="KN140" s="232" t="str">
        <f t="shared" si="85"/>
        <v/>
      </c>
      <c r="KO140" s="232" t="str">
        <f t="shared" si="85"/>
        <v/>
      </c>
      <c r="KP140" s="232" t="str">
        <f t="shared" si="85"/>
        <v/>
      </c>
      <c r="KQ140" s="9"/>
      <c r="KR140" s="373" t="s">
        <v>194</v>
      </c>
      <c r="KS140" s="398" t="str">
        <f t="array" ref="KS140">IFERROR(_xlfn.STDEV.P(IF(CoRU="R",$C$120:$KP$120,"")),"")</f>
        <v/>
      </c>
      <c r="KT140" s="398" t="str">
        <f t="array" ref="KT140">IFERROR(_xlfn.STDEV.P(IF(CoRU="U",$C$120:$KP$120,"")),"")</f>
        <v/>
      </c>
      <c r="KU140" s="398" t="str">
        <f>IFERROR(_xlfn.STDEV.P($C$120:$KP$120),"")</f>
        <v/>
      </c>
      <c r="KV140" s="407"/>
      <c r="KW140" s="409"/>
      <c r="KX140" s="320"/>
      <c r="KY140" s="231"/>
      <c r="KZ140" s="318"/>
      <c r="LA140" s="318"/>
      <c r="LB140" s="318"/>
    </row>
    <row r="141" spans="1:314" s="189" customFormat="1" ht="11.25" customHeight="1" outlineLevel="1" x14ac:dyDescent="0.25">
      <c r="B141" s="220" t="s">
        <v>187</v>
      </c>
      <c r="C141" s="233" t="str">
        <f t="shared" ref="C141:BN141" si="86">IFERROR(VLOOKUP(C$5,CoTable,3,FALSE),"")</f>
        <v/>
      </c>
      <c r="D141" s="233" t="str">
        <f t="shared" si="86"/>
        <v/>
      </c>
      <c r="E141" s="233" t="str">
        <f t="shared" si="86"/>
        <v/>
      </c>
      <c r="F141" s="233" t="str">
        <f t="shared" si="86"/>
        <v/>
      </c>
      <c r="G141" s="233" t="str">
        <f t="shared" si="86"/>
        <v/>
      </c>
      <c r="H141" s="233" t="str">
        <f t="shared" si="86"/>
        <v/>
      </c>
      <c r="I141" s="233" t="str">
        <f t="shared" si="86"/>
        <v/>
      </c>
      <c r="J141" s="233" t="str">
        <f t="shared" si="86"/>
        <v/>
      </c>
      <c r="K141" s="233" t="str">
        <f t="shared" si="86"/>
        <v/>
      </c>
      <c r="L141" s="233" t="str">
        <f t="shared" si="86"/>
        <v/>
      </c>
      <c r="M141" s="233" t="str">
        <f t="shared" si="86"/>
        <v/>
      </c>
      <c r="N141" s="233" t="str">
        <f t="shared" si="86"/>
        <v/>
      </c>
      <c r="O141" s="233" t="str">
        <f t="shared" si="86"/>
        <v/>
      </c>
      <c r="P141" s="233" t="str">
        <f t="shared" si="86"/>
        <v/>
      </c>
      <c r="Q141" s="233" t="str">
        <f t="shared" si="86"/>
        <v/>
      </c>
      <c r="R141" s="233" t="str">
        <f t="shared" si="86"/>
        <v/>
      </c>
      <c r="S141" s="233" t="str">
        <f t="shared" si="86"/>
        <v/>
      </c>
      <c r="T141" s="233" t="str">
        <f t="shared" si="86"/>
        <v/>
      </c>
      <c r="U141" s="233" t="str">
        <f t="shared" si="86"/>
        <v/>
      </c>
      <c r="V141" s="233" t="str">
        <f t="shared" si="86"/>
        <v/>
      </c>
      <c r="W141" s="233" t="str">
        <f t="shared" si="86"/>
        <v/>
      </c>
      <c r="X141" s="233" t="str">
        <f t="shared" si="86"/>
        <v/>
      </c>
      <c r="Y141" s="233" t="str">
        <f t="shared" si="86"/>
        <v/>
      </c>
      <c r="Z141" s="233" t="str">
        <f t="shared" si="86"/>
        <v/>
      </c>
      <c r="AA141" s="233" t="str">
        <f t="shared" si="86"/>
        <v/>
      </c>
      <c r="AB141" s="233" t="str">
        <f t="shared" si="86"/>
        <v/>
      </c>
      <c r="AC141" s="233" t="str">
        <f t="shared" si="86"/>
        <v/>
      </c>
      <c r="AD141" s="233" t="str">
        <f t="shared" si="86"/>
        <v/>
      </c>
      <c r="AE141" s="233" t="str">
        <f t="shared" si="86"/>
        <v/>
      </c>
      <c r="AF141" s="233" t="str">
        <f t="shared" si="86"/>
        <v/>
      </c>
      <c r="AG141" s="233" t="str">
        <f t="shared" si="86"/>
        <v/>
      </c>
      <c r="AH141" s="233" t="str">
        <f t="shared" si="86"/>
        <v/>
      </c>
      <c r="AI141" s="233" t="str">
        <f t="shared" si="86"/>
        <v/>
      </c>
      <c r="AJ141" s="233" t="str">
        <f t="shared" si="86"/>
        <v/>
      </c>
      <c r="AK141" s="233" t="str">
        <f t="shared" si="86"/>
        <v/>
      </c>
      <c r="AL141" s="233" t="str">
        <f t="shared" si="86"/>
        <v/>
      </c>
      <c r="AM141" s="233" t="str">
        <f t="shared" si="86"/>
        <v/>
      </c>
      <c r="AN141" s="233" t="str">
        <f t="shared" si="86"/>
        <v/>
      </c>
      <c r="AO141" s="233" t="str">
        <f t="shared" si="86"/>
        <v/>
      </c>
      <c r="AP141" s="233" t="str">
        <f t="shared" si="86"/>
        <v/>
      </c>
      <c r="AQ141" s="233" t="str">
        <f t="shared" si="86"/>
        <v/>
      </c>
      <c r="AR141" s="233" t="str">
        <f t="shared" si="86"/>
        <v/>
      </c>
      <c r="AS141" s="233" t="str">
        <f t="shared" si="86"/>
        <v/>
      </c>
      <c r="AT141" s="233" t="str">
        <f t="shared" si="86"/>
        <v/>
      </c>
      <c r="AU141" s="233" t="str">
        <f t="shared" si="86"/>
        <v/>
      </c>
      <c r="AV141" s="233" t="str">
        <f t="shared" si="86"/>
        <v/>
      </c>
      <c r="AW141" s="233" t="str">
        <f t="shared" si="86"/>
        <v/>
      </c>
      <c r="AX141" s="233" t="str">
        <f t="shared" si="86"/>
        <v/>
      </c>
      <c r="AY141" s="233" t="str">
        <f t="shared" si="86"/>
        <v/>
      </c>
      <c r="AZ141" s="233" t="str">
        <f t="shared" si="86"/>
        <v/>
      </c>
      <c r="BA141" s="233" t="str">
        <f t="shared" si="86"/>
        <v/>
      </c>
      <c r="BB141" s="233" t="str">
        <f t="shared" si="86"/>
        <v/>
      </c>
      <c r="BC141" s="233" t="str">
        <f t="shared" si="86"/>
        <v/>
      </c>
      <c r="BD141" s="233" t="str">
        <f t="shared" si="86"/>
        <v/>
      </c>
      <c r="BE141" s="233" t="str">
        <f t="shared" si="86"/>
        <v/>
      </c>
      <c r="BF141" s="233" t="str">
        <f t="shared" si="86"/>
        <v/>
      </c>
      <c r="BG141" s="233" t="str">
        <f t="shared" si="86"/>
        <v/>
      </c>
      <c r="BH141" s="233" t="str">
        <f t="shared" si="86"/>
        <v/>
      </c>
      <c r="BI141" s="233" t="str">
        <f t="shared" si="86"/>
        <v/>
      </c>
      <c r="BJ141" s="233" t="str">
        <f t="shared" si="86"/>
        <v/>
      </c>
      <c r="BK141" s="233" t="str">
        <f t="shared" si="86"/>
        <v/>
      </c>
      <c r="BL141" s="233" t="str">
        <f t="shared" si="86"/>
        <v/>
      </c>
      <c r="BM141" s="233" t="str">
        <f t="shared" si="86"/>
        <v/>
      </c>
      <c r="BN141" s="233" t="str">
        <f t="shared" si="86"/>
        <v/>
      </c>
      <c r="BO141" s="233" t="str">
        <f t="shared" ref="BO141:DZ141" si="87">IFERROR(VLOOKUP(BO$5,CoTable,3,FALSE),"")</f>
        <v/>
      </c>
      <c r="BP141" s="233" t="str">
        <f t="shared" si="87"/>
        <v/>
      </c>
      <c r="BQ141" s="233" t="str">
        <f t="shared" si="87"/>
        <v/>
      </c>
      <c r="BR141" s="233" t="str">
        <f t="shared" si="87"/>
        <v/>
      </c>
      <c r="BS141" s="233" t="str">
        <f t="shared" si="87"/>
        <v/>
      </c>
      <c r="BT141" s="233" t="str">
        <f t="shared" si="87"/>
        <v/>
      </c>
      <c r="BU141" s="233" t="str">
        <f t="shared" si="87"/>
        <v/>
      </c>
      <c r="BV141" s="233" t="str">
        <f t="shared" si="87"/>
        <v/>
      </c>
      <c r="BW141" s="233" t="str">
        <f t="shared" si="87"/>
        <v/>
      </c>
      <c r="BX141" s="233" t="str">
        <f t="shared" si="87"/>
        <v/>
      </c>
      <c r="BY141" s="233" t="str">
        <f t="shared" si="87"/>
        <v/>
      </c>
      <c r="BZ141" s="233" t="str">
        <f t="shared" si="87"/>
        <v/>
      </c>
      <c r="CA141" s="233" t="str">
        <f t="shared" si="87"/>
        <v/>
      </c>
      <c r="CB141" s="233" t="str">
        <f t="shared" si="87"/>
        <v/>
      </c>
      <c r="CC141" s="233" t="str">
        <f t="shared" si="87"/>
        <v/>
      </c>
      <c r="CD141" s="233" t="str">
        <f t="shared" si="87"/>
        <v/>
      </c>
      <c r="CE141" s="233" t="str">
        <f t="shared" si="87"/>
        <v/>
      </c>
      <c r="CF141" s="233" t="str">
        <f t="shared" si="87"/>
        <v/>
      </c>
      <c r="CG141" s="233" t="str">
        <f t="shared" si="87"/>
        <v/>
      </c>
      <c r="CH141" s="233" t="str">
        <f t="shared" si="87"/>
        <v/>
      </c>
      <c r="CI141" s="233" t="str">
        <f t="shared" si="87"/>
        <v/>
      </c>
      <c r="CJ141" s="233" t="str">
        <f t="shared" si="87"/>
        <v/>
      </c>
      <c r="CK141" s="233" t="str">
        <f t="shared" si="87"/>
        <v/>
      </c>
      <c r="CL141" s="233" t="str">
        <f t="shared" si="87"/>
        <v/>
      </c>
      <c r="CM141" s="233" t="str">
        <f t="shared" si="87"/>
        <v/>
      </c>
      <c r="CN141" s="233" t="str">
        <f t="shared" si="87"/>
        <v/>
      </c>
      <c r="CO141" s="233" t="str">
        <f t="shared" si="87"/>
        <v/>
      </c>
      <c r="CP141" s="233" t="str">
        <f t="shared" si="87"/>
        <v/>
      </c>
      <c r="CQ141" s="233" t="str">
        <f t="shared" si="87"/>
        <v/>
      </c>
      <c r="CR141" s="233" t="str">
        <f t="shared" si="87"/>
        <v/>
      </c>
      <c r="CS141" s="233" t="str">
        <f t="shared" si="87"/>
        <v/>
      </c>
      <c r="CT141" s="233" t="str">
        <f t="shared" si="87"/>
        <v/>
      </c>
      <c r="CU141" s="233" t="str">
        <f t="shared" si="87"/>
        <v/>
      </c>
      <c r="CV141" s="233" t="str">
        <f t="shared" si="87"/>
        <v/>
      </c>
      <c r="CW141" s="233" t="str">
        <f t="shared" si="87"/>
        <v/>
      </c>
      <c r="CX141" s="233" t="str">
        <f t="shared" si="87"/>
        <v/>
      </c>
      <c r="CY141" s="233" t="str">
        <f t="shared" si="87"/>
        <v/>
      </c>
      <c r="CZ141" s="233" t="str">
        <f t="shared" si="87"/>
        <v/>
      </c>
      <c r="DA141" s="233" t="str">
        <f t="shared" si="87"/>
        <v/>
      </c>
      <c r="DB141" s="233" t="str">
        <f t="shared" si="87"/>
        <v/>
      </c>
      <c r="DC141" s="233" t="str">
        <f t="shared" si="87"/>
        <v/>
      </c>
      <c r="DD141" s="233" t="str">
        <f t="shared" si="87"/>
        <v/>
      </c>
      <c r="DE141" s="233" t="str">
        <f t="shared" si="87"/>
        <v/>
      </c>
      <c r="DF141" s="233" t="str">
        <f t="shared" si="87"/>
        <v/>
      </c>
      <c r="DG141" s="233" t="str">
        <f t="shared" si="87"/>
        <v/>
      </c>
      <c r="DH141" s="233" t="str">
        <f t="shared" si="87"/>
        <v/>
      </c>
      <c r="DI141" s="233" t="str">
        <f t="shared" si="87"/>
        <v/>
      </c>
      <c r="DJ141" s="233" t="str">
        <f t="shared" si="87"/>
        <v/>
      </c>
      <c r="DK141" s="233" t="str">
        <f t="shared" si="87"/>
        <v/>
      </c>
      <c r="DL141" s="233" t="str">
        <f t="shared" si="87"/>
        <v/>
      </c>
      <c r="DM141" s="233" t="str">
        <f t="shared" si="87"/>
        <v/>
      </c>
      <c r="DN141" s="233" t="str">
        <f t="shared" si="87"/>
        <v/>
      </c>
      <c r="DO141" s="233" t="str">
        <f t="shared" si="87"/>
        <v/>
      </c>
      <c r="DP141" s="233" t="str">
        <f t="shared" si="87"/>
        <v/>
      </c>
      <c r="DQ141" s="233" t="str">
        <f t="shared" si="87"/>
        <v/>
      </c>
      <c r="DR141" s="233" t="str">
        <f t="shared" si="87"/>
        <v/>
      </c>
      <c r="DS141" s="233" t="str">
        <f t="shared" si="87"/>
        <v/>
      </c>
      <c r="DT141" s="233" t="str">
        <f t="shared" si="87"/>
        <v/>
      </c>
      <c r="DU141" s="233" t="str">
        <f t="shared" si="87"/>
        <v/>
      </c>
      <c r="DV141" s="233" t="str">
        <f t="shared" si="87"/>
        <v/>
      </c>
      <c r="DW141" s="233" t="str">
        <f t="shared" si="87"/>
        <v/>
      </c>
      <c r="DX141" s="233" t="str">
        <f t="shared" si="87"/>
        <v/>
      </c>
      <c r="DY141" s="233" t="str">
        <f t="shared" si="87"/>
        <v/>
      </c>
      <c r="DZ141" s="233" t="str">
        <f t="shared" si="87"/>
        <v/>
      </c>
      <c r="EA141" s="233" t="str">
        <f t="shared" ref="EA141:GL141" si="88">IFERROR(VLOOKUP(EA$5,CoTable,3,FALSE),"")</f>
        <v/>
      </c>
      <c r="EB141" s="233" t="str">
        <f t="shared" si="88"/>
        <v/>
      </c>
      <c r="EC141" s="233" t="str">
        <f t="shared" si="88"/>
        <v/>
      </c>
      <c r="ED141" s="233" t="str">
        <f t="shared" si="88"/>
        <v/>
      </c>
      <c r="EE141" s="233" t="str">
        <f t="shared" si="88"/>
        <v/>
      </c>
      <c r="EF141" s="233" t="str">
        <f t="shared" si="88"/>
        <v/>
      </c>
      <c r="EG141" s="233" t="str">
        <f t="shared" si="88"/>
        <v/>
      </c>
      <c r="EH141" s="233" t="str">
        <f t="shared" si="88"/>
        <v/>
      </c>
      <c r="EI141" s="233" t="str">
        <f t="shared" si="88"/>
        <v/>
      </c>
      <c r="EJ141" s="233" t="str">
        <f t="shared" si="88"/>
        <v/>
      </c>
      <c r="EK141" s="233" t="str">
        <f t="shared" si="88"/>
        <v/>
      </c>
      <c r="EL141" s="233" t="str">
        <f t="shared" si="88"/>
        <v/>
      </c>
      <c r="EM141" s="233" t="str">
        <f t="shared" si="88"/>
        <v/>
      </c>
      <c r="EN141" s="233" t="str">
        <f t="shared" si="88"/>
        <v/>
      </c>
      <c r="EO141" s="233" t="str">
        <f t="shared" si="88"/>
        <v/>
      </c>
      <c r="EP141" s="233" t="str">
        <f t="shared" si="88"/>
        <v/>
      </c>
      <c r="EQ141" s="233" t="str">
        <f t="shared" si="88"/>
        <v/>
      </c>
      <c r="ER141" s="233" t="str">
        <f t="shared" si="88"/>
        <v/>
      </c>
      <c r="ES141" s="233" t="str">
        <f t="shared" si="88"/>
        <v/>
      </c>
      <c r="ET141" s="233" t="str">
        <f t="shared" si="88"/>
        <v/>
      </c>
      <c r="EU141" s="233" t="str">
        <f t="shared" si="88"/>
        <v/>
      </c>
      <c r="EV141" s="233" t="str">
        <f t="shared" si="88"/>
        <v/>
      </c>
      <c r="EW141" s="233" t="str">
        <f t="shared" si="88"/>
        <v/>
      </c>
      <c r="EX141" s="233" t="str">
        <f t="shared" si="88"/>
        <v/>
      </c>
      <c r="EY141" s="233" t="str">
        <f t="shared" si="88"/>
        <v/>
      </c>
      <c r="EZ141" s="233" t="str">
        <f t="shared" si="88"/>
        <v/>
      </c>
      <c r="FA141" s="233" t="str">
        <f t="shared" si="88"/>
        <v/>
      </c>
      <c r="FB141" s="233" t="str">
        <f t="shared" si="88"/>
        <v/>
      </c>
      <c r="FC141" s="233" t="str">
        <f t="shared" si="88"/>
        <v/>
      </c>
      <c r="FD141" s="233" t="str">
        <f t="shared" si="88"/>
        <v/>
      </c>
      <c r="FE141" s="233" t="str">
        <f t="shared" si="88"/>
        <v/>
      </c>
      <c r="FF141" s="233" t="str">
        <f t="shared" si="88"/>
        <v/>
      </c>
      <c r="FG141" s="233" t="str">
        <f t="shared" si="88"/>
        <v/>
      </c>
      <c r="FH141" s="233" t="str">
        <f t="shared" si="88"/>
        <v/>
      </c>
      <c r="FI141" s="233" t="str">
        <f t="shared" si="88"/>
        <v/>
      </c>
      <c r="FJ141" s="233" t="str">
        <f t="shared" si="88"/>
        <v/>
      </c>
      <c r="FK141" s="233" t="str">
        <f t="shared" si="88"/>
        <v/>
      </c>
      <c r="FL141" s="233" t="str">
        <f t="shared" si="88"/>
        <v/>
      </c>
      <c r="FM141" s="233" t="str">
        <f t="shared" si="88"/>
        <v/>
      </c>
      <c r="FN141" s="233" t="str">
        <f t="shared" si="88"/>
        <v/>
      </c>
      <c r="FO141" s="233" t="str">
        <f t="shared" si="88"/>
        <v/>
      </c>
      <c r="FP141" s="233" t="str">
        <f t="shared" si="88"/>
        <v/>
      </c>
      <c r="FQ141" s="233" t="str">
        <f t="shared" si="88"/>
        <v/>
      </c>
      <c r="FR141" s="233" t="str">
        <f t="shared" si="88"/>
        <v/>
      </c>
      <c r="FS141" s="233" t="str">
        <f t="shared" si="88"/>
        <v/>
      </c>
      <c r="FT141" s="233" t="str">
        <f t="shared" si="88"/>
        <v/>
      </c>
      <c r="FU141" s="233" t="str">
        <f t="shared" si="88"/>
        <v/>
      </c>
      <c r="FV141" s="233" t="str">
        <f t="shared" si="88"/>
        <v/>
      </c>
      <c r="FW141" s="233" t="str">
        <f t="shared" si="88"/>
        <v/>
      </c>
      <c r="FX141" s="233" t="str">
        <f t="shared" si="88"/>
        <v/>
      </c>
      <c r="FY141" s="233" t="str">
        <f t="shared" si="88"/>
        <v/>
      </c>
      <c r="FZ141" s="233" t="str">
        <f t="shared" si="88"/>
        <v/>
      </c>
      <c r="GA141" s="233" t="str">
        <f t="shared" si="88"/>
        <v/>
      </c>
      <c r="GB141" s="233" t="str">
        <f t="shared" si="88"/>
        <v/>
      </c>
      <c r="GC141" s="233" t="str">
        <f t="shared" si="88"/>
        <v/>
      </c>
      <c r="GD141" s="233" t="str">
        <f t="shared" si="88"/>
        <v/>
      </c>
      <c r="GE141" s="233" t="str">
        <f t="shared" si="88"/>
        <v/>
      </c>
      <c r="GF141" s="233" t="str">
        <f t="shared" si="88"/>
        <v/>
      </c>
      <c r="GG141" s="233" t="str">
        <f t="shared" si="88"/>
        <v/>
      </c>
      <c r="GH141" s="233" t="str">
        <f t="shared" si="88"/>
        <v/>
      </c>
      <c r="GI141" s="233" t="str">
        <f t="shared" si="88"/>
        <v/>
      </c>
      <c r="GJ141" s="233" t="str">
        <f t="shared" si="88"/>
        <v/>
      </c>
      <c r="GK141" s="233" t="str">
        <f t="shared" si="88"/>
        <v/>
      </c>
      <c r="GL141" s="233" t="str">
        <f t="shared" si="88"/>
        <v/>
      </c>
      <c r="GM141" s="233" t="str">
        <f t="shared" ref="GM141:IX141" si="89">IFERROR(VLOOKUP(GM$5,CoTable,3,FALSE),"")</f>
        <v/>
      </c>
      <c r="GN141" s="233" t="str">
        <f t="shared" si="89"/>
        <v/>
      </c>
      <c r="GO141" s="233" t="str">
        <f t="shared" si="89"/>
        <v/>
      </c>
      <c r="GP141" s="233" t="str">
        <f t="shared" si="89"/>
        <v/>
      </c>
      <c r="GQ141" s="233" t="str">
        <f t="shared" si="89"/>
        <v/>
      </c>
      <c r="GR141" s="233" t="str">
        <f t="shared" si="89"/>
        <v/>
      </c>
      <c r="GS141" s="233" t="str">
        <f t="shared" si="89"/>
        <v/>
      </c>
      <c r="GT141" s="233" t="str">
        <f t="shared" si="89"/>
        <v/>
      </c>
      <c r="GU141" s="233" t="str">
        <f t="shared" si="89"/>
        <v/>
      </c>
      <c r="GV141" s="233" t="str">
        <f t="shared" si="89"/>
        <v/>
      </c>
      <c r="GW141" s="233" t="str">
        <f t="shared" si="89"/>
        <v/>
      </c>
      <c r="GX141" s="233" t="str">
        <f t="shared" si="89"/>
        <v/>
      </c>
      <c r="GY141" s="233" t="str">
        <f t="shared" si="89"/>
        <v/>
      </c>
      <c r="GZ141" s="233" t="str">
        <f t="shared" si="89"/>
        <v/>
      </c>
      <c r="HA141" s="233" t="str">
        <f t="shared" si="89"/>
        <v/>
      </c>
      <c r="HB141" s="233" t="str">
        <f t="shared" si="89"/>
        <v/>
      </c>
      <c r="HC141" s="233" t="str">
        <f t="shared" si="89"/>
        <v/>
      </c>
      <c r="HD141" s="233" t="str">
        <f t="shared" si="89"/>
        <v/>
      </c>
      <c r="HE141" s="233" t="str">
        <f t="shared" si="89"/>
        <v/>
      </c>
      <c r="HF141" s="233" t="str">
        <f t="shared" si="89"/>
        <v/>
      </c>
      <c r="HG141" s="233" t="str">
        <f t="shared" si="89"/>
        <v/>
      </c>
      <c r="HH141" s="233" t="str">
        <f t="shared" si="89"/>
        <v/>
      </c>
      <c r="HI141" s="233" t="str">
        <f t="shared" si="89"/>
        <v/>
      </c>
      <c r="HJ141" s="233" t="str">
        <f t="shared" si="89"/>
        <v/>
      </c>
      <c r="HK141" s="233" t="str">
        <f t="shared" si="89"/>
        <v/>
      </c>
      <c r="HL141" s="233" t="str">
        <f t="shared" si="89"/>
        <v/>
      </c>
      <c r="HM141" s="233" t="str">
        <f t="shared" si="89"/>
        <v/>
      </c>
      <c r="HN141" s="233" t="str">
        <f t="shared" si="89"/>
        <v/>
      </c>
      <c r="HO141" s="233" t="str">
        <f t="shared" si="89"/>
        <v/>
      </c>
      <c r="HP141" s="233" t="str">
        <f t="shared" si="89"/>
        <v/>
      </c>
      <c r="HQ141" s="233" t="str">
        <f t="shared" si="89"/>
        <v/>
      </c>
      <c r="HR141" s="233" t="str">
        <f t="shared" si="89"/>
        <v/>
      </c>
      <c r="HS141" s="233" t="str">
        <f t="shared" si="89"/>
        <v/>
      </c>
      <c r="HT141" s="233" t="str">
        <f t="shared" si="89"/>
        <v/>
      </c>
      <c r="HU141" s="233" t="str">
        <f t="shared" si="89"/>
        <v/>
      </c>
      <c r="HV141" s="233" t="str">
        <f t="shared" si="89"/>
        <v/>
      </c>
      <c r="HW141" s="233" t="str">
        <f t="shared" si="89"/>
        <v/>
      </c>
      <c r="HX141" s="233" t="str">
        <f t="shared" si="89"/>
        <v/>
      </c>
      <c r="HY141" s="233" t="str">
        <f t="shared" si="89"/>
        <v/>
      </c>
      <c r="HZ141" s="233" t="str">
        <f t="shared" si="89"/>
        <v/>
      </c>
      <c r="IA141" s="233" t="str">
        <f t="shared" si="89"/>
        <v/>
      </c>
      <c r="IB141" s="233" t="str">
        <f t="shared" si="89"/>
        <v/>
      </c>
      <c r="IC141" s="233" t="str">
        <f t="shared" si="89"/>
        <v/>
      </c>
      <c r="ID141" s="233" t="str">
        <f t="shared" si="89"/>
        <v/>
      </c>
      <c r="IE141" s="233" t="str">
        <f t="shared" si="89"/>
        <v/>
      </c>
      <c r="IF141" s="233" t="str">
        <f t="shared" si="89"/>
        <v/>
      </c>
      <c r="IG141" s="233" t="str">
        <f t="shared" si="89"/>
        <v/>
      </c>
      <c r="IH141" s="233" t="str">
        <f t="shared" si="89"/>
        <v/>
      </c>
      <c r="II141" s="233" t="str">
        <f t="shared" si="89"/>
        <v/>
      </c>
      <c r="IJ141" s="233" t="str">
        <f t="shared" si="89"/>
        <v/>
      </c>
      <c r="IK141" s="233" t="str">
        <f t="shared" si="89"/>
        <v/>
      </c>
      <c r="IL141" s="233" t="str">
        <f t="shared" si="89"/>
        <v/>
      </c>
      <c r="IM141" s="233" t="str">
        <f t="shared" si="89"/>
        <v/>
      </c>
      <c r="IN141" s="233" t="str">
        <f t="shared" si="89"/>
        <v/>
      </c>
      <c r="IO141" s="233" t="str">
        <f t="shared" si="89"/>
        <v/>
      </c>
      <c r="IP141" s="233" t="str">
        <f t="shared" si="89"/>
        <v/>
      </c>
      <c r="IQ141" s="233" t="str">
        <f t="shared" si="89"/>
        <v/>
      </c>
      <c r="IR141" s="233" t="str">
        <f t="shared" si="89"/>
        <v/>
      </c>
      <c r="IS141" s="233" t="str">
        <f t="shared" si="89"/>
        <v/>
      </c>
      <c r="IT141" s="233" t="str">
        <f t="shared" si="89"/>
        <v/>
      </c>
      <c r="IU141" s="233" t="str">
        <f t="shared" si="89"/>
        <v/>
      </c>
      <c r="IV141" s="233" t="str">
        <f t="shared" si="89"/>
        <v/>
      </c>
      <c r="IW141" s="233" t="str">
        <f t="shared" si="89"/>
        <v/>
      </c>
      <c r="IX141" s="233" t="str">
        <f t="shared" si="89"/>
        <v/>
      </c>
      <c r="IY141" s="233" t="str">
        <f t="shared" ref="IY141:KP141" si="90">IFERROR(VLOOKUP(IY$5,CoTable,3,FALSE),"")</f>
        <v/>
      </c>
      <c r="IZ141" s="233" t="str">
        <f t="shared" si="90"/>
        <v/>
      </c>
      <c r="JA141" s="233" t="str">
        <f t="shared" si="90"/>
        <v/>
      </c>
      <c r="JB141" s="233" t="str">
        <f t="shared" si="90"/>
        <v/>
      </c>
      <c r="JC141" s="233" t="str">
        <f t="shared" si="90"/>
        <v/>
      </c>
      <c r="JD141" s="233" t="str">
        <f t="shared" si="90"/>
        <v/>
      </c>
      <c r="JE141" s="233" t="str">
        <f t="shared" si="90"/>
        <v/>
      </c>
      <c r="JF141" s="233" t="str">
        <f t="shared" si="90"/>
        <v/>
      </c>
      <c r="JG141" s="233" t="str">
        <f t="shared" si="90"/>
        <v/>
      </c>
      <c r="JH141" s="233" t="str">
        <f t="shared" si="90"/>
        <v/>
      </c>
      <c r="JI141" s="233" t="str">
        <f t="shared" si="90"/>
        <v/>
      </c>
      <c r="JJ141" s="233" t="str">
        <f t="shared" si="90"/>
        <v/>
      </c>
      <c r="JK141" s="233" t="str">
        <f t="shared" si="90"/>
        <v/>
      </c>
      <c r="JL141" s="233" t="str">
        <f t="shared" si="90"/>
        <v/>
      </c>
      <c r="JM141" s="233" t="str">
        <f t="shared" si="90"/>
        <v/>
      </c>
      <c r="JN141" s="233" t="str">
        <f t="shared" si="90"/>
        <v/>
      </c>
      <c r="JO141" s="233" t="str">
        <f t="shared" si="90"/>
        <v/>
      </c>
      <c r="JP141" s="233" t="str">
        <f t="shared" si="90"/>
        <v/>
      </c>
      <c r="JQ141" s="233" t="str">
        <f t="shared" si="90"/>
        <v/>
      </c>
      <c r="JR141" s="233" t="str">
        <f t="shared" si="90"/>
        <v/>
      </c>
      <c r="JS141" s="233" t="str">
        <f t="shared" si="90"/>
        <v/>
      </c>
      <c r="JT141" s="233" t="str">
        <f t="shared" si="90"/>
        <v/>
      </c>
      <c r="JU141" s="233" t="str">
        <f t="shared" si="90"/>
        <v/>
      </c>
      <c r="JV141" s="233" t="str">
        <f t="shared" si="90"/>
        <v/>
      </c>
      <c r="JW141" s="233" t="str">
        <f t="shared" si="90"/>
        <v/>
      </c>
      <c r="JX141" s="233" t="str">
        <f t="shared" si="90"/>
        <v/>
      </c>
      <c r="JY141" s="233" t="str">
        <f t="shared" si="90"/>
        <v/>
      </c>
      <c r="JZ141" s="233" t="str">
        <f t="shared" si="90"/>
        <v/>
      </c>
      <c r="KA141" s="233" t="str">
        <f t="shared" si="90"/>
        <v/>
      </c>
      <c r="KB141" s="233" t="str">
        <f t="shared" si="90"/>
        <v/>
      </c>
      <c r="KC141" s="233" t="str">
        <f t="shared" si="90"/>
        <v/>
      </c>
      <c r="KD141" s="233" t="str">
        <f t="shared" si="90"/>
        <v/>
      </c>
      <c r="KE141" s="233" t="str">
        <f t="shared" si="90"/>
        <v/>
      </c>
      <c r="KF141" s="233" t="str">
        <f t="shared" si="90"/>
        <v/>
      </c>
      <c r="KG141" s="233" t="str">
        <f t="shared" si="90"/>
        <v/>
      </c>
      <c r="KH141" s="233" t="str">
        <f t="shared" si="90"/>
        <v/>
      </c>
      <c r="KI141" s="233" t="str">
        <f t="shared" si="90"/>
        <v/>
      </c>
      <c r="KJ141" s="233" t="str">
        <f t="shared" si="90"/>
        <v/>
      </c>
      <c r="KK141" s="233" t="str">
        <f t="shared" si="90"/>
        <v/>
      </c>
      <c r="KL141" s="233" t="str">
        <f t="shared" si="90"/>
        <v/>
      </c>
      <c r="KM141" s="233" t="str">
        <f t="shared" si="90"/>
        <v/>
      </c>
      <c r="KN141" s="233" t="str">
        <f t="shared" si="90"/>
        <v/>
      </c>
      <c r="KO141" s="233" t="str">
        <f t="shared" si="90"/>
        <v/>
      </c>
      <c r="KP141" s="233" t="str">
        <f t="shared" si="90"/>
        <v/>
      </c>
      <c r="KQ141" s="9"/>
      <c r="KR141" s="371" t="s">
        <v>304</v>
      </c>
      <c r="KS141" s="398" t="str">
        <f t="array" ref="KS141">IFERROR(_xlfn.STDEV.P(IF(CoRU="R",IF($C$120:$KP$120&gt;=0,0,""),""),IF(CoRU="R",IF($C$120:$KP$120&lt;0,$C$120:$KP$120,""),"")),"")</f>
        <v/>
      </c>
      <c r="KT141" s="398" t="str">
        <f t="array" ref="KT141">IFERROR(_xlfn.STDEV.P(IF(CoRU="U",IF($C$120:$KP$120&gt;=0,0,""),""),IF(CoRU="U",IF($C$120:$KP$120&lt;0,$C$120:$KP$120,""),"")),"")</f>
        <v/>
      </c>
      <c r="KU141" s="398">
        <f t="array" ref="KU141">IFERROR(_xlfn.STDEV.P(IF($C$120:$KP$120&gt;=0,0,""),IF($C$120:$KP$120&lt;0,$C$120:$KP$120,"")),"")</f>
        <v>0</v>
      </c>
      <c r="KV141" s="407"/>
      <c r="KW141" s="409"/>
      <c r="KX141" s="320" t="s">
        <v>217</v>
      </c>
      <c r="KY141" s="236" t="str">
        <f>IFERROR(AVERAGEIFS(HoldPer,$C$5:$KP$5,KY$144,RU,KY$145,DL,KY$146,DCL,KY$147,Source,KY$148,Instrument,KY$149,DEOF2F,KY$150,CurrentPay,KY$151,F2DIndustry,KY$152,F2DStage,KY$153,Location,KY$154,SB,KY$155,TotalFinCost,"&gt;="&amp;KY$156,TotalFinCost,"&lt;="&amp;KY$157,HoldPer,"&gt;="&amp;KY$162,HoldPer,"&lt;="&amp;KY$163,InitialDate,"&gt;="&amp;KY$164,InitialDate,"&lt;="&amp;KY$165,Rev,"&gt;="&amp;KY$158,Rev,"&lt;="&amp;KY$159,EBITDA,"&gt;="&amp;KY$160,EBITDA,"&lt;="&amp;KY$161,Tog,KY$166),"- -")</f>
        <v>- -</v>
      </c>
      <c r="KZ141" s="318"/>
      <c r="LA141" s="318"/>
      <c r="LB141" s="318"/>
    </row>
    <row r="142" spans="1:314" s="189" customFormat="1" ht="11.25" customHeight="1" outlineLevel="1" x14ac:dyDescent="0.25">
      <c r="B142" s="220" t="s">
        <v>188</v>
      </c>
      <c r="C142" s="235" t="str">
        <f t="shared" ref="C142:BN142" si="91">IFERROR(VLOOKUP(C$5,CoTable,2,FALSE),"")</f>
        <v/>
      </c>
      <c r="D142" s="235" t="str">
        <f t="shared" si="91"/>
        <v/>
      </c>
      <c r="E142" s="235" t="str">
        <f t="shared" si="91"/>
        <v/>
      </c>
      <c r="F142" s="235" t="str">
        <f t="shared" si="91"/>
        <v/>
      </c>
      <c r="G142" s="235" t="str">
        <f t="shared" si="91"/>
        <v/>
      </c>
      <c r="H142" s="235" t="str">
        <f t="shared" si="91"/>
        <v/>
      </c>
      <c r="I142" s="235" t="str">
        <f t="shared" si="91"/>
        <v/>
      </c>
      <c r="J142" s="235" t="str">
        <f t="shared" si="91"/>
        <v/>
      </c>
      <c r="K142" s="235" t="str">
        <f t="shared" si="91"/>
        <v/>
      </c>
      <c r="L142" s="235" t="str">
        <f t="shared" si="91"/>
        <v/>
      </c>
      <c r="M142" s="235" t="str">
        <f t="shared" si="91"/>
        <v/>
      </c>
      <c r="N142" s="235" t="str">
        <f t="shared" si="91"/>
        <v/>
      </c>
      <c r="O142" s="235" t="str">
        <f t="shared" si="91"/>
        <v/>
      </c>
      <c r="P142" s="235" t="str">
        <f t="shared" si="91"/>
        <v/>
      </c>
      <c r="Q142" s="235" t="str">
        <f t="shared" si="91"/>
        <v/>
      </c>
      <c r="R142" s="235" t="str">
        <f t="shared" si="91"/>
        <v/>
      </c>
      <c r="S142" s="235" t="str">
        <f t="shared" si="91"/>
        <v/>
      </c>
      <c r="T142" s="235" t="str">
        <f t="shared" si="91"/>
        <v/>
      </c>
      <c r="U142" s="235" t="str">
        <f t="shared" si="91"/>
        <v/>
      </c>
      <c r="V142" s="235" t="str">
        <f t="shared" si="91"/>
        <v/>
      </c>
      <c r="W142" s="235" t="str">
        <f t="shared" si="91"/>
        <v/>
      </c>
      <c r="X142" s="235" t="str">
        <f t="shared" si="91"/>
        <v/>
      </c>
      <c r="Y142" s="235" t="str">
        <f t="shared" si="91"/>
        <v/>
      </c>
      <c r="Z142" s="235" t="str">
        <f t="shared" si="91"/>
        <v/>
      </c>
      <c r="AA142" s="235" t="str">
        <f t="shared" si="91"/>
        <v/>
      </c>
      <c r="AB142" s="235" t="str">
        <f t="shared" si="91"/>
        <v/>
      </c>
      <c r="AC142" s="235" t="str">
        <f t="shared" si="91"/>
        <v/>
      </c>
      <c r="AD142" s="235" t="str">
        <f t="shared" si="91"/>
        <v/>
      </c>
      <c r="AE142" s="235" t="str">
        <f t="shared" si="91"/>
        <v/>
      </c>
      <c r="AF142" s="235" t="str">
        <f t="shared" si="91"/>
        <v/>
      </c>
      <c r="AG142" s="235" t="str">
        <f t="shared" si="91"/>
        <v/>
      </c>
      <c r="AH142" s="235" t="str">
        <f t="shared" si="91"/>
        <v/>
      </c>
      <c r="AI142" s="235" t="str">
        <f t="shared" si="91"/>
        <v/>
      </c>
      <c r="AJ142" s="235" t="str">
        <f t="shared" si="91"/>
        <v/>
      </c>
      <c r="AK142" s="235" t="str">
        <f t="shared" si="91"/>
        <v/>
      </c>
      <c r="AL142" s="235" t="str">
        <f t="shared" si="91"/>
        <v/>
      </c>
      <c r="AM142" s="235" t="str">
        <f t="shared" si="91"/>
        <v/>
      </c>
      <c r="AN142" s="235" t="str">
        <f t="shared" si="91"/>
        <v/>
      </c>
      <c r="AO142" s="235" t="str">
        <f t="shared" si="91"/>
        <v/>
      </c>
      <c r="AP142" s="235" t="str">
        <f t="shared" si="91"/>
        <v/>
      </c>
      <c r="AQ142" s="235" t="str">
        <f t="shared" si="91"/>
        <v/>
      </c>
      <c r="AR142" s="235" t="str">
        <f t="shared" si="91"/>
        <v/>
      </c>
      <c r="AS142" s="235" t="str">
        <f t="shared" si="91"/>
        <v/>
      </c>
      <c r="AT142" s="235" t="str">
        <f t="shared" si="91"/>
        <v/>
      </c>
      <c r="AU142" s="235" t="str">
        <f t="shared" si="91"/>
        <v/>
      </c>
      <c r="AV142" s="235" t="str">
        <f t="shared" si="91"/>
        <v/>
      </c>
      <c r="AW142" s="235" t="str">
        <f t="shared" si="91"/>
        <v/>
      </c>
      <c r="AX142" s="235" t="str">
        <f t="shared" si="91"/>
        <v/>
      </c>
      <c r="AY142" s="235" t="str">
        <f t="shared" si="91"/>
        <v/>
      </c>
      <c r="AZ142" s="235" t="str">
        <f t="shared" si="91"/>
        <v/>
      </c>
      <c r="BA142" s="235" t="str">
        <f t="shared" si="91"/>
        <v/>
      </c>
      <c r="BB142" s="235" t="str">
        <f t="shared" si="91"/>
        <v/>
      </c>
      <c r="BC142" s="235" t="str">
        <f t="shared" si="91"/>
        <v/>
      </c>
      <c r="BD142" s="235" t="str">
        <f t="shared" si="91"/>
        <v/>
      </c>
      <c r="BE142" s="235" t="str">
        <f t="shared" si="91"/>
        <v/>
      </c>
      <c r="BF142" s="235" t="str">
        <f t="shared" si="91"/>
        <v/>
      </c>
      <c r="BG142" s="235" t="str">
        <f t="shared" si="91"/>
        <v/>
      </c>
      <c r="BH142" s="235" t="str">
        <f t="shared" si="91"/>
        <v/>
      </c>
      <c r="BI142" s="235" t="str">
        <f t="shared" si="91"/>
        <v/>
      </c>
      <c r="BJ142" s="235" t="str">
        <f t="shared" si="91"/>
        <v/>
      </c>
      <c r="BK142" s="235" t="str">
        <f t="shared" si="91"/>
        <v/>
      </c>
      <c r="BL142" s="235" t="str">
        <f t="shared" si="91"/>
        <v/>
      </c>
      <c r="BM142" s="235" t="str">
        <f t="shared" si="91"/>
        <v/>
      </c>
      <c r="BN142" s="235" t="str">
        <f t="shared" si="91"/>
        <v/>
      </c>
      <c r="BO142" s="235" t="str">
        <f t="shared" ref="BO142:DZ142" si="92">IFERROR(VLOOKUP(BO$5,CoTable,2,FALSE),"")</f>
        <v/>
      </c>
      <c r="BP142" s="235" t="str">
        <f t="shared" si="92"/>
        <v/>
      </c>
      <c r="BQ142" s="235" t="str">
        <f t="shared" si="92"/>
        <v/>
      </c>
      <c r="BR142" s="235" t="str">
        <f t="shared" si="92"/>
        <v/>
      </c>
      <c r="BS142" s="235" t="str">
        <f t="shared" si="92"/>
        <v/>
      </c>
      <c r="BT142" s="235" t="str">
        <f t="shared" si="92"/>
        <v/>
      </c>
      <c r="BU142" s="235" t="str">
        <f t="shared" si="92"/>
        <v/>
      </c>
      <c r="BV142" s="235" t="str">
        <f t="shared" si="92"/>
        <v/>
      </c>
      <c r="BW142" s="235" t="str">
        <f t="shared" si="92"/>
        <v/>
      </c>
      <c r="BX142" s="235" t="str">
        <f t="shared" si="92"/>
        <v/>
      </c>
      <c r="BY142" s="235" t="str">
        <f t="shared" si="92"/>
        <v/>
      </c>
      <c r="BZ142" s="235" t="str">
        <f t="shared" si="92"/>
        <v/>
      </c>
      <c r="CA142" s="235" t="str">
        <f t="shared" si="92"/>
        <v/>
      </c>
      <c r="CB142" s="235" t="str">
        <f t="shared" si="92"/>
        <v/>
      </c>
      <c r="CC142" s="235" t="str">
        <f t="shared" si="92"/>
        <v/>
      </c>
      <c r="CD142" s="235" t="str">
        <f t="shared" si="92"/>
        <v/>
      </c>
      <c r="CE142" s="235" t="str">
        <f t="shared" si="92"/>
        <v/>
      </c>
      <c r="CF142" s="235" t="str">
        <f t="shared" si="92"/>
        <v/>
      </c>
      <c r="CG142" s="235" t="str">
        <f t="shared" si="92"/>
        <v/>
      </c>
      <c r="CH142" s="235" t="str">
        <f t="shared" si="92"/>
        <v/>
      </c>
      <c r="CI142" s="235" t="str">
        <f t="shared" si="92"/>
        <v/>
      </c>
      <c r="CJ142" s="235" t="str">
        <f t="shared" si="92"/>
        <v/>
      </c>
      <c r="CK142" s="235" t="str">
        <f t="shared" si="92"/>
        <v/>
      </c>
      <c r="CL142" s="235" t="str">
        <f t="shared" si="92"/>
        <v/>
      </c>
      <c r="CM142" s="235" t="str">
        <f t="shared" si="92"/>
        <v/>
      </c>
      <c r="CN142" s="235" t="str">
        <f t="shared" si="92"/>
        <v/>
      </c>
      <c r="CO142" s="235" t="str">
        <f t="shared" si="92"/>
        <v/>
      </c>
      <c r="CP142" s="235" t="str">
        <f t="shared" si="92"/>
        <v/>
      </c>
      <c r="CQ142" s="235" t="str">
        <f t="shared" si="92"/>
        <v/>
      </c>
      <c r="CR142" s="235" t="str">
        <f t="shared" si="92"/>
        <v/>
      </c>
      <c r="CS142" s="235" t="str">
        <f t="shared" si="92"/>
        <v/>
      </c>
      <c r="CT142" s="235" t="str">
        <f t="shared" si="92"/>
        <v/>
      </c>
      <c r="CU142" s="235" t="str">
        <f t="shared" si="92"/>
        <v/>
      </c>
      <c r="CV142" s="235" t="str">
        <f t="shared" si="92"/>
        <v/>
      </c>
      <c r="CW142" s="235" t="str">
        <f t="shared" si="92"/>
        <v/>
      </c>
      <c r="CX142" s="235" t="str">
        <f t="shared" si="92"/>
        <v/>
      </c>
      <c r="CY142" s="235" t="str">
        <f t="shared" si="92"/>
        <v/>
      </c>
      <c r="CZ142" s="235" t="str">
        <f t="shared" si="92"/>
        <v/>
      </c>
      <c r="DA142" s="235" t="str">
        <f t="shared" si="92"/>
        <v/>
      </c>
      <c r="DB142" s="235" t="str">
        <f t="shared" si="92"/>
        <v/>
      </c>
      <c r="DC142" s="235" t="str">
        <f t="shared" si="92"/>
        <v/>
      </c>
      <c r="DD142" s="235" t="str">
        <f t="shared" si="92"/>
        <v/>
      </c>
      <c r="DE142" s="235" t="str">
        <f t="shared" si="92"/>
        <v/>
      </c>
      <c r="DF142" s="235" t="str">
        <f t="shared" si="92"/>
        <v/>
      </c>
      <c r="DG142" s="235" t="str">
        <f t="shared" si="92"/>
        <v/>
      </c>
      <c r="DH142" s="235" t="str">
        <f t="shared" si="92"/>
        <v/>
      </c>
      <c r="DI142" s="235" t="str">
        <f t="shared" si="92"/>
        <v/>
      </c>
      <c r="DJ142" s="235" t="str">
        <f t="shared" si="92"/>
        <v/>
      </c>
      <c r="DK142" s="235" t="str">
        <f t="shared" si="92"/>
        <v/>
      </c>
      <c r="DL142" s="235" t="str">
        <f t="shared" si="92"/>
        <v/>
      </c>
      <c r="DM142" s="235" t="str">
        <f t="shared" si="92"/>
        <v/>
      </c>
      <c r="DN142" s="235" t="str">
        <f t="shared" si="92"/>
        <v/>
      </c>
      <c r="DO142" s="235" t="str">
        <f t="shared" si="92"/>
        <v/>
      </c>
      <c r="DP142" s="235" t="str">
        <f t="shared" si="92"/>
        <v/>
      </c>
      <c r="DQ142" s="235" t="str">
        <f t="shared" si="92"/>
        <v/>
      </c>
      <c r="DR142" s="235" t="str">
        <f t="shared" si="92"/>
        <v/>
      </c>
      <c r="DS142" s="235" t="str">
        <f t="shared" si="92"/>
        <v/>
      </c>
      <c r="DT142" s="235" t="str">
        <f t="shared" si="92"/>
        <v/>
      </c>
      <c r="DU142" s="235" t="str">
        <f t="shared" si="92"/>
        <v/>
      </c>
      <c r="DV142" s="235" t="str">
        <f t="shared" si="92"/>
        <v/>
      </c>
      <c r="DW142" s="235" t="str">
        <f t="shared" si="92"/>
        <v/>
      </c>
      <c r="DX142" s="235" t="str">
        <f t="shared" si="92"/>
        <v/>
      </c>
      <c r="DY142" s="235" t="str">
        <f t="shared" si="92"/>
        <v/>
      </c>
      <c r="DZ142" s="235" t="str">
        <f t="shared" si="92"/>
        <v/>
      </c>
      <c r="EA142" s="235" t="str">
        <f t="shared" ref="EA142:GL142" si="93">IFERROR(VLOOKUP(EA$5,CoTable,2,FALSE),"")</f>
        <v/>
      </c>
      <c r="EB142" s="235" t="str">
        <f t="shared" si="93"/>
        <v/>
      </c>
      <c r="EC142" s="235" t="str">
        <f t="shared" si="93"/>
        <v/>
      </c>
      <c r="ED142" s="235" t="str">
        <f t="shared" si="93"/>
        <v/>
      </c>
      <c r="EE142" s="235" t="str">
        <f t="shared" si="93"/>
        <v/>
      </c>
      <c r="EF142" s="235" t="str">
        <f t="shared" si="93"/>
        <v/>
      </c>
      <c r="EG142" s="235" t="str">
        <f t="shared" si="93"/>
        <v/>
      </c>
      <c r="EH142" s="235" t="str">
        <f t="shared" si="93"/>
        <v/>
      </c>
      <c r="EI142" s="235" t="str">
        <f t="shared" si="93"/>
        <v/>
      </c>
      <c r="EJ142" s="235" t="str">
        <f t="shared" si="93"/>
        <v/>
      </c>
      <c r="EK142" s="235" t="str">
        <f t="shared" si="93"/>
        <v/>
      </c>
      <c r="EL142" s="235" t="str">
        <f t="shared" si="93"/>
        <v/>
      </c>
      <c r="EM142" s="235" t="str">
        <f t="shared" si="93"/>
        <v/>
      </c>
      <c r="EN142" s="235" t="str">
        <f t="shared" si="93"/>
        <v/>
      </c>
      <c r="EO142" s="235" t="str">
        <f t="shared" si="93"/>
        <v/>
      </c>
      <c r="EP142" s="235" t="str">
        <f t="shared" si="93"/>
        <v/>
      </c>
      <c r="EQ142" s="235" t="str">
        <f t="shared" si="93"/>
        <v/>
      </c>
      <c r="ER142" s="235" t="str">
        <f t="shared" si="93"/>
        <v/>
      </c>
      <c r="ES142" s="235" t="str">
        <f t="shared" si="93"/>
        <v/>
      </c>
      <c r="ET142" s="235" t="str">
        <f t="shared" si="93"/>
        <v/>
      </c>
      <c r="EU142" s="235" t="str">
        <f t="shared" si="93"/>
        <v/>
      </c>
      <c r="EV142" s="235" t="str">
        <f t="shared" si="93"/>
        <v/>
      </c>
      <c r="EW142" s="235" t="str">
        <f t="shared" si="93"/>
        <v/>
      </c>
      <c r="EX142" s="235" t="str">
        <f t="shared" si="93"/>
        <v/>
      </c>
      <c r="EY142" s="235" t="str">
        <f t="shared" si="93"/>
        <v/>
      </c>
      <c r="EZ142" s="235" t="str">
        <f t="shared" si="93"/>
        <v/>
      </c>
      <c r="FA142" s="235" t="str">
        <f t="shared" si="93"/>
        <v/>
      </c>
      <c r="FB142" s="235" t="str">
        <f t="shared" si="93"/>
        <v/>
      </c>
      <c r="FC142" s="235" t="str">
        <f t="shared" si="93"/>
        <v/>
      </c>
      <c r="FD142" s="235" t="str">
        <f t="shared" si="93"/>
        <v/>
      </c>
      <c r="FE142" s="235" t="str">
        <f t="shared" si="93"/>
        <v/>
      </c>
      <c r="FF142" s="235" t="str">
        <f t="shared" si="93"/>
        <v/>
      </c>
      <c r="FG142" s="235" t="str">
        <f t="shared" si="93"/>
        <v/>
      </c>
      <c r="FH142" s="235" t="str">
        <f t="shared" si="93"/>
        <v/>
      </c>
      <c r="FI142" s="235" t="str">
        <f t="shared" si="93"/>
        <v/>
      </c>
      <c r="FJ142" s="235" t="str">
        <f t="shared" si="93"/>
        <v/>
      </c>
      <c r="FK142" s="235" t="str">
        <f t="shared" si="93"/>
        <v/>
      </c>
      <c r="FL142" s="235" t="str">
        <f t="shared" si="93"/>
        <v/>
      </c>
      <c r="FM142" s="235" t="str">
        <f t="shared" si="93"/>
        <v/>
      </c>
      <c r="FN142" s="235" t="str">
        <f t="shared" si="93"/>
        <v/>
      </c>
      <c r="FO142" s="235" t="str">
        <f t="shared" si="93"/>
        <v/>
      </c>
      <c r="FP142" s="235" t="str">
        <f t="shared" si="93"/>
        <v/>
      </c>
      <c r="FQ142" s="235" t="str">
        <f t="shared" si="93"/>
        <v/>
      </c>
      <c r="FR142" s="235" t="str">
        <f t="shared" si="93"/>
        <v/>
      </c>
      <c r="FS142" s="235" t="str">
        <f t="shared" si="93"/>
        <v/>
      </c>
      <c r="FT142" s="235" t="str">
        <f t="shared" si="93"/>
        <v/>
      </c>
      <c r="FU142" s="235" t="str">
        <f t="shared" si="93"/>
        <v/>
      </c>
      <c r="FV142" s="235" t="str">
        <f t="shared" si="93"/>
        <v/>
      </c>
      <c r="FW142" s="235" t="str">
        <f t="shared" si="93"/>
        <v/>
      </c>
      <c r="FX142" s="235" t="str">
        <f t="shared" si="93"/>
        <v/>
      </c>
      <c r="FY142" s="235" t="str">
        <f t="shared" si="93"/>
        <v/>
      </c>
      <c r="FZ142" s="235" t="str">
        <f t="shared" si="93"/>
        <v/>
      </c>
      <c r="GA142" s="235" t="str">
        <f t="shared" si="93"/>
        <v/>
      </c>
      <c r="GB142" s="235" t="str">
        <f t="shared" si="93"/>
        <v/>
      </c>
      <c r="GC142" s="235" t="str">
        <f t="shared" si="93"/>
        <v/>
      </c>
      <c r="GD142" s="235" t="str">
        <f t="shared" si="93"/>
        <v/>
      </c>
      <c r="GE142" s="235" t="str">
        <f t="shared" si="93"/>
        <v/>
      </c>
      <c r="GF142" s="235" t="str">
        <f t="shared" si="93"/>
        <v/>
      </c>
      <c r="GG142" s="235" t="str">
        <f t="shared" si="93"/>
        <v/>
      </c>
      <c r="GH142" s="235" t="str">
        <f t="shared" si="93"/>
        <v/>
      </c>
      <c r="GI142" s="235" t="str">
        <f t="shared" si="93"/>
        <v/>
      </c>
      <c r="GJ142" s="235" t="str">
        <f t="shared" si="93"/>
        <v/>
      </c>
      <c r="GK142" s="235" t="str">
        <f t="shared" si="93"/>
        <v/>
      </c>
      <c r="GL142" s="235" t="str">
        <f t="shared" si="93"/>
        <v/>
      </c>
      <c r="GM142" s="235" t="str">
        <f t="shared" ref="GM142:IX142" si="94">IFERROR(VLOOKUP(GM$5,CoTable,2,FALSE),"")</f>
        <v/>
      </c>
      <c r="GN142" s="235" t="str">
        <f t="shared" si="94"/>
        <v/>
      </c>
      <c r="GO142" s="235" t="str">
        <f t="shared" si="94"/>
        <v/>
      </c>
      <c r="GP142" s="235" t="str">
        <f t="shared" si="94"/>
        <v/>
      </c>
      <c r="GQ142" s="235" t="str">
        <f t="shared" si="94"/>
        <v/>
      </c>
      <c r="GR142" s="235" t="str">
        <f t="shared" si="94"/>
        <v/>
      </c>
      <c r="GS142" s="235" t="str">
        <f t="shared" si="94"/>
        <v/>
      </c>
      <c r="GT142" s="235" t="str">
        <f t="shared" si="94"/>
        <v/>
      </c>
      <c r="GU142" s="235" t="str">
        <f t="shared" si="94"/>
        <v/>
      </c>
      <c r="GV142" s="235" t="str">
        <f t="shared" si="94"/>
        <v/>
      </c>
      <c r="GW142" s="235" t="str">
        <f t="shared" si="94"/>
        <v/>
      </c>
      <c r="GX142" s="235" t="str">
        <f t="shared" si="94"/>
        <v/>
      </c>
      <c r="GY142" s="235" t="str">
        <f t="shared" si="94"/>
        <v/>
      </c>
      <c r="GZ142" s="235" t="str">
        <f t="shared" si="94"/>
        <v/>
      </c>
      <c r="HA142" s="235" t="str">
        <f t="shared" si="94"/>
        <v/>
      </c>
      <c r="HB142" s="235" t="str">
        <f t="shared" si="94"/>
        <v/>
      </c>
      <c r="HC142" s="235" t="str">
        <f t="shared" si="94"/>
        <v/>
      </c>
      <c r="HD142" s="235" t="str">
        <f t="shared" si="94"/>
        <v/>
      </c>
      <c r="HE142" s="235" t="str">
        <f t="shared" si="94"/>
        <v/>
      </c>
      <c r="HF142" s="235" t="str">
        <f t="shared" si="94"/>
        <v/>
      </c>
      <c r="HG142" s="235" t="str">
        <f t="shared" si="94"/>
        <v/>
      </c>
      <c r="HH142" s="235" t="str">
        <f t="shared" si="94"/>
        <v/>
      </c>
      <c r="HI142" s="235" t="str">
        <f t="shared" si="94"/>
        <v/>
      </c>
      <c r="HJ142" s="235" t="str">
        <f t="shared" si="94"/>
        <v/>
      </c>
      <c r="HK142" s="235" t="str">
        <f t="shared" si="94"/>
        <v/>
      </c>
      <c r="HL142" s="235" t="str">
        <f t="shared" si="94"/>
        <v/>
      </c>
      <c r="HM142" s="235" t="str">
        <f t="shared" si="94"/>
        <v/>
      </c>
      <c r="HN142" s="235" t="str">
        <f t="shared" si="94"/>
        <v/>
      </c>
      <c r="HO142" s="235" t="str">
        <f t="shared" si="94"/>
        <v/>
      </c>
      <c r="HP142" s="235" t="str">
        <f t="shared" si="94"/>
        <v/>
      </c>
      <c r="HQ142" s="235" t="str">
        <f t="shared" si="94"/>
        <v/>
      </c>
      <c r="HR142" s="235" t="str">
        <f t="shared" si="94"/>
        <v/>
      </c>
      <c r="HS142" s="235" t="str">
        <f t="shared" si="94"/>
        <v/>
      </c>
      <c r="HT142" s="235" t="str">
        <f t="shared" si="94"/>
        <v/>
      </c>
      <c r="HU142" s="235" t="str">
        <f t="shared" si="94"/>
        <v/>
      </c>
      <c r="HV142" s="235" t="str">
        <f t="shared" si="94"/>
        <v/>
      </c>
      <c r="HW142" s="235" t="str">
        <f t="shared" si="94"/>
        <v/>
      </c>
      <c r="HX142" s="235" t="str">
        <f t="shared" si="94"/>
        <v/>
      </c>
      <c r="HY142" s="235" t="str">
        <f t="shared" si="94"/>
        <v/>
      </c>
      <c r="HZ142" s="235" t="str">
        <f t="shared" si="94"/>
        <v/>
      </c>
      <c r="IA142" s="235" t="str">
        <f t="shared" si="94"/>
        <v/>
      </c>
      <c r="IB142" s="235" t="str">
        <f t="shared" si="94"/>
        <v/>
      </c>
      <c r="IC142" s="235" t="str">
        <f t="shared" si="94"/>
        <v/>
      </c>
      <c r="ID142" s="235" t="str">
        <f t="shared" si="94"/>
        <v/>
      </c>
      <c r="IE142" s="235" t="str">
        <f t="shared" si="94"/>
        <v/>
      </c>
      <c r="IF142" s="235" t="str">
        <f t="shared" si="94"/>
        <v/>
      </c>
      <c r="IG142" s="235" t="str">
        <f t="shared" si="94"/>
        <v/>
      </c>
      <c r="IH142" s="235" t="str">
        <f t="shared" si="94"/>
        <v/>
      </c>
      <c r="II142" s="235" t="str">
        <f t="shared" si="94"/>
        <v/>
      </c>
      <c r="IJ142" s="235" t="str">
        <f t="shared" si="94"/>
        <v/>
      </c>
      <c r="IK142" s="235" t="str">
        <f t="shared" si="94"/>
        <v/>
      </c>
      <c r="IL142" s="235" t="str">
        <f t="shared" si="94"/>
        <v/>
      </c>
      <c r="IM142" s="235" t="str">
        <f t="shared" si="94"/>
        <v/>
      </c>
      <c r="IN142" s="235" t="str">
        <f t="shared" si="94"/>
        <v/>
      </c>
      <c r="IO142" s="235" t="str">
        <f t="shared" si="94"/>
        <v/>
      </c>
      <c r="IP142" s="235" t="str">
        <f t="shared" si="94"/>
        <v/>
      </c>
      <c r="IQ142" s="235" t="str">
        <f t="shared" si="94"/>
        <v/>
      </c>
      <c r="IR142" s="235" t="str">
        <f t="shared" si="94"/>
        <v/>
      </c>
      <c r="IS142" s="235" t="str">
        <f t="shared" si="94"/>
        <v/>
      </c>
      <c r="IT142" s="235" t="str">
        <f t="shared" si="94"/>
        <v/>
      </c>
      <c r="IU142" s="235" t="str">
        <f t="shared" si="94"/>
        <v/>
      </c>
      <c r="IV142" s="235" t="str">
        <f t="shared" si="94"/>
        <v/>
      </c>
      <c r="IW142" s="235" t="str">
        <f t="shared" si="94"/>
        <v/>
      </c>
      <c r="IX142" s="235" t="str">
        <f t="shared" si="94"/>
        <v/>
      </c>
      <c r="IY142" s="235" t="str">
        <f t="shared" ref="IY142:KP142" si="95">IFERROR(VLOOKUP(IY$5,CoTable,2,FALSE),"")</f>
        <v/>
      </c>
      <c r="IZ142" s="235" t="str">
        <f t="shared" si="95"/>
        <v/>
      </c>
      <c r="JA142" s="235" t="str">
        <f t="shared" si="95"/>
        <v/>
      </c>
      <c r="JB142" s="235" t="str">
        <f t="shared" si="95"/>
        <v/>
      </c>
      <c r="JC142" s="235" t="str">
        <f t="shared" si="95"/>
        <v/>
      </c>
      <c r="JD142" s="235" t="str">
        <f t="shared" si="95"/>
        <v/>
      </c>
      <c r="JE142" s="235" t="str">
        <f t="shared" si="95"/>
        <v/>
      </c>
      <c r="JF142" s="235" t="str">
        <f t="shared" si="95"/>
        <v/>
      </c>
      <c r="JG142" s="235" t="str">
        <f t="shared" si="95"/>
        <v/>
      </c>
      <c r="JH142" s="235" t="str">
        <f t="shared" si="95"/>
        <v/>
      </c>
      <c r="JI142" s="235" t="str">
        <f t="shared" si="95"/>
        <v/>
      </c>
      <c r="JJ142" s="235" t="str">
        <f t="shared" si="95"/>
        <v/>
      </c>
      <c r="JK142" s="235" t="str">
        <f t="shared" si="95"/>
        <v/>
      </c>
      <c r="JL142" s="235" t="str">
        <f t="shared" si="95"/>
        <v/>
      </c>
      <c r="JM142" s="235" t="str">
        <f t="shared" si="95"/>
        <v/>
      </c>
      <c r="JN142" s="235" t="str">
        <f t="shared" si="95"/>
        <v/>
      </c>
      <c r="JO142" s="235" t="str">
        <f t="shared" si="95"/>
        <v/>
      </c>
      <c r="JP142" s="235" t="str">
        <f t="shared" si="95"/>
        <v/>
      </c>
      <c r="JQ142" s="235" t="str">
        <f t="shared" si="95"/>
        <v/>
      </c>
      <c r="JR142" s="235" t="str">
        <f t="shared" si="95"/>
        <v/>
      </c>
      <c r="JS142" s="235" t="str">
        <f t="shared" si="95"/>
        <v/>
      </c>
      <c r="JT142" s="235" t="str">
        <f t="shared" si="95"/>
        <v/>
      </c>
      <c r="JU142" s="235" t="str">
        <f t="shared" si="95"/>
        <v/>
      </c>
      <c r="JV142" s="235" t="str">
        <f t="shared" si="95"/>
        <v/>
      </c>
      <c r="JW142" s="235" t="str">
        <f t="shared" si="95"/>
        <v/>
      </c>
      <c r="JX142" s="235" t="str">
        <f t="shared" si="95"/>
        <v/>
      </c>
      <c r="JY142" s="235" t="str">
        <f t="shared" si="95"/>
        <v/>
      </c>
      <c r="JZ142" s="235" t="str">
        <f t="shared" si="95"/>
        <v/>
      </c>
      <c r="KA142" s="235" t="str">
        <f t="shared" si="95"/>
        <v/>
      </c>
      <c r="KB142" s="235" t="str">
        <f t="shared" si="95"/>
        <v/>
      </c>
      <c r="KC142" s="235" t="str">
        <f t="shared" si="95"/>
        <v/>
      </c>
      <c r="KD142" s="235" t="str">
        <f t="shared" si="95"/>
        <v/>
      </c>
      <c r="KE142" s="235" t="str">
        <f t="shared" si="95"/>
        <v/>
      </c>
      <c r="KF142" s="235" t="str">
        <f t="shared" si="95"/>
        <v/>
      </c>
      <c r="KG142" s="235" t="str">
        <f t="shared" si="95"/>
        <v/>
      </c>
      <c r="KH142" s="235" t="str">
        <f t="shared" si="95"/>
        <v/>
      </c>
      <c r="KI142" s="235" t="str">
        <f t="shared" si="95"/>
        <v/>
      </c>
      <c r="KJ142" s="235" t="str">
        <f t="shared" si="95"/>
        <v/>
      </c>
      <c r="KK142" s="235" t="str">
        <f t="shared" si="95"/>
        <v/>
      </c>
      <c r="KL142" s="235" t="str">
        <f t="shared" si="95"/>
        <v/>
      </c>
      <c r="KM142" s="235" t="str">
        <f t="shared" si="95"/>
        <v/>
      </c>
      <c r="KN142" s="235" t="str">
        <f t="shared" si="95"/>
        <v/>
      </c>
      <c r="KO142" s="235" t="str">
        <f t="shared" si="95"/>
        <v/>
      </c>
      <c r="KP142" s="235" t="str">
        <f t="shared" si="95"/>
        <v/>
      </c>
      <c r="KQ142" s="9"/>
      <c r="KR142" s="368" t="s">
        <v>56</v>
      </c>
      <c r="KS142" s="398" t="e">
        <f t="array" ref="KS142">-SUMIFS(GainLoss,CoRU,"R",GainLoss,"&lt;0")/KS126</f>
        <v>#DIV/0!</v>
      </c>
      <c r="KT142" s="398" t="e">
        <f>-SUMIFS(GainLoss,CoRU,"U",GainLoss,"&lt;0")/KT126</f>
        <v>#DIV/0!</v>
      </c>
      <c r="KU142" s="398" t="e">
        <f>-SUMIFS(GainLoss,GainLoss,"&lt;0")/F2DInvestedCap</f>
        <v>#DIV/0!</v>
      </c>
      <c r="KV142" s="407"/>
      <c r="KW142" s="409"/>
      <c r="KX142" s="316"/>
      <c r="KY142" s="185"/>
      <c r="KZ142" s="318"/>
      <c r="LA142" s="318"/>
      <c r="LB142" s="318"/>
    </row>
    <row r="143" spans="1:314" ht="12" customHeight="1" outlineLevel="1" x14ac:dyDescent="0.25">
      <c r="A143" s="189"/>
      <c r="B143" s="220"/>
      <c r="C143" s="475"/>
      <c r="D143" s="475"/>
      <c r="E143" s="475"/>
      <c r="F143" s="475"/>
      <c r="G143" s="475"/>
      <c r="H143" s="475"/>
      <c r="I143" s="475"/>
      <c r="J143" s="475"/>
      <c r="K143" s="475"/>
      <c r="L143" s="475"/>
      <c r="M143" s="475"/>
      <c r="N143" s="475"/>
      <c r="O143" s="475"/>
      <c r="P143" s="475"/>
      <c r="Q143" s="475"/>
      <c r="R143" s="475"/>
      <c r="S143" s="475"/>
      <c r="T143" s="475"/>
      <c r="U143" s="475"/>
      <c r="V143" s="475"/>
      <c r="W143" s="475"/>
      <c r="X143" s="475"/>
      <c r="Y143" s="475"/>
      <c r="Z143" s="475"/>
      <c r="AA143" s="475"/>
      <c r="AB143" s="475"/>
      <c r="AC143" s="475"/>
      <c r="AD143" s="475"/>
      <c r="AE143" s="475"/>
      <c r="AF143" s="475"/>
      <c r="AG143" s="475"/>
      <c r="AH143" s="475"/>
      <c r="AI143" s="475"/>
      <c r="AJ143" s="475"/>
      <c r="AK143" s="475"/>
      <c r="AL143" s="475"/>
      <c r="AM143" s="475"/>
      <c r="AN143" s="475"/>
      <c r="AO143" s="475"/>
      <c r="AP143" s="475"/>
      <c r="AQ143" s="475"/>
      <c r="AR143" s="475"/>
      <c r="AS143" s="475"/>
      <c r="AT143" s="475"/>
      <c r="AU143" s="475"/>
      <c r="AV143" s="475"/>
      <c r="AW143" s="475"/>
      <c r="AX143" s="475"/>
      <c r="AY143" s="475"/>
      <c r="AZ143" s="475"/>
      <c r="BA143" s="475"/>
      <c r="BB143" s="475"/>
      <c r="BC143" s="475"/>
      <c r="BD143" s="475"/>
      <c r="BE143" s="475"/>
      <c r="BF143" s="475"/>
      <c r="BG143" s="475"/>
      <c r="BH143" s="475"/>
      <c r="BI143" s="475"/>
      <c r="BJ143" s="475"/>
      <c r="BK143" s="475"/>
      <c r="BL143" s="475"/>
      <c r="BM143" s="475"/>
      <c r="BN143" s="475"/>
      <c r="BO143" s="475"/>
      <c r="BP143" s="475"/>
      <c r="BQ143" s="475"/>
      <c r="BR143" s="475"/>
      <c r="BS143" s="475"/>
      <c r="BT143" s="475"/>
      <c r="BU143" s="475"/>
      <c r="BV143" s="475"/>
      <c r="BW143" s="475"/>
      <c r="BX143" s="475"/>
      <c r="BY143" s="475"/>
      <c r="BZ143" s="475"/>
      <c r="CA143" s="475"/>
      <c r="CB143" s="475"/>
      <c r="CC143" s="475"/>
      <c r="CD143" s="475"/>
      <c r="CE143" s="475"/>
      <c r="CF143" s="475"/>
      <c r="CG143" s="475"/>
      <c r="CH143" s="475"/>
      <c r="CI143" s="475"/>
      <c r="CJ143" s="475"/>
      <c r="CK143" s="475"/>
      <c r="CL143" s="475"/>
      <c r="CM143" s="475"/>
      <c r="CN143" s="475"/>
      <c r="CO143" s="475"/>
      <c r="CP143" s="475"/>
      <c r="CQ143" s="475"/>
      <c r="CR143" s="475"/>
      <c r="CS143" s="475"/>
      <c r="CT143" s="475"/>
      <c r="CU143" s="475"/>
      <c r="CV143" s="475"/>
      <c r="CW143" s="475"/>
      <c r="CX143" s="475"/>
      <c r="CY143" s="475"/>
      <c r="CZ143" s="475"/>
      <c r="DA143" s="475"/>
      <c r="DB143" s="475"/>
      <c r="DC143" s="475"/>
      <c r="DD143" s="475"/>
      <c r="DE143" s="475"/>
      <c r="DF143" s="475"/>
      <c r="DG143" s="475"/>
      <c r="DH143" s="475"/>
      <c r="DI143" s="475"/>
      <c r="DJ143" s="475"/>
      <c r="DK143" s="475"/>
      <c r="DL143" s="475"/>
      <c r="DM143" s="475"/>
      <c r="DN143" s="475"/>
      <c r="DO143" s="475"/>
      <c r="DP143" s="475"/>
      <c r="DQ143" s="475"/>
      <c r="DR143" s="475"/>
      <c r="DS143" s="475"/>
      <c r="DT143" s="475"/>
      <c r="DU143" s="475"/>
      <c r="DV143" s="475"/>
      <c r="DW143" s="475"/>
      <c r="DX143" s="475"/>
      <c r="DY143" s="475"/>
      <c r="DZ143" s="475"/>
      <c r="EA143" s="475"/>
      <c r="EB143" s="475"/>
      <c r="EC143" s="475"/>
      <c r="ED143" s="475"/>
      <c r="EE143" s="475"/>
      <c r="EF143" s="475"/>
      <c r="EG143" s="475"/>
      <c r="EH143" s="475"/>
      <c r="EI143" s="475"/>
      <c r="EJ143" s="475"/>
      <c r="EK143" s="475"/>
      <c r="EL143" s="475"/>
      <c r="EM143" s="475"/>
      <c r="EN143" s="475"/>
      <c r="EO143" s="475"/>
      <c r="EP143" s="475"/>
      <c r="EQ143" s="475"/>
      <c r="ER143" s="475"/>
      <c r="ES143" s="475"/>
      <c r="ET143" s="475"/>
      <c r="EU143" s="475"/>
      <c r="EV143" s="475"/>
      <c r="EW143" s="475"/>
      <c r="EX143" s="475"/>
      <c r="EY143" s="475"/>
      <c r="EZ143" s="475"/>
      <c r="FA143" s="475"/>
      <c r="FB143" s="475"/>
      <c r="FC143" s="475"/>
      <c r="FD143" s="475"/>
      <c r="FE143" s="475"/>
      <c r="FF143" s="475"/>
      <c r="FG143" s="475"/>
      <c r="FH143" s="475"/>
      <c r="FI143" s="475"/>
      <c r="FJ143" s="475"/>
      <c r="FK143" s="475"/>
      <c r="FL143" s="475"/>
      <c r="FM143" s="475"/>
      <c r="FN143" s="475"/>
      <c r="FO143" s="475"/>
      <c r="FP143" s="475"/>
      <c r="FQ143" s="475"/>
      <c r="FR143" s="475"/>
      <c r="FS143" s="475"/>
      <c r="FT143" s="475"/>
      <c r="FU143" s="475"/>
      <c r="FV143" s="475"/>
      <c r="FW143" s="475"/>
      <c r="FX143" s="475"/>
      <c r="FY143" s="475"/>
      <c r="FZ143" s="475"/>
      <c r="GA143" s="475"/>
      <c r="GB143" s="475"/>
      <c r="GC143" s="475"/>
      <c r="GD143" s="475"/>
      <c r="GE143" s="475"/>
      <c r="GF143" s="475"/>
      <c r="GG143" s="475"/>
      <c r="GH143" s="475"/>
      <c r="GI143" s="475"/>
      <c r="GJ143" s="475"/>
      <c r="GK143" s="475"/>
      <c r="GL143" s="475"/>
      <c r="GM143" s="475"/>
      <c r="GN143" s="475"/>
      <c r="GO143" s="475"/>
      <c r="GP143" s="475"/>
      <c r="GQ143" s="475"/>
      <c r="GR143" s="475"/>
      <c r="GS143" s="475"/>
      <c r="GT143" s="475"/>
      <c r="GU143" s="475"/>
      <c r="GV143" s="475"/>
      <c r="GW143" s="475"/>
      <c r="GX143" s="475"/>
      <c r="GY143" s="475"/>
      <c r="GZ143" s="475"/>
      <c r="HA143" s="475"/>
      <c r="HB143" s="475"/>
      <c r="HC143" s="475"/>
      <c r="HD143" s="475"/>
      <c r="HE143" s="475"/>
      <c r="HF143" s="475"/>
      <c r="HG143" s="475"/>
      <c r="HH143" s="475"/>
      <c r="HI143" s="475"/>
      <c r="HJ143" s="475"/>
      <c r="HK143" s="475"/>
      <c r="HL143" s="475"/>
      <c r="HM143" s="475"/>
      <c r="HN143" s="475"/>
      <c r="HO143" s="475"/>
      <c r="HP143" s="475"/>
      <c r="HQ143" s="475"/>
      <c r="HR143" s="475"/>
      <c r="HS143" s="475"/>
      <c r="HT143" s="475"/>
      <c r="HU143" s="475"/>
      <c r="HV143" s="475"/>
      <c r="HW143" s="475"/>
      <c r="HX143" s="475"/>
      <c r="HY143" s="475"/>
      <c r="HZ143" s="475"/>
      <c r="IA143" s="475"/>
      <c r="IB143" s="475"/>
      <c r="IC143" s="475"/>
      <c r="ID143" s="475"/>
      <c r="IE143" s="475"/>
      <c r="IF143" s="475"/>
      <c r="IG143" s="475"/>
      <c r="IH143" s="475"/>
      <c r="II143" s="475"/>
      <c r="IJ143" s="475"/>
      <c r="IK143" s="475"/>
      <c r="IL143" s="475"/>
      <c r="IM143" s="475"/>
      <c r="IN143" s="475"/>
      <c r="IO143" s="475"/>
      <c r="IP143" s="475"/>
      <c r="IQ143" s="475"/>
      <c r="IR143" s="475"/>
      <c r="IS143" s="475"/>
      <c r="IT143" s="475"/>
      <c r="IU143" s="475"/>
      <c r="IV143" s="475"/>
      <c r="IW143" s="475"/>
      <c r="IX143" s="475"/>
      <c r="IY143" s="475"/>
      <c r="IZ143" s="475"/>
      <c r="JA143" s="475"/>
      <c r="JB143" s="475"/>
      <c r="JC143" s="475"/>
      <c r="JD143" s="475"/>
      <c r="JE143" s="475"/>
      <c r="JF143" s="475"/>
      <c r="JG143" s="475"/>
      <c r="JH143" s="475"/>
      <c r="JI143" s="475"/>
      <c r="JJ143" s="475"/>
      <c r="JK143" s="475"/>
      <c r="JL143" s="475"/>
      <c r="JM143" s="475"/>
      <c r="JN143" s="475"/>
      <c r="JO143" s="475"/>
      <c r="JP143" s="475"/>
      <c r="JQ143" s="475"/>
      <c r="JR143" s="475"/>
      <c r="JS143" s="475"/>
      <c r="JT143" s="475"/>
      <c r="JU143" s="475"/>
      <c r="JV143" s="475"/>
      <c r="JW143" s="475"/>
      <c r="JX143" s="475"/>
      <c r="JY143" s="475"/>
      <c r="JZ143" s="475"/>
      <c r="KA143" s="475"/>
      <c r="KB143" s="475"/>
      <c r="KC143" s="475"/>
      <c r="KD143" s="475"/>
      <c r="KE143" s="475"/>
      <c r="KF143" s="475"/>
      <c r="KG143" s="475"/>
      <c r="KH143" s="475"/>
      <c r="KI143" s="475"/>
      <c r="KJ143" s="475"/>
      <c r="KK143" s="475"/>
      <c r="KL143" s="475"/>
      <c r="KM143" s="475"/>
      <c r="KN143" s="475"/>
      <c r="KO143" s="475"/>
      <c r="KP143" s="475"/>
      <c r="KQ143" s="9"/>
      <c r="KR143" s="369"/>
      <c r="KS143" s="400" t="s">
        <v>139</v>
      </c>
      <c r="KT143" s="405"/>
      <c r="KU143" s="400"/>
      <c r="KV143" s="407"/>
      <c r="KW143" s="52"/>
      <c r="KX143" s="185"/>
      <c r="KY143" s="185"/>
      <c r="KZ143" s="185"/>
      <c r="LA143" s="185"/>
      <c r="LB143" s="185"/>
    </row>
    <row r="144" spans="1:314" ht="12" customHeight="1" outlineLevel="1" x14ac:dyDescent="0.25">
      <c r="A144" s="189"/>
      <c r="B144" s="220" t="s">
        <v>396</v>
      </c>
      <c r="C144" s="476" t="str">
        <f>IFERROR(VLOOKUP('E1-H. Portfolio Cash Flows'!C$116,'E1-F. Portfolio Co. Financials'!$A$6:$I$305,8,FALSE),"")</f>
        <v/>
      </c>
      <c r="D144" s="476" t="str">
        <f>IFERROR(VLOOKUP('E1-H. Portfolio Cash Flows'!D$116,'E1-F. Portfolio Co. Financials'!$A$6:$I$305,8,FALSE),"")</f>
        <v/>
      </c>
      <c r="E144" s="476" t="str">
        <f>IFERROR(VLOOKUP('E1-H. Portfolio Cash Flows'!E$116,'E1-F. Portfolio Co. Financials'!$A$6:$I$305,8,FALSE),"")</f>
        <v/>
      </c>
      <c r="F144" s="476" t="str">
        <f>IFERROR(VLOOKUP('E1-H. Portfolio Cash Flows'!F$116,'E1-F. Portfolio Co. Financials'!$A$6:$I$305,8,FALSE),"")</f>
        <v/>
      </c>
      <c r="G144" s="476" t="str">
        <f>IFERROR(VLOOKUP('E1-H. Portfolio Cash Flows'!G$116,'E1-F. Portfolio Co. Financials'!$A$6:$I$305,8,FALSE),"")</f>
        <v/>
      </c>
      <c r="H144" s="476" t="str">
        <f>IFERROR(VLOOKUP('E1-H. Portfolio Cash Flows'!H$116,'E1-F. Portfolio Co. Financials'!$A$6:$I$305,8,FALSE),"")</f>
        <v/>
      </c>
      <c r="I144" s="476" t="str">
        <f>IFERROR(VLOOKUP('E1-H. Portfolio Cash Flows'!I$116,'E1-F. Portfolio Co. Financials'!$A$6:$I$305,8,FALSE),"")</f>
        <v/>
      </c>
      <c r="J144" s="476" t="str">
        <f>IFERROR(VLOOKUP('E1-H. Portfolio Cash Flows'!J$116,'E1-F. Portfolio Co. Financials'!$A$6:$I$305,8,FALSE),"")</f>
        <v/>
      </c>
      <c r="K144" s="476" t="str">
        <f>IFERROR(VLOOKUP('E1-H. Portfolio Cash Flows'!K$116,'E1-F. Portfolio Co. Financials'!$A$6:$I$305,8,FALSE),"")</f>
        <v/>
      </c>
      <c r="L144" s="476" t="str">
        <f>IFERROR(VLOOKUP('E1-H. Portfolio Cash Flows'!L$116,'E1-F. Portfolio Co. Financials'!$A$6:$I$305,8,FALSE),"")</f>
        <v/>
      </c>
      <c r="M144" s="476" t="str">
        <f>IFERROR(VLOOKUP('E1-H. Portfolio Cash Flows'!M$116,'E1-F. Portfolio Co. Financials'!$A$6:$I$305,8,FALSE),"")</f>
        <v/>
      </c>
      <c r="N144" s="476" t="str">
        <f>IFERROR(VLOOKUP('E1-H. Portfolio Cash Flows'!N$116,'E1-F. Portfolio Co. Financials'!$A$6:$I$305,8,FALSE),"")</f>
        <v/>
      </c>
      <c r="O144" s="476" t="str">
        <f>IFERROR(VLOOKUP('E1-H. Portfolio Cash Flows'!O$116,'E1-F. Portfolio Co. Financials'!$A$6:$I$305,8,FALSE),"")</f>
        <v/>
      </c>
      <c r="P144" s="476" t="str">
        <f>IFERROR(VLOOKUP('E1-H. Portfolio Cash Flows'!P$116,'E1-F. Portfolio Co. Financials'!$A$6:$I$305,8,FALSE),"")</f>
        <v/>
      </c>
      <c r="Q144" s="476" t="str">
        <f>IFERROR(VLOOKUP('E1-H. Portfolio Cash Flows'!Q$116,'E1-F. Portfolio Co. Financials'!$A$6:$I$305,8,FALSE),"")</f>
        <v/>
      </c>
      <c r="R144" s="476" t="str">
        <f>IFERROR(VLOOKUP('E1-H. Portfolio Cash Flows'!R$116,'E1-F. Portfolio Co. Financials'!$A$6:$I$305,8,FALSE),"")</f>
        <v/>
      </c>
      <c r="S144" s="476" t="str">
        <f>IFERROR(VLOOKUP('E1-H. Portfolio Cash Flows'!S$116,'E1-F. Portfolio Co. Financials'!$A$6:$I$305,8,FALSE),"")</f>
        <v/>
      </c>
      <c r="T144" s="476" t="str">
        <f>IFERROR(VLOOKUP('E1-H. Portfolio Cash Flows'!T$116,'E1-F. Portfolio Co. Financials'!$A$6:$I$305,8,FALSE),"")</f>
        <v/>
      </c>
      <c r="U144" s="476" t="str">
        <f>IFERROR(VLOOKUP('E1-H. Portfolio Cash Flows'!U$116,'E1-F. Portfolio Co. Financials'!$A$6:$I$305,8,FALSE),"")</f>
        <v/>
      </c>
      <c r="V144" s="476" t="str">
        <f>IFERROR(VLOOKUP('E1-H. Portfolio Cash Flows'!V$116,'E1-F. Portfolio Co. Financials'!$A$6:$I$305,8,FALSE),"")</f>
        <v/>
      </c>
      <c r="W144" s="476" t="str">
        <f>IFERROR(VLOOKUP('E1-H. Portfolio Cash Flows'!W$116,'E1-F. Portfolio Co. Financials'!$A$6:$I$305,8,FALSE),"")</f>
        <v/>
      </c>
      <c r="X144" s="476" t="str">
        <f>IFERROR(VLOOKUP('E1-H. Portfolio Cash Flows'!X$116,'E1-F. Portfolio Co. Financials'!$A$6:$I$305,8,FALSE),"")</f>
        <v/>
      </c>
      <c r="Y144" s="476" t="str">
        <f>IFERROR(VLOOKUP('E1-H. Portfolio Cash Flows'!Y$116,'E1-F. Portfolio Co. Financials'!$A$6:$I$305,8,FALSE),"")</f>
        <v/>
      </c>
      <c r="Z144" s="476" t="str">
        <f>IFERROR(VLOOKUP('E1-H. Portfolio Cash Flows'!Z$116,'E1-F. Portfolio Co. Financials'!$A$6:$I$305,8,FALSE),"")</f>
        <v/>
      </c>
      <c r="AA144" s="476" t="str">
        <f>IFERROR(VLOOKUP('E1-H. Portfolio Cash Flows'!AA$116,'E1-F. Portfolio Co. Financials'!$A$6:$I$305,8,FALSE),"")</f>
        <v/>
      </c>
      <c r="AB144" s="476" t="str">
        <f>IFERROR(VLOOKUP('E1-H. Portfolio Cash Flows'!AB$116,'E1-F. Portfolio Co. Financials'!$A$6:$I$305,8,FALSE),"")</f>
        <v/>
      </c>
      <c r="AC144" s="476" t="str">
        <f>IFERROR(VLOOKUP('E1-H. Portfolio Cash Flows'!AC$116,'E1-F. Portfolio Co. Financials'!$A$6:$I$305,8,FALSE),"")</f>
        <v/>
      </c>
      <c r="AD144" s="476" t="str">
        <f>IFERROR(VLOOKUP('E1-H. Portfolio Cash Flows'!AD$116,'E1-F. Portfolio Co. Financials'!$A$6:$I$305,8,FALSE),"")</f>
        <v/>
      </c>
      <c r="AE144" s="476" t="str">
        <f>IFERROR(VLOOKUP('E1-H. Portfolio Cash Flows'!AE$116,'E1-F. Portfolio Co. Financials'!$A$6:$I$305,8,FALSE),"")</f>
        <v/>
      </c>
      <c r="AF144" s="476" t="str">
        <f>IFERROR(VLOOKUP('E1-H. Portfolio Cash Flows'!AF$116,'E1-F. Portfolio Co. Financials'!$A$6:$I$305,8,FALSE),"")</f>
        <v/>
      </c>
      <c r="AG144" s="476" t="str">
        <f>IFERROR(VLOOKUP('E1-H. Portfolio Cash Flows'!AG$116,'E1-F. Portfolio Co. Financials'!$A$6:$I$305,8,FALSE),"")</f>
        <v/>
      </c>
      <c r="AH144" s="476" t="str">
        <f>IFERROR(VLOOKUP('E1-H. Portfolio Cash Flows'!AH$116,'E1-F. Portfolio Co. Financials'!$A$6:$I$305,8,FALSE),"")</f>
        <v/>
      </c>
      <c r="AI144" s="476" t="str">
        <f>IFERROR(VLOOKUP('E1-H. Portfolio Cash Flows'!AI$116,'E1-F. Portfolio Co. Financials'!$A$6:$I$305,8,FALSE),"")</f>
        <v/>
      </c>
      <c r="AJ144" s="476" t="str">
        <f>IFERROR(VLOOKUP('E1-H. Portfolio Cash Flows'!AJ$116,'E1-F. Portfolio Co. Financials'!$A$6:$I$305,8,FALSE),"")</f>
        <v/>
      </c>
      <c r="AK144" s="476" t="str">
        <f>IFERROR(VLOOKUP('E1-H. Portfolio Cash Flows'!AK$116,'E1-F. Portfolio Co. Financials'!$A$6:$I$305,8,FALSE),"")</f>
        <v/>
      </c>
      <c r="AL144" s="476" t="str">
        <f>IFERROR(VLOOKUP('E1-H. Portfolio Cash Flows'!AL$116,'E1-F. Portfolio Co. Financials'!$A$6:$I$305,8,FALSE),"")</f>
        <v/>
      </c>
      <c r="AM144" s="476" t="str">
        <f>IFERROR(VLOOKUP('E1-H. Portfolio Cash Flows'!AM$116,'E1-F. Portfolio Co. Financials'!$A$6:$I$305,8,FALSE),"")</f>
        <v/>
      </c>
      <c r="AN144" s="476" t="str">
        <f>IFERROR(VLOOKUP('E1-H. Portfolio Cash Flows'!AN$116,'E1-F. Portfolio Co. Financials'!$A$6:$I$305,8,FALSE),"")</f>
        <v/>
      </c>
      <c r="AO144" s="476" t="str">
        <f>IFERROR(VLOOKUP('E1-H. Portfolio Cash Flows'!AO$116,'E1-F. Portfolio Co. Financials'!$A$6:$I$305,8,FALSE),"")</f>
        <v/>
      </c>
      <c r="AP144" s="476" t="str">
        <f>IFERROR(VLOOKUP('E1-H. Portfolio Cash Flows'!AP$116,'E1-F. Portfolio Co. Financials'!$A$6:$I$305,8,FALSE),"")</f>
        <v/>
      </c>
      <c r="AQ144" s="476" t="str">
        <f>IFERROR(VLOOKUP('E1-H. Portfolio Cash Flows'!AQ$116,'E1-F. Portfolio Co. Financials'!$A$6:$I$305,8,FALSE),"")</f>
        <v/>
      </c>
      <c r="AR144" s="476" t="str">
        <f>IFERROR(VLOOKUP('E1-H. Portfolio Cash Flows'!AR$116,'E1-F. Portfolio Co. Financials'!$A$6:$I$305,8,FALSE),"")</f>
        <v/>
      </c>
      <c r="AS144" s="476" t="str">
        <f>IFERROR(VLOOKUP('E1-H. Portfolio Cash Flows'!AS$116,'E1-F. Portfolio Co. Financials'!$A$6:$I$305,8,FALSE),"")</f>
        <v/>
      </c>
      <c r="AT144" s="476" t="str">
        <f>IFERROR(VLOOKUP('E1-H. Portfolio Cash Flows'!AT$116,'E1-F. Portfolio Co. Financials'!$A$6:$I$305,8,FALSE),"")</f>
        <v/>
      </c>
      <c r="AU144" s="476" t="str">
        <f>IFERROR(VLOOKUP('E1-H. Portfolio Cash Flows'!AU$116,'E1-F. Portfolio Co. Financials'!$A$6:$I$305,8,FALSE),"")</f>
        <v/>
      </c>
      <c r="AV144" s="476" t="str">
        <f>IFERROR(VLOOKUP('E1-H. Portfolio Cash Flows'!AV$116,'E1-F. Portfolio Co. Financials'!$A$6:$I$305,8,FALSE),"")</f>
        <v/>
      </c>
      <c r="AW144" s="476" t="str">
        <f>IFERROR(VLOOKUP('E1-H. Portfolio Cash Flows'!AW$116,'E1-F. Portfolio Co. Financials'!$A$6:$I$305,8,FALSE),"")</f>
        <v/>
      </c>
      <c r="AX144" s="476" t="str">
        <f>IFERROR(VLOOKUP('E1-H. Portfolio Cash Flows'!AX$116,'E1-F. Portfolio Co. Financials'!$A$6:$I$305,8,FALSE),"")</f>
        <v/>
      </c>
      <c r="AY144" s="476" t="str">
        <f>IFERROR(VLOOKUP('E1-H. Portfolio Cash Flows'!AY$116,'E1-F. Portfolio Co. Financials'!$A$6:$I$305,8,FALSE),"")</f>
        <v/>
      </c>
      <c r="AZ144" s="476" t="str">
        <f>IFERROR(VLOOKUP('E1-H. Portfolio Cash Flows'!AZ$116,'E1-F. Portfolio Co. Financials'!$A$6:$I$305,8,FALSE),"")</f>
        <v/>
      </c>
      <c r="BA144" s="476" t="str">
        <f>IFERROR(VLOOKUP('E1-H. Portfolio Cash Flows'!BA$116,'E1-F. Portfolio Co. Financials'!$A$6:$I$305,8,FALSE),"")</f>
        <v/>
      </c>
      <c r="BB144" s="476" t="str">
        <f>IFERROR(VLOOKUP('E1-H. Portfolio Cash Flows'!BB$116,'E1-F. Portfolio Co. Financials'!$A$6:$I$305,8,FALSE),"")</f>
        <v/>
      </c>
      <c r="BC144" s="476" t="str">
        <f>IFERROR(VLOOKUP('E1-H. Portfolio Cash Flows'!BC$116,'E1-F. Portfolio Co. Financials'!$A$6:$I$305,8,FALSE),"")</f>
        <v/>
      </c>
      <c r="BD144" s="476" t="str">
        <f>IFERROR(VLOOKUP('E1-H. Portfolio Cash Flows'!BD$116,'E1-F. Portfolio Co. Financials'!$A$6:$I$305,8,FALSE),"")</f>
        <v/>
      </c>
      <c r="BE144" s="476" t="str">
        <f>IFERROR(VLOOKUP('E1-H. Portfolio Cash Flows'!BE$116,'E1-F. Portfolio Co. Financials'!$A$6:$I$305,8,FALSE),"")</f>
        <v/>
      </c>
      <c r="BF144" s="476" t="str">
        <f>IFERROR(VLOOKUP('E1-H. Portfolio Cash Flows'!BF$116,'E1-F. Portfolio Co. Financials'!$A$6:$I$305,8,FALSE),"")</f>
        <v/>
      </c>
      <c r="BG144" s="476" t="str">
        <f>IFERROR(VLOOKUP('E1-H. Portfolio Cash Flows'!BG$116,'E1-F. Portfolio Co. Financials'!$A$6:$I$305,8,FALSE),"")</f>
        <v/>
      </c>
      <c r="BH144" s="476" t="str">
        <f>IFERROR(VLOOKUP('E1-H. Portfolio Cash Flows'!BH$116,'E1-F. Portfolio Co. Financials'!$A$6:$I$305,8,FALSE),"")</f>
        <v/>
      </c>
      <c r="BI144" s="476" t="str">
        <f>IFERROR(VLOOKUP('E1-H. Portfolio Cash Flows'!BI$116,'E1-F. Portfolio Co. Financials'!$A$6:$I$305,8,FALSE),"")</f>
        <v/>
      </c>
      <c r="BJ144" s="476" t="str">
        <f>IFERROR(VLOOKUP('E1-H. Portfolio Cash Flows'!BJ$116,'E1-F. Portfolio Co. Financials'!$A$6:$I$305,8,FALSE),"")</f>
        <v/>
      </c>
      <c r="BK144" s="476" t="str">
        <f>IFERROR(VLOOKUP('E1-H. Portfolio Cash Flows'!BK$116,'E1-F. Portfolio Co. Financials'!$A$6:$I$305,8,FALSE),"")</f>
        <v/>
      </c>
      <c r="BL144" s="476" t="str">
        <f>IFERROR(VLOOKUP('E1-H. Portfolio Cash Flows'!BL$116,'E1-F. Portfolio Co. Financials'!$A$6:$I$305,8,FALSE),"")</f>
        <v/>
      </c>
      <c r="BM144" s="476" t="str">
        <f>IFERROR(VLOOKUP('E1-H. Portfolio Cash Flows'!BM$116,'E1-F. Portfolio Co. Financials'!$A$6:$I$305,8,FALSE),"")</f>
        <v/>
      </c>
      <c r="BN144" s="476" t="str">
        <f>IFERROR(VLOOKUP('E1-H. Portfolio Cash Flows'!BN$116,'E1-F. Portfolio Co. Financials'!$A$6:$I$305,8,FALSE),"")</f>
        <v/>
      </c>
      <c r="BO144" s="476" t="str">
        <f>IFERROR(VLOOKUP('E1-H. Portfolio Cash Flows'!BO$116,'E1-F. Portfolio Co. Financials'!$A$6:$I$305,8,FALSE),"")</f>
        <v/>
      </c>
      <c r="BP144" s="476" t="str">
        <f>IFERROR(VLOOKUP('E1-H. Portfolio Cash Flows'!BP$116,'E1-F. Portfolio Co. Financials'!$A$6:$I$305,8,FALSE),"")</f>
        <v/>
      </c>
      <c r="BQ144" s="476" t="str">
        <f>IFERROR(VLOOKUP('E1-H. Portfolio Cash Flows'!BQ$116,'E1-F. Portfolio Co. Financials'!$A$6:$I$305,8,FALSE),"")</f>
        <v/>
      </c>
      <c r="BR144" s="476" t="str">
        <f>IFERROR(VLOOKUP('E1-H. Portfolio Cash Flows'!BR$116,'E1-F. Portfolio Co. Financials'!$A$6:$I$305,8,FALSE),"")</f>
        <v/>
      </c>
      <c r="BS144" s="476" t="str">
        <f>IFERROR(VLOOKUP('E1-H. Portfolio Cash Flows'!BS$116,'E1-F. Portfolio Co. Financials'!$A$6:$I$305,8,FALSE),"")</f>
        <v/>
      </c>
      <c r="BT144" s="476" t="str">
        <f>IFERROR(VLOOKUP('E1-H. Portfolio Cash Flows'!BT$116,'E1-F. Portfolio Co. Financials'!$A$6:$I$305,8,FALSE),"")</f>
        <v/>
      </c>
      <c r="BU144" s="476" t="str">
        <f>IFERROR(VLOOKUP('E1-H. Portfolio Cash Flows'!BU$116,'E1-F. Portfolio Co. Financials'!$A$6:$I$305,8,FALSE),"")</f>
        <v/>
      </c>
      <c r="BV144" s="476" t="str">
        <f>IFERROR(VLOOKUP('E1-H. Portfolio Cash Flows'!BV$116,'E1-F. Portfolio Co. Financials'!$A$6:$I$305,8,FALSE),"")</f>
        <v/>
      </c>
      <c r="BW144" s="476" t="str">
        <f>IFERROR(VLOOKUP('E1-H. Portfolio Cash Flows'!BW$116,'E1-F. Portfolio Co. Financials'!$A$6:$I$305,8,FALSE),"")</f>
        <v/>
      </c>
      <c r="BX144" s="476" t="str">
        <f>IFERROR(VLOOKUP('E1-H. Portfolio Cash Flows'!BX$116,'E1-F. Portfolio Co. Financials'!$A$6:$I$305,8,FALSE),"")</f>
        <v/>
      </c>
      <c r="BY144" s="476" t="str">
        <f>IFERROR(VLOOKUP('E1-H. Portfolio Cash Flows'!BY$116,'E1-F. Portfolio Co. Financials'!$A$6:$I$305,8,FALSE),"")</f>
        <v/>
      </c>
      <c r="BZ144" s="476" t="str">
        <f>IFERROR(VLOOKUP('E1-H. Portfolio Cash Flows'!BZ$116,'E1-F. Portfolio Co. Financials'!$A$6:$I$305,8,FALSE),"")</f>
        <v/>
      </c>
      <c r="CA144" s="476" t="str">
        <f>IFERROR(VLOOKUP('E1-H. Portfolio Cash Flows'!CA$116,'E1-F. Portfolio Co. Financials'!$A$6:$I$305,8,FALSE),"")</f>
        <v/>
      </c>
      <c r="CB144" s="476" t="str">
        <f>IFERROR(VLOOKUP('E1-H. Portfolio Cash Flows'!CB$116,'E1-F. Portfolio Co. Financials'!$A$6:$I$305,8,FALSE),"")</f>
        <v/>
      </c>
      <c r="CC144" s="476" t="str">
        <f>IFERROR(VLOOKUP('E1-H. Portfolio Cash Flows'!CC$116,'E1-F. Portfolio Co. Financials'!$A$6:$I$305,8,FALSE),"")</f>
        <v/>
      </c>
      <c r="CD144" s="476" t="str">
        <f>IFERROR(VLOOKUP('E1-H. Portfolio Cash Flows'!CD$116,'E1-F. Portfolio Co. Financials'!$A$6:$I$305,8,FALSE),"")</f>
        <v/>
      </c>
      <c r="CE144" s="476" t="str">
        <f>IFERROR(VLOOKUP('E1-H. Portfolio Cash Flows'!CE$116,'E1-F. Portfolio Co. Financials'!$A$6:$I$305,8,FALSE),"")</f>
        <v/>
      </c>
      <c r="CF144" s="476" t="str">
        <f>IFERROR(VLOOKUP('E1-H. Portfolio Cash Flows'!CF$116,'E1-F. Portfolio Co. Financials'!$A$6:$I$305,8,FALSE),"")</f>
        <v/>
      </c>
      <c r="CG144" s="476" t="str">
        <f>IFERROR(VLOOKUP('E1-H. Portfolio Cash Flows'!CG$116,'E1-F. Portfolio Co. Financials'!$A$6:$I$305,8,FALSE),"")</f>
        <v/>
      </c>
      <c r="CH144" s="476" t="str">
        <f>IFERROR(VLOOKUP('E1-H. Portfolio Cash Flows'!CH$116,'E1-F. Portfolio Co. Financials'!$A$6:$I$305,8,FALSE),"")</f>
        <v/>
      </c>
      <c r="CI144" s="476" t="str">
        <f>IFERROR(VLOOKUP('E1-H. Portfolio Cash Flows'!CI$116,'E1-F. Portfolio Co. Financials'!$A$6:$I$305,8,FALSE),"")</f>
        <v/>
      </c>
      <c r="CJ144" s="476" t="str">
        <f>IFERROR(VLOOKUP('E1-H. Portfolio Cash Flows'!CJ$116,'E1-F. Portfolio Co. Financials'!$A$6:$I$305,8,FALSE),"")</f>
        <v/>
      </c>
      <c r="CK144" s="476" t="str">
        <f>IFERROR(VLOOKUP('E1-H. Portfolio Cash Flows'!CK$116,'E1-F. Portfolio Co. Financials'!$A$6:$I$305,8,FALSE),"")</f>
        <v/>
      </c>
      <c r="CL144" s="476" t="str">
        <f>IFERROR(VLOOKUP('E1-H. Portfolio Cash Flows'!CL$116,'E1-F. Portfolio Co. Financials'!$A$6:$I$305,8,FALSE),"")</f>
        <v/>
      </c>
      <c r="CM144" s="476" t="str">
        <f>IFERROR(VLOOKUP('E1-H. Portfolio Cash Flows'!CM$116,'E1-F. Portfolio Co. Financials'!$A$6:$I$305,8,FALSE),"")</f>
        <v/>
      </c>
      <c r="CN144" s="476" t="str">
        <f>IFERROR(VLOOKUP('E1-H. Portfolio Cash Flows'!CN$116,'E1-F. Portfolio Co. Financials'!$A$6:$I$305,8,FALSE),"")</f>
        <v/>
      </c>
      <c r="CO144" s="476" t="str">
        <f>IFERROR(VLOOKUP('E1-H. Portfolio Cash Flows'!CO$116,'E1-F. Portfolio Co. Financials'!$A$6:$I$305,8,FALSE),"")</f>
        <v/>
      </c>
      <c r="CP144" s="476" t="str">
        <f>IFERROR(VLOOKUP('E1-H. Portfolio Cash Flows'!CP$116,'E1-F. Portfolio Co. Financials'!$A$6:$I$305,8,FALSE),"")</f>
        <v/>
      </c>
      <c r="CQ144" s="476" t="str">
        <f>IFERROR(VLOOKUP('E1-H. Portfolio Cash Flows'!CQ$116,'E1-F. Portfolio Co. Financials'!$A$6:$I$305,8,FALSE),"")</f>
        <v/>
      </c>
      <c r="CR144" s="476" t="str">
        <f>IFERROR(VLOOKUP('E1-H. Portfolio Cash Flows'!CR$116,'E1-F. Portfolio Co. Financials'!$A$6:$I$305,8,FALSE),"")</f>
        <v/>
      </c>
      <c r="CS144" s="476" t="str">
        <f>IFERROR(VLOOKUP('E1-H. Portfolio Cash Flows'!CS$116,'E1-F. Portfolio Co. Financials'!$A$6:$I$305,8,FALSE),"")</f>
        <v/>
      </c>
      <c r="CT144" s="476" t="str">
        <f>IFERROR(VLOOKUP('E1-H. Portfolio Cash Flows'!CT$116,'E1-F. Portfolio Co. Financials'!$A$6:$I$305,8,FALSE),"")</f>
        <v/>
      </c>
      <c r="CU144" s="476" t="str">
        <f>IFERROR(VLOOKUP('E1-H. Portfolio Cash Flows'!CU$116,'E1-F. Portfolio Co. Financials'!$A$6:$I$305,8,FALSE),"")</f>
        <v/>
      </c>
      <c r="CV144" s="476" t="str">
        <f>IFERROR(VLOOKUP('E1-H. Portfolio Cash Flows'!CV$116,'E1-F. Portfolio Co. Financials'!$A$6:$I$305,8,FALSE),"")</f>
        <v/>
      </c>
      <c r="CW144" s="476" t="str">
        <f>IFERROR(VLOOKUP('E1-H. Portfolio Cash Flows'!CW$116,'E1-F. Portfolio Co. Financials'!$A$6:$I$305,8,FALSE),"")</f>
        <v/>
      </c>
      <c r="CX144" s="476" t="str">
        <f>IFERROR(VLOOKUP('E1-H. Portfolio Cash Flows'!CX$116,'E1-F. Portfolio Co. Financials'!$A$6:$I$305,8,FALSE),"")</f>
        <v/>
      </c>
      <c r="CY144" s="476" t="str">
        <f>IFERROR(VLOOKUP('E1-H. Portfolio Cash Flows'!CY$116,'E1-F. Portfolio Co. Financials'!$A$6:$I$305,8,FALSE),"")</f>
        <v/>
      </c>
      <c r="CZ144" s="476" t="str">
        <f>IFERROR(VLOOKUP('E1-H. Portfolio Cash Flows'!CZ$116,'E1-F. Portfolio Co. Financials'!$A$6:$I$305,8,FALSE),"")</f>
        <v/>
      </c>
      <c r="DA144" s="476" t="str">
        <f>IFERROR(VLOOKUP('E1-H. Portfolio Cash Flows'!DA$116,'E1-F. Portfolio Co. Financials'!$A$6:$I$305,8,FALSE),"")</f>
        <v/>
      </c>
      <c r="DB144" s="476" t="str">
        <f>IFERROR(VLOOKUP('E1-H. Portfolio Cash Flows'!DB$116,'E1-F. Portfolio Co. Financials'!$A$6:$I$305,8,FALSE),"")</f>
        <v/>
      </c>
      <c r="DC144" s="476" t="str">
        <f>IFERROR(VLOOKUP('E1-H. Portfolio Cash Flows'!DC$116,'E1-F. Portfolio Co. Financials'!$A$6:$I$305,8,FALSE),"")</f>
        <v/>
      </c>
      <c r="DD144" s="476" t="str">
        <f>IFERROR(VLOOKUP('E1-H. Portfolio Cash Flows'!DD$116,'E1-F. Portfolio Co. Financials'!$A$6:$I$305,8,FALSE),"")</f>
        <v/>
      </c>
      <c r="DE144" s="476" t="str">
        <f>IFERROR(VLOOKUP('E1-H. Portfolio Cash Flows'!DE$116,'E1-F. Portfolio Co. Financials'!$A$6:$I$305,8,FALSE),"")</f>
        <v/>
      </c>
      <c r="DF144" s="476" t="str">
        <f>IFERROR(VLOOKUP('E1-H. Portfolio Cash Flows'!DF$116,'E1-F. Portfolio Co. Financials'!$A$6:$I$305,8,FALSE),"")</f>
        <v/>
      </c>
      <c r="DG144" s="476" t="str">
        <f>IFERROR(VLOOKUP('E1-H. Portfolio Cash Flows'!DG$116,'E1-F. Portfolio Co. Financials'!$A$6:$I$305,8,FALSE),"")</f>
        <v/>
      </c>
      <c r="DH144" s="476" t="str">
        <f>IFERROR(VLOOKUP('E1-H. Portfolio Cash Flows'!DH$116,'E1-F. Portfolio Co. Financials'!$A$6:$I$305,8,FALSE),"")</f>
        <v/>
      </c>
      <c r="DI144" s="476" t="str">
        <f>IFERROR(VLOOKUP('E1-H. Portfolio Cash Flows'!DI$116,'E1-F. Portfolio Co. Financials'!$A$6:$I$305,8,FALSE),"")</f>
        <v/>
      </c>
      <c r="DJ144" s="476" t="str">
        <f>IFERROR(VLOOKUP('E1-H. Portfolio Cash Flows'!DJ$116,'E1-F. Portfolio Co. Financials'!$A$6:$I$305,8,FALSE),"")</f>
        <v/>
      </c>
      <c r="DK144" s="476" t="str">
        <f>IFERROR(VLOOKUP('E1-H. Portfolio Cash Flows'!DK$116,'E1-F. Portfolio Co. Financials'!$A$6:$I$305,8,FALSE),"")</f>
        <v/>
      </c>
      <c r="DL144" s="476" t="str">
        <f>IFERROR(VLOOKUP('E1-H. Portfolio Cash Flows'!DL$116,'E1-F. Portfolio Co. Financials'!$A$6:$I$305,8,FALSE),"")</f>
        <v/>
      </c>
      <c r="DM144" s="476" t="str">
        <f>IFERROR(VLOOKUP('E1-H. Portfolio Cash Flows'!DM$116,'E1-F. Portfolio Co. Financials'!$A$6:$I$305,8,FALSE),"")</f>
        <v/>
      </c>
      <c r="DN144" s="476" t="str">
        <f>IFERROR(VLOOKUP('E1-H. Portfolio Cash Flows'!DN$116,'E1-F. Portfolio Co. Financials'!$A$6:$I$305,8,FALSE),"")</f>
        <v/>
      </c>
      <c r="DO144" s="476" t="str">
        <f>IFERROR(VLOOKUP('E1-H. Portfolio Cash Flows'!DO$116,'E1-F. Portfolio Co. Financials'!$A$6:$I$305,8,FALSE),"")</f>
        <v/>
      </c>
      <c r="DP144" s="476" t="str">
        <f>IFERROR(VLOOKUP('E1-H. Portfolio Cash Flows'!DP$116,'E1-F. Portfolio Co. Financials'!$A$6:$I$305,8,FALSE),"")</f>
        <v/>
      </c>
      <c r="DQ144" s="476" t="str">
        <f>IFERROR(VLOOKUP('E1-H. Portfolio Cash Flows'!DQ$116,'E1-F. Portfolio Co. Financials'!$A$6:$I$305,8,FALSE),"")</f>
        <v/>
      </c>
      <c r="DR144" s="476" t="str">
        <f>IFERROR(VLOOKUP('E1-H. Portfolio Cash Flows'!DR$116,'E1-F. Portfolio Co. Financials'!$A$6:$I$305,8,FALSE),"")</f>
        <v/>
      </c>
      <c r="DS144" s="476" t="str">
        <f>IFERROR(VLOOKUP('E1-H. Portfolio Cash Flows'!DS$116,'E1-F. Portfolio Co. Financials'!$A$6:$I$305,8,FALSE),"")</f>
        <v/>
      </c>
      <c r="DT144" s="476" t="str">
        <f>IFERROR(VLOOKUP('E1-H. Portfolio Cash Flows'!DT$116,'E1-F. Portfolio Co. Financials'!$A$6:$I$305,8,FALSE),"")</f>
        <v/>
      </c>
      <c r="DU144" s="476" t="str">
        <f>IFERROR(VLOOKUP('E1-H. Portfolio Cash Flows'!DU$116,'E1-F. Portfolio Co. Financials'!$A$6:$I$305,8,FALSE),"")</f>
        <v/>
      </c>
      <c r="DV144" s="476" t="str">
        <f>IFERROR(VLOOKUP('E1-H. Portfolio Cash Flows'!DV$116,'E1-F. Portfolio Co. Financials'!$A$6:$I$305,8,FALSE),"")</f>
        <v/>
      </c>
      <c r="DW144" s="476" t="str">
        <f>IFERROR(VLOOKUP('E1-H. Portfolio Cash Flows'!DW$116,'E1-F. Portfolio Co. Financials'!$A$6:$I$305,8,FALSE),"")</f>
        <v/>
      </c>
      <c r="DX144" s="476" t="str">
        <f>IFERROR(VLOOKUP('E1-H. Portfolio Cash Flows'!DX$116,'E1-F. Portfolio Co. Financials'!$A$6:$I$305,8,FALSE),"")</f>
        <v/>
      </c>
      <c r="DY144" s="476" t="str">
        <f>IFERROR(VLOOKUP('E1-H. Portfolio Cash Flows'!DY$116,'E1-F. Portfolio Co. Financials'!$A$6:$I$305,8,FALSE),"")</f>
        <v/>
      </c>
      <c r="DZ144" s="476" t="str">
        <f>IFERROR(VLOOKUP('E1-H. Portfolio Cash Flows'!DZ$116,'E1-F. Portfolio Co. Financials'!$A$6:$I$305,8,FALSE),"")</f>
        <v/>
      </c>
      <c r="EA144" s="476" t="str">
        <f>IFERROR(VLOOKUP('E1-H. Portfolio Cash Flows'!EA$116,'E1-F. Portfolio Co. Financials'!$A$6:$I$305,8,FALSE),"")</f>
        <v/>
      </c>
      <c r="EB144" s="476" t="str">
        <f>IFERROR(VLOOKUP('E1-H. Portfolio Cash Flows'!EB$116,'E1-F. Portfolio Co. Financials'!$A$6:$I$305,8,FALSE),"")</f>
        <v/>
      </c>
      <c r="EC144" s="476" t="str">
        <f>IFERROR(VLOOKUP('E1-H. Portfolio Cash Flows'!EC$116,'E1-F. Portfolio Co. Financials'!$A$6:$I$305,8,FALSE),"")</f>
        <v/>
      </c>
      <c r="ED144" s="476" t="str">
        <f>IFERROR(VLOOKUP('E1-H. Portfolio Cash Flows'!ED$116,'E1-F. Portfolio Co. Financials'!$A$6:$I$305,8,FALSE),"")</f>
        <v/>
      </c>
      <c r="EE144" s="476" t="str">
        <f>IFERROR(VLOOKUP('E1-H. Portfolio Cash Flows'!EE$116,'E1-F. Portfolio Co. Financials'!$A$6:$I$305,8,FALSE),"")</f>
        <v/>
      </c>
      <c r="EF144" s="476" t="str">
        <f>IFERROR(VLOOKUP('E1-H. Portfolio Cash Flows'!EF$116,'E1-F. Portfolio Co. Financials'!$A$6:$I$305,8,FALSE),"")</f>
        <v/>
      </c>
      <c r="EG144" s="476" t="str">
        <f>IFERROR(VLOOKUP('E1-H. Portfolio Cash Flows'!EG$116,'E1-F. Portfolio Co. Financials'!$A$6:$I$305,8,FALSE),"")</f>
        <v/>
      </c>
      <c r="EH144" s="476" t="str">
        <f>IFERROR(VLOOKUP('E1-H. Portfolio Cash Flows'!EH$116,'E1-F. Portfolio Co. Financials'!$A$6:$I$305,8,FALSE),"")</f>
        <v/>
      </c>
      <c r="EI144" s="476" t="str">
        <f>IFERROR(VLOOKUP('E1-H. Portfolio Cash Flows'!EI$116,'E1-F. Portfolio Co. Financials'!$A$6:$I$305,8,FALSE),"")</f>
        <v/>
      </c>
      <c r="EJ144" s="476" t="str">
        <f>IFERROR(VLOOKUP('E1-H. Portfolio Cash Flows'!EJ$116,'E1-F. Portfolio Co. Financials'!$A$6:$I$305,8,FALSE),"")</f>
        <v/>
      </c>
      <c r="EK144" s="476" t="str">
        <f>IFERROR(VLOOKUP('E1-H. Portfolio Cash Flows'!EK$116,'E1-F. Portfolio Co. Financials'!$A$6:$I$305,8,FALSE),"")</f>
        <v/>
      </c>
      <c r="EL144" s="476" t="str">
        <f>IFERROR(VLOOKUP('E1-H. Portfolio Cash Flows'!EL$116,'E1-F. Portfolio Co. Financials'!$A$6:$I$305,8,FALSE),"")</f>
        <v/>
      </c>
      <c r="EM144" s="476" t="str">
        <f>IFERROR(VLOOKUP('E1-H. Portfolio Cash Flows'!EM$116,'E1-F. Portfolio Co. Financials'!$A$6:$I$305,8,FALSE),"")</f>
        <v/>
      </c>
      <c r="EN144" s="476" t="str">
        <f>IFERROR(VLOOKUP('E1-H. Portfolio Cash Flows'!EN$116,'E1-F. Portfolio Co. Financials'!$A$6:$I$305,8,FALSE),"")</f>
        <v/>
      </c>
      <c r="EO144" s="476" t="str">
        <f>IFERROR(VLOOKUP('E1-H. Portfolio Cash Flows'!EO$116,'E1-F. Portfolio Co. Financials'!$A$6:$I$305,8,FALSE),"")</f>
        <v/>
      </c>
      <c r="EP144" s="476" t="str">
        <f>IFERROR(VLOOKUP('E1-H. Portfolio Cash Flows'!EP$116,'E1-F. Portfolio Co. Financials'!$A$6:$I$305,8,FALSE),"")</f>
        <v/>
      </c>
      <c r="EQ144" s="476" t="str">
        <f>IFERROR(VLOOKUP('E1-H. Portfolio Cash Flows'!EQ$116,'E1-F. Portfolio Co. Financials'!$A$6:$I$305,8,FALSE),"")</f>
        <v/>
      </c>
      <c r="ER144" s="476" t="str">
        <f>IFERROR(VLOOKUP('E1-H. Portfolio Cash Flows'!ER$116,'E1-F. Portfolio Co. Financials'!$A$6:$I$305,8,FALSE),"")</f>
        <v/>
      </c>
      <c r="ES144" s="476" t="str">
        <f>IFERROR(VLOOKUP('E1-H. Portfolio Cash Flows'!ES$116,'E1-F. Portfolio Co. Financials'!$A$6:$I$305,8,FALSE),"")</f>
        <v/>
      </c>
      <c r="ET144" s="476" t="str">
        <f>IFERROR(VLOOKUP('E1-H. Portfolio Cash Flows'!ET$116,'E1-F. Portfolio Co. Financials'!$A$6:$I$305,8,FALSE),"")</f>
        <v/>
      </c>
      <c r="EU144" s="476" t="str">
        <f>IFERROR(VLOOKUP('E1-H. Portfolio Cash Flows'!EU$116,'E1-F. Portfolio Co. Financials'!$A$6:$I$305,8,FALSE),"")</f>
        <v/>
      </c>
      <c r="EV144" s="476" t="str">
        <f>IFERROR(VLOOKUP('E1-H. Portfolio Cash Flows'!EV$116,'E1-F. Portfolio Co. Financials'!$A$6:$I$305,8,FALSE),"")</f>
        <v/>
      </c>
      <c r="EW144" s="476" t="str">
        <f>IFERROR(VLOOKUP('E1-H. Portfolio Cash Flows'!EW$116,'E1-F. Portfolio Co. Financials'!$A$6:$I$305,8,FALSE),"")</f>
        <v/>
      </c>
      <c r="EX144" s="476" t="str">
        <f>IFERROR(VLOOKUP('E1-H. Portfolio Cash Flows'!EX$116,'E1-F. Portfolio Co. Financials'!$A$6:$I$305,8,FALSE),"")</f>
        <v/>
      </c>
      <c r="EY144" s="476" t="str">
        <f>IFERROR(VLOOKUP('E1-H. Portfolio Cash Flows'!EY$116,'E1-F. Portfolio Co. Financials'!$A$6:$I$305,8,FALSE),"")</f>
        <v/>
      </c>
      <c r="EZ144" s="476" t="str">
        <f>IFERROR(VLOOKUP('E1-H. Portfolio Cash Flows'!EZ$116,'E1-F. Portfolio Co. Financials'!$A$6:$I$305,8,FALSE),"")</f>
        <v/>
      </c>
      <c r="FA144" s="476" t="str">
        <f>IFERROR(VLOOKUP('E1-H. Portfolio Cash Flows'!FA$116,'E1-F. Portfolio Co. Financials'!$A$6:$I$305,8,FALSE),"")</f>
        <v/>
      </c>
      <c r="FB144" s="476" t="str">
        <f>IFERROR(VLOOKUP('E1-H. Portfolio Cash Flows'!FB$116,'E1-F. Portfolio Co. Financials'!$A$6:$I$305,8,FALSE),"")</f>
        <v/>
      </c>
      <c r="FC144" s="476" t="str">
        <f>IFERROR(VLOOKUP('E1-H. Portfolio Cash Flows'!FC$116,'E1-F. Portfolio Co. Financials'!$A$6:$I$305,8,FALSE),"")</f>
        <v/>
      </c>
      <c r="FD144" s="476" t="str">
        <f>IFERROR(VLOOKUP('E1-H. Portfolio Cash Flows'!FD$116,'E1-F. Portfolio Co. Financials'!$A$6:$I$305,8,FALSE),"")</f>
        <v/>
      </c>
      <c r="FE144" s="476" t="str">
        <f>IFERROR(VLOOKUP('E1-H. Portfolio Cash Flows'!FE$116,'E1-F. Portfolio Co. Financials'!$A$6:$I$305,8,FALSE),"")</f>
        <v/>
      </c>
      <c r="FF144" s="476" t="str">
        <f>IFERROR(VLOOKUP('E1-H. Portfolio Cash Flows'!FF$116,'E1-F. Portfolio Co. Financials'!$A$6:$I$305,8,FALSE),"")</f>
        <v/>
      </c>
      <c r="FG144" s="476" t="str">
        <f>IFERROR(VLOOKUP('E1-H. Portfolio Cash Flows'!FG$116,'E1-F. Portfolio Co. Financials'!$A$6:$I$305,8,FALSE),"")</f>
        <v/>
      </c>
      <c r="FH144" s="476" t="str">
        <f>IFERROR(VLOOKUP('E1-H. Portfolio Cash Flows'!FH$116,'E1-F. Portfolio Co. Financials'!$A$6:$I$305,8,FALSE),"")</f>
        <v/>
      </c>
      <c r="FI144" s="476" t="str">
        <f>IFERROR(VLOOKUP('E1-H. Portfolio Cash Flows'!FI$116,'E1-F. Portfolio Co. Financials'!$A$6:$I$305,8,FALSE),"")</f>
        <v/>
      </c>
      <c r="FJ144" s="476" t="str">
        <f>IFERROR(VLOOKUP('E1-H. Portfolio Cash Flows'!FJ$116,'E1-F. Portfolio Co. Financials'!$A$6:$I$305,8,FALSE),"")</f>
        <v/>
      </c>
      <c r="FK144" s="476" t="str">
        <f>IFERROR(VLOOKUP('E1-H. Portfolio Cash Flows'!FK$116,'E1-F. Portfolio Co. Financials'!$A$6:$I$305,8,FALSE),"")</f>
        <v/>
      </c>
      <c r="FL144" s="476" t="str">
        <f>IFERROR(VLOOKUP('E1-H. Portfolio Cash Flows'!FL$116,'E1-F. Portfolio Co. Financials'!$A$6:$I$305,8,FALSE),"")</f>
        <v/>
      </c>
      <c r="FM144" s="476" t="str">
        <f>IFERROR(VLOOKUP('E1-H. Portfolio Cash Flows'!FM$116,'E1-F. Portfolio Co. Financials'!$A$6:$I$305,8,FALSE),"")</f>
        <v/>
      </c>
      <c r="FN144" s="476" t="str">
        <f>IFERROR(VLOOKUP('E1-H. Portfolio Cash Flows'!FN$116,'E1-F. Portfolio Co. Financials'!$A$6:$I$305,8,FALSE),"")</f>
        <v/>
      </c>
      <c r="FO144" s="476" t="str">
        <f>IFERROR(VLOOKUP('E1-H. Portfolio Cash Flows'!FO$116,'E1-F. Portfolio Co. Financials'!$A$6:$I$305,8,FALSE),"")</f>
        <v/>
      </c>
      <c r="FP144" s="476" t="str">
        <f>IFERROR(VLOOKUP('E1-H. Portfolio Cash Flows'!FP$116,'E1-F. Portfolio Co. Financials'!$A$6:$I$305,8,FALSE),"")</f>
        <v/>
      </c>
      <c r="FQ144" s="476" t="str">
        <f>IFERROR(VLOOKUP('E1-H. Portfolio Cash Flows'!FQ$116,'E1-F. Portfolio Co. Financials'!$A$6:$I$305,8,FALSE),"")</f>
        <v/>
      </c>
      <c r="FR144" s="476" t="str">
        <f>IFERROR(VLOOKUP('E1-H. Portfolio Cash Flows'!FR$116,'E1-F. Portfolio Co. Financials'!$A$6:$I$305,8,FALSE),"")</f>
        <v/>
      </c>
      <c r="FS144" s="476" t="str">
        <f>IFERROR(VLOOKUP('E1-H. Portfolio Cash Flows'!FS$116,'E1-F. Portfolio Co. Financials'!$A$6:$I$305,8,FALSE),"")</f>
        <v/>
      </c>
      <c r="FT144" s="476" t="str">
        <f>IFERROR(VLOOKUP('E1-H. Portfolio Cash Flows'!FT$116,'E1-F. Portfolio Co. Financials'!$A$6:$I$305,8,FALSE),"")</f>
        <v/>
      </c>
      <c r="FU144" s="476" t="str">
        <f>IFERROR(VLOOKUP('E1-H. Portfolio Cash Flows'!FU$116,'E1-F. Portfolio Co. Financials'!$A$6:$I$305,8,FALSE),"")</f>
        <v/>
      </c>
      <c r="FV144" s="476" t="str">
        <f>IFERROR(VLOOKUP('E1-H. Portfolio Cash Flows'!FV$116,'E1-F. Portfolio Co. Financials'!$A$6:$I$305,8,FALSE),"")</f>
        <v/>
      </c>
      <c r="FW144" s="476" t="str">
        <f>IFERROR(VLOOKUP('E1-H. Portfolio Cash Flows'!FW$116,'E1-F. Portfolio Co. Financials'!$A$6:$I$305,8,FALSE),"")</f>
        <v/>
      </c>
      <c r="FX144" s="476" t="str">
        <f>IFERROR(VLOOKUP('E1-H. Portfolio Cash Flows'!FX$116,'E1-F. Portfolio Co. Financials'!$A$6:$I$305,8,FALSE),"")</f>
        <v/>
      </c>
      <c r="FY144" s="476" t="str">
        <f>IFERROR(VLOOKUP('E1-H. Portfolio Cash Flows'!FY$116,'E1-F. Portfolio Co. Financials'!$A$6:$I$305,8,FALSE),"")</f>
        <v/>
      </c>
      <c r="FZ144" s="476" t="str">
        <f>IFERROR(VLOOKUP('E1-H. Portfolio Cash Flows'!FZ$116,'E1-F. Portfolio Co. Financials'!$A$6:$I$305,8,FALSE),"")</f>
        <v/>
      </c>
      <c r="GA144" s="476" t="str">
        <f>IFERROR(VLOOKUP('E1-H. Portfolio Cash Flows'!GA$116,'E1-F. Portfolio Co. Financials'!$A$6:$I$305,8,FALSE),"")</f>
        <v/>
      </c>
      <c r="GB144" s="476" t="str">
        <f>IFERROR(VLOOKUP('E1-H. Portfolio Cash Flows'!GB$116,'E1-F. Portfolio Co. Financials'!$A$6:$I$305,8,FALSE),"")</f>
        <v/>
      </c>
      <c r="GC144" s="476" t="str">
        <f>IFERROR(VLOOKUP('E1-H. Portfolio Cash Flows'!GC$116,'E1-F. Portfolio Co. Financials'!$A$6:$I$305,8,FALSE),"")</f>
        <v/>
      </c>
      <c r="GD144" s="476" t="str">
        <f>IFERROR(VLOOKUP('E1-H. Portfolio Cash Flows'!GD$116,'E1-F. Portfolio Co. Financials'!$A$6:$I$305,8,FALSE),"")</f>
        <v/>
      </c>
      <c r="GE144" s="476" t="str">
        <f>IFERROR(VLOOKUP('E1-H. Portfolio Cash Flows'!GE$116,'E1-F. Portfolio Co. Financials'!$A$6:$I$305,8,FALSE),"")</f>
        <v/>
      </c>
      <c r="GF144" s="476" t="str">
        <f>IFERROR(VLOOKUP('E1-H. Portfolio Cash Flows'!GF$116,'E1-F. Portfolio Co. Financials'!$A$6:$I$305,8,FALSE),"")</f>
        <v/>
      </c>
      <c r="GG144" s="476" t="str">
        <f>IFERROR(VLOOKUP('E1-H. Portfolio Cash Flows'!GG$116,'E1-F. Portfolio Co. Financials'!$A$6:$I$305,8,FALSE),"")</f>
        <v/>
      </c>
      <c r="GH144" s="476" t="str">
        <f>IFERROR(VLOOKUP('E1-H. Portfolio Cash Flows'!GH$116,'E1-F. Portfolio Co. Financials'!$A$6:$I$305,8,FALSE),"")</f>
        <v/>
      </c>
      <c r="GI144" s="476" t="str">
        <f>IFERROR(VLOOKUP('E1-H. Portfolio Cash Flows'!GI$116,'E1-F. Portfolio Co. Financials'!$A$6:$I$305,8,FALSE),"")</f>
        <v/>
      </c>
      <c r="GJ144" s="476" t="str">
        <f>IFERROR(VLOOKUP('E1-H. Portfolio Cash Flows'!GJ$116,'E1-F. Portfolio Co. Financials'!$A$6:$I$305,8,FALSE),"")</f>
        <v/>
      </c>
      <c r="GK144" s="476" t="str">
        <f>IFERROR(VLOOKUP('E1-H. Portfolio Cash Flows'!GK$116,'E1-F. Portfolio Co. Financials'!$A$6:$I$305,8,FALSE),"")</f>
        <v/>
      </c>
      <c r="GL144" s="476" t="str">
        <f>IFERROR(VLOOKUP('E1-H. Portfolio Cash Flows'!GL$116,'E1-F. Portfolio Co. Financials'!$A$6:$I$305,8,FALSE),"")</f>
        <v/>
      </c>
      <c r="GM144" s="476" t="str">
        <f>IFERROR(VLOOKUP('E1-H. Portfolio Cash Flows'!GM$116,'E1-F. Portfolio Co. Financials'!$A$6:$I$305,8,FALSE),"")</f>
        <v/>
      </c>
      <c r="GN144" s="476" t="str">
        <f>IFERROR(VLOOKUP('E1-H. Portfolio Cash Flows'!GN$116,'E1-F. Portfolio Co. Financials'!$A$6:$I$305,8,FALSE),"")</f>
        <v/>
      </c>
      <c r="GO144" s="476" t="str">
        <f>IFERROR(VLOOKUP('E1-H. Portfolio Cash Flows'!GO$116,'E1-F. Portfolio Co. Financials'!$A$6:$I$305,8,FALSE),"")</f>
        <v/>
      </c>
      <c r="GP144" s="476" t="str">
        <f>IFERROR(VLOOKUP('E1-H. Portfolio Cash Flows'!GP$116,'E1-F. Portfolio Co. Financials'!$A$6:$I$305,8,FALSE),"")</f>
        <v/>
      </c>
      <c r="GQ144" s="476" t="str">
        <f>IFERROR(VLOOKUP('E1-H. Portfolio Cash Flows'!GQ$116,'E1-F. Portfolio Co. Financials'!$A$6:$I$305,8,FALSE),"")</f>
        <v/>
      </c>
      <c r="GR144" s="476" t="str">
        <f>IFERROR(VLOOKUP('E1-H. Portfolio Cash Flows'!GR$116,'E1-F. Portfolio Co. Financials'!$A$6:$I$305,8,FALSE),"")</f>
        <v/>
      </c>
      <c r="GS144" s="476" t="str">
        <f>IFERROR(VLOOKUP('E1-H. Portfolio Cash Flows'!GS$116,'E1-F. Portfolio Co. Financials'!$A$6:$I$305,8,FALSE),"")</f>
        <v/>
      </c>
      <c r="GT144" s="476" t="str">
        <f>IFERROR(VLOOKUP('E1-H. Portfolio Cash Flows'!GT$116,'E1-F. Portfolio Co. Financials'!$A$6:$I$305,8,FALSE),"")</f>
        <v/>
      </c>
      <c r="GU144" s="476" t="str">
        <f>IFERROR(VLOOKUP('E1-H. Portfolio Cash Flows'!GU$116,'E1-F. Portfolio Co. Financials'!$A$6:$I$305,8,FALSE),"")</f>
        <v/>
      </c>
      <c r="GV144" s="476" t="str">
        <f>IFERROR(VLOOKUP('E1-H. Portfolio Cash Flows'!GV$116,'E1-F. Portfolio Co. Financials'!$A$6:$I$305,8,FALSE),"")</f>
        <v/>
      </c>
      <c r="GW144" s="476" t="str">
        <f>IFERROR(VLOOKUP('E1-H. Portfolio Cash Flows'!GW$116,'E1-F. Portfolio Co. Financials'!$A$6:$I$305,8,FALSE),"")</f>
        <v/>
      </c>
      <c r="GX144" s="476" t="str">
        <f>IFERROR(VLOOKUP('E1-H. Portfolio Cash Flows'!GX$116,'E1-F. Portfolio Co. Financials'!$A$6:$I$305,8,FALSE),"")</f>
        <v/>
      </c>
      <c r="GY144" s="476" t="str">
        <f>IFERROR(VLOOKUP('E1-H. Portfolio Cash Flows'!GY$116,'E1-F. Portfolio Co. Financials'!$A$6:$I$305,8,FALSE),"")</f>
        <v/>
      </c>
      <c r="GZ144" s="476" t="str">
        <f>IFERROR(VLOOKUP('E1-H. Portfolio Cash Flows'!GZ$116,'E1-F. Portfolio Co. Financials'!$A$6:$I$305,8,FALSE),"")</f>
        <v/>
      </c>
      <c r="HA144" s="476" t="str">
        <f>IFERROR(VLOOKUP('E1-H. Portfolio Cash Flows'!HA$116,'E1-F. Portfolio Co. Financials'!$A$6:$I$305,8,FALSE),"")</f>
        <v/>
      </c>
      <c r="HB144" s="476" t="str">
        <f>IFERROR(VLOOKUP('E1-H. Portfolio Cash Flows'!HB$116,'E1-F. Portfolio Co. Financials'!$A$6:$I$305,8,FALSE),"")</f>
        <v/>
      </c>
      <c r="HC144" s="476" t="str">
        <f>IFERROR(VLOOKUP('E1-H. Portfolio Cash Flows'!HC$116,'E1-F. Portfolio Co. Financials'!$A$6:$I$305,8,FALSE),"")</f>
        <v/>
      </c>
      <c r="HD144" s="476" t="str">
        <f>IFERROR(VLOOKUP('E1-H. Portfolio Cash Flows'!HD$116,'E1-F. Portfolio Co. Financials'!$A$6:$I$305,8,FALSE),"")</f>
        <v/>
      </c>
      <c r="HE144" s="476" t="str">
        <f>IFERROR(VLOOKUP('E1-H. Portfolio Cash Flows'!HE$116,'E1-F. Portfolio Co. Financials'!$A$6:$I$305,8,FALSE),"")</f>
        <v/>
      </c>
      <c r="HF144" s="476" t="str">
        <f>IFERROR(VLOOKUP('E1-H. Portfolio Cash Flows'!HF$116,'E1-F. Portfolio Co. Financials'!$A$6:$I$305,8,FALSE),"")</f>
        <v/>
      </c>
      <c r="HG144" s="476" t="str">
        <f>IFERROR(VLOOKUP('E1-H. Portfolio Cash Flows'!HG$116,'E1-F. Portfolio Co. Financials'!$A$6:$I$305,8,FALSE),"")</f>
        <v/>
      </c>
      <c r="HH144" s="476" t="str">
        <f>IFERROR(VLOOKUP('E1-H. Portfolio Cash Flows'!HH$116,'E1-F. Portfolio Co. Financials'!$A$6:$I$305,8,FALSE),"")</f>
        <v/>
      </c>
      <c r="HI144" s="476" t="str">
        <f>IFERROR(VLOOKUP('E1-H. Portfolio Cash Flows'!HI$116,'E1-F. Portfolio Co. Financials'!$A$6:$I$305,8,FALSE),"")</f>
        <v/>
      </c>
      <c r="HJ144" s="476" t="str">
        <f>IFERROR(VLOOKUP('E1-H. Portfolio Cash Flows'!HJ$116,'E1-F. Portfolio Co. Financials'!$A$6:$I$305,8,FALSE),"")</f>
        <v/>
      </c>
      <c r="HK144" s="476" t="str">
        <f>IFERROR(VLOOKUP('E1-H. Portfolio Cash Flows'!HK$116,'E1-F. Portfolio Co. Financials'!$A$6:$I$305,8,FALSE),"")</f>
        <v/>
      </c>
      <c r="HL144" s="476" t="str">
        <f>IFERROR(VLOOKUP('E1-H. Portfolio Cash Flows'!HL$116,'E1-F. Portfolio Co. Financials'!$A$6:$I$305,8,FALSE),"")</f>
        <v/>
      </c>
      <c r="HM144" s="476" t="str">
        <f>IFERROR(VLOOKUP('E1-H. Portfolio Cash Flows'!HM$116,'E1-F. Portfolio Co. Financials'!$A$6:$I$305,8,FALSE),"")</f>
        <v/>
      </c>
      <c r="HN144" s="476" t="str">
        <f>IFERROR(VLOOKUP('E1-H. Portfolio Cash Flows'!HN$116,'E1-F. Portfolio Co. Financials'!$A$6:$I$305,8,FALSE),"")</f>
        <v/>
      </c>
      <c r="HO144" s="476" t="str">
        <f>IFERROR(VLOOKUP('E1-H. Portfolio Cash Flows'!HO$116,'E1-F. Portfolio Co. Financials'!$A$6:$I$305,8,FALSE),"")</f>
        <v/>
      </c>
      <c r="HP144" s="476" t="str">
        <f>IFERROR(VLOOKUP('E1-H. Portfolio Cash Flows'!HP$116,'E1-F. Portfolio Co. Financials'!$A$6:$I$305,8,FALSE),"")</f>
        <v/>
      </c>
      <c r="HQ144" s="476" t="str">
        <f>IFERROR(VLOOKUP('E1-H. Portfolio Cash Flows'!HQ$116,'E1-F. Portfolio Co. Financials'!$A$6:$I$305,8,FALSE),"")</f>
        <v/>
      </c>
      <c r="HR144" s="476" t="str">
        <f>IFERROR(VLOOKUP('E1-H. Portfolio Cash Flows'!HR$116,'E1-F. Portfolio Co. Financials'!$A$6:$I$305,8,FALSE),"")</f>
        <v/>
      </c>
      <c r="HS144" s="476" t="str">
        <f>IFERROR(VLOOKUP('E1-H. Portfolio Cash Flows'!HS$116,'E1-F. Portfolio Co. Financials'!$A$6:$I$305,8,FALSE),"")</f>
        <v/>
      </c>
      <c r="HT144" s="476" t="str">
        <f>IFERROR(VLOOKUP('E1-H. Portfolio Cash Flows'!HT$116,'E1-F. Portfolio Co. Financials'!$A$6:$I$305,8,FALSE),"")</f>
        <v/>
      </c>
      <c r="HU144" s="476" t="str">
        <f>IFERROR(VLOOKUP('E1-H. Portfolio Cash Flows'!HU$116,'E1-F. Portfolio Co. Financials'!$A$6:$I$305,8,FALSE),"")</f>
        <v/>
      </c>
      <c r="HV144" s="476" t="str">
        <f>IFERROR(VLOOKUP('E1-H. Portfolio Cash Flows'!HV$116,'E1-F. Portfolio Co. Financials'!$A$6:$I$305,8,FALSE),"")</f>
        <v/>
      </c>
      <c r="HW144" s="476" t="str">
        <f>IFERROR(VLOOKUP('E1-H. Portfolio Cash Flows'!HW$116,'E1-F. Portfolio Co. Financials'!$A$6:$I$305,8,FALSE),"")</f>
        <v/>
      </c>
      <c r="HX144" s="476" t="str">
        <f>IFERROR(VLOOKUP('E1-H. Portfolio Cash Flows'!HX$116,'E1-F. Portfolio Co. Financials'!$A$6:$I$305,8,FALSE),"")</f>
        <v/>
      </c>
      <c r="HY144" s="476" t="str">
        <f>IFERROR(VLOOKUP('E1-H. Portfolio Cash Flows'!HY$116,'E1-F. Portfolio Co. Financials'!$A$6:$I$305,8,FALSE),"")</f>
        <v/>
      </c>
      <c r="HZ144" s="476" t="str">
        <f>IFERROR(VLOOKUP('E1-H. Portfolio Cash Flows'!HZ$116,'E1-F. Portfolio Co. Financials'!$A$6:$I$305,8,FALSE),"")</f>
        <v/>
      </c>
      <c r="IA144" s="476" t="str">
        <f>IFERROR(VLOOKUP('E1-H. Portfolio Cash Flows'!IA$116,'E1-F. Portfolio Co. Financials'!$A$6:$I$305,8,FALSE),"")</f>
        <v/>
      </c>
      <c r="IB144" s="476" t="str">
        <f>IFERROR(VLOOKUP('E1-H. Portfolio Cash Flows'!IB$116,'E1-F. Portfolio Co. Financials'!$A$6:$I$305,8,FALSE),"")</f>
        <v/>
      </c>
      <c r="IC144" s="476" t="str">
        <f>IFERROR(VLOOKUP('E1-H. Portfolio Cash Flows'!IC$116,'E1-F. Portfolio Co. Financials'!$A$6:$I$305,8,FALSE),"")</f>
        <v/>
      </c>
      <c r="ID144" s="476" t="str">
        <f>IFERROR(VLOOKUP('E1-H. Portfolio Cash Flows'!ID$116,'E1-F. Portfolio Co. Financials'!$A$6:$I$305,8,FALSE),"")</f>
        <v/>
      </c>
      <c r="IE144" s="476" t="str">
        <f>IFERROR(VLOOKUP('E1-H. Portfolio Cash Flows'!IE$116,'E1-F. Portfolio Co. Financials'!$A$6:$I$305,8,FALSE),"")</f>
        <v/>
      </c>
      <c r="IF144" s="476" t="str">
        <f>IFERROR(VLOOKUP('E1-H. Portfolio Cash Flows'!IF$116,'E1-F. Portfolio Co. Financials'!$A$6:$I$305,8,FALSE),"")</f>
        <v/>
      </c>
      <c r="IG144" s="476" t="str">
        <f>IFERROR(VLOOKUP('E1-H. Portfolio Cash Flows'!IG$116,'E1-F. Portfolio Co. Financials'!$A$6:$I$305,8,FALSE),"")</f>
        <v/>
      </c>
      <c r="IH144" s="476" t="str">
        <f>IFERROR(VLOOKUP('E1-H. Portfolio Cash Flows'!IH$116,'E1-F. Portfolio Co. Financials'!$A$6:$I$305,8,FALSE),"")</f>
        <v/>
      </c>
      <c r="II144" s="476" t="str">
        <f>IFERROR(VLOOKUP('E1-H. Portfolio Cash Flows'!II$116,'E1-F. Portfolio Co. Financials'!$A$6:$I$305,8,FALSE),"")</f>
        <v/>
      </c>
      <c r="IJ144" s="476" t="str">
        <f>IFERROR(VLOOKUP('E1-H. Portfolio Cash Flows'!IJ$116,'E1-F. Portfolio Co. Financials'!$A$6:$I$305,8,FALSE),"")</f>
        <v/>
      </c>
      <c r="IK144" s="476" t="str">
        <f>IFERROR(VLOOKUP('E1-H. Portfolio Cash Flows'!IK$116,'E1-F. Portfolio Co. Financials'!$A$6:$I$305,8,FALSE),"")</f>
        <v/>
      </c>
      <c r="IL144" s="476" t="str">
        <f>IFERROR(VLOOKUP('E1-H. Portfolio Cash Flows'!IL$116,'E1-F. Portfolio Co. Financials'!$A$6:$I$305,8,FALSE),"")</f>
        <v/>
      </c>
      <c r="IM144" s="476" t="str">
        <f>IFERROR(VLOOKUP('E1-H. Portfolio Cash Flows'!IM$116,'E1-F. Portfolio Co. Financials'!$A$6:$I$305,8,FALSE),"")</f>
        <v/>
      </c>
      <c r="IN144" s="476" t="str">
        <f>IFERROR(VLOOKUP('E1-H. Portfolio Cash Flows'!IN$116,'E1-F. Portfolio Co. Financials'!$A$6:$I$305,8,FALSE),"")</f>
        <v/>
      </c>
      <c r="IO144" s="476" t="str">
        <f>IFERROR(VLOOKUP('E1-H. Portfolio Cash Flows'!IO$116,'E1-F. Portfolio Co. Financials'!$A$6:$I$305,8,FALSE),"")</f>
        <v/>
      </c>
      <c r="IP144" s="476" t="str">
        <f>IFERROR(VLOOKUP('E1-H. Portfolio Cash Flows'!IP$116,'E1-F. Portfolio Co. Financials'!$A$6:$I$305,8,FALSE),"")</f>
        <v/>
      </c>
      <c r="IQ144" s="476" t="str">
        <f>IFERROR(VLOOKUP('E1-H. Portfolio Cash Flows'!IQ$116,'E1-F. Portfolio Co. Financials'!$A$6:$I$305,8,FALSE),"")</f>
        <v/>
      </c>
      <c r="IR144" s="476" t="str">
        <f>IFERROR(VLOOKUP('E1-H. Portfolio Cash Flows'!IR$116,'E1-F. Portfolio Co. Financials'!$A$6:$I$305,8,FALSE),"")</f>
        <v/>
      </c>
      <c r="IS144" s="476" t="str">
        <f>IFERROR(VLOOKUP('E1-H. Portfolio Cash Flows'!IS$116,'E1-F. Portfolio Co. Financials'!$A$6:$I$305,8,FALSE),"")</f>
        <v/>
      </c>
      <c r="IT144" s="476" t="str">
        <f>IFERROR(VLOOKUP('E1-H. Portfolio Cash Flows'!IT$116,'E1-F. Portfolio Co. Financials'!$A$6:$I$305,8,FALSE),"")</f>
        <v/>
      </c>
      <c r="IU144" s="476" t="str">
        <f>IFERROR(VLOOKUP('E1-H. Portfolio Cash Flows'!IU$116,'E1-F. Portfolio Co. Financials'!$A$6:$I$305,8,FALSE),"")</f>
        <v/>
      </c>
      <c r="IV144" s="476" t="str">
        <f>IFERROR(VLOOKUP('E1-H. Portfolio Cash Flows'!IV$116,'E1-F. Portfolio Co. Financials'!$A$6:$I$305,8,FALSE),"")</f>
        <v/>
      </c>
      <c r="IW144" s="476" t="str">
        <f>IFERROR(VLOOKUP('E1-H. Portfolio Cash Flows'!IW$116,'E1-F. Portfolio Co. Financials'!$A$6:$I$305,8,FALSE),"")</f>
        <v/>
      </c>
      <c r="IX144" s="476" t="str">
        <f>IFERROR(VLOOKUP('E1-H. Portfolio Cash Flows'!IX$116,'E1-F. Portfolio Co. Financials'!$A$6:$I$305,8,FALSE),"")</f>
        <v/>
      </c>
      <c r="IY144" s="476" t="str">
        <f>IFERROR(VLOOKUP('E1-H. Portfolio Cash Flows'!IY$116,'E1-F. Portfolio Co. Financials'!$A$6:$I$305,8,FALSE),"")</f>
        <v/>
      </c>
      <c r="IZ144" s="476" t="str">
        <f>IFERROR(VLOOKUP('E1-H. Portfolio Cash Flows'!IZ$116,'E1-F. Portfolio Co. Financials'!$A$6:$I$305,8,FALSE),"")</f>
        <v/>
      </c>
      <c r="JA144" s="476" t="str">
        <f>IFERROR(VLOOKUP('E1-H. Portfolio Cash Flows'!JA$116,'E1-F. Portfolio Co. Financials'!$A$6:$I$305,8,FALSE),"")</f>
        <v/>
      </c>
      <c r="JB144" s="476" t="str">
        <f>IFERROR(VLOOKUP('E1-H. Portfolio Cash Flows'!JB$116,'E1-F. Portfolio Co. Financials'!$A$6:$I$305,8,FALSE),"")</f>
        <v/>
      </c>
      <c r="JC144" s="476" t="str">
        <f>IFERROR(VLOOKUP('E1-H. Portfolio Cash Flows'!JC$116,'E1-F. Portfolio Co. Financials'!$A$6:$I$305,8,FALSE),"")</f>
        <v/>
      </c>
      <c r="JD144" s="476" t="str">
        <f>IFERROR(VLOOKUP('E1-H. Portfolio Cash Flows'!JD$116,'E1-F. Portfolio Co. Financials'!$A$6:$I$305,8,FALSE),"")</f>
        <v/>
      </c>
      <c r="JE144" s="476" t="str">
        <f>IFERROR(VLOOKUP('E1-H. Portfolio Cash Flows'!JE$116,'E1-F. Portfolio Co. Financials'!$A$6:$I$305,8,FALSE),"")</f>
        <v/>
      </c>
      <c r="JF144" s="476" t="str">
        <f>IFERROR(VLOOKUP('E1-H. Portfolio Cash Flows'!JF$116,'E1-F. Portfolio Co. Financials'!$A$6:$I$305,8,FALSE),"")</f>
        <v/>
      </c>
      <c r="JG144" s="476" t="str">
        <f>IFERROR(VLOOKUP('E1-H. Portfolio Cash Flows'!JG$116,'E1-F. Portfolio Co. Financials'!$A$6:$I$305,8,FALSE),"")</f>
        <v/>
      </c>
      <c r="JH144" s="476" t="str">
        <f>IFERROR(VLOOKUP('E1-H. Portfolio Cash Flows'!JH$116,'E1-F. Portfolio Co. Financials'!$A$6:$I$305,8,FALSE),"")</f>
        <v/>
      </c>
      <c r="JI144" s="476" t="str">
        <f>IFERROR(VLOOKUP('E1-H. Portfolio Cash Flows'!JI$116,'E1-F. Portfolio Co. Financials'!$A$6:$I$305,8,FALSE),"")</f>
        <v/>
      </c>
      <c r="JJ144" s="476" t="str">
        <f>IFERROR(VLOOKUP('E1-H. Portfolio Cash Flows'!JJ$116,'E1-F. Portfolio Co. Financials'!$A$6:$I$305,8,FALSE),"")</f>
        <v/>
      </c>
      <c r="JK144" s="476" t="str">
        <f>IFERROR(VLOOKUP('E1-H. Portfolio Cash Flows'!JK$116,'E1-F. Portfolio Co. Financials'!$A$6:$I$305,8,FALSE),"")</f>
        <v/>
      </c>
      <c r="JL144" s="476" t="str">
        <f>IFERROR(VLOOKUP('E1-H. Portfolio Cash Flows'!JL$116,'E1-F. Portfolio Co. Financials'!$A$6:$I$305,8,FALSE),"")</f>
        <v/>
      </c>
      <c r="JM144" s="476" t="str">
        <f>IFERROR(VLOOKUP('E1-H. Portfolio Cash Flows'!JM$116,'E1-F. Portfolio Co. Financials'!$A$6:$I$305,8,FALSE),"")</f>
        <v/>
      </c>
      <c r="JN144" s="476" t="str">
        <f>IFERROR(VLOOKUP('E1-H. Portfolio Cash Flows'!JN$116,'E1-F. Portfolio Co. Financials'!$A$6:$I$305,8,FALSE),"")</f>
        <v/>
      </c>
      <c r="JO144" s="476" t="str">
        <f>IFERROR(VLOOKUP('E1-H. Portfolio Cash Flows'!JO$116,'E1-F. Portfolio Co. Financials'!$A$6:$I$305,8,FALSE),"")</f>
        <v/>
      </c>
      <c r="JP144" s="476" t="str">
        <f>IFERROR(VLOOKUP('E1-H. Portfolio Cash Flows'!JP$116,'E1-F. Portfolio Co. Financials'!$A$6:$I$305,8,FALSE),"")</f>
        <v/>
      </c>
      <c r="JQ144" s="476" t="str">
        <f>IFERROR(VLOOKUP('E1-H. Portfolio Cash Flows'!JQ$116,'E1-F. Portfolio Co. Financials'!$A$6:$I$305,8,FALSE),"")</f>
        <v/>
      </c>
      <c r="JR144" s="476" t="str">
        <f>IFERROR(VLOOKUP('E1-H. Portfolio Cash Flows'!JR$116,'E1-F. Portfolio Co. Financials'!$A$6:$I$305,8,FALSE),"")</f>
        <v/>
      </c>
      <c r="JS144" s="476" t="str">
        <f>IFERROR(VLOOKUP('E1-H. Portfolio Cash Flows'!JS$116,'E1-F. Portfolio Co. Financials'!$A$6:$I$305,8,FALSE),"")</f>
        <v/>
      </c>
      <c r="JT144" s="476" t="str">
        <f>IFERROR(VLOOKUP('E1-H. Portfolio Cash Flows'!JT$116,'E1-F. Portfolio Co. Financials'!$A$6:$I$305,8,FALSE),"")</f>
        <v/>
      </c>
      <c r="JU144" s="476" t="str">
        <f>IFERROR(VLOOKUP('E1-H. Portfolio Cash Flows'!JU$116,'E1-F. Portfolio Co. Financials'!$A$6:$I$305,8,FALSE),"")</f>
        <v/>
      </c>
      <c r="JV144" s="476" t="str">
        <f>IFERROR(VLOOKUP('E1-H. Portfolio Cash Flows'!JV$116,'E1-F. Portfolio Co. Financials'!$A$6:$I$305,8,FALSE),"")</f>
        <v/>
      </c>
      <c r="JW144" s="476" t="str">
        <f>IFERROR(VLOOKUP('E1-H. Portfolio Cash Flows'!JW$116,'E1-F. Portfolio Co. Financials'!$A$6:$I$305,8,FALSE),"")</f>
        <v/>
      </c>
      <c r="JX144" s="476" t="str">
        <f>IFERROR(VLOOKUP('E1-H. Portfolio Cash Flows'!JX$116,'E1-F. Portfolio Co. Financials'!$A$6:$I$305,8,FALSE),"")</f>
        <v/>
      </c>
      <c r="JY144" s="476" t="str">
        <f>IFERROR(VLOOKUP('E1-H. Portfolio Cash Flows'!JY$116,'E1-F. Portfolio Co. Financials'!$A$6:$I$305,8,FALSE),"")</f>
        <v/>
      </c>
      <c r="JZ144" s="476" t="str">
        <f>IFERROR(VLOOKUP('E1-H. Portfolio Cash Flows'!JZ$116,'E1-F. Portfolio Co. Financials'!$A$6:$I$305,8,FALSE),"")</f>
        <v/>
      </c>
      <c r="KA144" s="476" t="str">
        <f>IFERROR(VLOOKUP('E1-H. Portfolio Cash Flows'!KA$116,'E1-F. Portfolio Co. Financials'!$A$6:$I$305,8,FALSE),"")</f>
        <v/>
      </c>
      <c r="KB144" s="476" t="str">
        <f>IFERROR(VLOOKUP('E1-H. Portfolio Cash Flows'!KB$116,'E1-F. Portfolio Co. Financials'!$A$6:$I$305,8,FALSE),"")</f>
        <v/>
      </c>
      <c r="KC144" s="476" t="str">
        <f>IFERROR(VLOOKUP('E1-H. Portfolio Cash Flows'!KC$116,'E1-F. Portfolio Co. Financials'!$A$6:$I$305,8,FALSE),"")</f>
        <v/>
      </c>
      <c r="KD144" s="476" t="str">
        <f>IFERROR(VLOOKUP('E1-H. Portfolio Cash Flows'!KD$116,'E1-F. Portfolio Co. Financials'!$A$6:$I$305,8,FALSE),"")</f>
        <v/>
      </c>
      <c r="KE144" s="476" t="str">
        <f>IFERROR(VLOOKUP('E1-H. Portfolio Cash Flows'!KE$116,'E1-F. Portfolio Co. Financials'!$A$6:$I$305,8,FALSE),"")</f>
        <v/>
      </c>
      <c r="KF144" s="476" t="str">
        <f>IFERROR(VLOOKUP('E1-H. Portfolio Cash Flows'!KF$116,'E1-F. Portfolio Co. Financials'!$A$6:$I$305,8,FALSE),"")</f>
        <v/>
      </c>
      <c r="KG144" s="476" t="str">
        <f>IFERROR(VLOOKUP('E1-H. Portfolio Cash Flows'!KG$116,'E1-F. Portfolio Co. Financials'!$A$6:$I$305,8,FALSE),"")</f>
        <v/>
      </c>
      <c r="KH144" s="476" t="str">
        <f>IFERROR(VLOOKUP('E1-H. Portfolio Cash Flows'!KH$116,'E1-F. Portfolio Co. Financials'!$A$6:$I$305,8,FALSE),"")</f>
        <v/>
      </c>
      <c r="KI144" s="476" t="str">
        <f>IFERROR(VLOOKUP('E1-H. Portfolio Cash Flows'!KI$116,'E1-F. Portfolio Co. Financials'!$A$6:$I$305,8,FALSE),"")</f>
        <v/>
      </c>
      <c r="KJ144" s="476" t="str">
        <f>IFERROR(VLOOKUP('E1-H. Portfolio Cash Flows'!KJ$116,'E1-F. Portfolio Co. Financials'!$A$6:$I$305,8,FALSE),"")</f>
        <v/>
      </c>
      <c r="KK144" s="476" t="str">
        <f>IFERROR(VLOOKUP('E1-H. Portfolio Cash Flows'!KK$116,'E1-F. Portfolio Co. Financials'!$A$6:$I$305,8,FALSE),"")</f>
        <v/>
      </c>
      <c r="KL144" s="476" t="str">
        <f>IFERROR(VLOOKUP('E1-H. Portfolio Cash Flows'!KL$116,'E1-F. Portfolio Co. Financials'!$A$6:$I$305,8,FALSE),"")</f>
        <v/>
      </c>
      <c r="KM144" s="476" t="str">
        <f>IFERROR(VLOOKUP('E1-H. Portfolio Cash Flows'!KM$116,'E1-F. Portfolio Co. Financials'!$A$6:$I$305,8,FALSE),"")</f>
        <v/>
      </c>
      <c r="KN144" s="476" t="str">
        <f>IFERROR(VLOOKUP('E1-H. Portfolio Cash Flows'!KN$116,'E1-F. Portfolio Co. Financials'!$A$6:$I$305,8,FALSE),"")</f>
        <v/>
      </c>
      <c r="KO144" s="476" t="str">
        <f>IFERROR(VLOOKUP('E1-H. Portfolio Cash Flows'!KO$116,'E1-F. Portfolio Co. Financials'!$A$6:$I$305,8,FALSE),"")</f>
        <v/>
      </c>
      <c r="KP144" s="476" t="str">
        <f>IFERROR(VLOOKUP('E1-H. Portfolio Cash Flows'!KP$116,'E1-F. Portfolio Co. Financials'!$A$6:$I$305,8,FALSE),"")</f>
        <v/>
      </c>
      <c r="KQ144" s="9"/>
      <c r="KR144" s="378" t="s">
        <v>217</v>
      </c>
      <c r="KS144" s="494" t="str">
        <f t="array" ref="KS144">IFERROR(AVERAGEIF(CoRU,"R",HoldPer),"")</f>
        <v/>
      </c>
      <c r="KT144" s="494" t="str">
        <f>IFERROR(AVERAGEIF(CoRU,"U",HoldPer),"")</f>
        <v/>
      </c>
      <c r="KU144" s="494" t="str">
        <f>IFERROR(AVERAGE(HoldPer),"")</f>
        <v/>
      </c>
      <c r="KV144" s="408"/>
      <c r="KW144" s="52"/>
      <c r="KX144" s="485" t="s">
        <v>477</v>
      </c>
      <c r="KY144" s="490" t="s">
        <v>276</v>
      </c>
      <c r="KZ144" s="185"/>
      <c r="LA144" s="185"/>
      <c r="LB144" s="321"/>
    </row>
    <row r="145" spans="1:314" ht="12" customHeight="1" outlineLevel="1" x14ac:dyDescent="0.25">
      <c r="A145" s="189"/>
      <c r="B145" s="220" t="s">
        <v>397</v>
      </c>
      <c r="C145" s="477" t="str">
        <f>IFERROR(VLOOKUP('E1-H. Portfolio Cash Flows'!C$116,'E1-F. Portfolio Co. Financials'!$A$6:$I$305,9,FALSE),"")</f>
        <v/>
      </c>
      <c r="D145" s="477" t="str">
        <f>IFERROR(VLOOKUP('E1-H. Portfolio Cash Flows'!D$116,'E1-F. Portfolio Co. Financials'!$A$6:$I$305,9,FALSE),"")</f>
        <v/>
      </c>
      <c r="E145" s="477" t="str">
        <f>IFERROR(VLOOKUP('E1-H. Portfolio Cash Flows'!E$116,'E1-F. Portfolio Co. Financials'!$A$6:$I$305,9,FALSE),"")</f>
        <v/>
      </c>
      <c r="F145" s="477" t="str">
        <f>IFERROR(VLOOKUP('E1-H. Portfolio Cash Flows'!F$116,'E1-F. Portfolio Co. Financials'!$A$6:$I$305,9,FALSE),"")</f>
        <v/>
      </c>
      <c r="G145" s="477" t="str">
        <f>IFERROR(VLOOKUP('E1-H. Portfolio Cash Flows'!G$116,'E1-F. Portfolio Co. Financials'!$A$6:$I$305,9,FALSE),"")</f>
        <v/>
      </c>
      <c r="H145" s="477" t="str">
        <f>IFERROR(VLOOKUP('E1-H. Portfolio Cash Flows'!H$116,'E1-F. Portfolio Co. Financials'!$A$6:$I$305,9,FALSE),"")</f>
        <v/>
      </c>
      <c r="I145" s="477" t="str">
        <f>IFERROR(VLOOKUP('E1-H. Portfolio Cash Flows'!I$116,'E1-F. Portfolio Co. Financials'!$A$6:$I$305,9,FALSE),"")</f>
        <v/>
      </c>
      <c r="J145" s="477" t="str">
        <f>IFERROR(VLOOKUP('E1-H. Portfolio Cash Flows'!J$116,'E1-F. Portfolio Co. Financials'!$A$6:$I$305,9,FALSE),"")</f>
        <v/>
      </c>
      <c r="K145" s="477" t="str">
        <f>IFERROR(VLOOKUP('E1-H. Portfolio Cash Flows'!K$116,'E1-F. Portfolio Co. Financials'!$A$6:$I$305,9,FALSE),"")</f>
        <v/>
      </c>
      <c r="L145" s="477" t="str">
        <f>IFERROR(VLOOKUP('E1-H. Portfolio Cash Flows'!L$116,'E1-F. Portfolio Co. Financials'!$A$6:$I$305,9,FALSE),"")</f>
        <v/>
      </c>
      <c r="M145" s="477" t="str">
        <f>IFERROR(VLOOKUP('E1-H. Portfolio Cash Flows'!M$116,'E1-F. Portfolio Co. Financials'!$A$6:$I$305,9,FALSE),"")</f>
        <v/>
      </c>
      <c r="N145" s="477" t="str">
        <f>IFERROR(VLOOKUP('E1-H. Portfolio Cash Flows'!N$116,'E1-F. Portfolio Co. Financials'!$A$6:$I$305,9,FALSE),"")</f>
        <v/>
      </c>
      <c r="O145" s="477" t="str">
        <f>IFERROR(VLOOKUP('E1-H. Portfolio Cash Flows'!O$116,'E1-F. Portfolio Co. Financials'!$A$6:$I$305,9,FALSE),"")</f>
        <v/>
      </c>
      <c r="P145" s="477" t="str">
        <f>IFERROR(VLOOKUP('E1-H. Portfolio Cash Flows'!P$116,'E1-F. Portfolio Co. Financials'!$A$6:$I$305,9,FALSE),"")</f>
        <v/>
      </c>
      <c r="Q145" s="477" t="str">
        <f>IFERROR(VLOOKUP('E1-H. Portfolio Cash Flows'!Q$116,'E1-F. Portfolio Co. Financials'!$A$6:$I$305,9,FALSE),"")</f>
        <v/>
      </c>
      <c r="R145" s="477" t="str">
        <f>IFERROR(VLOOKUP('E1-H. Portfolio Cash Flows'!R$116,'E1-F. Portfolio Co. Financials'!$A$6:$I$305,9,FALSE),"")</f>
        <v/>
      </c>
      <c r="S145" s="477" t="str">
        <f>IFERROR(VLOOKUP('E1-H. Portfolio Cash Flows'!S$116,'E1-F. Portfolio Co. Financials'!$A$6:$I$305,9,FALSE),"")</f>
        <v/>
      </c>
      <c r="T145" s="477" t="str">
        <f>IFERROR(VLOOKUP('E1-H. Portfolio Cash Flows'!T$116,'E1-F. Portfolio Co. Financials'!$A$6:$I$305,9,FALSE),"")</f>
        <v/>
      </c>
      <c r="U145" s="477" t="str">
        <f>IFERROR(VLOOKUP('E1-H. Portfolio Cash Flows'!U$116,'E1-F. Portfolio Co. Financials'!$A$6:$I$305,9,FALSE),"")</f>
        <v/>
      </c>
      <c r="V145" s="477" t="str">
        <f>IFERROR(VLOOKUP('E1-H. Portfolio Cash Flows'!V$116,'E1-F. Portfolio Co. Financials'!$A$6:$I$305,9,FALSE),"")</f>
        <v/>
      </c>
      <c r="W145" s="477" t="str">
        <f>IFERROR(VLOOKUP('E1-H. Portfolio Cash Flows'!W$116,'E1-F. Portfolio Co. Financials'!$A$6:$I$305,9,FALSE),"")</f>
        <v/>
      </c>
      <c r="X145" s="477" t="str">
        <f>IFERROR(VLOOKUP('E1-H. Portfolio Cash Flows'!X$116,'E1-F. Portfolio Co. Financials'!$A$6:$I$305,9,FALSE),"")</f>
        <v/>
      </c>
      <c r="Y145" s="477" t="str">
        <f>IFERROR(VLOOKUP('E1-H. Portfolio Cash Flows'!Y$116,'E1-F. Portfolio Co. Financials'!$A$6:$I$305,9,FALSE),"")</f>
        <v/>
      </c>
      <c r="Z145" s="477" t="str">
        <f>IFERROR(VLOOKUP('E1-H. Portfolio Cash Flows'!Z$116,'E1-F. Portfolio Co. Financials'!$A$6:$I$305,9,FALSE),"")</f>
        <v/>
      </c>
      <c r="AA145" s="477" t="str">
        <f>IFERROR(VLOOKUP('E1-H. Portfolio Cash Flows'!AA$116,'E1-F. Portfolio Co. Financials'!$A$6:$I$305,9,FALSE),"")</f>
        <v/>
      </c>
      <c r="AB145" s="477" t="str">
        <f>IFERROR(VLOOKUP('E1-H. Portfolio Cash Flows'!AB$116,'E1-F. Portfolio Co. Financials'!$A$6:$I$305,9,FALSE),"")</f>
        <v/>
      </c>
      <c r="AC145" s="477" t="str">
        <f>IFERROR(VLOOKUP('E1-H. Portfolio Cash Flows'!AC$116,'E1-F. Portfolio Co. Financials'!$A$6:$I$305,9,FALSE),"")</f>
        <v/>
      </c>
      <c r="AD145" s="477" t="str">
        <f>IFERROR(VLOOKUP('E1-H. Portfolio Cash Flows'!AD$116,'E1-F. Portfolio Co. Financials'!$A$6:$I$305,9,FALSE),"")</f>
        <v/>
      </c>
      <c r="AE145" s="477" t="str">
        <f>IFERROR(VLOOKUP('E1-H. Portfolio Cash Flows'!AE$116,'E1-F. Portfolio Co. Financials'!$A$6:$I$305,9,FALSE),"")</f>
        <v/>
      </c>
      <c r="AF145" s="477" t="str">
        <f>IFERROR(VLOOKUP('E1-H. Portfolio Cash Flows'!AF$116,'E1-F. Portfolio Co. Financials'!$A$6:$I$305,9,FALSE),"")</f>
        <v/>
      </c>
      <c r="AG145" s="477" t="str">
        <f>IFERROR(VLOOKUP('E1-H. Portfolio Cash Flows'!AG$116,'E1-F. Portfolio Co. Financials'!$A$6:$I$305,9,FALSE),"")</f>
        <v/>
      </c>
      <c r="AH145" s="477" t="str">
        <f>IFERROR(VLOOKUP('E1-H. Portfolio Cash Flows'!AH$116,'E1-F. Portfolio Co. Financials'!$A$6:$I$305,9,FALSE),"")</f>
        <v/>
      </c>
      <c r="AI145" s="477" t="str">
        <f>IFERROR(VLOOKUP('E1-H. Portfolio Cash Flows'!AI$116,'E1-F. Portfolio Co. Financials'!$A$6:$I$305,9,FALSE),"")</f>
        <v/>
      </c>
      <c r="AJ145" s="477" t="str">
        <f>IFERROR(VLOOKUP('E1-H. Portfolio Cash Flows'!AJ$116,'E1-F. Portfolio Co. Financials'!$A$6:$I$305,9,FALSE),"")</f>
        <v/>
      </c>
      <c r="AK145" s="477" t="str">
        <f>IFERROR(VLOOKUP('E1-H. Portfolio Cash Flows'!AK$116,'E1-F. Portfolio Co. Financials'!$A$6:$I$305,9,FALSE),"")</f>
        <v/>
      </c>
      <c r="AL145" s="477" t="str">
        <f>IFERROR(VLOOKUP('E1-H. Portfolio Cash Flows'!AL$116,'E1-F. Portfolio Co. Financials'!$A$6:$I$305,9,FALSE),"")</f>
        <v/>
      </c>
      <c r="AM145" s="477" t="str">
        <f>IFERROR(VLOOKUP('E1-H. Portfolio Cash Flows'!AM$116,'E1-F. Portfolio Co. Financials'!$A$6:$I$305,9,FALSE),"")</f>
        <v/>
      </c>
      <c r="AN145" s="477" t="str">
        <f>IFERROR(VLOOKUP('E1-H. Portfolio Cash Flows'!AN$116,'E1-F. Portfolio Co. Financials'!$A$6:$I$305,9,FALSE),"")</f>
        <v/>
      </c>
      <c r="AO145" s="477" t="str">
        <f>IFERROR(VLOOKUP('E1-H. Portfolio Cash Flows'!AO$116,'E1-F. Portfolio Co. Financials'!$A$6:$I$305,9,FALSE),"")</f>
        <v/>
      </c>
      <c r="AP145" s="477" t="str">
        <f>IFERROR(VLOOKUP('E1-H. Portfolio Cash Flows'!AP$116,'E1-F. Portfolio Co. Financials'!$A$6:$I$305,9,FALSE),"")</f>
        <v/>
      </c>
      <c r="AQ145" s="477" t="str">
        <f>IFERROR(VLOOKUP('E1-H. Portfolio Cash Flows'!AQ$116,'E1-F. Portfolio Co. Financials'!$A$6:$I$305,9,FALSE),"")</f>
        <v/>
      </c>
      <c r="AR145" s="477" t="str">
        <f>IFERROR(VLOOKUP('E1-H. Portfolio Cash Flows'!AR$116,'E1-F. Portfolio Co. Financials'!$A$6:$I$305,9,FALSE),"")</f>
        <v/>
      </c>
      <c r="AS145" s="477" t="str">
        <f>IFERROR(VLOOKUP('E1-H. Portfolio Cash Flows'!AS$116,'E1-F. Portfolio Co. Financials'!$A$6:$I$305,9,FALSE),"")</f>
        <v/>
      </c>
      <c r="AT145" s="477" t="str">
        <f>IFERROR(VLOOKUP('E1-H. Portfolio Cash Flows'!AT$116,'E1-F. Portfolio Co. Financials'!$A$6:$I$305,9,FALSE),"")</f>
        <v/>
      </c>
      <c r="AU145" s="477" t="str">
        <f>IFERROR(VLOOKUP('E1-H. Portfolio Cash Flows'!AU$116,'E1-F. Portfolio Co. Financials'!$A$6:$I$305,9,FALSE),"")</f>
        <v/>
      </c>
      <c r="AV145" s="477" t="str">
        <f>IFERROR(VLOOKUP('E1-H. Portfolio Cash Flows'!AV$116,'E1-F. Portfolio Co. Financials'!$A$6:$I$305,9,FALSE),"")</f>
        <v/>
      </c>
      <c r="AW145" s="477" t="str">
        <f>IFERROR(VLOOKUP('E1-H. Portfolio Cash Flows'!AW$116,'E1-F. Portfolio Co. Financials'!$A$6:$I$305,9,FALSE),"")</f>
        <v/>
      </c>
      <c r="AX145" s="477" t="str">
        <f>IFERROR(VLOOKUP('E1-H. Portfolio Cash Flows'!AX$116,'E1-F. Portfolio Co. Financials'!$A$6:$I$305,9,FALSE),"")</f>
        <v/>
      </c>
      <c r="AY145" s="477" t="str">
        <f>IFERROR(VLOOKUP('E1-H. Portfolio Cash Flows'!AY$116,'E1-F. Portfolio Co. Financials'!$A$6:$I$305,9,FALSE),"")</f>
        <v/>
      </c>
      <c r="AZ145" s="477" t="str">
        <f>IFERROR(VLOOKUP('E1-H. Portfolio Cash Flows'!AZ$116,'E1-F. Portfolio Co. Financials'!$A$6:$I$305,9,FALSE),"")</f>
        <v/>
      </c>
      <c r="BA145" s="477" t="str">
        <f>IFERROR(VLOOKUP('E1-H. Portfolio Cash Flows'!BA$116,'E1-F. Portfolio Co. Financials'!$A$6:$I$305,9,FALSE),"")</f>
        <v/>
      </c>
      <c r="BB145" s="477" t="str">
        <f>IFERROR(VLOOKUP('E1-H. Portfolio Cash Flows'!BB$116,'E1-F. Portfolio Co. Financials'!$A$6:$I$305,9,FALSE),"")</f>
        <v/>
      </c>
      <c r="BC145" s="477" t="str">
        <f>IFERROR(VLOOKUP('E1-H. Portfolio Cash Flows'!BC$116,'E1-F. Portfolio Co. Financials'!$A$6:$I$305,9,FALSE),"")</f>
        <v/>
      </c>
      <c r="BD145" s="477" t="str">
        <f>IFERROR(VLOOKUP('E1-H. Portfolio Cash Flows'!BD$116,'E1-F. Portfolio Co. Financials'!$A$6:$I$305,9,FALSE),"")</f>
        <v/>
      </c>
      <c r="BE145" s="477" t="str">
        <f>IFERROR(VLOOKUP('E1-H. Portfolio Cash Flows'!BE$116,'E1-F. Portfolio Co. Financials'!$A$6:$I$305,9,FALSE),"")</f>
        <v/>
      </c>
      <c r="BF145" s="477" t="str">
        <f>IFERROR(VLOOKUP('E1-H. Portfolio Cash Flows'!BF$116,'E1-F. Portfolio Co. Financials'!$A$6:$I$305,9,FALSE),"")</f>
        <v/>
      </c>
      <c r="BG145" s="477" t="str">
        <f>IFERROR(VLOOKUP('E1-H. Portfolio Cash Flows'!BG$116,'E1-F. Portfolio Co. Financials'!$A$6:$I$305,9,FALSE),"")</f>
        <v/>
      </c>
      <c r="BH145" s="477" t="str">
        <f>IFERROR(VLOOKUP('E1-H. Portfolio Cash Flows'!BH$116,'E1-F. Portfolio Co. Financials'!$A$6:$I$305,9,FALSE),"")</f>
        <v/>
      </c>
      <c r="BI145" s="477" t="str">
        <f>IFERROR(VLOOKUP('E1-H. Portfolio Cash Flows'!BI$116,'E1-F. Portfolio Co. Financials'!$A$6:$I$305,9,FALSE),"")</f>
        <v/>
      </c>
      <c r="BJ145" s="477" t="str">
        <f>IFERROR(VLOOKUP('E1-H. Portfolio Cash Flows'!BJ$116,'E1-F. Portfolio Co. Financials'!$A$6:$I$305,9,FALSE),"")</f>
        <v/>
      </c>
      <c r="BK145" s="477" t="str">
        <f>IFERROR(VLOOKUP('E1-H. Portfolio Cash Flows'!BK$116,'E1-F. Portfolio Co. Financials'!$A$6:$I$305,9,FALSE),"")</f>
        <v/>
      </c>
      <c r="BL145" s="477" t="str">
        <f>IFERROR(VLOOKUP('E1-H. Portfolio Cash Flows'!BL$116,'E1-F. Portfolio Co. Financials'!$A$6:$I$305,9,FALSE),"")</f>
        <v/>
      </c>
      <c r="BM145" s="477" t="str">
        <f>IFERROR(VLOOKUP('E1-H. Portfolio Cash Flows'!BM$116,'E1-F. Portfolio Co. Financials'!$A$6:$I$305,9,FALSE),"")</f>
        <v/>
      </c>
      <c r="BN145" s="477" t="str">
        <f>IFERROR(VLOOKUP('E1-H. Portfolio Cash Flows'!BN$116,'E1-F. Portfolio Co. Financials'!$A$6:$I$305,9,FALSE),"")</f>
        <v/>
      </c>
      <c r="BO145" s="477" t="str">
        <f>IFERROR(VLOOKUP('E1-H. Portfolio Cash Flows'!BO$116,'E1-F. Portfolio Co. Financials'!$A$6:$I$305,9,FALSE),"")</f>
        <v/>
      </c>
      <c r="BP145" s="477" t="str">
        <f>IFERROR(VLOOKUP('E1-H. Portfolio Cash Flows'!BP$116,'E1-F. Portfolio Co. Financials'!$A$6:$I$305,9,FALSE),"")</f>
        <v/>
      </c>
      <c r="BQ145" s="477" t="str">
        <f>IFERROR(VLOOKUP('E1-H. Portfolio Cash Flows'!BQ$116,'E1-F. Portfolio Co. Financials'!$A$6:$I$305,9,FALSE),"")</f>
        <v/>
      </c>
      <c r="BR145" s="477" t="str">
        <f>IFERROR(VLOOKUP('E1-H. Portfolio Cash Flows'!BR$116,'E1-F. Portfolio Co. Financials'!$A$6:$I$305,9,FALSE),"")</f>
        <v/>
      </c>
      <c r="BS145" s="477" t="str">
        <f>IFERROR(VLOOKUP('E1-H. Portfolio Cash Flows'!BS$116,'E1-F. Portfolio Co. Financials'!$A$6:$I$305,9,FALSE),"")</f>
        <v/>
      </c>
      <c r="BT145" s="477" t="str">
        <f>IFERROR(VLOOKUP('E1-H. Portfolio Cash Flows'!BT$116,'E1-F. Portfolio Co. Financials'!$A$6:$I$305,9,FALSE),"")</f>
        <v/>
      </c>
      <c r="BU145" s="477" t="str">
        <f>IFERROR(VLOOKUP('E1-H. Portfolio Cash Flows'!BU$116,'E1-F. Portfolio Co. Financials'!$A$6:$I$305,9,FALSE),"")</f>
        <v/>
      </c>
      <c r="BV145" s="477" t="str">
        <f>IFERROR(VLOOKUP('E1-H. Portfolio Cash Flows'!BV$116,'E1-F. Portfolio Co. Financials'!$A$6:$I$305,9,FALSE),"")</f>
        <v/>
      </c>
      <c r="BW145" s="477" t="str">
        <f>IFERROR(VLOOKUP('E1-H. Portfolio Cash Flows'!BW$116,'E1-F. Portfolio Co. Financials'!$A$6:$I$305,9,FALSE),"")</f>
        <v/>
      </c>
      <c r="BX145" s="477" t="str">
        <f>IFERROR(VLOOKUP('E1-H. Portfolio Cash Flows'!BX$116,'E1-F. Portfolio Co. Financials'!$A$6:$I$305,9,FALSE),"")</f>
        <v/>
      </c>
      <c r="BY145" s="477" t="str">
        <f>IFERROR(VLOOKUP('E1-H. Portfolio Cash Flows'!BY$116,'E1-F. Portfolio Co. Financials'!$A$6:$I$305,9,FALSE),"")</f>
        <v/>
      </c>
      <c r="BZ145" s="477" t="str">
        <f>IFERROR(VLOOKUP('E1-H. Portfolio Cash Flows'!BZ$116,'E1-F. Portfolio Co. Financials'!$A$6:$I$305,9,FALSE),"")</f>
        <v/>
      </c>
      <c r="CA145" s="477" t="str">
        <f>IFERROR(VLOOKUP('E1-H. Portfolio Cash Flows'!CA$116,'E1-F. Portfolio Co. Financials'!$A$6:$I$305,9,FALSE),"")</f>
        <v/>
      </c>
      <c r="CB145" s="477" t="str">
        <f>IFERROR(VLOOKUP('E1-H. Portfolio Cash Flows'!CB$116,'E1-F. Portfolio Co. Financials'!$A$6:$I$305,9,FALSE),"")</f>
        <v/>
      </c>
      <c r="CC145" s="477" t="str">
        <f>IFERROR(VLOOKUP('E1-H. Portfolio Cash Flows'!CC$116,'E1-F. Portfolio Co. Financials'!$A$6:$I$305,9,FALSE),"")</f>
        <v/>
      </c>
      <c r="CD145" s="477" t="str">
        <f>IFERROR(VLOOKUP('E1-H. Portfolio Cash Flows'!CD$116,'E1-F. Portfolio Co. Financials'!$A$6:$I$305,9,FALSE),"")</f>
        <v/>
      </c>
      <c r="CE145" s="477" t="str">
        <f>IFERROR(VLOOKUP('E1-H. Portfolio Cash Flows'!CE$116,'E1-F. Portfolio Co. Financials'!$A$6:$I$305,9,FALSE),"")</f>
        <v/>
      </c>
      <c r="CF145" s="477" t="str">
        <f>IFERROR(VLOOKUP('E1-H. Portfolio Cash Flows'!CF$116,'E1-F. Portfolio Co. Financials'!$A$6:$I$305,9,FALSE),"")</f>
        <v/>
      </c>
      <c r="CG145" s="477" t="str">
        <f>IFERROR(VLOOKUP('E1-H. Portfolio Cash Flows'!CG$116,'E1-F. Portfolio Co. Financials'!$A$6:$I$305,9,FALSE),"")</f>
        <v/>
      </c>
      <c r="CH145" s="477" t="str">
        <f>IFERROR(VLOOKUP('E1-H. Portfolio Cash Flows'!CH$116,'E1-F. Portfolio Co. Financials'!$A$6:$I$305,9,FALSE),"")</f>
        <v/>
      </c>
      <c r="CI145" s="477" t="str">
        <f>IFERROR(VLOOKUP('E1-H. Portfolio Cash Flows'!CI$116,'E1-F. Portfolio Co. Financials'!$A$6:$I$305,9,FALSE),"")</f>
        <v/>
      </c>
      <c r="CJ145" s="477" t="str">
        <f>IFERROR(VLOOKUP('E1-H. Portfolio Cash Flows'!CJ$116,'E1-F. Portfolio Co. Financials'!$A$6:$I$305,9,FALSE),"")</f>
        <v/>
      </c>
      <c r="CK145" s="477" t="str">
        <f>IFERROR(VLOOKUP('E1-H. Portfolio Cash Flows'!CK$116,'E1-F. Portfolio Co. Financials'!$A$6:$I$305,9,FALSE),"")</f>
        <v/>
      </c>
      <c r="CL145" s="477" t="str">
        <f>IFERROR(VLOOKUP('E1-H. Portfolio Cash Flows'!CL$116,'E1-F. Portfolio Co. Financials'!$A$6:$I$305,9,FALSE),"")</f>
        <v/>
      </c>
      <c r="CM145" s="477" t="str">
        <f>IFERROR(VLOOKUP('E1-H. Portfolio Cash Flows'!CM$116,'E1-F. Portfolio Co. Financials'!$A$6:$I$305,9,FALSE),"")</f>
        <v/>
      </c>
      <c r="CN145" s="477" t="str">
        <f>IFERROR(VLOOKUP('E1-H. Portfolio Cash Flows'!CN$116,'E1-F. Portfolio Co. Financials'!$A$6:$I$305,9,FALSE),"")</f>
        <v/>
      </c>
      <c r="CO145" s="477" t="str">
        <f>IFERROR(VLOOKUP('E1-H. Portfolio Cash Flows'!CO$116,'E1-F. Portfolio Co. Financials'!$A$6:$I$305,9,FALSE),"")</f>
        <v/>
      </c>
      <c r="CP145" s="477" t="str">
        <f>IFERROR(VLOOKUP('E1-H. Portfolio Cash Flows'!CP$116,'E1-F. Portfolio Co. Financials'!$A$6:$I$305,9,FALSE),"")</f>
        <v/>
      </c>
      <c r="CQ145" s="477" t="str">
        <f>IFERROR(VLOOKUP('E1-H. Portfolio Cash Flows'!CQ$116,'E1-F. Portfolio Co. Financials'!$A$6:$I$305,9,FALSE),"")</f>
        <v/>
      </c>
      <c r="CR145" s="477" t="str">
        <f>IFERROR(VLOOKUP('E1-H. Portfolio Cash Flows'!CR$116,'E1-F. Portfolio Co. Financials'!$A$6:$I$305,9,FALSE),"")</f>
        <v/>
      </c>
      <c r="CS145" s="477" t="str">
        <f>IFERROR(VLOOKUP('E1-H. Portfolio Cash Flows'!CS$116,'E1-F. Portfolio Co. Financials'!$A$6:$I$305,9,FALSE),"")</f>
        <v/>
      </c>
      <c r="CT145" s="477" t="str">
        <f>IFERROR(VLOOKUP('E1-H. Portfolio Cash Flows'!CT$116,'E1-F. Portfolio Co. Financials'!$A$6:$I$305,9,FALSE),"")</f>
        <v/>
      </c>
      <c r="CU145" s="477" t="str">
        <f>IFERROR(VLOOKUP('E1-H. Portfolio Cash Flows'!CU$116,'E1-F. Portfolio Co. Financials'!$A$6:$I$305,9,FALSE),"")</f>
        <v/>
      </c>
      <c r="CV145" s="477" t="str">
        <f>IFERROR(VLOOKUP('E1-H. Portfolio Cash Flows'!CV$116,'E1-F. Portfolio Co. Financials'!$A$6:$I$305,9,FALSE),"")</f>
        <v/>
      </c>
      <c r="CW145" s="477" t="str">
        <f>IFERROR(VLOOKUP('E1-H. Portfolio Cash Flows'!CW$116,'E1-F. Portfolio Co. Financials'!$A$6:$I$305,9,FALSE),"")</f>
        <v/>
      </c>
      <c r="CX145" s="477" t="str">
        <f>IFERROR(VLOOKUP('E1-H. Portfolio Cash Flows'!CX$116,'E1-F. Portfolio Co. Financials'!$A$6:$I$305,9,FALSE),"")</f>
        <v/>
      </c>
      <c r="CY145" s="477" t="str">
        <f>IFERROR(VLOOKUP('E1-H. Portfolio Cash Flows'!CY$116,'E1-F. Portfolio Co. Financials'!$A$6:$I$305,9,FALSE),"")</f>
        <v/>
      </c>
      <c r="CZ145" s="477" t="str">
        <f>IFERROR(VLOOKUP('E1-H. Portfolio Cash Flows'!CZ$116,'E1-F. Portfolio Co. Financials'!$A$6:$I$305,9,FALSE),"")</f>
        <v/>
      </c>
      <c r="DA145" s="477" t="str">
        <f>IFERROR(VLOOKUP('E1-H. Portfolio Cash Flows'!DA$116,'E1-F. Portfolio Co. Financials'!$A$6:$I$305,9,FALSE),"")</f>
        <v/>
      </c>
      <c r="DB145" s="477" t="str">
        <f>IFERROR(VLOOKUP('E1-H. Portfolio Cash Flows'!DB$116,'E1-F. Portfolio Co. Financials'!$A$6:$I$305,9,FALSE),"")</f>
        <v/>
      </c>
      <c r="DC145" s="477" t="str">
        <f>IFERROR(VLOOKUP('E1-H. Portfolio Cash Flows'!DC$116,'E1-F. Portfolio Co. Financials'!$A$6:$I$305,9,FALSE),"")</f>
        <v/>
      </c>
      <c r="DD145" s="477" t="str">
        <f>IFERROR(VLOOKUP('E1-H. Portfolio Cash Flows'!DD$116,'E1-F. Portfolio Co. Financials'!$A$6:$I$305,9,FALSE),"")</f>
        <v/>
      </c>
      <c r="DE145" s="477" t="str">
        <f>IFERROR(VLOOKUP('E1-H. Portfolio Cash Flows'!DE$116,'E1-F. Portfolio Co. Financials'!$A$6:$I$305,9,FALSE),"")</f>
        <v/>
      </c>
      <c r="DF145" s="477" t="str">
        <f>IFERROR(VLOOKUP('E1-H. Portfolio Cash Flows'!DF$116,'E1-F. Portfolio Co. Financials'!$A$6:$I$305,9,FALSE),"")</f>
        <v/>
      </c>
      <c r="DG145" s="477" t="str">
        <f>IFERROR(VLOOKUP('E1-H. Portfolio Cash Flows'!DG$116,'E1-F. Portfolio Co. Financials'!$A$6:$I$305,9,FALSE),"")</f>
        <v/>
      </c>
      <c r="DH145" s="477" t="str">
        <f>IFERROR(VLOOKUP('E1-H. Portfolio Cash Flows'!DH$116,'E1-F. Portfolio Co. Financials'!$A$6:$I$305,9,FALSE),"")</f>
        <v/>
      </c>
      <c r="DI145" s="477" t="str">
        <f>IFERROR(VLOOKUP('E1-H. Portfolio Cash Flows'!DI$116,'E1-F. Portfolio Co. Financials'!$A$6:$I$305,9,FALSE),"")</f>
        <v/>
      </c>
      <c r="DJ145" s="477" t="str">
        <f>IFERROR(VLOOKUP('E1-H. Portfolio Cash Flows'!DJ$116,'E1-F. Portfolio Co. Financials'!$A$6:$I$305,9,FALSE),"")</f>
        <v/>
      </c>
      <c r="DK145" s="477" t="str">
        <f>IFERROR(VLOOKUP('E1-H. Portfolio Cash Flows'!DK$116,'E1-F. Portfolio Co. Financials'!$A$6:$I$305,9,FALSE),"")</f>
        <v/>
      </c>
      <c r="DL145" s="477" t="str">
        <f>IFERROR(VLOOKUP('E1-H. Portfolio Cash Flows'!DL$116,'E1-F. Portfolio Co. Financials'!$A$6:$I$305,9,FALSE),"")</f>
        <v/>
      </c>
      <c r="DM145" s="477" t="str">
        <f>IFERROR(VLOOKUP('E1-H. Portfolio Cash Flows'!DM$116,'E1-F. Portfolio Co. Financials'!$A$6:$I$305,9,FALSE),"")</f>
        <v/>
      </c>
      <c r="DN145" s="477" t="str">
        <f>IFERROR(VLOOKUP('E1-H. Portfolio Cash Flows'!DN$116,'E1-F. Portfolio Co. Financials'!$A$6:$I$305,9,FALSE),"")</f>
        <v/>
      </c>
      <c r="DO145" s="477" t="str">
        <f>IFERROR(VLOOKUP('E1-H. Portfolio Cash Flows'!DO$116,'E1-F. Portfolio Co. Financials'!$A$6:$I$305,9,FALSE),"")</f>
        <v/>
      </c>
      <c r="DP145" s="477" t="str">
        <f>IFERROR(VLOOKUP('E1-H. Portfolio Cash Flows'!DP$116,'E1-F. Portfolio Co. Financials'!$A$6:$I$305,9,FALSE),"")</f>
        <v/>
      </c>
      <c r="DQ145" s="477" t="str">
        <f>IFERROR(VLOOKUP('E1-H. Portfolio Cash Flows'!DQ$116,'E1-F. Portfolio Co. Financials'!$A$6:$I$305,9,FALSE),"")</f>
        <v/>
      </c>
      <c r="DR145" s="477" t="str">
        <f>IFERROR(VLOOKUP('E1-H. Portfolio Cash Flows'!DR$116,'E1-F. Portfolio Co. Financials'!$A$6:$I$305,9,FALSE),"")</f>
        <v/>
      </c>
      <c r="DS145" s="477" t="str">
        <f>IFERROR(VLOOKUP('E1-H. Portfolio Cash Flows'!DS$116,'E1-F. Portfolio Co. Financials'!$A$6:$I$305,9,FALSE),"")</f>
        <v/>
      </c>
      <c r="DT145" s="477" t="str">
        <f>IFERROR(VLOOKUP('E1-H. Portfolio Cash Flows'!DT$116,'E1-F. Portfolio Co. Financials'!$A$6:$I$305,9,FALSE),"")</f>
        <v/>
      </c>
      <c r="DU145" s="477" t="str">
        <f>IFERROR(VLOOKUP('E1-H. Portfolio Cash Flows'!DU$116,'E1-F. Portfolio Co. Financials'!$A$6:$I$305,9,FALSE),"")</f>
        <v/>
      </c>
      <c r="DV145" s="477" t="str">
        <f>IFERROR(VLOOKUP('E1-H. Portfolio Cash Flows'!DV$116,'E1-F. Portfolio Co. Financials'!$A$6:$I$305,9,FALSE),"")</f>
        <v/>
      </c>
      <c r="DW145" s="477" t="str">
        <f>IFERROR(VLOOKUP('E1-H. Portfolio Cash Flows'!DW$116,'E1-F. Portfolio Co. Financials'!$A$6:$I$305,9,FALSE),"")</f>
        <v/>
      </c>
      <c r="DX145" s="477" t="str">
        <f>IFERROR(VLOOKUP('E1-H. Portfolio Cash Flows'!DX$116,'E1-F. Portfolio Co. Financials'!$A$6:$I$305,9,FALSE),"")</f>
        <v/>
      </c>
      <c r="DY145" s="477" t="str">
        <f>IFERROR(VLOOKUP('E1-H. Portfolio Cash Flows'!DY$116,'E1-F. Portfolio Co. Financials'!$A$6:$I$305,9,FALSE),"")</f>
        <v/>
      </c>
      <c r="DZ145" s="477" t="str">
        <f>IFERROR(VLOOKUP('E1-H. Portfolio Cash Flows'!DZ$116,'E1-F. Portfolio Co. Financials'!$A$6:$I$305,9,FALSE),"")</f>
        <v/>
      </c>
      <c r="EA145" s="477" t="str">
        <f>IFERROR(VLOOKUP('E1-H. Portfolio Cash Flows'!EA$116,'E1-F. Portfolio Co. Financials'!$A$6:$I$305,9,FALSE),"")</f>
        <v/>
      </c>
      <c r="EB145" s="477" t="str">
        <f>IFERROR(VLOOKUP('E1-H. Portfolio Cash Flows'!EB$116,'E1-F. Portfolio Co. Financials'!$A$6:$I$305,9,FALSE),"")</f>
        <v/>
      </c>
      <c r="EC145" s="477" t="str">
        <f>IFERROR(VLOOKUP('E1-H. Portfolio Cash Flows'!EC$116,'E1-F. Portfolio Co. Financials'!$A$6:$I$305,9,FALSE),"")</f>
        <v/>
      </c>
      <c r="ED145" s="477" t="str">
        <f>IFERROR(VLOOKUP('E1-H. Portfolio Cash Flows'!ED$116,'E1-F. Portfolio Co. Financials'!$A$6:$I$305,9,FALSE),"")</f>
        <v/>
      </c>
      <c r="EE145" s="477" t="str">
        <f>IFERROR(VLOOKUP('E1-H. Portfolio Cash Flows'!EE$116,'E1-F. Portfolio Co. Financials'!$A$6:$I$305,9,FALSE),"")</f>
        <v/>
      </c>
      <c r="EF145" s="477" t="str">
        <f>IFERROR(VLOOKUP('E1-H. Portfolio Cash Flows'!EF$116,'E1-F. Portfolio Co. Financials'!$A$6:$I$305,9,FALSE),"")</f>
        <v/>
      </c>
      <c r="EG145" s="477" t="str">
        <f>IFERROR(VLOOKUP('E1-H. Portfolio Cash Flows'!EG$116,'E1-F. Portfolio Co. Financials'!$A$6:$I$305,9,FALSE),"")</f>
        <v/>
      </c>
      <c r="EH145" s="477" t="str">
        <f>IFERROR(VLOOKUP('E1-H. Portfolio Cash Flows'!EH$116,'E1-F. Portfolio Co. Financials'!$A$6:$I$305,9,FALSE),"")</f>
        <v/>
      </c>
      <c r="EI145" s="477" t="str">
        <f>IFERROR(VLOOKUP('E1-H. Portfolio Cash Flows'!EI$116,'E1-F. Portfolio Co. Financials'!$A$6:$I$305,9,FALSE),"")</f>
        <v/>
      </c>
      <c r="EJ145" s="477" t="str">
        <f>IFERROR(VLOOKUP('E1-H. Portfolio Cash Flows'!EJ$116,'E1-F. Portfolio Co. Financials'!$A$6:$I$305,9,FALSE),"")</f>
        <v/>
      </c>
      <c r="EK145" s="477" t="str">
        <f>IFERROR(VLOOKUP('E1-H. Portfolio Cash Flows'!EK$116,'E1-F. Portfolio Co. Financials'!$A$6:$I$305,9,FALSE),"")</f>
        <v/>
      </c>
      <c r="EL145" s="477" t="str">
        <f>IFERROR(VLOOKUP('E1-H. Portfolio Cash Flows'!EL$116,'E1-F. Portfolio Co. Financials'!$A$6:$I$305,9,FALSE),"")</f>
        <v/>
      </c>
      <c r="EM145" s="477" t="str">
        <f>IFERROR(VLOOKUP('E1-H. Portfolio Cash Flows'!EM$116,'E1-F. Portfolio Co. Financials'!$A$6:$I$305,9,FALSE),"")</f>
        <v/>
      </c>
      <c r="EN145" s="477" t="str">
        <f>IFERROR(VLOOKUP('E1-H. Portfolio Cash Flows'!EN$116,'E1-F. Portfolio Co. Financials'!$A$6:$I$305,9,FALSE),"")</f>
        <v/>
      </c>
      <c r="EO145" s="477" t="str">
        <f>IFERROR(VLOOKUP('E1-H. Portfolio Cash Flows'!EO$116,'E1-F. Portfolio Co. Financials'!$A$6:$I$305,9,FALSE),"")</f>
        <v/>
      </c>
      <c r="EP145" s="477" t="str">
        <f>IFERROR(VLOOKUP('E1-H. Portfolio Cash Flows'!EP$116,'E1-F. Portfolio Co. Financials'!$A$6:$I$305,9,FALSE),"")</f>
        <v/>
      </c>
      <c r="EQ145" s="477" t="str">
        <f>IFERROR(VLOOKUP('E1-H. Portfolio Cash Flows'!EQ$116,'E1-F. Portfolio Co. Financials'!$A$6:$I$305,9,FALSE),"")</f>
        <v/>
      </c>
      <c r="ER145" s="477" t="str">
        <f>IFERROR(VLOOKUP('E1-H. Portfolio Cash Flows'!ER$116,'E1-F. Portfolio Co. Financials'!$A$6:$I$305,9,FALSE),"")</f>
        <v/>
      </c>
      <c r="ES145" s="477" t="str">
        <f>IFERROR(VLOOKUP('E1-H. Portfolio Cash Flows'!ES$116,'E1-F. Portfolio Co. Financials'!$A$6:$I$305,9,FALSE),"")</f>
        <v/>
      </c>
      <c r="ET145" s="477" t="str">
        <f>IFERROR(VLOOKUP('E1-H. Portfolio Cash Flows'!ET$116,'E1-F. Portfolio Co. Financials'!$A$6:$I$305,9,FALSE),"")</f>
        <v/>
      </c>
      <c r="EU145" s="477" t="str">
        <f>IFERROR(VLOOKUP('E1-H. Portfolio Cash Flows'!EU$116,'E1-F. Portfolio Co. Financials'!$A$6:$I$305,9,FALSE),"")</f>
        <v/>
      </c>
      <c r="EV145" s="477" t="str">
        <f>IFERROR(VLOOKUP('E1-H. Portfolio Cash Flows'!EV$116,'E1-F. Portfolio Co. Financials'!$A$6:$I$305,9,FALSE),"")</f>
        <v/>
      </c>
      <c r="EW145" s="477" t="str">
        <f>IFERROR(VLOOKUP('E1-H. Portfolio Cash Flows'!EW$116,'E1-F. Portfolio Co. Financials'!$A$6:$I$305,9,FALSE),"")</f>
        <v/>
      </c>
      <c r="EX145" s="477" t="str">
        <f>IFERROR(VLOOKUP('E1-H. Portfolio Cash Flows'!EX$116,'E1-F. Portfolio Co. Financials'!$A$6:$I$305,9,FALSE),"")</f>
        <v/>
      </c>
      <c r="EY145" s="477" t="str">
        <f>IFERROR(VLOOKUP('E1-H. Portfolio Cash Flows'!EY$116,'E1-F. Portfolio Co. Financials'!$A$6:$I$305,9,FALSE),"")</f>
        <v/>
      </c>
      <c r="EZ145" s="477" t="str">
        <f>IFERROR(VLOOKUP('E1-H. Portfolio Cash Flows'!EZ$116,'E1-F. Portfolio Co. Financials'!$A$6:$I$305,9,FALSE),"")</f>
        <v/>
      </c>
      <c r="FA145" s="477" t="str">
        <f>IFERROR(VLOOKUP('E1-H. Portfolio Cash Flows'!FA$116,'E1-F. Portfolio Co. Financials'!$A$6:$I$305,9,FALSE),"")</f>
        <v/>
      </c>
      <c r="FB145" s="477" t="str">
        <f>IFERROR(VLOOKUP('E1-H. Portfolio Cash Flows'!FB$116,'E1-F. Portfolio Co. Financials'!$A$6:$I$305,9,FALSE),"")</f>
        <v/>
      </c>
      <c r="FC145" s="477" t="str">
        <f>IFERROR(VLOOKUP('E1-H. Portfolio Cash Flows'!FC$116,'E1-F. Portfolio Co. Financials'!$A$6:$I$305,9,FALSE),"")</f>
        <v/>
      </c>
      <c r="FD145" s="477" t="str">
        <f>IFERROR(VLOOKUP('E1-H. Portfolio Cash Flows'!FD$116,'E1-F. Portfolio Co. Financials'!$A$6:$I$305,9,FALSE),"")</f>
        <v/>
      </c>
      <c r="FE145" s="477" t="str">
        <f>IFERROR(VLOOKUP('E1-H. Portfolio Cash Flows'!FE$116,'E1-F. Portfolio Co. Financials'!$A$6:$I$305,9,FALSE),"")</f>
        <v/>
      </c>
      <c r="FF145" s="477" t="str">
        <f>IFERROR(VLOOKUP('E1-H. Portfolio Cash Flows'!FF$116,'E1-F. Portfolio Co. Financials'!$A$6:$I$305,9,FALSE),"")</f>
        <v/>
      </c>
      <c r="FG145" s="477" t="str">
        <f>IFERROR(VLOOKUP('E1-H. Portfolio Cash Flows'!FG$116,'E1-F. Portfolio Co. Financials'!$A$6:$I$305,9,FALSE),"")</f>
        <v/>
      </c>
      <c r="FH145" s="477" t="str">
        <f>IFERROR(VLOOKUP('E1-H. Portfolio Cash Flows'!FH$116,'E1-F. Portfolio Co. Financials'!$A$6:$I$305,9,FALSE),"")</f>
        <v/>
      </c>
      <c r="FI145" s="477" t="str">
        <f>IFERROR(VLOOKUP('E1-H. Portfolio Cash Flows'!FI$116,'E1-F. Portfolio Co. Financials'!$A$6:$I$305,9,FALSE),"")</f>
        <v/>
      </c>
      <c r="FJ145" s="477" t="str">
        <f>IFERROR(VLOOKUP('E1-H. Portfolio Cash Flows'!FJ$116,'E1-F. Portfolio Co. Financials'!$A$6:$I$305,9,FALSE),"")</f>
        <v/>
      </c>
      <c r="FK145" s="477" t="str">
        <f>IFERROR(VLOOKUP('E1-H. Portfolio Cash Flows'!FK$116,'E1-F. Portfolio Co. Financials'!$A$6:$I$305,9,FALSE),"")</f>
        <v/>
      </c>
      <c r="FL145" s="477" t="str">
        <f>IFERROR(VLOOKUP('E1-H. Portfolio Cash Flows'!FL$116,'E1-F. Portfolio Co. Financials'!$A$6:$I$305,9,FALSE),"")</f>
        <v/>
      </c>
      <c r="FM145" s="477" t="str">
        <f>IFERROR(VLOOKUP('E1-H. Portfolio Cash Flows'!FM$116,'E1-F. Portfolio Co. Financials'!$A$6:$I$305,9,FALSE),"")</f>
        <v/>
      </c>
      <c r="FN145" s="477" t="str">
        <f>IFERROR(VLOOKUP('E1-H. Portfolio Cash Flows'!FN$116,'E1-F. Portfolio Co. Financials'!$A$6:$I$305,9,FALSE),"")</f>
        <v/>
      </c>
      <c r="FO145" s="477" t="str">
        <f>IFERROR(VLOOKUP('E1-H. Portfolio Cash Flows'!FO$116,'E1-F. Portfolio Co. Financials'!$A$6:$I$305,9,FALSE),"")</f>
        <v/>
      </c>
      <c r="FP145" s="477" t="str">
        <f>IFERROR(VLOOKUP('E1-H. Portfolio Cash Flows'!FP$116,'E1-F. Portfolio Co. Financials'!$A$6:$I$305,9,FALSE),"")</f>
        <v/>
      </c>
      <c r="FQ145" s="477" t="str">
        <f>IFERROR(VLOOKUP('E1-H. Portfolio Cash Flows'!FQ$116,'E1-F. Portfolio Co. Financials'!$A$6:$I$305,9,FALSE),"")</f>
        <v/>
      </c>
      <c r="FR145" s="477" t="str">
        <f>IFERROR(VLOOKUP('E1-H. Portfolio Cash Flows'!FR$116,'E1-F. Portfolio Co. Financials'!$A$6:$I$305,9,FALSE),"")</f>
        <v/>
      </c>
      <c r="FS145" s="477" t="str">
        <f>IFERROR(VLOOKUP('E1-H. Portfolio Cash Flows'!FS$116,'E1-F. Portfolio Co. Financials'!$A$6:$I$305,9,FALSE),"")</f>
        <v/>
      </c>
      <c r="FT145" s="477" t="str">
        <f>IFERROR(VLOOKUP('E1-H. Portfolio Cash Flows'!FT$116,'E1-F. Portfolio Co. Financials'!$A$6:$I$305,9,FALSE),"")</f>
        <v/>
      </c>
      <c r="FU145" s="477" t="str">
        <f>IFERROR(VLOOKUP('E1-H. Portfolio Cash Flows'!FU$116,'E1-F. Portfolio Co. Financials'!$A$6:$I$305,9,FALSE),"")</f>
        <v/>
      </c>
      <c r="FV145" s="477" t="str">
        <f>IFERROR(VLOOKUP('E1-H. Portfolio Cash Flows'!FV$116,'E1-F. Portfolio Co. Financials'!$A$6:$I$305,9,FALSE),"")</f>
        <v/>
      </c>
      <c r="FW145" s="477" t="str">
        <f>IFERROR(VLOOKUP('E1-H. Portfolio Cash Flows'!FW$116,'E1-F. Portfolio Co. Financials'!$A$6:$I$305,9,FALSE),"")</f>
        <v/>
      </c>
      <c r="FX145" s="477" t="str">
        <f>IFERROR(VLOOKUP('E1-H. Portfolio Cash Flows'!FX$116,'E1-F. Portfolio Co. Financials'!$A$6:$I$305,9,FALSE),"")</f>
        <v/>
      </c>
      <c r="FY145" s="477" t="str">
        <f>IFERROR(VLOOKUP('E1-H. Portfolio Cash Flows'!FY$116,'E1-F. Portfolio Co. Financials'!$A$6:$I$305,9,FALSE),"")</f>
        <v/>
      </c>
      <c r="FZ145" s="477" t="str">
        <f>IFERROR(VLOOKUP('E1-H. Portfolio Cash Flows'!FZ$116,'E1-F. Portfolio Co. Financials'!$A$6:$I$305,9,FALSE),"")</f>
        <v/>
      </c>
      <c r="GA145" s="477" t="str">
        <f>IFERROR(VLOOKUP('E1-H. Portfolio Cash Flows'!GA$116,'E1-F. Portfolio Co. Financials'!$A$6:$I$305,9,FALSE),"")</f>
        <v/>
      </c>
      <c r="GB145" s="477" t="str">
        <f>IFERROR(VLOOKUP('E1-H. Portfolio Cash Flows'!GB$116,'E1-F. Portfolio Co. Financials'!$A$6:$I$305,9,FALSE),"")</f>
        <v/>
      </c>
      <c r="GC145" s="477" t="str">
        <f>IFERROR(VLOOKUP('E1-H. Portfolio Cash Flows'!GC$116,'E1-F. Portfolio Co. Financials'!$A$6:$I$305,9,FALSE),"")</f>
        <v/>
      </c>
      <c r="GD145" s="477" t="str">
        <f>IFERROR(VLOOKUP('E1-H. Portfolio Cash Flows'!GD$116,'E1-F. Portfolio Co. Financials'!$A$6:$I$305,9,FALSE),"")</f>
        <v/>
      </c>
      <c r="GE145" s="477" t="str">
        <f>IFERROR(VLOOKUP('E1-H. Portfolio Cash Flows'!GE$116,'E1-F. Portfolio Co. Financials'!$A$6:$I$305,9,FALSE),"")</f>
        <v/>
      </c>
      <c r="GF145" s="477" t="str">
        <f>IFERROR(VLOOKUP('E1-H. Portfolio Cash Flows'!GF$116,'E1-F. Portfolio Co. Financials'!$A$6:$I$305,9,FALSE),"")</f>
        <v/>
      </c>
      <c r="GG145" s="477" t="str">
        <f>IFERROR(VLOOKUP('E1-H. Portfolio Cash Flows'!GG$116,'E1-F. Portfolio Co. Financials'!$A$6:$I$305,9,FALSE),"")</f>
        <v/>
      </c>
      <c r="GH145" s="477" t="str">
        <f>IFERROR(VLOOKUP('E1-H. Portfolio Cash Flows'!GH$116,'E1-F. Portfolio Co. Financials'!$A$6:$I$305,9,FALSE),"")</f>
        <v/>
      </c>
      <c r="GI145" s="477" t="str">
        <f>IFERROR(VLOOKUP('E1-H. Portfolio Cash Flows'!GI$116,'E1-F. Portfolio Co. Financials'!$A$6:$I$305,9,FALSE),"")</f>
        <v/>
      </c>
      <c r="GJ145" s="477" t="str">
        <f>IFERROR(VLOOKUP('E1-H. Portfolio Cash Flows'!GJ$116,'E1-F. Portfolio Co. Financials'!$A$6:$I$305,9,FALSE),"")</f>
        <v/>
      </c>
      <c r="GK145" s="477" t="str">
        <f>IFERROR(VLOOKUP('E1-H. Portfolio Cash Flows'!GK$116,'E1-F. Portfolio Co. Financials'!$A$6:$I$305,9,FALSE),"")</f>
        <v/>
      </c>
      <c r="GL145" s="477" t="str">
        <f>IFERROR(VLOOKUP('E1-H. Portfolio Cash Flows'!GL$116,'E1-F. Portfolio Co. Financials'!$A$6:$I$305,9,FALSE),"")</f>
        <v/>
      </c>
      <c r="GM145" s="477" t="str">
        <f>IFERROR(VLOOKUP('E1-H. Portfolio Cash Flows'!GM$116,'E1-F. Portfolio Co. Financials'!$A$6:$I$305,9,FALSE),"")</f>
        <v/>
      </c>
      <c r="GN145" s="477" t="str">
        <f>IFERROR(VLOOKUP('E1-H. Portfolio Cash Flows'!GN$116,'E1-F. Portfolio Co. Financials'!$A$6:$I$305,9,FALSE),"")</f>
        <v/>
      </c>
      <c r="GO145" s="477" t="str">
        <f>IFERROR(VLOOKUP('E1-H. Portfolio Cash Flows'!GO$116,'E1-F. Portfolio Co. Financials'!$A$6:$I$305,9,FALSE),"")</f>
        <v/>
      </c>
      <c r="GP145" s="477" t="str">
        <f>IFERROR(VLOOKUP('E1-H. Portfolio Cash Flows'!GP$116,'E1-F. Portfolio Co. Financials'!$A$6:$I$305,9,FALSE),"")</f>
        <v/>
      </c>
      <c r="GQ145" s="477" t="str">
        <f>IFERROR(VLOOKUP('E1-H. Portfolio Cash Flows'!GQ$116,'E1-F. Portfolio Co. Financials'!$A$6:$I$305,9,FALSE),"")</f>
        <v/>
      </c>
      <c r="GR145" s="477" t="str">
        <f>IFERROR(VLOOKUP('E1-H. Portfolio Cash Flows'!GR$116,'E1-F. Portfolio Co. Financials'!$A$6:$I$305,9,FALSE),"")</f>
        <v/>
      </c>
      <c r="GS145" s="477" t="str">
        <f>IFERROR(VLOOKUP('E1-H. Portfolio Cash Flows'!GS$116,'E1-F. Portfolio Co. Financials'!$A$6:$I$305,9,FALSE),"")</f>
        <v/>
      </c>
      <c r="GT145" s="477" t="str">
        <f>IFERROR(VLOOKUP('E1-H. Portfolio Cash Flows'!GT$116,'E1-F. Portfolio Co. Financials'!$A$6:$I$305,9,FALSE),"")</f>
        <v/>
      </c>
      <c r="GU145" s="477" t="str">
        <f>IFERROR(VLOOKUP('E1-H. Portfolio Cash Flows'!GU$116,'E1-F. Portfolio Co. Financials'!$A$6:$I$305,9,FALSE),"")</f>
        <v/>
      </c>
      <c r="GV145" s="477" t="str">
        <f>IFERROR(VLOOKUP('E1-H. Portfolio Cash Flows'!GV$116,'E1-F. Portfolio Co. Financials'!$A$6:$I$305,9,FALSE),"")</f>
        <v/>
      </c>
      <c r="GW145" s="477" t="str">
        <f>IFERROR(VLOOKUP('E1-H. Portfolio Cash Flows'!GW$116,'E1-F. Portfolio Co. Financials'!$A$6:$I$305,9,FALSE),"")</f>
        <v/>
      </c>
      <c r="GX145" s="477" t="str">
        <f>IFERROR(VLOOKUP('E1-H. Portfolio Cash Flows'!GX$116,'E1-F. Portfolio Co. Financials'!$A$6:$I$305,9,FALSE),"")</f>
        <v/>
      </c>
      <c r="GY145" s="477" t="str">
        <f>IFERROR(VLOOKUP('E1-H. Portfolio Cash Flows'!GY$116,'E1-F. Portfolio Co. Financials'!$A$6:$I$305,9,FALSE),"")</f>
        <v/>
      </c>
      <c r="GZ145" s="477" t="str">
        <f>IFERROR(VLOOKUP('E1-H. Portfolio Cash Flows'!GZ$116,'E1-F. Portfolio Co. Financials'!$A$6:$I$305,9,FALSE),"")</f>
        <v/>
      </c>
      <c r="HA145" s="477" t="str">
        <f>IFERROR(VLOOKUP('E1-H. Portfolio Cash Flows'!HA$116,'E1-F. Portfolio Co. Financials'!$A$6:$I$305,9,FALSE),"")</f>
        <v/>
      </c>
      <c r="HB145" s="477" t="str">
        <f>IFERROR(VLOOKUP('E1-H. Portfolio Cash Flows'!HB$116,'E1-F. Portfolio Co. Financials'!$A$6:$I$305,9,FALSE),"")</f>
        <v/>
      </c>
      <c r="HC145" s="477" t="str">
        <f>IFERROR(VLOOKUP('E1-H. Portfolio Cash Flows'!HC$116,'E1-F. Portfolio Co. Financials'!$A$6:$I$305,9,FALSE),"")</f>
        <v/>
      </c>
      <c r="HD145" s="477" t="str">
        <f>IFERROR(VLOOKUP('E1-H. Portfolio Cash Flows'!HD$116,'E1-F. Portfolio Co. Financials'!$A$6:$I$305,9,FALSE),"")</f>
        <v/>
      </c>
      <c r="HE145" s="477" t="str">
        <f>IFERROR(VLOOKUP('E1-H. Portfolio Cash Flows'!HE$116,'E1-F. Portfolio Co. Financials'!$A$6:$I$305,9,FALSE),"")</f>
        <v/>
      </c>
      <c r="HF145" s="477" t="str">
        <f>IFERROR(VLOOKUP('E1-H. Portfolio Cash Flows'!HF$116,'E1-F. Portfolio Co. Financials'!$A$6:$I$305,9,FALSE),"")</f>
        <v/>
      </c>
      <c r="HG145" s="477" t="str">
        <f>IFERROR(VLOOKUP('E1-H. Portfolio Cash Flows'!HG$116,'E1-F. Portfolio Co. Financials'!$A$6:$I$305,9,FALSE),"")</f>
        <v/>
      </c>
      <c r="HH145" s="477" t="str">
        <f>IFERROR(VLOOKUP('E1-H. Portfolio Cash Flows'!HH$116,'E1-F. Portfolio Co. Financials'!$A$6:$I$305,9,FALSE),"")</f>
        <v/>
      </c>
      <c r="HI145" s="477" t="str">
        <f>IFERROR(VLOOKUP('E1-H. Portfolio Cash Flows'!HI$116,'E1-F. Portfolio Co. Financials'!$A$6:$I$305,9,FALSE),"")</f>
        <v/>
      </c>
      <c r="HJ145" s="477" t="str">
        <f>IFERROR(VLOOKUP('E1-H. Portfolio Cash Flows'!HJ$116,'E1-F. Portfolio Co. Financials'!$A$6:$I$305,9,FALSE),"")</f>
        <v/>
      </c>
      <c r="HK145" s="477" t="str">
        <f>IFERROR(VLOOKUP('E1-H. Portfolio Cash Flows'!HK$116,'E1-F. Portfolio Co. Financials'!$A$6:$I$305,9,FALSE),"")</f>
        <v/>
      </c>
      <c r="HL145" s="477" t="str">
        <f>IFERROR(VLOOKUP('E1-H. Portfolio Cash Flows'!HL$116,'E1-F. Portfolio Co. Financials'!$A$6:$I$305,9,FALSE),"")</f>
        <v/>
      </c>
      <c r="HM145" s="477" t="str">
        <f>IFERROR(VLOOKUP('E1-H. Portfolio Cash Flows'!HM$116,'E1-F. Portfolio Co. Financials'!$A$6:$I$305,9,FALSE),"")</f>
        <v/>
      </c>
      <c r="HN145" s="477" t="str">
        <f>IFERROR(VLOOKUP('E1-H. Portfolio Cash Flows'!HN$116,'E1-F. Portfolio Co. Financials'!$A$6:$I$305,9,FALSE),"")</f>
        <v/>
      </c>
      <c r="HO145" s="477" t="str">
        <f>IFERROR(VLOOKUP('E1-H. Portfolio Cash Flows'!HO$116,'E1-F. Portfolio Co. Financials'!$A$6:$I$305,9,FALSE),"")</f>
        <v/>
      </c>
      <c r="HP145" s="477" t="str">
        <f>IFERROR(VLOOKUP('E1-H. Portfolio Cash Flows'!HP$116,'E1-F. Portfolio Co. Financials'!$A$6:$I$305,9,FALSE),"")</f>
        <v/>
      </c>
      <c r="HQ145" s="477" t="str">
        <f>IFERROR(VLOOKUP('E1-H. Portfolio Cash Flows'!HQ$116,'E1-F. Portfolio Co. Financials'!$A$6:$I$305,9,FALSE),"")</f>
        <v/>
      </c>
      <c r="HR145" s="477" t="str">
        <f>IFERROR(VLOOKUP('E1-H. Portfolio Cash Flows'!HR$116,'E1-F. Portfolio Co. Financials'!$A$6:$I$305,9,FALSE),"")</f>
        <v/>
      </c>
      <c r="HS145" s="477" t="str">
        <f>IFERROR(VLOOKUP('E1-H. Portfolio Cash Flows'!HS$116,'E1-F. Portfolio Co. Financials'!$A$6:$I$305,9,FALSE),"")</f>
        <v/>
      </c>
      <c r="HT145" s="477" t="str">
        <f>IFERROR(VLOOKUP('E1-H. Portfolio Cash Flows'!HT$116,'E1-F. Portfolio Co. Financials'!$A$6:$I$305,9,FALSE),"")</f>
        <v/>
      </c>
      <c r="HU145" s="477" t="str">
        <f>IFERROR(VLOOKUP('E1-H. Portfolio Cash Flows'!HU$116,'E1-F. Portfolio Co. Financials'!$A$6:$I$305,9,FALSE),"")</f>
        <v/>
      </c>
      <c r="HV145" s="477" t="str">
        <f>IFERROR(VLOOKUP('E1-H. Portfolio Cash Flows'!HV$116,'E1-F. Portfolio Co. Financials'!$A$6:$I$305,9,FALSE),"")</f>
        <v/>
      </c>
      <c r="HW145" s="477" t="str">
        <f>IFERROR(VLOOKUP('E1-H. Portfolio Cash Flows'!HW$116,'E1-F. Portfolio Co. Financials'!$A$6:$I$305,9,FALSE),"")</f>
        <v/>
      </c>
      <c r="HX145" s="477" t="str">
        <f>IFERROR(VLOOKUP('E1-H. Portfolio Cash Flows'!HX$116,'E1-F. Portfolio Co. Financials'!$A$6:$I$305,9,FALSE),"")</f>
        <v/>
      </c>
      <c r="HY145" s="477" t="str">
        <f>IFERROR(VLOOKUP('E1-H. Portfolio Cash Flows'!HY$116,'E1-F. Portfolio Co. Financials'!$A$6:$I$305,9,FALSE),"")</f>
        <v/>
      </c>
      <c r="HZ145" s="477" t="str">
        <f>IFERROR(VLOOKUP('E1-H. Portfolio Cash Flows'!HZ$116,'E1-F. Portfolio Co. Financials'!$A$6:$I$305,9,FALSE),"")</f>
        <v/>
      </c>
      <c r="IA145" s="477" t="str">
        <f>IFERROR(VLOOKUP('E1-H. Portfolio Cash Flows'!IA$116,'E1-F. Portfolio Co. Financials'!$A$6:$I$305,9,FALSE),"")</f>
        <v/>
      </c>
      <c r="IB145" s="477" t="str">
        <f>IFERROR(VLOOKUP('E1-H. Portfolio Cash Flows'!IB$116,'E1-F. Portfolio Co. Financials'!$A$6:$I$305,9,FALSE),"")</f>
        <v/>
      </c>
      <c r="IC145" s="477" t="str">
        <f>IFERROR(VLOOKUP('E1-H. Portfolio Cash Flows'!IC$116,'E1-F. Portfolio Co. Financials'!$A$6:$I$305,9,FALSE),"")</f>
        <v/>
      </c>
      <c r="ID145" s="477" t="str">
        <f>IFERROR(VLOOKUP('E1-H. Portfolio Cash Flows'!ID$116,'E1-F. Portfolio Co. Financials'!$A$6:$I$305,9,FALSE),"")</f>
        <v/>
      </c>
      <c r="IE145" s="477" t="str">
        <f>IFERROR(VLOOKUP('E1-H. Portfolio Cash Flows'!IE$116,'E1-F. Portfolio Co. Financials'!$A$6:$I$305,9,FALSE),"")</f>
        <v/>
      </c>
      <c r="IF145" s="477" t="str">
        <f>IFERROR(VLOOKUP('E1-H. Portfolio Cash Flows'!IF$116,'E1-F. Portfolio Co. Financials'!$A$6:$I$305,9,FALSE),"")</f>
        <v/>
      </c>
      <c r="IG145" s="477" t="str">
        <f>IFERROR(VLOOKUP('E1-H. Portfolio Cash Flows'!IG$116,'E1-F. Portfolio Co. Financials'!$A$6:$I$305,9,FALSE),"")</f>
        <v/>
      </c>
      <c r="IH145" s="477" t="str">
        <f>IFERROR(VLOOKUP('E1-H. Portfolio Cash Flows'!IH$116,'E1-F. Portfolio Co. Financials'!$A$6:$I$305,9,FALSE),"")</f>
        <v/>
      </c>
      <c r="II145" s="477" t="str">
        <f>IFERROR(VLOOKUP('E1-H. Portfolio Cash Flows'!II$116,'E1-F. Portfolio Co. Financials'!$A$6:$I$305,9,FALSE),"")</f>
        <v/>
      </c>
      <c r="IJ145" s="477" t="str">
        <f>IFERROR(VLOOKUP('E1-H. Portfolio Cash Flows'!IJ$116,'E1-F. Portfolio Co. Financials'!$A$6:$I$305,9,FALSE),"")</f>
        <v/>
      </c>
      <c r="IK145" s="477" t="str">
        <f>IFERROR(VLOOKUP('E1-H. Portfolio Cash Flows'!IK$116,'E1-F. Portfolio Co. Financials'!$A$6:$I$305,9,FALSE),"")</f>
        <v/>
      </c>
      <c r="IL145" s="477" t="str">
        <f>IFERROR(VLOOKUP('E1-H. Portfolio Cash Flows'!IL$116,'E1-F. Portfolio Co. Financials'!$A$6:$I$305,9,FALSE),"")</f>
        <v/>
      </c>
      <c r="IM145" s="477" t="str">
        <f>IFERROR(VLOOKUP('E1-H. Portfolio Cash Flows'!IM$116,'E1-F. Portfolio Co. Financials'!$A$6:$I$305,9,FALSE),"")</f>
        <v/>
      </c>
      <c r="IN145" s="477" t="str">
        <f>IFERROR(VLOOKUP('E1-H. Portfolio Cash Flows'!IN$116,'E1-F. Portfolio Co. Financials'!$A$6:$I$305,9,FALSE),"")</f>
        <v/>
      </c>
      <c r="IO145" s="477" t="str">
        <f>IFERROR(VLOOKUP('E1-H. Portfolio Cash Flows'!IO$116,'E1-F. Portfolio Co. Financials'!$A$6:$I$305,9,FALSE),"")</f>
        <v/>
      </c>
      <c r="IP145" s="477" t="str">
        <f>IFERROR(VLOOKUP('E1-H. Portfolio Cash Flows'!IP$116,'E1-F. Portfolio Co. Financials'!$A$6:$I$305,9,FALSE),"")</f>
        <v/>
      </c>
      <c r="IQ145" s="477" t="str">
        <f>IFERROR(VLOOKUP('E1-H. Portfolio Cash Flows'!IQ$116,'E1-F. Portfolio Co. Financials'!$A$6:$I$305,9,FALSE),"")</f>
        <v/>
      </c>
      <c r="IR145" s="477" t="str">
        <f>IFERROR(VLOOKUP('E1-H. Portfolio Cash Flows'!IR$116,'E1-F. Portfolio Co. Financials'!$A$6:$I$305,9,FALSE),"")</f>
        <v/>
      </c>
      <c r="IS145" s="477" t="str">
        <f>IFERROR(VLOOKUP('E1-H. Portfolio Cash Flows'!IS$116,'E1-F. Portfolio Co. Financials'!$A$6:$I$305,9,FALSE),"")</f>
        <v/>
      </c>
      <c r="IT145" s="477" t="str">
        <f>IFERROR(VLOOKUP('E1-H. Portfolio Cash Flows'!IT$116,'E1-F. Portfolio Co. Financials'!$A$6:$I$305,9,FALSE),"")</f>
        <v/>
      </c>
      <c r="IU145" s="477" t="str">
        <f>IFERROR(VLOOKUP('E1-H. Portfolio Cash Flows'!IU$116,'E1-F. Portfolio Co. Financials'!$A$6:$I$305,9,FALSE),"")</f>
        <v/>
      </c>
      <c r="IV145" s="477" t="str">
        <f>IFERROR(VLOOKUP('E1-H. Portfolio Cash Flows'!IV$116,'E1-F. Portfolio Co. Financials'!$A$6:$I$305,9,FALSE),"")</f>
        <v/>
      </c>
      <c r="IW145" s="477" t="str">
        <f>IFERROR(VLOOKUP('E1-H. Portfolio Cash Flows'!IW$116,'E1-F. Portfolio Co. Financials'!$A$6:$I$305,9,FALSE),"")</f>
        <v/>
      </c>
      <c r="IX145" s="477" t="str">
        <f>IFERROR(VLOOKUP('E1-H. Portfolio Cash Flows'!IX$116,'E1-F. Portfolio Co. Financials'!$A$6:$I$305,9,FALSE),"")</f>
        <v/>
      </c>
      <c r="IY145" s="477" t="str">
        <f>IFERROR(VLOOKUP('E1-H. Portfolio Cash Flows'!IY$116,'E1-F. Portfolio Co. Financials'!$A$6:$I$305,9,FALSE),"")</f>
        <v/>
      </c>
      <c r="IZ145" s="477" t="str">
        <f>IFERROR(VLOOKUP('E1-H. Portfolio Cash Flows'!IZ$116,'E1-F. Portfolio Co. Financials'!$A$6:$I$305,9,FALSE),"")</f>
        <v/>
      </c>
      <c r="JA145" s="477" t="str">
        <f>IFERROR(VLOOKUP('E1-H. Portfolio Cash Flows'!JA$116,'E1-F. Portfolio Co. Financials'!$A$6:$I$305,9,FALSE),"")</f>
        <v/>
      </c>
      <c r="JB145" s="477" t="str">
        <f>IFERROR(VLOOKUP('E1-H. Portfolio Cash Flows'!JB$116,'E1-F. Portfolio Co. Financials'!$A$6:$I$305,9,FALSE),"")</f>
        <v/>
      </c>
      <c r="JC145" s="477" t="str">
        <f>IFERROR(VLOOKUP('E1-H. Portfolio Cash Flows'!JC$116,'E1-F. Portfolio Co. Financials'!$A$6:$I$305,9,FALSE),"")</f>
        <v/>
      </c>
      <c r="JD145" s="477" t="str">
        <f>IFERROR(VLOOKUP('E1-H. Portfolio Cash Flows'!JD$116,'E1-F. Portfolio Co. Financials'!$A$6:$I$305,9,FALSE),"")</f>
        <v/>
      </c>
      <c r="JE145" s="477" t="str">
        <f>IFERROR(VLOOKUP('E1-H. Portfolio Cash Flows'!JE$116,'E1-F. Portfolio Co. Financials'!$A$6:$I$305,9,FALSE),"")</f>
        <v/>
      </c>
      <c r="JF145" s="477" t="str">
        <f>IFERROR(VLOOKUP('E1-H. Portfolio Cash Flows'!JF$116,'E1-F. Portfolio Co. Financials'!$A$6:$I$305,9,FALSE),"")</f>
        <v/>
      </c>
      <c r="JG145" s="477" t="str">
        <f>IFERROR(VLOOKUP('E1-H. Portfolio Cash Flows'!JG$116,'E1-F. Portfolio Co. Financials'!$A$6:$I$305,9,FALSE),"")</f>
        <v/>
      </c>
      <c r="JH145" s="477" t="str">
        <f>IFERROR(VLOOKUP('E1-H. Portfolio Cash Flows'!JH$116,'E1-F. Portfolio Co. Financials'!$A$6:$I$305,9,FALSE),"")</f>
        <v/>
      </c>
      <c r="JI145" s="477" t="str">
        <f>IFERROR(VLOOKUP('E1-H. Portfolio Cash Flows'!JI$116,'E1-F. Portfolio Co. Financials'!$A$6:$I$305,9,FALSE),"")</f>
        <v/>
      </c>
      <c r="JJ145" s="477" t="str">
        <f>IFERROR(VLOOKUP('E1-H. Portfolio Cash Flows'!JJ$116,'E1-F. Portfolio Co. Financials'!$A$6:$I$305,9,FALSE),"")</f>
        <v/>
      </c>
      <c r="JK145" s="477" t="str">
        <f>IFERROR(VLOOKUP('E1-H. Portfolio Cash Flows'!JK$116,'E1-F. Portfolio Co. Financials'!$A$6:$I$305,9,FALSE),"")</f>
        <v/>
      </c>
      <c r="JL145" s="477" t="str">
        <f>IFERROR(VLOOKUP('E1-H. Portfolio Cash Flows'!JL$116,'E1-F. Portfolio Co. Financials'!$A$6:$I$305,9,FALSE),"")</f>
        <v/>
      </c>
      <c r="JM145" s="477" t="str">
        <f>IFERROR(VLOOKUP('E1-H. Portfolio Cash Flows'!JM$116,'E1-F. Portfolio Co. Financials'!$A$6:$I$305,9,FALSE),"")</f>
        <v/>
      </c>
      <c r="JN145" s="477" t="str">
        <f>IFERROR(VLOOKUP('E1-H. Portfolio Cash Flows'!JN$116,'E1-F. Portfolio Co. Financials'!$A$6:$I$305,9,FALSE),"")</f>
        <v/>
      </c>
      <c r="JO145" s="477" t="str">
        <f>IFERROR(VLOOKUP('E1-H. Portfolio Cash Flows'!JO$116,'E1-F. Portfolio Co. Financials'!$A$6:$I$305,9,FALSE),"")</f>
        <v/>
      </c>
      <c r="JP145" s="477" t="str">
        <f>IFERROR(VLOOKUP('E1-H. Portfolio Cash Flows'!JP$116,'E1-F. Portfolio Co. Financials'!$A$6:$I$305,9,FALSE),"")</f>
        <v/>
      </c>
      <c r="JQ145" s="477" t="str">
        <f>IFERROR(VLOOKUP('E1-H. Portfolio Cash Flows'!JQ$116,'E1-F. Portfolio Co. Financials'!$A$6:$I$305,9,FALSE),"")</f>
        <v/>
      </c>
      <c r="JR145" s="477" t="str">
        <f>IFERROR(VLOOKUP('E1-H. Portfolio Cash Flows'!JR$116,'E1-F. Portfolio Co. Financials'!$A$6:$I$305,9,FALSE),"")</f>
        <v/>
      </c>
      <c r="JS145" s="477" t="str">
        <f>IFERROR(VLOOKUP('E1-H. Portfolio Cash Flows'!JS$116,'E1-F. Portfolio Co. Financials'!$A$6:$I$305,9,FALSE),"")</f>
        <v/>
      </c>
      <c r="JT145" s="477" t="str">
        <f>IFERROR(VLOOKUP('E1-H. Portfolio Cash Flows'!JT$116,'E1-F. Portfolio Co. Financials'!$A$6:$I$305,9,FALSE),"")</f>
        <v/>
      </c>
      <c r="JU145" s="477" t="str">
        <f>IFERROR(VLOOKUP('E1-H. Portfolio Cash Flows'!JU$116,'E1-F. Portfolio Co. Financials'!$A$6:$I$305,9,FALSE),"")</f>
        <v/>
      </c>
      <c r="JV145" s="477" t="str">
        <f>IFERROR(VLOOKUP('E1-H. Portfolio Cash Flows'!JV$116,'E1-F. Portfolio Co. Financials'!$A$6:$I$305,9,FALSE),"")</f>
        <v/>
      </c>
      <c r="JW145" s="477" t="str">
        <f>IFERROR(VLOOKUP('E1-H. Portfolio Cash Flows'!JW$116,'E1-F. Portfolio Co. Financials'!$A$6:$I$305,9,FALSE),"")</f>
        <v/>
      </c>
      <c r="JX145" s="477" t="str">
        <f>IFERROR(VLOOKUP('E1-H. Portfolio Cash Flows'!JX$116,'E1-F. Portfolio Co. Financials'!$A$6:$I$305,9,FALSE),"")</f>
        <v/>
      </c>
      <c r="JY145" s="477" t="str">
        <f>IFERROR(VLOOKUP('E1-H. Portfolio Cash Flows'!JY$116,'E1-F. Portfolio Co. Financials'!$A$6:$I$305,9,FALSE),"")</f>
        <v/>
      </c>
      <c r="JZ145" s="477" t="str">
        <f>IFERROR(VLOOKUP('E1-H. Portfolio Cash Flows'!JZ$116,'E1-F. Portfolio Co. Financials'!$A$6:$I$305,9,FALSE),"")</f>
        <v/>
      </c>
      <c r="KA145" s="477" t="str">
        <f>IFERROR(VLOOKUP('E1-H. Portfolio Cash Flows'!KA$116,'E1-F. Portfolio Co. Financials'!$A$6:$I$305,9,FALSE),"")</f>
        <v/>
      </c>
      <c r="KB145" s="477" t="str">
        <f>IFERROR(VLOOKUP('E1-H. Portfolio Cash Flows'!KB$116,'E1-F. Portfolio Co. Financials'!$A$6:$I$305,9,FALSE),"")</f>
        <v/>
      </c>
      <c r="KC145" s="477" t="str">
        <f>IFERROR(VLOOKUP('E1-H. Portfolio Cash Flows'!KC$116,'E1-F. Portfolio Co. Financials'!$A$6:$I$305,9,FALSE),"")</f>
        <v/>
      </c>
      <c r="KD145" s="477" t="str">
        <f>IFERROR(VLOOKUP('E1-H. Portfolio Cash Flows'!KD$116,'E1-F. Portfolio Co. Financials'!$A$6:$I$305,9,FALSE),"")</f>
        <v/>
      </c>
      <c r="KE145" s="477" t="str">
        <f>IFERROR(VLOOKUP('E1-H. Portfolio Cash Flows'!KE$116,'E1-F. Portfolio Co. Financials'!$A$6:$I$305,9,FALSE),"")</f>
        <v/>
      </c>
      <c r="KF145" s="477" t="str">
        <f>IFERROR(VLOOKUP('E1-H. Portfolio Cash Flows'!KF$116,'E1-F. Portfolio Co. Financials'!$A$6:$I$305,9,FALSE),"")</f>
        <v/>
      </c>
      <c r="KG145" s="477" t="str">
        <f>IFERROR(VLOOKUP('E1-H. Portfolio Cash Flows'!KG$116,'E1-F. Portfolio Co. Financials'!$A$6:$I$305,9,FALSE),"")</f>
        <v/>
      </c>
      <c r="KH145" s="477" t="str">
        <f>IFERROR(VLOOKUP('E1-H. Portfolio Cash Flows'!KH$116,'E1-F. Portfolio Co. Financials'!$A$6:$I$305,9,FALSE),"")</f>
        <v/>
      </c>
      <c r="KI145" s="477" t="str">
        <f>IFERROR(VLOOKUP('E1-H. Portfolio Cash Flows'!KI$116,'E1-F. Portfolio Co. Financials'!$A$6:$I$305,9,FALSE),"")</f>
        <v/>
      </c>
      <c r="KJ145" s="477" t="str">
        <f>IFERROR(VLOOKUP('E1-H. Portfolio Cash Flows'!KJ$116,'E1-F. Portfolio Co. Financials'!$A$6:$I$305,9,FALSE),"")</f>
        <v/>
      </c>
      <c r="KK145" s="477" t="str">
        <f>IFERROR(VLOOKUP('E1-H. Portfolio Cash Flows'!KK$116,'E1-F. Portfolio Co. Financials'!$A$6:$I$305,9,FALSE),"")</f>
        <v/>
      </c>
      <c r="KL145" s="477" t="str">
        <f>IFERROR(VLOOKUP('E1-H. Portfolio Cash Flows'!KL$116,'E1-F. Portfolio Co. Financials'!$A$6:$I$305,9,FALSE),"")</f>
        <v/>
      </c>
      <c r="KM145" s="477" t="str">
        <f>IFERROR(VLOOKUP('E1-H. Portfolio Cash Flows'!KM$116,'E1-F. Portfolio Co. Financials'!$A$6:$I$305,9,FALSE),"")</f>
        <v/>
      </c>
      <c r="KN145" s="477" t="str">
        <f>IFERROR(VLOOKUP('E1-H. Portfolio Cash Flows'!KN$116,'E1-F. Portfolio Co. Financials'!$A$6:$I$305,9,FALSE),"")</f>
        <v/>
      </c>
      <c r="KO145" s="477" t="str">
        <f>IFERROR(VLOOKUP('E1-H. Portfolio Cash Flows'!KO$116,'E1-F. Portfolio Co. Financials'!$A$6:$I$305,9,FALSE),"")</f>
        <v/>
      </c>
      <c r="KP145" s="477" t="str">
        <f>IFERROR(VLOOKUP('E1-H. Portfolio Cash Flows'!KP$116,'E1-F. Portfolio Co. Financials'!$A$6:$I$305,9,FALSE),"")</f>
        <v/>
      </c>
      <c r="KQ145" s="9"/>
      <c r="KR145" s="40"/>
      <c r="KS145" s="474"/>
      <c r="KT145" s="474"/>
      <c r="KU145" s="474"/>
      <c r="KV145" s="409"/>
      <c r="KW145" s="243"/>
      <c r="KX145" s="242" t="s">
        <v>45</v>
      </c>
      <c r="KY145" s="245" t="s">
        <v>276</v>
      </c>
      <c r="KZ145" s="185"/>
      <c r="LA145" s="185"/>
      <c r="LB145" s="321"/>
    </row>
    <row r="146" spans="1:314" ht="12" customHeight="1" outlineLevel="1" x14ac:dyDescent="0.25">
      <c r="A146" s="189"/>
      <c r="B146" s="220" t="s">
        <v>399</v>
      </c>
      <c r="C146" s="235" t="str">
        <f>IF(C$116&lt;&gt;0,IF(VLOOKUP('E1-H. Portfolio Cash Flows'!C$116,'E1-F. Portfolio Co. Financials'!$A$6:$I$305,5,FALSE)=0,"",IFERROR(VLOOKUP('E1-H. Portfolio Cash Flows'!C$116,'E1-F. Portfolio Co. Financials'!$A$6:$I$305,5,FALSE),"")),"")</f>
        <v/>
      </c>
      <c r="D146" s="235" t="str">
        <f>IF(D$116&lt;&gt;0,IF(VLOOKUP('E1-H. Portfolio Cash Flows'!D$116,'E1-F. Portfolio Co. Financials'!$A$6:$I$305,5,FALSE)=0,"",IFERROR(VLOOKUP('E1-H. Portfolio Cash Flows'!D$116,'E1-F. Portfolio Co. Financials'!$A$6:$I$305,5,FALSE),"")),"")</f>
        <v/>
      </c>
      <c r="E146" s="235" t="str">
        <f>IF(E$116&lt;&gt;0,IF(VLOOKUP('E1-H. Portfolio Cash Flows'!E$116,'E1-F. Portfolio Co. Financials'!$A$6:$I$305,5,FALSE)=0,"",IFERROR(VLOOKUP('E1-H. Portfolio Cash Flows'!E$116,'E1-F. Portfolio Co. Financials'!$A$6:$I$305,5,FALSE),"")),"")</f>
        <v/>
      </c>
      <c r="F146" s="235" t="str">
        <f>IF(F$116&lt;&gt;0,IF(VLOOKUP('E1-H. Portfolio Cash Flows'!F$116,'E1-F. Portfolio Co. Financials'!$A$6:$I$305,5,FALSE)=0,"",IFERROR(VLOOKUP('E1-H. Portfolio Cash Flows'!F$116,'E1-F. Portfolio Co. Financials'!$A$6:$I$305,5,FALSE),"")),"")</f>
        <v/>
      </c>
      <c r="G146" s="235" t="str">
        <f>IF(G$116&lt;&gt;0,IF(VLOOKUP('E1-H. Portfolio Cash Flows'!G$116,'E1-F. Portfolio Co. Financials'!$A$6:$I$305,5,FALSE)=0,"",IFERROR(VLOOKUP('E1-H. Portfolio Cash Flows'!G$116,'E1-F. Portfolio Co. Financials'!$A$6:$I$305,5,FALSE),"")),"")</f>
        <v/>
      </c>
      <c r="H146" s="235" t="str">
        <f>IF(H$116&lt;&gt;0,IF(VLOOKUP('E1-H. Portfolio Cash Flows'!H$116,'E1-F. Portfolio Co. Financials'!$A$6:$I$305,5,FALSE)=0,"",IFERROR(VLOOKUP('E1-H. Portfolio Cash Flows'!H$116,'E1-F. Portfolio Co. Financials'!$A$6:$I$305,5,FALSE),"")),"")</f>
        <v/>
      </c>
      <c r="I146" s="235" t="str">
        <f>IF(I$116&lt;&gt;0,IF(VLOOKUP('E1-H. Portfolio Cash Flows'!I$116,'E1-F. Portfolio Co. Financials'!$A$6:$I$305,5,FALSE)=0,"",IFERROR(VLOOKUP('E1-H. Portfolio Cash Flows'!I$116,'E1-F. Portfolio Co. Financials'!$A$6:$I$305,5,FALSE),"")),"")</f>
        <v/>
      </c>
      <c r="J146" s="235" t="str">
        <f>IF(J$116&lt;&gt;0,IF(VLOOKUP('E1-H. Portfolio Cash Flows'!J$116,'E1-F. Portfolio Co. Financials'!$A$6:$I$305,5,FALSE)=0,"",IFERROR(VLOOKUP('E1-H. Portfolio Cash Flows'!J$116,'E1-F. Portfolio Co. Financials'!$A$6:$I$305,5,FALSE),"")),"")</f>
        <v/>
      </c>
      <c r="K146" s="235" t="str">
        <f>IF(K$116&lt;&gt;0,IF(VLOOKUP('E1-H. Portfolio Cash Flows'!K$116,'E1-F. Portfolio Co. Financials'!$A$6:$I$305,5,FALSE)=0,"",IFERROR(VLOOKUP('E1-H. Portfolio Cash Flows'!K$116,'E1-F. Portfolio Co. Financials'!$A$6:$I$305,5,FALSE),"")),"")</f>
        <v/>
      </c>
      <c r="L146" s="235" t="str">
        <f>IF(L$116&lt;&gt;0,IF(VLOOKUP('E1-H. Portfolio Cash Flows'!L$116,'E1-F. Portfolio Co. Financials'!$A$6:$I$305,5,FALSE)=0,"",IFERROR(VLOOKUP('E1-H. Portfolio Cash Flows'!L$116,'E1-F. Portfolio Co. Financials'!$A$6:$I$305,5,FALSE),"")),"")</f>
        <v/>
      </c>
      <c r="M146" s="235" t="str">
        <f>IF(M$116&lt;&gt;0,IF(VLOOKUP('E1-H. Portfolio Cash Flows'!M$116,'E1-F. Portfolio Co. Financials'!$A$6:$I$305,5,FALSE)=0,"",IFERROR(VLOOKUP('E1-H. Portfolio Cash Flows'!M$116,'E1-F. Portfolio Co. Financials'!$A$6:$I$305,5,FALSE),"")),"")</f>
        <v/>
      </c>
      <c r="N146" s="235" t="str">
        <f>IF(N$116&lt;&gt;0,IF(VLOOKUP('E1-H. Portfolio Cash Flows'!N$116,'E1-F. Portfolio Co. Financials'!$A$6:$I$305,5,FALSE)=0,"",IFERROR(VLOOKUP('E1-H. Portfolio Cash Flows'!N$116,'E1-F. Portfolio Co. Financials'!$A$6:$I$305,5,FALSE),"")),"")</f>
        <v/>
      </c>
      <c r="O146" s="235" t="str">
        <f>IF(O$116&lt;&gt;0,IF(VLOOKUP('E1-H. Portfolio Cash Flows'!O$116,'E1-F. Portfolio Co. Financials'!$A$6:$I$305,5,FALSE)=0,"",IFERROR(VLOOKUP('E1-H. Portfolio Cash Flows'!O$116,'E1-F. Portfolio Co. Financials'!$A$6:$I$305,5,FALSE),"")),"")</f>
        <v/>
      </c>
      <c r="P146" s="235" t="str">
        <f>IF(P$116&lt;&gt;0,IF(VLOOKUP('E1-H. Portfolio Cash Flows'!P$116,'E1-F. Portfolio Co. Financials'!$A$6:$I$305,5,FALSE)=0,"",IFERROR(VLOOKUP('E1-H. Portfolio Cash Flows'!P$116,'E1-F. Portfolio Co. Financials'!$A$6:$I$305,5,FALSE),"")),"")</f>
        <v/>
      </c>
      <c r="Q146" s="235" t="str">
        <f>IF(Q$116&lt;&gt;0,IF(VLOOKUP('E1-H. Portfolio Cash Flows'!Q$116,'E1-F. Portfolio Co. Financials'!$A$6:$I$305,5,FALSE)=0,"",IFERROR(VLOOKUP('E1-H. Portfolio Cash Flows'!Q$116,'E1-F. Portfolio Co. Financials'!$A$6:$I$305,5,FALSE),"")),"")</f>
        <v/>
      </c>
      <c r="R146" s="235" t="str">
        <f>IF(R$116&lt;&gt;0,IF(VLOOKUP('E1-H. Portfolio Cash Flows'!R$116,'E1-F. Portfolio Co. Financials'!$A$6:$I$305,5,FALSE)=0,"",IFERROR(VLOOKUP('E1-H. Portfolio Cash Flows'!R$116,'E1-F. Portfolio Co. Financials'!$A$6:$I$305,5,FALSE),"")),"")</f>
        <v/>
      </c>
      <c r="S146" s="235" t="str">
        <f>IF(S$116&lt;&gt;0,IF(VLOOKUP('E1-H. Portfolio Cash Flows'!S$116,'E1-F. Portfolio Co. Financials'!$A$6:$I$305,5,FALSE)=0,"",IFERROR(VLOOKUP('E1-H. Portfolio Cash Flows'!S$116,'E1-F. Portfolio Co. Financials'!$A$6:$I$305,5,FALSE),"")),"")</f>
        <v/>
      </c>
      <c r="T146" s="235" t="str">
        <f>IF(T$116&lt;&gt;0,IF(VLOOKUP('E1-H. Portfolio Cash Flows'!T$116,'E1-F. Portfolio Co. Financials'!$A$6:$I$305,5,FALSE)=0,"",IFERROR(VLOOKUP('E1-H. Portfolio Cash Flows'!T$116,'E1-F. Portfolio Co. Financials'!$A$6:$I$305,5,FALSE),"")),"")</f>
        <v/>
      </c>
      <c r="U146" s="235" t="str">
        <f>IF(U$116&lt;&gt;0,IF(VLOOKUP('E1-H. Portfolio Cash Flows'!U$116,'E1-F. Portfolio Co. Financials'!$A$6:$I$305,5,FALSE)=0,"",IFERROR(VLOOKUP('E1-H. Portfolio Cash Flows'!U$116,'E1-F. Portfolio Co. Financials'!$A$6:$I$305,5,FALSE),"")),"")</f>
        <v/>
      </c>
      <c r="V146" s="235" t="str">
        <f>IF(V$116&lt;&gt;0,IF(VLOOKUP('E1-H. Portfolio Cash Flows'!V$116,'E1-F. Portfolio Co. Financials'!$A$6:$I$305,5,FALSE)=0,"",IFERROR(VLOOKUP('E1-H. Portfolio Cash Flows'!V$116,'E1-F. Portfolio Co. Financials'!$A$6:$I$305,5,FALSE),"")),"")</f>
        <v/>
      </c>
      <c r="W146" s="235" t="str">
        <f>IF(W$116&lt;&gt;0,IF(VLOOKUP('E1-H. Portfolio Cash Flows'!W$116,'E1-F. Portfolio Co. Financials'!$A$6:$I$305,5,FALSE)=0,"",IFERROR(VLOOKUP('E1-H. Portfolio Cash Flows'!W$116,'E1-F. Portfolio Co. Financials'!$A$6:$I$305,5,FALSE),"")),"")</f>
        <v/>
      </c>
      <c r="X146" s="235" t="str">
        <f>IF(X$116&lt;&gt;0,IF(VLOOKUP('E1-H. Portfolio Cash Flows'!X$116,'E1-F. Portfolio Co. Financials'!$A$6:$I$305,5,FALSE)=0,"",IFERROR(VLOOKUP('E1-H. Portfolio Cash Flows'!X$116,'E1-F. Portfolio Co. Financials'!$A$6:$I$305,5,FALSE),"")),"")</f>
        <v/>
      </c>
      <c r="Y146" s="235" t="str">
        <f>IF(Y$116&lt;&gt;0,IF(VLOOKUP('E1-H. Portfolio Cash Flows'!Y$116,'E1-F. Portfolio Co. Financials'!$A$6:$I$305,5,FALSE)=0,"",IFERROR(VLOOKUP('E1-H. Portfolio Cash Flows'!Y$116,'E1-F. Portfolio Co. Financials'!$A$6:$I$305,5,FALSE),"")),"")</f>
        <v/>
      </c>
      <c r="Z146" s="235" t="str">
        <f>IF(Z$116&lt;&gt;0,IF(VLOOKUP('E1-H. Portfolio Cash Flows'!Z$116,'E1-F. Portfolio Co. Financials'!$A$6:$I$305,5,FALSE)=0,"",IFERROR(VLOOKUP('E1-H. Portfolio Cash Flows'!Z$116,'E1-F. Portfolio Co. Financials'!$A$6:$I$305,5,FALSE),"")),"")</f>
        <v/>
      </c>
      <c r="AA146" s="235" t="str">
        <f>IF(AA$116&lt;&gt;0,IF(VLOOKUP('E1-H. Portfolio Cash Flows'!AA$116,'E1-F. Portfolio Co. Financials'!$A$6:$I$305,5,FALSE)=0,"",IFERROR(VLOOKUP('E1-H. Portfolio Cash Flows'!AA$116,'E1-F. Portfolio Co. Financials'!$A$6:$I$305,5,FALSE),"")),"")</f>
        <v/>
      </c>
      <c r="AB146" s="235" t="str">
        <f>IF(AB$116&lt;&gt;0,IF(VLOOKUP('E1-H. Portfolio Cash Flows'!AB$116,'E1-F. Portfolio Co. Financials'!$A$6:$I$305,5,FALSE)=0,"",IFERROR(VLOOKUP('E1-H. Portfolio Cash Flows'!AB$116,'E1-F. Portfolio Co. Financials'!$A$6:$I$305,5,FALSE),"")),"")</f>
        <v/>
      </c>
      <c r="AC146" s="235" t="str">
        <f>IF(AC$116&lt;&gt;0,IF(VLOOKUP('E1-H. Portfolio Cash Flows'!AC$116,'E1-F. Portfolio Co. Financials'!$A$6:$I$305,5,FALSE)=0,"",IFERROR(VLOOKUP('E1-H. Portfolio Cash Flows'!AC$116,'E1-F. Portfolio Co. Financials'!$A$6:$I$305,5,FALSE),"")),"")</f>
        <v/>
      </c>
      <c r="AD146" s="235" t="str">
        <f>IF(AD$116&lt;&gt;0,IF(VLOOKUP('E1-H. Portfolio Cash Flows'!AD$116,'E1-F. Portfolio Co. Financials'!$A$6:$I$305,5,FALSE)=0,"",IFERROR(VLOOKUP('E1-H. Portfolio Cash Flows'!AD$116,'E1-F. Portfolio Co. Financials'!$A$6:$I$305,5,FALSE),"")),"")</f>
        <v/>
      </c>
      <c r="AE146" s="235" t="str">
        <f>IF(AE$116&lt;&gt;0,IF(VLOOKUP('E1-H. Portfolio Cash Flows'!AE$116,'E1-F. Portfolio Co. Financials'!$A$6:$I$305,5,FALSE)=0,"",IFERROR(VLOOKUP('E1-H. Portfolio Cash Flows'!AE$116,'E1-F. Portfolio Co. Financials'!$A$6:$I$305,5,FALSE),"")),"")</f>
        <v/>
      </c>
      <c r="AF146" s="235" t="str">
        <f>IF(AF$116&lt;&gt;0,IF(VLOOKUP('E1-H. Portfolio Cash Flows'!AF$116,'E1-F. Portfolio Co. Financials'!$A$6:$I$305,5,FALSE)=0,"",IFERROR(VLOOKUP('E1-H. Portfolio Cash Flows'!AF$116,'E1-F. Portfolio Co. Financials'!$A$6:$I$305,5,FALSE),"")),"")</f>
        <v/>
      </c>
      <c r="AG146" s="235" t="str">
        <f>IF(AG$116&lt;&gt;0,IF(VLOOKUP('E1-H. Portfolio Cash Flows'!AG$116,'E1-F. Portfolio Co. Financials'!$A$6:$I$305,5,FALSE)=0,"",IFERROR(VLOOKUP('E1-H. Portfolio Cash Flows'!AG$116,'E1-F. Portfolio Co. Financials'!$A$6:$I$305,5,FALSE),"")),"")</f>
        <v/>
      </c>
      <c r="AH146" s="235" t="str">
        <f>IF(AH$116&lt;&gt;0,IF(VLOOKUP('E1-H. Portfolio Cash Flows'!AH$116,'E1-F. Portfolio Co. Financials'!$A$6:$I$305,5,FALSE)=0,"",IFERROR(VLOOKUP('E1-H. Portfolio Cash Flows'!AH$116,'E1-F. Portfolio Co. Financials'!$A$6:$I$305,5,FALSE),"")),"")</f>
        <v/>
      </c>
      <c r="AI146" s="235" t="str">
        <f>IF(AI$116&lt;&gt;0,IF(VLOOKUP('E1-H. Portfolio Cash Flows'!AI$116,'E1-F. Portfolio Co. Financials'!$A$6:$I$305,5,FALSE)=0,"",IFERROR(VLOOKUP('E1-H. Portfolio Cash Flows'!AI$116,'E1-F. Portfolio Co. Financials'!$A$6:$I$305,5,FALSE),"")),"")</f>
        <v/>
      </c>
      <c r="AJ146" s="235" t="str">
        <f>IF(AJ$116&lt;&gt;0,IF(VLOOKUP('E1-H. Portfolio Cash Flows'!AJ$116,'E1-F. Portfolio Co. Financials'!$A$6:$I$305,5,FALSE)=0,"",IFERROR(VLOOKUP('E1-H. Portfolio Cash Flows'!AJ$116,'E1-F. Portfolio Co. Financials'!$A$6:$I$305,5,FALSE),"")),"")</f>
        <v/>
      </c>
      <c r="AK146" s="235" t="str">
        <f>IF(AK$116&lt;&gt;0,IF(VLOOKUP('E1-H. Portfolio Cash Flows'!AK$116,'E1-F. Portfolio Co. Financials'!$A$6:$I$305,5,FALSE)=0,"",IFERROR(VLOOKUP('E1-H. Portfolio Cash Flows'!AK$116,'E1-F. Portfolio Co. Financials'!$A$6:$I$305,5,FALSE),"")),"")</f>
        <v/>
      </c>
      <c r="AL146" s="235" t="str">
        <f>IF(AL$116&lt;&gt;0,IF(VLOOKUP('E1-H. Portfolio Cash Flows'!AL$116,'E1-F. Portfolio Co. Financials'!$A$6:$I$305,5,FALSE)=0,"",IFERROR(VLOOKUP('E1-H. Portfolio Cash Flows'!AL$116,'E1-F. Portfolio Co. Financials'!$A$6:$I$305,5,FALSE),"")),"")</f>
        <v/>
      </c>
      <c r="AM146" s="235" t="str">
        <f>IF(AM$116&lt;&gt;0,IF(VLOOKUP('E1-H. Portfolio Cash Flows'!AM$116,'E1-F. Portfolio Co. Financials'!$A$6:$I$305,5,FALSE)=0,"",IFERROR(VLOOKUP('E1-H. Portfolio Cash Flows'!AM$116,'E1-F. Portfolio Co. Financials'!$A$6:$I$305,5,FALSE),"")),"")</f>
        <v/>
      </c>
      <c r="AN146" s="235" t="str">
        <f>IF(AN$116&lt;&gt;0,IF(VLOOKUP('E1-H. Portfolio Cash Flows'!AN$116,'E1-F. Portfolio Co. Financials'!$A$6:$I$305,5,FALSE)=0,"",IFERROR(VLOOKUP('E1-H. Portfolio Cash Flows'!AN$116,'E1-F. Portfolio Co. Financials'!$A$6:$I$305,5,FALSE),"")),"")</f>
        <v/>
      </c>
      <c r="AO146" s="235" t="str">
        <f>IF(AO$116&lt;&gt;0,IF(VLOOKUP('E1-H. Portfolio Cash Flows'!AO$116,'E1-F. Portfolio Co. Financials'!$A$6:$I$305,5,FALSE)=0,"",IFERROR(VLOOKUP('E1-H. Portfolio Cash Flows'!AO$116,'E1-F. Portfolio Co. Financials'!$A$6:$I$305,5,FALSE),"")),"")</f>
        <v/>
      </c>
      <c r="AP146" s="235" t="str">
        <f>IF(AP$116&lt;&gt;0,IF(VLOOKUP('E1-H. Portfolio Cash Flows'!AP$116,'E1-F. Portfolio Co. Financials'!$A$6:$I$305,5,FALSE)=0,"",IFERROR(VLOOKUP('E1-H. Portfolio Cash Flows'!AP$116,'E1-F. Portfolio Co. Financials'!$A$6:$I$305,5,FALSE),"")),"")</f>
        <v/>
      </c>
      <c r="AQ146" s="235" t="str">
        <f>IF(AQ$116&lt;&gt;0,IF(VLOOKUP('E1-H. Portfolio Cash Flows'!AQ$116,'E1-F. Portfolio Co. Financials'!$A$6:$I$305,5,FALSE)=0,"",IFERROR(VLOOKUP('E1-H. Portfolio Cash Flows'!AQ$116,'E1-F. Portfolio Co. Financials'!$A$6:$I$305,5,FALSE),"")),"")</f>
        <v/>
      </c>
      <c r="AR146" s="235" t="str">
        <f>IF(AR$116&lt;&gt;0,IF(VLOOKUP('E1-H. Portfolio Cash Flows'!AR$116,'E1-F. Portfolio Co. Financials'!$A$6:$I$305,5,FALSE)=0,"",IFERROR(VLOOKUP('E1-H. Portfolio Cash Flows'!AR$116,'E1-F. Portfolio Co. Financials'!$A$6:$I$305,5,FALSE),"")),"")</f>
        <v/>
      </c>
      <c r="AS146" s="235" t="str">
        <f>IF(AS$116&lt;&gt;0,IF(VLOOKUP('E1-H. Portfolio Cash Flows'!AS$116,'E1-F. Portfolio Co. Financials'!$A$6:$I$305,5,FALSE)=0,"",IFERROR(VLOOKUP('E1-H. Portfolio Cash Flows'!AS$116,'E1-F. Portfolio Co. Financials'!$A$6:$I$305,5,FALSE),"")),"")</f>
        <v/>
      </c>
      <c r="AT146" s="235" t="str">
        <f>IF(AT$116&lt;&gt;0,IF(VLOOKUP('E1-H. Portfolio Cash Flows'!AT$116,'E1-F. Portfolio Co. Financials'!$A$6:$I$305,5,FALSE)=0,"",IFERROR(VLOOKUP('E1-H. Portfolio Cash Flows'!AT$116,'E1-F. Portfolio Co. Financials'!$A$6:$I$305,5,FALSE),"")),"")</f>
        <v/>
      </c>
      <c r="AU146" s="235" t="str">
        <f>IF(AU$116&lt;&gt;0,IF(VLOOKUP('E1-H. Portfolio Cash Flows'!AU$116,'E1-F. Portfolio Co. Financials'!$A$6:$I$305,5,FALSE)=0,"",IFERROR(VLOOKUP('E1-H. Portfolio Cash Flows'!AU$116,'E1-F. Portfolio Co. Financials'!$A$6:$I$305,5,FALSE),"")),"")</f>
        <v/>
      </c>
      <c r="AV146" s="235" t="str">
        <f>IF(AV$116&lt;&gt;0,IF(VLOOKUP('E1-H. Portfolio Cash Flows'!AV$116,'E1-F. Portfolio Co. Financials'!$A$6:$I$305,5,FALSE)=0,"",IFERROR(VLOOKUP('E1-H. Portfolio Cash Flows'!AV$116,'E1-F. Portfolio Co. Financials'!$A$6:$I$305,5,FALSE),"")),"")</f>
        <v/>
      </c>
      <c r="AW146" s="235" t="str">
        <f>IF(AW$116&lt;&gt;0,IF(VLOOKUP('E1-H. Portfolio Cash Flows'!AW$116,'E1-F. Portfolio Co. Financials'!$A$6:$I$305,5,FALSE)=0,"",IFERROR(VLOOKUP('E1-H. Portfolio Cash Flows'!AW$116,'E1-F. Portfolio Co. Financials'!$A$6:$I$305,5,FALSE),"")),"")</f>
        <v/>
      </c>
      <c r="AX146" s="235" t="str">
        <f>IF(AX$116&lt;&gt;0,IF(VLOOKUP('E1-H. Portfolio Cash Flows'!AX$116,'E1-F. Portfolio Co. Financials'!$A$6:$I$305,5,FALSE)=0,"",IFERROR(VLOOKUP('E1-H. Portfolio Cash Flows'!AX$116,'E1-F. Portfolio Co. Financials'!$A$6:$I$305,5,FALSE),"")),"")</f>
        <v/>
      </c>
      <c r="AY146" s="235" t="str">
        <f>IF(AY$116&lt;&gt;0,IF(VLOOKUP('E1-H. Portfolio Cash Flows'!AY$116,'E1-F. Portfolio Co. Financials'!$A$6:$I$305,5,FALSE)=0,"",IFERROR(VLOOKUP('E1-H. Portfolio Cash Flows'!AY$116,'E1-F. Portfolio Co. Financials'!$A$6:$I$305,5,FALSE),"")),"")</f>
        <v/>
      </c>
      <c r="AZ146" s="235" t="str">
        <f>IF(AZ$116&lt;&gt;0,IF(VLOOKUP('E1-H. Portfolio Cash Flows'!AZ$116,'E1-F. Portfolio Co. Financials'!$A$6:$I$305,5,FALSE)=0,"",IFERROR(VLOOKUP('E1-H. Portfolio Cash Flows'!AZ$116,'E1-F. Portfolio Co. Financials'!$A$6:$I$305,5,FALSE),"")),"")</f>
        <v/>
      </c>
      <c r="BA146" s="235" t="str">
        <f>IF(BA$116&lt;&gt;0,IF(VLOOKUP('E1-H. Portfolio Cash Flows'!BA$116,'E1-F. Portfolio Co. Financials'!$A$6:$I$305,5,FALSE)=0,"",IFERROR(VLOOKUP('E1-H. Portfolio Cash Flows'!BA$116,'E1-F. Portfolio Co. Financials'!$A$6:$I$305,5,FALSE),"")),"")</f>
        <v/>
      </c>
      <c r="BB146" s="235" t="str">
        <f>IF(BB$116&lt;&gt;0,IF(VLOOKUP('E1-H. Portfolio Cash Flows'!BB$116,'E1-F. Portfolio Co. Financials'!$A$6:$I$305,5,FALSE)=0,"",IFERROR(VLOOKUP('E1-H. Portfolio Cash Flows'!BB$116,'E1-F. Portfolio Co. Financials'!$A$6:$I$305,5,FALSE),"")),"")</f>
        <v/>
      </c>
      <c r="BC146" s="235" t="str">
        <f>IF(BC$116&lt;&gt;0,IF(VLOOKUP('E1-H. Portfolio Cash Flows'!BC$116,'E1-F. Portfolio Co. Financials'!$A$6:$I$305,5,FALSE)=0,"",IFERROR(VLOOKUP('E1-H. Portfolio Cash Flows'!BC$116,'E1-F. Portfolio Co. Financials'!$A$6:$I$305,5,FALSE),"")),"")</f>
        <v/>
      </c>
      <c r="BD146" s="235" t="str">
        <f>IF(BD$116&lt;&gt;0,IF(VLOOKUP('E1-H. Portfolio Cash Flows'!BD$116,'E1-F. Portfolio Co. Financials'!$A$6:$I$305,5,FALSE)=0,"",IFERROR(VLOOKUP('E1-H. Portfolio Cash Flows'!BD$116,'E1-F. Portfolio Co. Financials'!$A$6:$I$305,5,FALSE),"")),"")</f>
        <v/>
      </c>
      <c r="BE146" s="235" t="str">
        <f>IF(BE$116&lt;&gt;0,IF(VLOOKUP('E1-H. Portfolio Cash Flows'!BE$116,'E1-F. Portfolio Co. Financials'!$A$6:$I$305,5,FALSE)=0,"",IFERROR(VLOOKUP('E1-H. Portfolio Cash Flows'!BE$116,'E1-F. Portfolio Co. Financials'!$A$6:$I$305,5,FALSE),"")),"")</f>
        <v/>
      </c>
      <c r="BF146" s="235" t="str">
        <f>IF(BF$116&lt;&gt;0,IF(VLOOKUP('E1-H. Portfolio Cash Flows'!BF$116,'E1-F. Portfolio Co. Financials'!$A$6:$I$305,5,FALSE)=0,"",IFERROR(VLOOKUP('E1-H. Portfolio Cash Flows'!BF$116,'E1-F. Portfolio Co. Financials'!$A$6:$I$305,5,FALSE),"")),"")</f>
        <v/>
      </c>
      <c r="BG146" s="235" t="str">
        <f>IF(BG$116&lt;&gt;0,IF(VLOOKUP('E1-H. Portfolio Cash Flows'!BG$116,'E1-F. Portfolio Co. Financials'!$A$6:$I$305,5,FALSE)=0,"",IFERROR(VLOOKUP('E1-H. Portfolio Cash Flows'!BG$116,'E1-F. Portfolio Co. Financials'!$A$6:$I$305,5,FALSE),"")),"")</f>
        <v/>
      </c>
      <c r="BH146" s="235" t="str">
        <f>IF(BH$116&lt;&gt;0,IF(VLOOKUP('E1-H. Portfolio Cash Flows'!BH$116,'E1-F. Portfolio Co. Financials'!$A$6:$I$305,5,FALSE)=0,"",IFERROR(VLOOKUP('E1-H. Portfolio Cash Flows'!BH$116,'E1-F. Portfolio Co. Financials'!$A$6:$I$305,5,FALSE),"")),"")</f>
        <v/>
      </c>
      <c r="BI146" s="235" t="str">
        <f>IF(BI$116&lt;&gt;0,IF(VLOOKUP('E1-H. Portfolio Cash Flows'!BI$116,'E1-F. Portfolio Co. Financials'!$A$6:$I$305,5,FALSE)=0,"",IFERROR(VLOOKUP('E1-H. Portfolio Cash Flows'!BI$116,'E1-F. Portfolio Co. Financials'!$A$6:$I$305,5,FALSE),"")),"")</f>
        <v/>
      </c>
      <c r="BJ146" s="235" t="str">
        <f>IF(BJ$116&lt;&gt;0,IF(VLOOKUP('E1-H. Portfolio Cash Flows'!BJ$116,'E1-F. Portfolio Co. Financials'!$A$6:$I$305,5,FALSE)=0,"",IFERROR(VLOOKUP('E1-H. Portfolio Cash Flows'!BJ$116,'E1-F. Portfolio Co. Financials'!$A$6:$I$305,5,FALSE),"")),"")</f>
        <v/>
      </c>
      <c r="BK146" s="235" t="str">
        <f>IF(BK$116&lt;&gt;0,IF(VLOOKUP('E1-H. Portfolio Cash Flows'!BK$116,'E1-F. Portfolio Co. Financials'!$A$6:$I$305,5,FALSE)=0,"",IFERROR(VLOOKUP('E1-H. Portfolio Cash Flows'!BK$116,'E1-F. Portfolio Co. Financials'!$A$6:$I$305,5,FALSE),"")),"")</f>
        <v/>
      </c>
      <c r="BL146" s="235" t="str">
        <f>IF(BL$116&lt;&gt;0,IF(VLOOKUP('E1-H. Portfolio Cash Flows'!BL$116,'E1-F. Portfolio Co. Financials'!$A$6:$I$305,5,FALSE)=0,"",IFERROR(VLOOKUP('E1-H. Portfolio Cash Flows'!BL$116,'E1-F. Portfolio Co. Financials'!$A$6:$I$305,5,FALSE),"")),"")</f>
        <v/>
      </c>
      <c r="BM146" s="235" t="str">
        <f>IF(BM$116&lt;&gt;0,IF(VLOOKUP('E1-H. Portfolio Cash Flows'!BM$116,'E1-F. Portfolio Co. Financials'!$A$6:$I$305,5,FALSE)=0,"",IFERROR(VLOOKUP('E1-H. Portfolio Cash Flows'!BM$116,'E1-F. Portfolio Co. Financials'!$A$6:$I$305,5,FALSE),"")),"")</f>
        <v/>
      </c>
      <c r="BN146" s="235" t="str">
        <f>IF(BN$116&lt;&gt;0,IF(VLOOKUP('E1-H. Portfolio Cash Flows'!BN$116,'E1-F. Portfolio Co. Financials'!$A$6:$I$305,5,FALSE)=0,"",IFERROR(VLOOKUP('E1-H. Portfolio Cash Flows'!BN$116,'E1-F. Portfolio Co. Financials'!$A$6:$I$305,5,FALSE),"")),"")</f>
        <v/>
      </c>
      <c r="BO146" s="235" t="str">
        <f>IF(BO$116&lt;&gt;0,IF(VLOOKUP('E1-H. Portfolio Cash Flows'!BO$116,'E1-F. Portfolio Co. Financials'!$A$6:$I$305,5,FALSE)=0,"",IFERROR(VLOOKUP('E1-H. Portfolio Cash Flows'!BO$116,'E1-F. Portfolio Co. Financials'!$A$6:$I$305,5,FALSE),"")),"")</f>
        <v/>
      </c>
      <c r="BP146" s="235" t="str">
        <f>IF(BP$116&lt;&gt;0,IF(VLOOKUP('E1-H. Portfolio Cash Flows'!BP$116,'E1-F. Portfolio Co. Financials'!$A$6:$I$305,5,FALSE)=0,"",IFERROR(VLOOKUP('E1-H. Portfolio Cash Flows'!BP$116,'E1-F. Portfolio Co. Financials'!$A$6:$I$305,5,FALSE),"")),"")</f>
        <v/>
      </c>
      <c r="BQ146" s="235" t="str">
        <f>IF(BQ$116&lt;&gt;0,IF(VLOOKUP('E1-H. Portfolio Cash Flows'!BQ$116,'E1-F. Portfolio Co. Financials'!$A$6:$I$305,5,FALSE)=0,"",IFERROR(VLOOKUP('E1-H. Portfolio Cash Flows'!BQ$116,'E1-F. Portfolio Co. Financials'!$A$6:$I$305,5,FALSE),"")),"")</f>
        <v/>
      </c>
      <c r="BR146" s="235" t="str">
        <f>IF(BR$116&lt;&gt;0,IF(VLOOKUP('E1-H. Portfolio Cash Flows'!BR$116,'E1-F. Portfolio Co. Financials'!$A$6:$I$305,5,FALSE)=0,"",IFERROR(VLOOKUP('E1-H. Portfolio Cash Flows'!BR$116,'E1-F. Portfolio Co. Financials'!$A$6:$I$305,5,FALSE),"")),"")</f>
        <v/>
      </c>
      <c r="BS146" s="235" t="str">
        <f>IF(BS$116&lt;&gt;0,IF(VLOOKUP('E1-H. Portfolio Cash Flows'!BS$116,'E1-F. Portfolio Co. Financials'!$A$6:$I$305,5,FALSE)=0,"",IFERROR(VLOOKUP('E1-H. Portfolio Cash Flows'!BS$116,'E1-F. Portfolio Co. Financials'!$A$6:$I$305,5,FALSE),"")),"")</f>
        <v/>
      </c>
      <c r="BT146" s="235" t="str">
        <f>IF(BT$116&lt;&gt;0,IF(VLOOKUP('E1-H. Portfolio Cash Flows'!BT$116,'E1-F. Portfolio Co. Financials'!$A$6:$I$305,5,FALSE)=0,"",IFERROR(VLOOKUP('E1-H. Portfolio Cash Flows'!BT$116,'E1-F. Portfolio Co. Financials'!$A$6:$I$305,5,FALSE),"")),"")</f>
        <v/>
      </c>
      <c r="BU146" s="235" t="str">
        <f>IF(BU$116&lt;&gt;0,IF(VLOOKUP('E1-H. Portfolio Cash Flows'!BU$116,'E1-F. Portfolio Co. Financials'!$A$6:$I$305,5,FALSE)=0,"",IFERROR(VLOOKUP('E1-H. Portfolio Cash Flows'!BU$116,'E1-F. Portfolio Co. Financials'!$A$6:$I$305,5,FALSE),"")),"")</f>
        <v/>
      </c>
      <c r="BV146" s="235" t="str">
        <f>IF(BV$116&lt;&gt;0,IF(VLOOKUP('E1-H. Portfolio Cash Flows'!BV$116,'E1-F. Portfolio Co. Financials'!$A$6:$I$305,5,FALSE)=0,"",IFERROR(VLOOKUP('E1-H. Portfolio Cash Flows'!BV$116,'E1-F. Portfolio Co. Financials'!$A$6:$I$305,5,FALSE),"")),"")</f>
        <v/>
      </c>
      <c r="BW146" s="235" t="str">
        <f>IF(BW$116&lt;&gt;0,IF(VLOOKUP('E1-H. Portfolio Cash Flows'!BW$116,'E1-F. Portfolio Co. Financials'!$A$6:$I$305,5,FALSE)=0,"",IFERROR(VLOOKUP('E1-H. Portfolio Cash Flows'!BW$116,'E1-F. Portfolio Co. Financials'!$A$6:$I$305,5,FALSE),"")),"")</f>
        <v/>
      </c>
      <c r="BX146" s="235" t="str">
        <f>IF(BX$116&lt;&gt;0,IF(VLOOKUP('E1-H. Portfolio Cash Flows'!BX$116,'E1-F. Portfolio Co. Financials'!$A$6:$I$305,5,FALSE)=0,"",IFERROR(VLOOKUP('E1-H. Portfolio Cash Flows'!BX$116,'E1-F. Portfolio Co. Financials'!$A$6:$I$305,5,FALSE),"")),"")</f>
        <v/>
      </c>
      <c r="BY146" s="235" t="str">
        <f>IF(BY$116&lt;&gt;0,IF(VLOOKUP('E1-H. Portfolio Cash Flows'!BY$116,'E1-F. Portfolio Co. Financials'!$A$6:$I$305,5,FALSE)=0,"",IFERROR(VLOOKUP('E1-H. Portfolio Cash Flows'!BY$116,'E1-F. Portfolio Co. Financials'!$A$6:$I$305,5,FALSE),"")),"")</f>
        <v/>
      </c>
      <c r="BZ146" s="235" t="str">
        <f>IF(BZ$116&lt;&gt;0,IF(VLOOKUP('E1-H. Portfolio Cash Flows'!BZ$116,'E1-F. Portfolio Co. Financials'!$A$6:$I$305,5,FALSE)=0,"",IFERROR(VLOOKUP('E1-H. Portfolio Cash Flows'!BZ$116,'E1-F. Portfolio Co. Financials'!$A$6:$I$305,5,FALSE),"")),"")</f>
        <v/>
      </c>
      <c r="CA146" s="235" t="str">
        <f>IF(CA$116&lt;&gt;0,IF(VLOOKUP('E1-H. Portfolio Cash Flows'!CA$116,'E1-F. Portfolio Co. Financials'!$A$6:$I$305,5,FALSE)=0,"",IFERROR(VLOOKUP('E1-H. Portfolio Cash Flows'!CA$116,'E1-F. Portfolio Co. Financials'!$A$6:$I$305,5,FALSE),"")),"")</f>
        <v/>
      </c>
      <c r="CB146" s="235" t="str">
        <f>IF(CB$116&lt;&gt;0,IF(VLOOKUP('E1-H. Portfolio Cash Flows'!CB$116,'E1-F. Portfolio Co. Financials'!$A$6:$I$305,5,FALSE)=0,"",IFERROR(VLOOKUP('E1-H. Portfolio Cash Flows'!CB$116,'E1-F. Portfolio Co. Financials'!$A$6:$I$305,5,FALSE),"")),"")</f>
        <v/>
      </c>
      <c r="CC146" s="235" t="str">
        <f>IF(CC$116&lt;&gt;0,IF(VLOOKUP('E1-H. Portfolio Cash Flows'!CC$116,'E1-F. Portfolio Co. Financials'!$A$6:$I$305,5,FALSE)=0,"",IFERROR(VLOOKUP('E1-H. Portfolio Cash Flows'!CC$116,'E1-F. Portfolio Co. Financials'!$A$6:$I$305,5,FALSE),"")),"")</f>
        <v/>
      </c>
      <c r="CD146" s="235" t="str">
        <f>IF(CD$116&lt;&gt;0,IF(VLOOKUP('E1-H. Portfolio Cash Flows'!CD$116,'E1-F. Portfolio Co. Financials'!$A$6:$I$305,5,FALSE)=0,"",IFERROR(VLOOKUP('E1-H. Portfolio Cash Flows'!CD$116,'E1-F. Portfolio Co. Financials'!$A$6:$I$305,5,FALSE),"")),"")</f>
        <v/>
      </c>
      <c r="CE146" s="235" t="str">
        <f>IF(CE$116&lt;&gt;0,IF(VLOOKUP('E1-H. Portfolio Cash Flows'!CE$116,'E1-F. Portfolio Co. Financials'!$A$6:$I$305,5,FALSE)=0,"",IFERROR(VLOOKUP('E1-H. Portfolio Cash Flows'!CE$116,'E1-F. Portfolio Co. Financials'!$A$6:$I$305,5,FALSE),"")),"")</f>
        <v/>
      </c>
      <c r="CF146" s="235" t="str">
        <f>IF(CF$116&lt;&gt;0,IF(VLOOKUP('E1-H. Portfolio Cash Flows'!CF$116,'E1-F. Portfolio Co. Financials'!$A$6:$I$305,5,FALSE)=0,"",IFERROR(VLOOKUP('E1-H. Portfolio Cash Flows'!CF$116,'E1-F. Portfolio Co. Financials'!$A$6:$I$305,5,FALSE),"")),"")</f>
        <v/>
      </c>
      <c r="CG146" s="235" t="str">
        <f>IF(CG$116&lt;&gt;0,IF(VLOOKUP('E1-H. Portfolio Cash Flows'!CG$116,'E1-F. Portfolio Co. Financials'!$A$6:$I$305,5,FALSE)=0,"",IFERROR(VLOOKUP('E1-H. Portfolio Cash Flows'!CG$116,'E1-F. Portfolio Co. Financials'!$A$6:$I$305,5,FALSE),"")),"")</f>
        <v/>
      </c>
      <c r="CH146" s="235" t="str">
        <f>IF(CH$116&lt;&gt;0,IF(VLOOKUP('E1-H. Portfolio Cash Flows'!CH$116,'E1-F. Portfolio Co. Financials'!$A$6:$I$305,5,FALSE)=0,"",IFERROR(VLOOKUP('E1-H. Portfolio Cash Flows'!CH$116,'E1-F. Portfolio Co. Financials'!$A$6:$I$305,5,FALSE),"")),"")</f>
        <v/>
      </c>
      <c r="CI146" s="235" t="str">
        <f>IF(CI$116&lt;&gt;0,IF(VLOOKUP('E1-H. Portfolio Cash Flows'!CI$116,'E1-F. Portfolio Co. Financials'!$A$6:$I$305,5,FALSE)=0,"",IFERROR(VLOOKUP('E1-H. Portfolio Cash Flows'!CI$116,'E1-F. Portfolio Co. Financials'!$A$6:$I$305,5,FALSE),"")),"")</f>
        <v/>
      </c>
      <c r="CJ146" s="235" t="str">
        <f>IF(CJ$116&lt;&gt;0,IF(VLOOKUP('E1-H. Portfolio Cash Flows'!CJ$116,'E1-F. Portfolio Co. Financials'!$A$6:$I$305,5,FALSE)=0,"",IFERROR(VLOOKUP('E1-H. Portfolio Cash Flows'!CJ$116,'E1-F. Portfolio Co. Financials'!$A$6:$I$305,5,FALSE),"")),"")</f>
        <v/>
      </c>
      <c r="CK146" s="235" t="str">
        <f>IF(CK$116&lt;&gt;0,IF(VLOOKUP('E1-H. Portfolio Cash Flows'!CK$116,'E1-F. Portfolio Co. Financials'!$A$6:$I$305,5,FALSE)=0,"",IFERROR(VLOOKUP('E1-H. Portfolio Cash Flows'!CK$116,'E1-F. Portfolio Co. Financials'!$A$6:$I$305,5,FALSE),"")),"")</f>
        <v/>
      </c>
      <c r="CL146" s="235" t="str">
        <f>IF(CL$116&lt;&gt;0,IF(VLOOKUP('E1-H. Portfolio Cash Flows'!CL$116,'E1-F. Portfolio Co. Financials'!$A$6:$I$305,5,FALSE)=0,"",IFERROR(VLOOKUP('E1-H. Portfolio Cash Flows'!CL$116,'E1-F. Portfolio Co. Financials'!$A$6:$I$305,5,FALSE),"")),"")</f>
        <v/>
      </c>
      <c r="CM146" s="235" t="str">
        <f>IF(CM$116&lt;&gt;0,IF(VLOOKUP('E1-H. Portfolio Cash Flows'!CM$116,'E1-F. Portfolio Co. Financials'!$A$6:$I$305,5,FALSE)=0,"",IFERROR(VLOOKUP('E1-H. Portfolio Cash Flows'!CM$116,'E1-F. Portfolio Co. Financials'!$A$6:$I$305,5,FALSE),"")),"")</f>
        <v/>
      </c>
      <c r="CN146" s="235" t="str">
        <f>IF(CN$116&lt;&gt;0,IF(VLOOKUP('E1-H. Portfolio Cash Flows'!CN$116,'E1-F. Portfolio Co. Financials'!$A$6:$I$305,5,FALSE)=0,"",IFERROR(VLOOKUP('E1-H. Portfolio Cash Flows'!CN$116,'E1-F. Portfolio Co. Financials'!$A$6:$I$305,5,FALSE),"")),"")</f>
        <v/>
      </c>
      <c r="CO146" s="235" t="str">
        <f>IF(CO$116&lt;&gt;0,IF(VLOOKUP('E1-H. Portfolio Cash Flows'!CO$116,'E1-F. Portfolio Co. Financials'!$A$6:$I$305,5,FALSE)=0,"",IFERROR(VLOOKUP('E1-H. Portfolio Cash Flows'!CO$116,'E1-F. Portfolio Co. Financials'!$A$6:$I$305,5,FALSE),"")),"")</f>
        <v/>
      </c>
      <c r="CP146" s="235" t="str">
        <f>IF(CP$116&lt;&gt;0,IF(VLOOKUP('E1-H. Portfolio Cash Flows'!CP$116,'E1-F. Portfolio Co. Financials'!$A$6:$I$305,5,FALSE)=0,"",IFERROR(VLOOKUP('E1-H. Portfolio Cash Flows'!CP$116,'E1-F. Portfolio Co. Financials'!$A$6:$I$305,5,FALSE),"")),"")</f>
        <v/>
      </c>
      <c r="CQ146" s="235" t="str">
        <f>IF(CQ$116&lt;&gt;0,IF(VLOOKUP('E1-H. Portfolio Cash Flows'!CQ$116,'E1-F. Portfolio Co. Financials'!$A$6:$I$305,5,FALSE)=0,"",IFERROR(VLOOKUP('E1-H. Portfolio Cash Flows'!CQ$116,'E1-F. Portfolio Co. Financials'!$A$6:$I$305,5,FALSE),"")),"")</f>
        <v/>
      </c>
      <c r="CR146" s="235" t="str">
        <f>IF(CR$116&lt;&gt;0,IF(VLOOKUP('E1-H. Portfolio Cash Flows'!CR$116,'E1-F. Portfolio Co. Financials'!$A$6:$I$305,5,FALSE)=0,"",IFERROR(VLOOKUP('E1-H. Portfolio Cash Flows'!CR$116,'E1-F. Portfolio Co. Financials'!$A$6:$I$305,5,FALSE),"")),"")</f>
        <v/>
      </c>
      <c r="CS146" s="235" t="str">
        <f>IF(CS$116&lt;&gt;0,IF(VLOOKUP('E1-H. Portfolio Cash Flows'!CS$116,'E1-F. Portfolio Co. Financials'!$A$6:$I$305,5,FALSE)=0,"",IFERROR(VLOOKUP('E1-H. Portfolio Cash Flows'!CS$116,'E1-F. Portfolio Co. Financials'!$A$6:$I$305,5,FALSE),"")),"")</f>
        <v/>
      </c>
      <c r="CT146" s="235" t="str">
        <f>IF(CT$116&lt;&gt;0,IF(VLOOKUP('E1-H. Portfolio Cash Flows'!CT$116,'E1-F. Portfolio Co. Financials'!$A$6:$I$305,5,FALSE)=0,"",IFERROR(VLOOKUP('E1-H. Portfolio Cash Flows'!CT$116,'E1-F. Portfolio Co. Financials'!$A$6:$I$305,5,FALSE),"")),"")</f>
        <v/>
      </c>
      <c r="CU146" s="235" t="str">
        <f>IF(CU$116&lt;&gt;0,IF(VLOOKUP('E1-H. Portfolio Cash Flows'!CU$116,'E1-F. Portfolio Co. Financials'!$A$6:$I$305,5,FALSE)=0,"",IFERROR(VLOOKUP('E1-H. Portfolio Cash Flows'!CU$116,'E1-F. Portfolio Co. Financials'!$A$6:$I$305,5,FALSE),"")),"")</f>
        <v/>
      </c>
      <c r="CV146" s="235" t="str">
        <f>IF(CV$116&lt;&gt;0,IF(VLOOKUP('E1-H. Portfolio Cash Flows'!CV$116,'E1-F. Portfolio Co. Financials'!$A$6:$I$305,5,FALSE)=0,"",IFERROR(VLOOKUP('E1-H. Portfolio Cash Flows'!CV$116,'E1-F. Portfolio Co. Financials'!$A$6:$I$305,5,FALSE),"")),"")</f>
        <v/>
      </c>
      <c r="CW146" s="235" t="str">
        <f>IF(CW$116&lt;&gt;0,IF(VLOOKUP('E1-H. Portfolio Cash Flows'!CW$116,'E1-F. Portfolio Co. Financials'!$A$6:$I$305,5,FALSE)=0,"",IFERROR(VLOOKUP('E1-H. Portfolio Cash Flows'!CW$116,'E1-F. Portfolio Co. Financials'!$A$6:$I$305,5,FALSE),"")),"")</f>
        <v/>
      </c>
      <c r="CX146" s="235" t="str">
        <f>IF(CX$116&lt;&gt;0,IF(VLOOKUP('E1-H. Portfolio Cash Flows'!CX$116,'E1-F. Portfolio Co. Financials'!$A$6:$I$305,5,FALSE)=0,"",IFERROR(VLOOKUP('E1-H. Portfolio Cash Flows'!CX$116,'E1-F. Portfolio Co. Financials'!$A$6:$I$305,5,FALSE),"")),"")</f>
        <v/>
      </c>
      <c r="CY146" s="235" t="str">
        <f>IF(CY$116&lt;&gt;0,IF(VLOOKUP('E1-H. Portfolio Cash Flows'!CY$116,'E1-F. Portfolio Co. Financials'!$A$6:$I$305,5,FALSE)=0,"",IFERROR(VLOOKUP('E1-H. Portfolio Cash Flows'!CY$116,'E1-F. Portfolio Co. Financials'!$A$6:$I$305,5,FALSE),"")),"")</f>
        <v/>
      </c>
      <c r="CZ146" s="235" t="str">
        <f>IF(CZ$116&lt;&gt;0,IF(VLOOKUP('E1-H. Portfolio Cash Flows'!CZ$116,'E1-F. Portfolio Co. Financials'!$A$6:$I$305,5,FALSE)=0,"",IFERROR(VLOOKUP('E1-H. Portfolio Cash Flows'!CZ$116,'E1-F. Portfolio Co. Financials'!$A$6:$I$305,5,FALSE),"")),"")</f>
        <v/>
      </c>
      <c r="DA146" s="235" t="str">
        <f>IF(DA$116&lt;&gt;0,IF(VLOOKUP('E1-H. Portfolio Cash Flows'!DA$116,'E1-F. Portfolio Co. Financials'!$A$6:$I$305,5,FALSE)=0,"",IFERROR(VLOOKUP('E1-H. Portfolio Cash Flows'!DA$116,'E1-F. Portfolio Co. Financials'!$A$6:$I$305,5,FALSE),"")),"")</f>
        <v/>
      </c>
      <c r="DB146" s="235" t="str">
        <f>IF(DB$116&lt;&gt;0,IF(VLOOKUP('E1-H. Portfolio Cash Flows'!DB$116,'E1-F. Portfolio Co. Financials'!$A$6:$I$305,5,FALSE)=0,"",IFERROR(VLOOKUP('E1-H. Portfolio Cash Flows'!DB$116,'E1-F. Portfolio Co. Financials'!$A$6:$I$305,5,FALSE),"")),"")</f>
        <v/>
      </c>
      <c r="DC146" s="235" t="str">
        <f>IF(DC$116&lt;&gt;0,IF(VLOOKUP('E1-H. Portfolio Cash Flows'!DC$116,'E1-F. Portfolio Co. Financials'!$A$6:$I$305,5,FALSE)=0,"",IFERROR(VLOOKUP('E1-H. Portfolio Cash Flows'!DC$116,'E1-F. Portfolio Co. Financials'!$A$6:$I$305,5,FALSE),"")),"")</f>
        <v/>
      </c>
      <c r="DD146" s="235" t="str">
        <f>IF(DD$116&lt;&gt;0,IF(VLOOKUP('E1-H. Portfolio Cash Flows'!DD$116,'E1-F. Portfolio Co. Financials'!$A$6:$I$305,5,FALSE)=0,"",IFERROR(VLOOKUP('E1-H. Portfolio Cash Flows'!DD$116,'E1-F. Portfolio Co. Financials'!$A$6:$I$305,5,FALSE),"")),"")</f>
        <v/>
      </c>
      <c r="DE146" s="235" t="str">
        <f>IF(DE$116&lt;&gt;0,IF(VLOOKUP('E1-H. Portfolio Cash Flows'!DE$116,'E1-F. Portfolio Co. Financials'!$A$6:$I$305,5,FALSE)=0,"",IFERROR(VLOOKUP('E1-H. Portfolio Cash Flows'!DE$116,'E1-F. Portfolio Co. Financials'!$A$6:$I$305,5,FALSE),"")),"")</f>
        <v/>
      </c>
      <c r="DF146" s="235" t="str">
        <f>IF(DF$116&lt;&gt;0,IF(VLOOKUP('E1-H. Portfolio Cash Flows'!DF$116,'E1-F. Portfolio Co. Financials'!$A$6:$I$305,5,FALSE)=0,"",IFERROR(VLOOKUP('E1-H. Portfolio Cash Flows'!DF$116,'E1-F. Portfolio Co. Financials'!$A$6:$I$305,5,FALSE),"")),"")</f>
        <v/>
      </c>
      <c r="DG146" s="235" t="str">
        <f>IF(DG$116&lt;&gt;0,IF(VLOOKUP('E1-H. Portfolio Cash Flows'!DG$116,'E1-F. Portfolio Co. Financials'!$A$6:$I$305,5,FALSE)=0,"",IFERROR(VLOOKUP('E1-H. Portfolio Cash Flows'!DG$116,'E1-F. Portfolio Co. Financials'!$A$6:$I$305,5,FALSE),"")),"")</f>
        <v/>
      </c>
      <c r="DH146" s="235" t="str">
        <f>IF(DH$116&lt;&gt;0,IF(VLOOKUP('E1-H. Portfolio Cash Flows'!DH$116,'E1-F. Portfolio Co. Financials'!$A$6:$I$305,5,FALSE)=0,"",IFERROR(VLOOKUP('E1-H. Portfolio Cash Flows'!DH$116,'E1-F. Portfolio Co. Financials'!$A$6:$I$305,5,FALSE),"")),"")</f>
        <v/>
      </c>
      <c r="DI146" s="235" t="str">
        <f>IF(DI$116&lt;&gt;0,IF(VLOOKUP('E1-H. Portfolio Cash Flows'!DI$116,'E1-F. Portfolio Co. Financials'!$A$6:$I$305,5,FALSE)=0,"",IFERROR(VLOOKUP('E1-H. Portfolio Cash Flows'!DI$116,'E1-F. Portfolio Co. Financials'!$A$6:$I$305,5,FALSE),"")),"")</f>
        <v/>
      </c>
      <c r="DJ146" s="235" t="str">
        <f>IF(DJ$116&lt;&gt;0,IF(VLOOKUP('E1-H. Portfolio Cash Flows'!DJ$116,'E1-F. Portfolio Co. Financials'!$A$6:$I$305,5,FALSE)=0,"",IFERROR(VLOOKUP('E1-H. Portfolio Cash Flows'!DJ$116,'E1-F. Portfolio Co. Financials'!$A$6:$I$305,5,FALSE),"")),"")</f>
        <v/>
      </c>
      <c r="DK146" s="235" t="str">
        <f>IF(DK$116&lt;&gt;0,IF(VLOOKUP('E1-H. Portfolio Cash Flows'!DK$116,'E1-F. Portfolio Co. Financials'!$A$6:$I$305,5,FALSE)=0,"",IFERROR(VLOOKUP('E1-H. Portfolio Cash Flows'!DK$116,'E1-F. Portfolio Co. Financials'!$A$6:$I$305,5,FALSE),"")),"")</f>
        <v/>
      </c>
      <c r="DL146" s="235" t="str">
        <f>IF(DL$116&lt;&gt;0,IF(VLOOKUP('E1-H. Portfolio Cash Flows'!DL$116,'E1-F. Portfolio Co. Financials'!$A$6:$I$305,5,FALSE)=0,"",IFERROR(VLOOKUP('E1-H. Portfolio Cash Flows'!DL$116,'E1-F. Portfolio Co. Financials'!$A$6:$I$305,5,FALSE),"")),"")</f>
        <v/>
      </c>
      <c r="DM146" s="235" t="str">
        <f>IF(DM$116&lt;&gt;0,IF(VLOOKUP('E1-H. Portfolio Cash Flows'!DM$116,'E1-F. Portfolio Co. Financials'!$A$6:$I$305,5,FALSE)=0,"",IFERROR(VLOOKUP('E1-H. Portfolio Cash Flows'!DM$116,'E1-F. Portfolio Co. Financials'!$A$6:$I$305,5,FALSE),"")),"")</f>
        <v/>
      </c>
      <c r="DN146" s="235" t="str">
        <f>IF(DN$116&lt;&gt;0,IF(VLOOKUP('E1-H. Portfolio Cash Flows'!DN$116,'E1-F. Portfolio Co. Financials'!$A$6:$I$305,5,FALSE)=0,"",IFERROR(VLOOKUP('E1-H. Portfolio Cash Flows'!DN$116,'E1-F. Portfolio Co. Financials'!$A$6:$I$305,5,FALSE),"")),"")</f>
        <v/>
      </c>
      <c r="DO146" s="235" t="str">
        <f>IF(DO$116&lt;&gt;0,IF(VLOOKUP('E1-H. Portfolio Cash Flows'!DO$116,'E1-F. Portfolio Co. Financials'!$A$6:$I$305,5,FALSE)=0,"",IFERROR(VLOOKUP('E1-H. Portfolio Cash Flows'!DO$116,'E1-F. Portfolio Co. Financials'!$A$6:$I$305,5,FALSE),"")),"")</f>
        <v/>
      </c>
      <c r="DP146" s="235" t="str">
        <f>IF(DP$116&lt;&gt;0,IF(VLOOKUP('E1-H. Portfolio Cash Flows'!DP$116,'E1-F. Portfolio Co. Financials'!$A$6:$I$305,5,FALSE)=0,"",IFERROR(VLOOKUP('E1-H. Portfolio Cash Flows'!DP$116,'E1-F. Portfolio Co. Financials'!$A$6:$I$305,5,FALSE),"")),"")</f>
        <v/>
      </c>
      <c r="DQ146" s="235" t="str">
        <f>IF(DQ$116&lt;&gt;0,IF(VLOOKUP('E1-H. Portfolio Cash Flows'!DQ$116,'E1-F. Portfolio Co. Financials'!$A$6:$I$305,5,FALSE)=0,"",IFERROR(VLOOKUP('E1-H. Portfolio Cash Flows'!DQ$116,'E1-F. Portfolio Co. Financials'!$A$6:$I$305,5,FALSE),"")),"")</f>
        <v/>
      </c>
      <c r="DR146" s="235" t="str">
        <f>IF(DR$116&lt;&gt;0,IF(VLOOKUP('E1-H. Portfolio Cash Flows'!DR$116,'E1-F. Portfolio Co. Financials'!$A$6:$I$305,5,FALSE)=0,"",IFERROR(VLOOKUP('E1-H. Portfolio Cash Flows'!DR$116,'E1-F. Portfolio Co. Financials'!$A$6:$I$305,5,FALSE),"")),"")</f>
        <v/>
      </c>
      <c r="DS146" s="235" t="str">
        <f>IF(DS$116&lt;&gt;0,IF(VLOOKUP('E1-H. Portfolio Cash Flows'!DS$116,'E1-F. Portfolio Co. Financials'!$A$6:$I$305,5,FALSE)=0,"",IFERROR(VLOOKUP('E1-H. Portfolio Cash Flows'!DS$116,'E1-F. Portfolio Co. Financials'!$A$6:$I$305,5,FALSE),"")),"")</f>
        <v/>
      </c>
      <c r="DT146" s="235" t="str">
        <f>IF(DT$116&lt;&gt;0,IF(VLOOKUP('E1-H. Portfolio Cash Flows'!DT$116,'E1-F. Portfolio Co. Financials'!$A$6:$I$305,5,FALSE)=0,"",IFERROR(VLOOKUP('E1-H. Portfolio Cash Flows'!DT$116,'E1-F. Portfolio Co. Financials'!$A$6:$I$305,5,FALSE),"")),"")</f>
        <v/>
      </c>
      <c r="DU146" s="235" t="str">
        <f>IF(DU$116&lt;&gt;0,IF(VLOOKUP('E1-H. Portfolio Cash Flows'!DU$116,'E1-F. Portfolio Co. Financials'!$A$6:$I$305,5,FALSE)=0,"",IFERROR(VLOOKUP('E1-H. Portfolio Cash Flows'!DU$116,'E1-F. Portfolio Co. Financials'!$A$6:$I$305,5,FALSE),"")),"")</f>
        <v/>
      </c>
      <c r="DV146" s="235" t="str">
        <f>IF(DV$116&lt;&gt;0,IF(VLOOKUP('E1-H. Portfolio Cash Flows'!DV$116,'E1-F. Portfolio Co. Financials'!$A$6:$I$305,5,FALSE)=0,"",IFERROR(VLOOKUP('E1-H. Portfolio Cash Flows'!DV$116,'E1-F. Portfolio Co. Financials'!$A$6:$I$305,5,FALSE),"")),"")</f>
        <v/>
      </c>
      <c r="DW146" s="235" t="str">
        <f>IF(DW$116&lt;&gt;0,IF(VLOOKUP('E1-H. Portfolio Cash Flows'!DW$116,'E1-F. Portfolio Co. Financials'!$A$6:$I$305,5,FALSE)=0,"",IFERROR(VLOOKUP('E1-H. Portfolio Cash Flows'!DW$116,'E1-F. Portfolio Co. Financials'!$A$6:$I$305,5,FALSE),"")),"")</f>
        <v/>
      </c>
      <c r="DX146" s="235" t="str">
        <f>IF(DX$116&lt;&gt;0,IF(VLOOKUP('E1-H. Portfolio Cash Flows'!DX$116,'E1-F. Portfolio Co. Financials'!$A$6:$I$305,5,FALSE)=0,"",IFERROR(VLOOKUP('E1-H. Portfolio Cash Flows'!DX$116,'E1-F. Portfolio Co. Financials'!$A$6:$I$305,5,FALSE),"")),"")</f>
        <v/>
      </c>
      <c r="DY146" s="235" t="str">
        <f>IF(DY$116&lt;&gt;0,IF(VLOOKUP('E1-H. Portfolio Cash Flows'!DY$116,'E1-F. Portfolio Co. Financials'!$A$6:$I$305,5,FALSE)=0,"",IFERROR(VLOOKUP('E1-H. Portfolio Cash Flows'!DY$116,'E1-F. Portfolio Co. Financials'!$A$6:$I$305,5,FALSE),"")),"")</f>
        <v/>
      </c>
      <c r="DZ146" s="235" t="str">
        <f>IF(DZ$116&lt;&gt;0,IF(VLOOKUP('E1-H. Portfolio Cash Flows'!DZ$116,'E1-F. Portfolio Co. Financials'!$A$6:$I$305,5,FALSE)=0,"",IFERROR(VLOOKUP('E1-H. Portfolio Cash Flows'!DZ$116,'E1-F. Portfolio Co. Financials'!$A$6:$I$305,5,FALSE),"")),"")</f>
        <v/>
      </c>
      <c r="EA146" s="235" t="str">
        <f>IF(EA$116&lt;&gt;0,IF(VLOOKUP('E1-H. Portfolio Cash Flows'!EA$116,'E1-F. Portfolio Co. Financials'!$A$6:$I$305,5,FALSE)=0,"",IFERROR(VLOOKUP('E1-H. Portfolio Cash Flows'!EA$116,'E1-F. Portfolio Co. Financials'!$A$6:$I$305,5,FALSE),"")),"")</f>
        <v/>
      </c>
      <c r="EB146" s="235" t="str">
        <f>IF(EB$116&lt;&gt;0,IF(VLOOKUP('E1-H. Portfolio Cash Flows'!EB$116,'E1-F. Portfolio Co. Financials'!$A$6:$I$305,5,FALSE)=0,"",IFERROR(VLOOKUP('E1-H. Portfolio Cash Flows'!EB$116,'E1-F. Portfolio Co. Financials'!$A$6:$I$305,5,FALSE),"")),"")</f>
        <v/>
      </c>
      <c r="EC146" s="235" t="str">
        <f>IF(EC$116&lt;&gt;0,IF(VLOOKUP('E1-H. Portfolio Cash Flows'!EC$116,'E1-F. Portfolio Co. Financials'!$A$6:$I$305,5,FALSE)=0,"",IFERROR(VLOOKUP('E1-H. Portfolio Cash Flows'!EC$116,'E1-F. Portfolio Co. Financials'!$A$6:$I$305,5,FALSE),"")),"")</f>
        <v/>
      </c>
      <c r="ED146" s="235" t="str">
        <f>IF(ED$116&lt;&gt;0,IF(VLOOKUP('E1-H. Portfolio Cash Flows'!ED$116,'E1-F. Portfolio Co. Financials'!$A$6:$I$305,5,FALSE)=0,"",IFERROR(VLOOKUP('E1-H. Portfolio Cash Flows'!ED$116,'E1-F. Portfolio Co. Financials'!$A$6:$I$305,5,FALSE),"")),"")</f>
        <v/>
      </c>
      <c r="EE146" s="235" t="str">
        <f>IF(EE$116&lt;&gt;0,IF(VLOOKUP('E1-H. Portfolio Cash Flows'!EE$116,'E1-F. Portfolio Co. Financials'!$A$6:$I$305,5,FALSE)=0,"",IFERROR(VLOOKUP('E1-H. Portfolio Cash Flows'!EE$116,'E1-F. Portfolio Co. Financials'!$A$6:$I$305,5,FALSE),"")),"")</f>
        <v/>
      </c>
      <c r="EF146" s="235" t="str">
        <f>IF(EF$116&lt;&gt;0,IF(VLOOKUP('E1-H. Portfolio Cash Flows'!EF$116,'E1-F. Portfolio Co. Financials'!$A$6:$I$305,5,FALSE)=0,"",IFERROR(VLOOKUP('E1-H. Portfolio Cash Flows'!EF$116,'E1-F. Portfolio Co. Financials'!$A$6:$I$305,5,FALSE),"")),"")</f>
        <v/>
      </c>
      <c r="EG146" s="235" t="str">
        <f>IF(EG$116&lt;&gt;0,IF(VLOOKUP('E1-H. Portfolio Cash Flows'!EG$116,'E1-F. Portfolio Co. Financials'!$A$6:$I$305,5,FALSE)=0,"",IFERROR(VLOOKUP('E1-H. Portfolio Cash Flows'!EG$116,'E1-F. Portfolio Co. Financials'!$A$6:$I$305,5,FALSE),"")),"")</f>
        <v/>
      </c>
      <c r="EH146" s="235" t="str">
        <f>IF(EH$116&lt;&gt;0,IF(VLOOKUP('E1-H. Portfolio Cash Flows'!EH$116,'E1-F. Portfolio Co. Financials'!$A$6:$I$305,5,FALSE)=0,"",IFERROR(VLOOKUP('E1-H. Portfolio Cash Flows'!EH$116,'E1-F. Portfolio Co. Financials'!$A$6:$I$305,5,FALSE),"")),"")</f>
        <v/>
      </c>
      <c r="EI146" s="235" t="str">
        <f>IF(EI$116&lt;&gt;0,IF(VLOOKUP('E1-H. Portfolio Cash Flows'!EI$116,'E1-F. Portfolio Co. Financials'!$A$6:$I$305,5,FALSE)=0,"",IFERROR(VLOOKUP('E1-H. Portfolio Cash Flows'!EI$116,'E1-F. Portfolio Co. Financials'!$A$6:$I$305,5,FALSE),"")),"")</f>
        <v/>
      </c>
      <c r="EJ146" s="235" t="str">
        <f>IF(EJ$116&lt;&gt;0,IF(VLOOKUP('E1-H. Portfolio Cash Flows'!EJ$116,'E1-F. Portfolio Co. Financials'!$A$6:$I$305,5,FALSE)=0,"",IFERROR(VLOOKUP('E1-H. Portfolio Cash Flows'!EJ$116,'E1-F. Portfolio Co. Financials'!$A$6:$I$305,5,FALSE),"")),"")</f>
        <v/>
      </c>
      <c r="EK146" s="235" t="str">
        <f>IF(EK$116&lt;&gt;0,IF(VLOOKUP('E1-H. Portfolio Cash Flows'!EK$116,'E1-F. Portfolio Co. Financials'!$A$6:$I$305,5,FALSE)=0,"",IFERROR(VLOOKUP('E1-H. Portfolio Cash Flows'!EK$116,'E1-F. Portfolio Co. Financials'!$A$6:$I$305,5,FALSE),"")),"")</f>
        <v/>
      </c>
      <c r="EL146" s="235" t="str">
        <f>IF(EL$116&lt;&gt;0,IF(VLOOKUP('E1-H. Portfolio Cash Flows'!EL$116,'E1-F. Portfolio Co. Financials'!$A$6:$I$305,5,FALSE)=0,"",IFERROR(VLOOKUP('E1-H. Portfolio Cash Flows'!EL$116,'E1-F. Portfolio Co. Financials'!$A$6:$I$305,5,FALSE),"")),"")</f>
        <v/>
      </c>
      <c r="EM146" s="235" t="str">
        <f>IF(EM$116&lt;&gt;0,IF(VLOOKUP('E1-H. Portfolio Cash Flows'!EM$116,'E1-F. Portfolio Co. Financials'!$A$6:$I$305,5,FALSE)=0,"",IFERROR(VLOOKUP('E1-H. Portfolio Cash Flows'!EM$116,'E1-F. Portfolio Co. Financials'!$A$6:$I$305,5,FALSE),"")),"")</f>
        <v/>
      </c>
      <c r="EN146" s="235" t="str">
        <f>IF(EN$116&lt;&gt;0,IF(VLOOKUP('E1-H. Portfolio Cash Flows'!EN$116,'E1-F. Portfolio Co. Financials'!$A$6:$I$305,5,FALSE)=0,"",IFERROR(VLOOKUP('E1-H. Portfolio Cash Flows'!EN$116,'E1-F. Portfolio Co. Financials'!$A$6:$I$305,5,FALSE),"")),"")</f>
        <v/>
      </c>
      <c r="EO146" s="235" t="str">
        <f>IF(EO$116&lt;&gt;0,IF(VLOOKUP('E1-H. Portfolio Cash Flows'!EO$116,'E1-F. Portfolio Co. Financials'!$A$6:$I$305,5,FALSE)=0,"",IFERROR(VLOOKUP('E1-H. Portfolio Cash Flows'!EO$116,'E1-F. Portfolio Co. Financials'!$A$6:$I$305,5,FALSE),"")),"")</f>
        <v/>
      </c>
      <c r="EP146" s="235" t="str">
        <f>IF(EP$116&lt;&gt;0,IF(VLOOKUP('E1-H. Portfolio Cash Flows'!EP$116,'E1-F. Portfolio Co. Financials'!$A$6:$I$305,5,FALSE)=0,"",IFERROR(VLOOKUP('E1-H. Portfolio Cash Flows'!EP$116,'E1-F. Portfolio Co. Financials'!$A$6:$I$305,5,FALSE),"")),"")</f>
        <v/>
      </c>
      <c r="EQ146" s="235" t="str">
        <f>IF(EQ$116&lt;&gt;0,IF(VLOOKUP('E1-H. Portfolio Cash Flows'!EQ$116,'E1-F. Portfolio Co. Financials'!$A$6:$I$305,5,FALSE)=0,"",IFERROR(VLOOKUP('E1-H. Portfolio Cash Flows'!EQ$116,'E1-F. Portfolio Co. Financials'!$A$6:$I$305,5,FALSE),"")),"")</f>
        <v/>
      </c>
      <c r="ER146" s="235" t="str">
        <f>IF(ER$116&lt;&gt;0,IF(VLOOKUP('E1-H. Portfolio Cash Flows'!ER$116,'E1-F. Portfolio Co. Financials'!$A$6:$I$305,5,FALSE)=0,"",IFERROR(VLOOKUP('E1-H. Portfolio Cash Flows'!ER$116,'E1-F. Portfolio Co. Financials'!$A$6:$I$305,5,FALSE),"")),"")</f>
        <v/>
      </c>
      <c r="ES146" s="235" t="str">
        <f>IF(ES$116&lt;&gt;0,IF(VLOOKUP('E1-H. Portfolio Cash Flows'!ES$116,'E1-F. Portfolio Co. Financials'!$A$6:$I$305,5,FALSE)=0,"",IFERROR(VLOOKUP('E1-H. Portfolio Cash Flows'!ES$116,'E1-F. Portfolio Co. Financials'!$A$6:$I$305,5,FALSE),"")),"")</f>
        <v/>
      </c>
      <c r="ET146" s="235" t="str">
        <f>IF(ET$116&lt;&gt;0,IF(VLOOKUP('E1-H. Portfolio Cash Flows'!ET$116,'E1-F. Portfolio Co. Financials'!$A$6:$I$305,5,FALSE)=0,"",IFERROR(VLOOKUP('E1-H. Portfolio Cash Flows'!ET$116,'E1-F. Portfolio Co. Financials'!$A$6:$I$305,5,FALSE),"")),"")</f>
        <v/>
      </c>
      <c r="EU146" s="235" t="str">
        <f>IF(EU$116&lt;&gt;0,IF(VLOOKUP('E1-H. Portfolio Cash Flows'!EU$116,'E1-F. Portfolio Co. Financials'!$A$6:$I$305,5,FALSE)=0,"",IFERROR(VLOOKUP('E1-H. Portfolio Cash Flows'!EU$116,'E1-F. Portfolio Co. Financials'!$A$6:$I$305,5,FALSE),"")),"")</f>
        <v/>
      </c>
      <c r="EV146" s="235" t="str">
        <f>IF(EV$116&lt;&gt;0,IF(VLOOKUP('E1-H. Portfolio Cash Flows'!EV$116,'E1-F. Portfolio Co. Financials'!$A$6:$I$305,5,FALSE)=0,"",IFERROR(VLOOKUP('E1-H. Portfolio Cash Flows'!EV$116,'E1-F. Portfolio Co. Financials'!$A$6:$I$305,5,FALSE),"")),"")</f>
        <v/>
      </c>
      <c r="EW146" s="235" t="str">
        <f>IF(EW$116&lt;&gt;0,IF(VLOOKUP('E1-H. Portfolio Cash Flows'!EW$116,'E1-F. Portfolio Co. Financials'!$A$6:$I$305,5,FALSE)=0,"",IFERROR(VLOOKUP('E1-H. Portfolio Cash Flows'!EW$116,'E1-F. Portfolio Co. Financials'!$A$6:$I$305,5,FALSE),"")),"")</f>
        <v/>
      </c>
      <c r="EX146" s="235" t="str">
        <f>IF(EX$116&lt;&gt;0,IF(VLOOKUP('E1-H. Portfolio Cash Flows'!EX$116,'E1-F. Portfolio Co. Financials'!$A$6:$I$305,5,FALSE)=0,"",IFERROR(VLOOKUP('E1-H. Portfolio Cash Flows'!EX$116,'E1-F. Portfolio Co. Financials'!$A$6:$I$305,5,FALSE),"")),"")</f>
        <v/>
      </c>
      <c r="EY146" s="235" t="str">
        <f>IF(EY$116&lt;&gt;0,IF(VLOOKUP('E1-H. Portfolio Cash Flows'!EY$116,'E1-F. Portfolio Co. Financials'!$A$6:$I$305,5,FALSE)=0,"",IFERROR(VLOOKUP('E1-H. Portfolio Cash Flows'!EY$116,'E1-F. Portfolio Co. Financials'!$A$6:$I$305,5,FALSE),"")),"")</f>
        <v/>
      </c>
      <c r="EZ146" s="235" t="str">
        <f>IF(EZ$116&lt;&gt;0,IF(VLOOKUP('E1-H. Portfolio Cash Flows'!EZ$116,'E1-F. Portfolio Co. Financials'!$A$6:$I$305,5,FALSE)=0,"",IFERROR(VLOOKUP('E1-H. Portfolio Cash Flows'!EZ$116,'E1-F. Portfolio Co. Financials'!$A$6:$I$305,5,FALSE),"")),"")</f>
        <v/>
      </c>
      <c r="FA146" s="235" t="str">
        <f>IF(FA$116&lt;&gt;0,IF(VLOOKUP('E1-H. Portfolio Cash Flows'!FA$116,'E1-F. Portfolio Co. Financials'!$A$6:$I$305,5,FALSE)=0,"",IFERROR(VLOOKUP('E1-H. Portfolio Cash Flows'!FA$116,'E1-F. Portfolio Co. Financials'!$A$6:$I$305,5,FALSE),"")),"")</f>
        <v/>
      </c>
      <c r="FB146" s="235" t="str">
        <f>IF(FB$116&lt;&gt;0,IF(VLOOKUP('E1-H. Portfolio Cash Flows'!FB$116,'E1-F. Portfolio Co. Financials'!$A$6:$I$305,5,FALSE)=0,"",IFERROR(VLOOKUP('E1-H. Portfolio Cash Flows'!FB$116,'E1-F. Portfolio Co. Financials'!$A$6:$I$305,5,FALSE),"")),"")</f>
        <v/>
      </c>
      <c r="FC146" s="235" t="str">
        <f>IF(FC$116&lt;&gt;0,IF(VLOOKUP('E1-H. Portfolio Cash Flows'!FC$116,'E1-F. Portfolio Co. Financials'!$A$6:$I$305,5,FALSE)=0,"",IFERROR(VLOOKUP('E1-H. Portfolio Cash Flows'!FC$116,'E1-F. Portfolio Co. Financials'!$A$6:$I$305,5,FALSE),"")),"")</f>
        <v/>
      </c>
      <c r="FD146" s="235" t="str">
        <f>IF(FD$116&lt;&gt;0,IF(VLOOKUP('E1-H. Portfolio Cash Flows'!FD$116,'E1-F. Portfolio Co. Financials'!$A$6:$I$305,5,FALSE)=0,"",IFERROR(VLOOKUP('E1-H. Portfolio Cash Flows'!FD$116,'E1-F. Portfolio Co. Financials'!$A$6:$I$305,5,FALSE),"")),"")</f>
        <v/>
      </c>
      <c r="FE146" s="235" t="str">
        <f>IF(FE$116&lt;&gt;0,IF(VLOOKUP('E1-H. Portfolio Cash Flows'!FE$116,'E1-F. Portfolio Co. Financials'!$A$6:$I$305,5,FALSE)=0,"",IFERROR(VLOOKUP('E1-H. Portfolio Cash Flows'!FE$116,'E1-F. Portfolio Co. Financials'!$A$6:$I$305,5,FALSE),"")),"")</f>
        <v/>
      </c>
      <c r="FF146" s="235" t="str">
        <f>IF(FF$116&lt;&gt;0,IF(VLOOKUP('E1-H. Portfolio Cash Flows'!FF$116,'E1-F. Portfolio Co. Financials'!$A$6:$I$305,5,FALSE)=0,"",IFERROR(VLOOKUP('E1-H. Portfolio Cash Flows'!FF$116,'E1-F. Portfolio Co. Financials'!$A$6:$I$305,5,FALSE),"")),"")</f>
        <v/>
      </c>
      <c r="FG146" s="235" t="str">
        <f>IF(FG$116&lt;&gt;0,IF(VLOOKUP('E1-H. Portfolio Cash Flows'!FG$116,'E1-F. Portfolio Co. Financials'!$A$6:$I$305,5,FALSE)=0,"",IFERROR(VLOOKUP('E1-H. Portfolio Cash Flows'!FG$116,'E1-F. Portfolio Co. Financials'!$A$6:$I$305,5,FALSE),"")),"")</f>
        <v/>
      </c>
      <c r="FH146" s="235" t="str">
        <f>IF(FH$116&lt;&gt;0,IF(VLOOKUP('E1-H. Portfolio Cash Flows'!FH$116,'E1-F. Portfolio Co. Financials'!$A$6:$I$305,5,FALSE)=0,"",IFERROR(VLOOKUP('E1-H. Portfolio Cash Flows'!FH$116,'E1-F. Portfolio Co. Financials'!$A$6:$I$305,5,FALSE),"")),"")</f>
        <v/>
      </c>
      <c r="FI146" s="235" t="str">
        <f>IF(FI$116&lt;&gt;0,IF(VLOOKUP('E1-H. Portfolio Cash Flows'!FI$116,'E1-F. Portfolio Co. Financials'!$A$6:$I$305,5,FALSE)=0,"",IFERROR(VLOOKUP('E1-H. Portfolio Cash Flows'!FI$116,'E1-F. Portfolio Co. Financials'!$A$6:$I$305,5,FALSE),"")),"")</f>
        <v/>
      </c>
      <c r="FJ146" s="235" t="str">
        <f>IF(FJ$116&lt;&gt;0,IF(VLOOKUP('E1-H. Portfolio Cash Flows'!FJ$116,'E1-F. Portfolio Co. Financials'!$A$6:$I$305,5,FALSE)=0,"",IFERROR(VLOOKUP('E1-H. Portfolio Cash Flows'!FJ$116,'E1-F. Portfolio Co. Financials'!$A$6:$I$305,5,FALSE),"")),"")</f>
        <v/>
      </c>
      <c r="FK146" s="235" t="str">
        <f>IF(FK$116&lt;&gt;0,IF(VLOOKUP('E1-H. Portfolio Cash Flows'!FK$116,'E1-F. Portfolio Co. Financials'!$A$6:$I$305,5,FALSE)=0,"",IFERROR(VLOOKUP('E1-H. Portfolio Cash Flows'!FK$116,'E1-F. Portfolio Co. Financials'!$A$6:$I$305,5,FALSE),"")),"")</f>
        <v/>
      </c>
      <c r="FL146" s="235" t="str">
        <f>IF(FL$116&lt;&gt;0,IF(VLOOKUP('E1-H. Portfolio Cash Flows'!FL$116,'E1-F. Portfolio Co. Financials'!$A$6:$I$305,5,FALSE)=0,"",IFERROR(VLOOKUP('E1-H. Portfolio Cash Flows'!FL$116,'E1-F. Portfolio Co. Financials'!$A$6:$I$305,5,FALSE),"")),"")</f>
        <v/>
      </c>
      <c r="FM146" s="235" t="str">
        <f>IF(FM$116&lt;&gt;0,IF(VLOOKUP('E1-H. Portfolio Cash Flows'!FM$116,'E1-F. Portfolio Co. Financials'!$A$6:$I$305,5,FALSE)=0,"",IFERROR(VLOOKUP('E1-H. Portfolio Cash Flows'!FM$116,'E1-F. Portfolio Co. Financials'!$A$6:$I$305,5,FALSE),"")),"")</f>
        <v/>
      </c>
      <c r="FN146" s="235" t="str">
        <f>IF(FN$116&lt;&gt;0,IF(VLOOKUP('E1-H. Portfolio Cash Flows'!FN$116,'E1-F. Portfolio Co. Financials'!$A$6:$I$305,5,FALSE)=0,"",IFERROR(VLOOKUP('E1-H. Portfolio Cash Flows'!FN$116,'E1-F. Portfolio Co. Financials'!$A$6:$I$305,5,FALSE),"")),"")</f>
        <v/>
      </c>
      <c r="FO146" s="235" t="str">
        <f>IF(FO$116&lt;&gt;0,IF(VLOOKUP('E1-H. Portfolio Cash Flows'!FO$116,'E1-F. Portfolio Co. Financials'!$A$6:$I$305,5,FALSE)=0,"",IFERROR(VLOOKUP('E1-H. Portfolio Cash Flows'!FO$116,'E1-F. Portfolio Co. Financials'!$A$6:$I$305,5,FALSE),"")),"")</f>
        <v/>
      </c>
      <c r="FP146" s="235" t="str">
        <f>IF(FP$116&lt;&gt;0,IF(VLOOKUP('E1-H. Portfolio Cash Flows'!FP$116,'E1-F. Portfolio Co. Financials'!$A$6:$I$305,5,FALSE)=0,"",IFERROR(VLOOKUP('E1-H. Portfolio Cash Flows'!FP$116,'E1-F. Portfolio Co. Financials'!$A$6:$I$305,5,FALSE),"")),"")</f>
        <v/>
      </c>
      <c r="FQ146" s="235" t="str">
        <f>IF(FQ$116&lt;&gt;0,IF(VLOOKUP('E1-H. Portfolio Cash Flows'!FQ$116,'E1-F. Portfolio Co. Financials'!$A$6:$I$305,5,FALSE)=0,"",IFERROR(VLOOKUP('E1-H. Portfolio Cash Flows'!FQ$116,'E1-F. Portfolio Co. Financials'!$A$6:$I$305,5,FALSE),"")),"")</f>
        <v/>
      </c>
      <c r="FR146" s="235" t="str">
        <f>IF(FR$116&lt;&gt;0,IF(VLOOKUP('E1-H. Portfolio Cash Flows'!FR$116,'E1-F. Portfolio Co. Financials'!$A$6:$I$305,5,FALSE)=0,"",IFERROR(VLOOKUP('E1-H. Portfolio Cash Flows'!FR$116,'E1-F. Portfolio Co. Financials'!$A$6:$I$305,5,FALSE),"")),"")</f>
        <v/>
      </c>
      <c r="FS146" s="235" t="str">
        <f>IF(FS$116&lt;&gt;0,IF(VLOOKUP('E1-H. Portfolio Cash Flows'!FS$116,'E1-F. Portfolio Co. Financials'!$A$6:$I$305,5,FALSE)=0,"",IFERROR(VLOOKUP('E1-H. Portfolio Cash Flows'!FS$116,'E1-F. Portfolio Co. Financials'!$A$6:$I$305,5,FALSE),"")),"")</f>
        <v/>
      </c>
      <c r="FT146" s="235" t="str">
        <f>IF(FT$116&lt;&gt;0,IF(VLOOKUP('E1-H. Portfolio Cash Flows'!FT$116,'E1-F. Portfolio Co. Financials'!$A$6:$I$305,5,FALSE)=0,"",IFERROR(VLOOKUP('E1-H. Portfolio Cash Flows'!FT$116,'E1-F. Portfolio Co. Financials'!$A$6:$I$305,5,FALSE),"")),"")</f>
        <v/>
      </c>
      <c r="FU146" s="235" t="str">
        <f>IF(FU$116&lt;&gt;0,IF(VLOOKUP('E1-H. Portfolio Cash Flows'!FU$116,'E1-F. Portfolio Co. Financials'!$A$6:$I$305,5,FALSE)=0,"",IFERROR(VLOOKUP('E1-H. Portfolio Cash Flows'!FU$116,'E1-F. Portfolio Co. Financials'!$A$6:$I$305,5,FALSE),"")),"")</f>
        <v/>
      </c>
      <c r="FV146" s="235" t="str">
        <f>IF(FV$116&lt;&gt;0,IF(VLOOKUP('E1-H. Portfolio Cash Flows'!FV$116,'E1-F. Portfolio Co. Financials'!$A$6:$I$305,5,FALSE)=0,"",IFERROR(VLOOKUP('E1-H. Portfolio Cash Flows'!FV$116,'E1-F. Portfolio Co. Financials'!$A$6:$I$305,5,FALSE),"")),"")</f>
        <v/>
      </c>
      <c r="FW146" s="235" t="str">
        <f>IF(FW$116&lt;&gt;0,IF(VLOOKUP('E1-H. Portfolio Cash Flows'!FW$116,'E1-F. Portfolio Co. Financials'!$A$6:$I$305,5,FALSE)=0,"",IFERROR(VLOOKUP('E1-H. Portfolio Cash Flows'!FW$116,'E1-F. Portfolio Co. Financials'!$A$6:$I$305,5,FALSE),"")),"")</f>
        <v/>
      </c>
      <c r="FX146" s="235" t="str">
        <f>IF(FX$116&lt;&gt;0,IF(VLOOKUP('E1-H. Portfolio Cash Flows'!FX$116,'E1-F. Portfolio Co. Financials'!$A$6:$I$305,5,FALSE)=0,"",IFERROR(VLOOKUP('E1-H. Portfolio Cash Flows'!FX$116,'E1-F. Portfolio Co. Financials'!$A$6:$I$305,5,FALSE),"")),"")</f>
        <v/>
      </c>
      <c r="FY146" s="235" t="str">
        <f>IF(FY$116&lt;&gt;0,IF(VLOOKUP('E1-H. Portfolio Cash Flows'!FY$116,'E1-F. Portfolio Co. Financials'!$A$6:$I$305,5,FALSE)=0,"",IFERROR(VLOOKUP('E1-H. Portfolio Cash Flows'!FY$116,'E1-F. Portfolio Co. Financials'!$A$6:$I$305,5,FALSE),"")),"")</f>
        <v/>
      </c>
      <c r="FZ146" s="235" t="str">
        <f>IF(FZ$116&lt;&gt;0,IF(VLOOKUP('E1-H. Portfolio Cash Flows'!FZ$116,'E1-F. Portfolio Co. Financials'!$A$6:$I$305,5,FALSE)=0,"",IFERROR(VLOOKUP('E1-H. Portfolio Cash Flows'!FZ$116,'E1-F. Portfolio Co. Financials'!$A$6:$I$305,5,FALSE),"")),"")</f>
        <v/>
      </c>
      <c r="GA146" s="235" t="str">
        <f>IF(GA$116&lt;&gt;0,IF(VLOOKUP('E1-H. Portfolio Cash Flows'!GA$116,'E1-F. Portfolio Co. Financials'!$A$6:$I$305,5,FALSE)=0,"",IFERROR(VLOOKUP('E1-H. Portfolio Cash Flows'!GA$116,'E1-F. Portfolio Co. Financials'!$A$6:$I$305,5,FALSE),"")),"")</f>
        <v/>
      </c>
      <c r="GB146" s="235" t="str">
        <f>IF(GB$116&lt;&gt;0,IF(VLOOKUP('E1-H. Portfolio Cash Flows'!GB$116,'E1-F. Portfolio Co. Financials'!$A$6:$I$305,5,FALSE)=0,"",IFERROR(VLOOKUP('E1-H. Portfolio Cash Flows'!GB$116,'E1-F. Portfolio Co. Financials'!$A$6:$I$305,5,FALSE),"")),"")</f>
        <v/>
      </c>
      <c r="GC146" s="235" t="str">
        <f>IF(GC$116&lt;&gt;0,IF(VLOOKUP('E1-H. Portfolio Cash Flows'!GC$116,'E1-F. Portfolio Co. Financials'!$A$6:$I$305,5,FALSE)=0,"",IFERROR(VLOOKUP('E1-H. Portfolio Cash Flows'!GC$116,'E1-F. Portfolio Co. Financials'!$A$6:$I$305,5,FALSE),"")),"")</f>
        <v/>
      </c>
      <c r="GD146" s="235" t="str">
        <f>IF(GD$116&lt;&gt;0,IF(VLOOKUP('E1-H. Portfolio Cash Flows'!GD$116,'E1-F. Portfolio Co. Financials'!$A$6:$I$305,5,FALSE)=0,"",IFERROR(VLOOKUP('E1-H. Portfolio Cash Flows'!GD$116,'E1-F. Portfolio Co. Financials'!$A$6:$I$305,5,FALSE),"")),"")</f>
        <v/>
      </c>
      <c r="GE146" s="235" t="str">
        <f>IF(GE$116&lt;&gt;0,IF(VLOOKUP('E1-H. Portfolio Cash Flows'!GE$116,'E1-F. Portfolio Co. Financials'!$A$6:$I$305,5,FALSE)=0,"",IFERROR(VLOOKUP('E1-H. Portfolio Cash Flows'!GE$116,'E1-F. Portfolio Co. Financials'!$A$6:$I$305,5,FALSE),"")),"")</f>
        <v/>
      </c>
      <c r="GF146" s="235" t="str">
        <f>IF(GF$116&lt;&gt;0,IF(VLOOKUP('E1-H. Portfolio Cash Flows'!GF$116,'E1-F. Portfolio Co. Financials'!$A$6:$I$305,5,FALSE)=0,"",IFERROR(VLOOKUP('E1-H. Portfolio Cash Flows'!GF$116,'E1-F. Portfolio Co. Financials'!$A$6:$I$305,5,FALSE),"")),"")</f>
        <v/>
      </c>
      <c r="GG146" s="235" t="str">
        <f>IF(GG$116&lt;&gt;0,IF(VLOOKUP('E1-H. Portfolio Cash Flows'!GG$116,'E1-F. Portfolio Co. Financials'!$A$6:$I$305,5,FALSE)=0,"",IFERROR(VLOOKUP('E1-H. Portfolio Cash Flows'!GG$116,'E1-F. Portfolio Co. Financials'!$A$6:$I$305,5,FALSE),"")),"")</f>
        <v/>
      </c>
      <c r="GH146" s="235" t="str">
        <f>IF(GH$116&lt;&gt;0,IF(VLOOKUP('E1-H. Portfolio Cash Flows'!GH$116,'E1-F. Portfolio Co. Financials'!$A$6:$I$305,5,FALSE)=0,"",IFERROR(VLOOKUP('E1-H. Portfolio Cash Flows'!GH$116,'E1-F. Portfolio Co. Financials'!$A$6:$I$305,5,FALSE),"")),"")</f>
        <v/>
      </c>
      <c r="GI146" s="235" t="str">
        <f>IF(GI$116&lt;&gt;0,IF(VLOOKUP('E1-H. Portfolio Cash Flows'!GI$116,'E1-F. Portfolio Co. Financials'!$A$6:$I$305,5,FALSE)=0,"",IFERROR(VLOOKUP('E1-H. Portfolio Cash Flows'!GI$116,'E1-F. Portfolio Co. Financials'!$A$6:$I$305,5,FALSE),"")),"")</f>
        <v/>
      </c>
      <c r="GJ146" s="235" t="str">
        <f>IF(GJ$116&lt;&gt;0,IF(VLOOKUP('E1-H. Portfolio Cash Flows'!GJ$116,'E1-F. Portfolio Co. Financials'!$A$6:$I$305,5,FALSE)=0,"",IFERROR(VLOOKUP('E1-H. Portfolio Cash Flows'!GJ$116,'E1-F. Portfolio Co. Financials'!$A$6:$I$305,5,FALSE),"")),"")</f>
        <v/>
      </c>
      <c r="GK146" s="235" t="str">
        <f>IF(GK$116&lt;&gt;0,IF(VLOOKUP('E1-H. Portfolio Cash Flows'!GK$116,'E1-F. Portfolio Co. Financials'!$A$6:$I$305,5,FALSE)=0,"",IFERROR(VLOOKUP('E1-H. Portfolio Cash Flows'!GK$116,'E1-F. Portfolio Co. Financials'!$A$6:$I$305,5,FALSE),"")),"")</f>
        <v/>
      </c>
      <c r="GL146" s="235" t="str">
        <f>IF(GL$116&lt;&gt;0,IF(VLOOKUP('E1-H. Portfolio Cash Flows'!GL$116,'E1-F. Portfolio Co. Financials'!$A$6:$I$305,5,FALSE)=0,"",IFERROR(VLOOKUP('E1-H. Portfolio Cash Flows'!GL$116,'E1-F. Portfolio Co. Financials'!$A$6:$I$305,5,FALSE),"")),"")</f>
        <v/>
      </c>
      <c r="GM146" s="235" t="str">
        <f>IF(GM$116&lt;&gt;0,IF(VLOOKUP('E1-H. Portfolio Cash Flows'!GM$116,'E1-F. Portfolio Co. Financials'!$A$6:$I$305,5,FALSE)=0,"",IFERROR(VLOOKUP('E1-H. Portfolio Cash Flows'!GM$116,'E1-F. Portfolio Co. Financials'!$A$6:$I$305,5,FALSE),"")),"")</f>
        <v/>
      </c>
      <c r="GN146" s="235" t="str">
        <f>IF(GN$116&lt;&gt;0,IF(VLOOKUP('E1-H. Portfolio Cash Flows'!GN$116,'E1-F. Portfolio Co. Financials'!$A$6:$I$305,5,FALSE)=0,"",IFERROR(VLOOKUP('E1-H. Portfolio Cash Flows'!GN$116,'E1-F. Portfolio Co. Financials'!$A$6:$I$305,5,FALSE),"")),"")</f>
        <v/>
      </c>
      <c r="GO146" s="235" t="str">
        <f>IF(GO$116&lt;&gt;0,IF(VLOOKUP('E1-H. Portfolio Cash Flows'!GO$116,'E1-F. Portfolio Co. Financials'!$A$6:$I$305,5,FALSE)=0,"",IFERROR(VLOOKUP('E1-H. Portfolio Cash Flows'!GO$116,'E1-F. Portfolio Co. Financials'!$A$6:$I$305,5,FALSE),"")),"")</f>
        <v/>
      </c>
      <c r="GP146" s="235" t="str">
        <f>IF(GP$116&lt;&gt;0,IF(VLOOKUP('E1-H. Portfolio Cash Flows'!GP$116,'E1-F. Portfolio Co. Financials'!$A$6:$I$305,5,FALSE)=0,"",IFERROR(VLOOKUP('E1-H. Portfolio Cash Flows'!GP$116,'E1-F. Portfolio Co. Financials'!$A$6:$I$305,5,FALSE),"")),"")</f>
        <v/>
      </c>
      <c r="GQ146" s="235" t="str">
        <f>IF(GQ$116&lt;&gt;0,IF(VLOOKUP('E1-H. Portfolio Cash Flows'!GQ$116,'E1-F. Portfolio Co. Financials'!$A$6:$I$305,5,FALSE)=0,"",IFERROR(VLOOKUP('E1-H. Portfolio Cash Flows'!GQ$116,'E1-F. Portfolio Co. Financials'!$A$6:$I$305,5,FALSE),"")),"")</f>
        <v/>
      </c>
      <c r="GR146" s="235" t="str">
        <f>IF(GR$116&lt;&gt;0,IF(VLOOKUP('E1-H. Portfolio Cash Flows'!GR$116,'E1-F. Portfolio Co. Financials'!$A$6:$I$305,5,FALSE)=0,"",IFERROR(VLOOKUP('E1-H. Portfolio Cash Flows'!GR$116,'E1-F. Portfolio Co. Financials'!$A$6:$I$305,5,FALSE),"")),"")</f>
        <v/>
      </c>
      <c r="GS146" s="235" t="str">
        <f>IF(GS$116&lt;&gt;0,IF(VLOOKUP('E1-H. Portfolio Cash Flows'!GS$116,'E1-F. Portfolio Co. Financials'!$A$6:$I$305,5,FALSE)=0,"",IFERROR(VLOOKUP('E1-H. Portfolio Cash Flows'!GS$116,'E1-F. Portfolio Co. Financials'!$A$6:$I$305,5,FALSE),"")),"")</f>
        <v/>
      </c>
      <c r="GT146" s="235" t="str">
        <f>IF(GT$116&lt;&gt;0,IF(VLOOKUP('E1-H. Portfolio Cash Flows'!GT$116,'E1-F. Portfolio Co. Financials'!$A$6:$I$305,5,FALSE)=0,"",IFERROR(VLOOKUP('E1-H. Portfolio Cash Flows'!GT$116,'E1-F. Portfolio Co. Financials'!$A$6:$I$305,5,FALSE),"")),"")</f>
        <v/>
      </c>
      <c r="GU146" s="235" t="str">
        <f>IF(GU$116&lt;&gt;0,IF(VLOOKUP('E1-H. Portfolio Cash Flows'!GU$116,'E1-F. Portfolio Co. Financials'!$A$6:$I$305,5,FALSE)=0,"",IFERROR(VLOOKUP('E1-H. Portfolio Cash Flows'!GU$116,'E1-F. Portfolio Co. Financials'!$A$6:$I$305,5,FALSE),"")),"")</f>
        <v/>
      </c>
      <c r="GV146" s="235" t="str">
        <f>IF(GV$116&lt;&gt;0,IF(VLOOKUP('E1-H. Portfolio Cash Flows'!GV$116,'E1-F. Portfolio Co. Financials'!$A$6:$I$305,5,FALSE)=0,"",IFERROR(VLOOKUP('E1-H. Portfolio Cash Flows'!GV$116,'E1-F. Portfolio Co. Financials'!$A$6:$I$305,5,FALSE),"")),"")</f>
        <v/>
      </c>
      <c r="GW146" s="235" t="str">
        <f>IF(GW$116&lt;&gt;0,IF(VLOOKUP('E1-H. Portfolio Cash Flows'!GW$116,'E1-F. Portfolio Co. Financials'!$A$6:$I$305,5,FALSE)=0,"",IFERROR(VLOOKUP('E1-H. Portfolio Cash Flows'!GW$116,'E1-F. Portfolio Co. Financials'!$A$6:$I$305,5,FALSE),"")),"")</f>
        <v/>
      </c>
      <c r="GX146" s="235" t="str">
        <f>IF(GX$116&lt;&gt;0,IF(VLOOKUP('E1-H. Portfolio Cash Flows'!GX$116,'E1-F. Portfolio Co. Financials'!$A$6:$I$305,5,FALSE)=0,"",IFERROR(VLOOKUP('E1-H. Portfolio Cash Flows'!GX$116,'E1-F. Portfolio Co. Financials'!$A$6:$I$305,5,FALSE),"")),"")</f>
        <v/>
      </c>
      <c r="GY146" s="235" t="str">
        <f>IF(GY$116&lt;&gt;0,IF(VLOOKUP('E1-H. Portfolio Cash Flows'!GY$116,'E1-F. Portfolio Co. Financials'!$A$6:$I$305,5,FALSE)=0,"",IFERROR(VLOOKUP('E1-H. Portfolio Cash Flows'!GY$116,'E1-F. Portfolio Co. Financials'!$A$6:$I$305,5,FALSE),"")),"")</f>
        <v/>
      </c>
      <c r="GZ146" s="235" t="str">
        <f>IF(GZ$116&lt;&gt;0,IF(VLOOKUP('E1-H. Portfolio Cash Flows'!GZ$116,'E1-F. Portfolio Co. Financials'!$A$6:$I$305,5,FALSE)=0,"",IFERROR(VLOOKUP('E1-H. Portfolio Cash Flows'!GZ$116,'E1-F. Portfolio Co. Financials'!$A$6:$I$305,5,FALSE),"")),"")</f>
        <v/>
      </c>
      <c r="HA146" s="235" t="str">
        <f>IF(HA$116&lt;&gt;0,IF(VLOOKUP('E1-H. Portfolio Cash Flows'!HA$116,'E1-F. Portfolio Co. Financials'!$A$6:$I$305,5,FALSE)=0,"",IFERROR(VLOOKUP('E1-H. Portfolio Cash Flows'!HA$116,'E1-F. Portfolio Co. Financials'!$A$6:$I$305,5,FALSE),"")),"")</f>
        <v/>
      </c>
      <c r="HB146" s="235" t="str">
        <f>IF(HB$116&lt;&gt;0,IF(VLOOKUP('E1-H. Portfolio Cash Flows'!HB$116,'E1-F. Portfolio Co. Financials'!$A$6:$I$305,5,FALSE)=0,"",IFERROR(VLOOKUP('E1-H. Portfolio Cash Flows'!HB$116,'E1-F. Portfolio Co. Financials'!$A$6:$I$305,5,FALSE),"")),"")</f>
        <v/>
      </c>
      <c r="HC146" s="235" t="str">
        <f>IF(HC$116&lt;&gt;0,IF(VLOOKUP('E1-H. Portfolio Cash Flows'!HC$116,'E1-F. Portfolio Co. Financials'!$A$6:$I$305,5,FALSE)=0,"",IFERROR(VLOOKUP('E1-H. Portfolio Cash Flows'!HC$116,'E1-F. Portfolio Co. Financials'!$A$6:$I$305,5,FALSE),"")),"")</f>
        <v/>
      </c>
      <c r="HD146" s="235" t="str">
        <f>IF(HD$116&lt;&gt;0,IF(VLOOKUP('E1-H. Portfolio Cash Flows'!HD$116,'E1-F. Portfolio Co. Financials'!$A$6:$I$305,5,FALSE)=0,"",IFERROR(VLOOKUP('E1-H. Portfolio Cash Flows'!HD$116,'E1-F. Portfolio Co. Financials'!$A$6:$I$305,5,FALSE),"")),"")</f>
        <v/>
      </c>
      <c r="HE146" s="235" t="str">
        <f>IF(HE$116&lt;&gt;0,IF(VLOOKUP('E1-H. Portfolio Cash Flows'!HE$116,'E1-F. Portfolio Co. Financials'!$A$6:$I$305,5,FALSE)=0,"",IFERROR(VLOOKUP('E1-H. Portfolio Cash Flows'!HE$116,'E1-F. Portfolio Co. Financials'!$A$6:$I$305,5,FALSE),"")),"")</f>
        <v/>
      </c>
      <c r="HF146" s="235" t="str">
        <f>IF(HF$116&lt;&gt;0,IF(VLOOKUP('E1-H. Portfolio Cash Flows'!HF$116,'E1-F. Portfolio Co. Financials'!$A$6:$I$305,5,FALSE)=0,"",IFERROR(VLOOKUP('E1-H. Portfolio Cash Flows'!HF$116,'E1-F. Portfolio Co. Financials'!$A$6:$I$305,5,FALSE),"")),"")</f>
        <v/>
      </c>
      <c r="HG146" s="235" t="str">
        <f>IF(HG$116&lt;&gt;0,IF(VLOOKUP('E1-H. Portfolio Cash Flows'!HG$116,'E1-F. Portfolio Co. Financials'!$A$6:$I$305,5,FALSE)=0,"",IFERROR(VLOOKUP('E1-H. Portfolio Cash Flows'!HG$116,'E1-F. Portfolio Co. Financials'!$A$6:$I$305,5,FALSE),"")),"")</f>
        <v/>
      </c>
      <c r="HH146" s="235" t="str">
        <f>IF(HH$116&lt;&gt;0,IF(VLOOKUP('E1-H. Portfolio Cash Flows'!HH$116,'E1-F. Portfolio Co. Financials'!$A$6:$I$305,5,FALSE)=0,"",IFERROR(VLOOKUP('E1-H. Portfolio Cash Flows'!HH$116,'E1-F. Portfolio Co. Financials'!$A$6:$I$305,5,FALSE),"")),"")</f>
        <v/>
      </c>
      <c r="HI146" s="235" t="str">
        <f>IF(HI$116&lt;&gt;0,IF(VLOOKUP('E1-H. Portfolio Cash Flows'!HI$116,'E1-F. Portfolio Co. Financials'!$A$6:$I$305,5,FALSE)=0,"",IFERROR(VLOOKUP('E1-H. Portfolio Cash Flows'!HI$116,'E1-F. Portfolio Co. Financials'!$A$6:$I$305,5,FALSE),"")),"")</f>
        <v/>
      </c>
      <c r="HJ146" s="235" t="str">
        <f>IF(HJ$116&lt;&gt;0,IF(VLOOKUP('E1-H. Portfolio Cash Flows'!HJ$116,'E1-F. Portfolio Co. Financials'!$A$6:$I$305,5,FALSE)=0,"",IFERROR(VLOOKUP('E1-H. Portfolio Cash Flows'!HJ$116,'E1-F. Portfolio Co. Financials'!$A$6:$I$305,5,FALSE),"")),"")</f>
        <v/>
      </c>
      <c r="HK146" s="235" t="str">
        <f>IF(HK$116&lt;&gt;0,IF(VLOOKUP('E1-H. Portfolio Cash Flows'!HK$116,'E1-F. Portfolio Co. Financials'!$A$6:$I$305,5,FALSE)=0,"",IFERROR(VLOOKUP('E1-H. Portfolio Cash Flows'!HK$116,'E1-F. Portfolio Co. Financials'!$A$6:$I$305,5,FALSE),"")),"")</f>
        <v/>
      </c>
      <c r="HL146" s="235" t="str">
        <f>IF(HL$116&lt;&gt;0,IF(VLOOKUP('E1-H. Portfolio Cash Flows'!HL$116,'E1-F. Portfolio Co. Financials'!$A$6:$I$305,5,FALSE)=0,"",IFERROR(VLOOKUP('E1-H. Portfolio Cash Flows'!HL$116,'E1-F. Portfolio Co. Financials'!$A$6:$I$305,5,FALSE),"")),"")</f>
        <v/>
      </c>
      <c r="HM146" s="235" t="str">
        <f>IF(HM$116&lt;&gt;0,IF(VLOOKUP('E1-H. Portfolio Cash Flows'!HM$116,'E1-F. Portfolio Co. Financials'!$A$6:$I$305,5,FALSE)=0,"",IFERROR(VLOOKUP('E1-H. Portfolio Cash Flows'!HM$116,'E1-F. Portfolio Co. Financials'!$A$6:$I$305,5,FALSE),"")),"")</f>
        <v/>
      </c>
      <c r="HN146" s="235" t="str">
        <f>IF(HN$116&lt;&gt;0,IF(VLOOKUP('E1-H. Portfolio Cash Flows'!HN$116,'E1-F. Portfolio Co. Financials'!$A$6:$I$305,5,FALSE)=0,"",IFERROR(VLOOKUP('E1-H. Portfolio Cash Flows'!HN$116,'E1-F. Portfolio Co. Financials'!$A$6:$I$305,5,FALSE),"")),"")</f>
        <v/>
      </c>
      <c r="HO146" s="235" t="str">
        <f>IF(HO$116&lt;&gt;0,IF(VLOOKUP('E1-H. Portfolio Cash Flows'!HO$116,'E1-F. Portfolio Co. Financials'!$A$6:$I$305,5,FALSE)=0,"",IFERROR(VLOOKUP('E1-H. Portfolio Cash Flows'!HO$116,'E1-F. Portfolio Co. Financials'!$A$6:$I$305,5,FALSE),"")),"")</f>
        <v/>
      </c>
      <c r="HP146" s="235" t="str">
        <f>IF(HP$116&lt;&gt;0,IF(VLOOKUP('E1-H. Portfolio Cash Flows'!HP$116,'E1-F. Portfolio Co. Financials'!$A$6:$I$305,5,FALSE)=0,"",IFERROR(VLOOKUP('E1-H. Portfolio Cash Flows'!HP$116,'E1-F. Portfolio Co. Financials'!$A$6:$I$305,5,FALSE),"")),"")</f>
        <v/>
      </c>
      <c r="HQ146" s="235" t="str">
        <f>IF(HQ$116&lt;&gt;0,IF(VLOOKUP('E1-H. Portfolio Cash Flows'!HQ$116,'E1-F. Portfolio Co. Financials'!$A$6:$I$305,5,FALSE)=0,"",IFERROR(VLOOKUP('E1-H. Portfolio Cash Flows'!HQ$116,'E1-F. Portfolio Co. Financials'!$A$6:$I$305,5,FALSE),"")),"")</f>
        <v/>
      </c>
      <c r="HR146" s="235" t="str">
        <f>IF(HR$116&lt;&gt;0,IF(VLOOKUP('E1-H. Portfolio Cash Flows'!HR$116,'E1-F. Portfolio Co. Financials'!$A$6:$I$305,5,FALSE)=0,"",IFERROR(VLOOKUP('E1-H. Portfolio Cash Flows'!HR$116,'E1-F. Portfolio Co. Financials'!$A$6:$I$305,5,FALSE),"")),"")</f>
        <v/>
      </c>
      <c r="HS146" s="235" t="str">
        <f>IF(HS$116&lt;&gt;0,IF(VLOOKUP('E1-H. Portfolio Cash Flows'!HS$116,'E1-F. Portfolio Co. Financials'!$A$6:$I$305,5,FALSE)=0,"",IFERROR(VLOOKUP('E1-H. Portfolio Cash Flows'!HS$116,'E1-F. Portfolio Co. Financials'!$A$6:$I$305,5,FALSE),"")),"")</f>
        <v/>
      </c>
      <c r="HT146" s="235" t="str">
        <f>IF(HT$116&lt;&gt;0,IF(VLOOKUP('E1-H. Portfolio Cash Flows'!HT$116,'E1-F. Portfolio Co. Financials'!$A$6:$I$305,5,FALSE)=0,"",IFERROR(VLOOKUP('E1-H. Portfolio Cash Flows'!HT$116,'E1-F. Portfolio Co. Financials'!$A$6:$I$305,5,FALSE),"")),"")</f>
        <v/>
      </c>
      <c r="HU146" s="235" t="str">
        <f>IF(HU$116&lt;&gt;0,IF(VLOOKUP('E1-H. Portfolio Cash Flows'!HU$116,'E1-F. Portfolio Co. Financials'!$A$6:$I$305,5,FALSE)=0,"",IFERROR(VLOOKUP('E1-H. Portfolio Cash Flows'!HU$116,'E1-F. Portfolio Co. Financials'!$A$6:$I$305,5,FALSE),"")),"")</f>
        <v/>
      </c>
      <c r="HV146" s="235" t="str">
        <f>IF(HV$116&lt;&gt;0,IF(VLOOKUP('E1-H. Portfolio Cash Flows'!HV$116,'E1-F. Portfolio Co. Financials'!$A$6:$I$305,5,FALSE)=0,"",IFERROR(VLOOKUP('E1-H. Portfolio Cash Flows'!HV$116,'E1-F. Portfolio Co. Financials'!$A$6:$I$305,5,FALSE),"")),"")</f>
        <v/>
      </c>
      <c r="HW146" s="235" t="str">
        <f>IF(HW$116&lt;&gt;0,IF(VLOOKUP('E1-H. Portfolio Cash Flows'!HW$116,'E1-F. Portfolio Co. Financials'!$A$6:$I$305,5,FALSE)=0,"",IFERROR(VLOOKUP('E1-H. Portfolio Cash Flows'!HW$116,'E1-F. Portfolio Co. Financials'!$A$6:$I$305,5,FALSE),"")),"")</f>
        <v/>
      </c>
      <c r="HX146" s="235" t="str">
        <f>IF(HX$116&lt;&gt;0,IF(VLOOKUP('E1-H. Portfolio Cash Flows'!HX$116,'E1-F. Portfolio Co. Financials'!$A$6:$I$305,5,FALSE)=0,"",IFERROR(VLOOKUP('E1-H. Portfolio Cash Flows'!HX$116,'E1-F. Portfolio Co. Financials'!$A$6:$I$305,5,FALSE),"")),"")</f>
        <v/>
      </c>
      <c r="HY146" s="235" t="str">
        <f>IF(HY$116&lt;&gt;0,IF(VLOOKUP('E1-H. Portfolio Cash Flows'!HY$116,'E1-F. Portfolio Co. Financials'!$A$6:$I$305,5,FALSE)=0,"",IFERROR(VLOOKUP('E1-H. Portfolio Cash Flows'!HY$116,'E1-F. Portfolio Co. Financials'!$A$6:$I$305,5,FALSE),"")),"")</f>
        <v/>
      </c>
      <c r="HZ146" s="235" t="str">
        <f>IF(HZ$116&lt;&gt;0,IF(VLOOKUP('E1-H. Portfolio Cash Flows'!HZ$116,'E1-F. Portfolio Co. Financials'!$A$6:$I$305,5,FALSE)=0,"",IFERROR(VLOOKUP('E1-H. Portfolio Cash Flows'!HZ$116,'E1-F. Portfolio Co. Financials'!$A$6:$I$305,5,FALSE),"")),"")</f>
        <v/>
      </c>
      <c r="IA146" s="235" t="str">
        <f>IF(IA$116&lt;&gt;0,IF(VLOOKUP('E1-H. Portfolio Cash Flows'!IA$116,'E1-F. Portfolio Co. Financials'!$A$6:$I$305,5,FALSE)=0,"",IFERROR(VLOOKUP('E1-H. Portfolio Cash Flows'!IA$116,'E1-F. Portfolio Co. Financials'!$A$6:$I$305,5,FALSE),"")),"")</f>
        <v/>
      </c>
      <c r="IB146" s="235" t="str">
        <f>IF(IB$116&lt;&gt;0,IF(VLOOKUP('E1-H. Portfolio Cash Flows'!IB$116,'E1-F. Portfolio Co. Financials'!$A$6:$I$305,5,FALSE)=0,"",IFERROR(VLOOKUP('E1-H. Portfolio Cash Flows'!IB$116,'E1-F. Portfolio Co. Financials'!$A$6:$I$305,5,FALSE),"")),"")</f>
        <v/>
      </c>
      <c r="IC146" s="235" t="str">
        <f>IF(IC$116&lt;&gt;0,IF(VLOOKUP('E1-H. Portfolio Cash Flows'!IC$116,'E1-F. Portfolio Co. Financials'!$A$6:$I$305,5,FALSE)=0,"",IFERROR(VLOOKUP('E1-H. Portfolio Cash Flows'!IC$116,'E1-F. Portfolio Co. Financials'!$A$6:$I$305,5,FALSE),"")),"")</f>
        <v/>
      </c>
      <c r="ID146" s="235" t="str">
        <f>IF(ID$116&lt;&gt;0,IF(VLOOKUP('E1-H. Portfolio Cash Flows'!ID$116,'E1-F. Portfolio Co. Financials'!$A$6:$I$305,5,FALSE)=0,"",IFERROR(VLOOKUP('E1-H. Portfolio Cash Flows'!ID$116,'E1-F. Portfolio Co. Financials'!$A$6:$I$305,5,FALSE),"")),"")</f>
        <v/>
      </c>
      <c r="IE146" s="235" t="str">
        <f>IF(IE$116&lt;&gt;0,IF(VLOOKUP('E1-H. Portfolio Cash Flows'!IE$116,'E1-F. Portfolio Co. Financials'!$A$6:$I$305,5,FALSE)=0,"",IFERROR(VLOOKUP('E1-H. Portfolio Cash Flows'!IE$116,'E1-F. Portfolio Co. Financials'!$A$6:$I$305,5,FALSE),"")),"")</f>
        <v/>
      </c>
      <c r="IF146" s="235" t="str">
        <f>IF(IF$116&lt;&gt;0,IF(VLOOKUP('E1-H. Portfolio Cash Flows'!IF$116,'E1-F. Portfolio Co. Financials'!$A$6:$I$305,5,FALSE)=0,"",IFERROR(VLOOKUP('E1-H. Portfolio Cash Flows'!IF$116,'E1-F. Portfolio Co. Financials'!$A$6:$I$305,5,FALSE),"")),"")</f>
        <v/>
      </c>
      <c r="IG146" s="235" t="str">
        <f>IF(IG$116&lt;&gt;0,IF(VLOOKUP('E1-H. Portfolio Cash Flows'!IG$116,'E1-F. Portfolio Co. Financials'!$A$6:$I$305,5,FALSE)=0,"",IFERROR(VLOOKUP('E1-H. Portfolio Cash Flows'!IG$116,'E1-F. Portfolio Co. Financials'!$A$6:$I$305,5,FALSE),"")),"")</f>
        <v/>
      </c>
      <c r="IH146" s="235" t="str">
        <f>IF(IH$116&lt;&gt;0,IF(VLOOKUP('E1-H. Portfolio Cash Flows'!IH$116,'E1-F. Portfolio Co. Financials'!$A$6:$I$305,5,FALSE)=0,"",IFERROR(VLOOKUP('E1-H. Portfolio Cash Flows'!IH$116,'E1-F. Portfolio Co. Financials'!$A$6:$I$305,5,FALSE),"")),"")</f>
        <v/>
      </c>
      <c r="II146" s="235" t="str">
        <f>IF(II$116&lt;&gt;0,IF(VLOOKUP('E1-H. Portfolio Cash Flows'!II$116,'E1-F. Portfolio Co. Financials'!$A$6:$I$305,5,FALSE)=0,"",IFERROR(VLOOKUP('E1-H. Portfolio Cash Flows'!II$116,'E1-F. Portfolio Co. Financials'!$A$6:$I$305,5,FALSE),"")),"")</f>
        <v/>
      </c>
      <c r="IJ146" s="235" t="str">
        <f>IF(IJ$116&lt;&gt;0,IF(VLOOKUP('E1-H. Portfolio Cash Flows'!IJ$116,'E1-F. Portfolio Co. Financials'!$A$6:$I$305,5,FALSE)=0,"",IFERROR(VLOOKUP('E1-H. Portfolio Cash Flows'!IJ$116,'E1-F. Portfolio Co. Financials'!$A$6:$I$305,5,FALSE),"")),"")</f>
        <v/>
      </c>
      <c r="IK146" s="235" t="str">
        <f>IF(IK$116&lt;&gt;0,IF(VLOOKUP('E1-H. Portfolio Cash Flows'!IK$116,'E1-F. Portfolio Co. Financials'!$A$6:$I$305,5,FALSE)=0,"",IFERROR(VLOOKUP('E1-H. Portfolio Cash Flows'!IK$116,'E1-F. Portfolio Co. Financials'!$A$6:$I$305,5,FALSE),"")),"")</f>
        <v/>
      </c>
      <c r="IL146" s="235" t="str">
        <f>IF(IL$116&lt;&gt;0,IF(VLOOKUP('E1-H. Portfolio Cash Flows'!IL$116,'E1-F. Portfolio Co. Financials'!$A$6:$I$305,5,FALSE)=0,"",IFERROR(VLOOKUP('E1-H. Portfolio Cash Flows'!IL$116,'E1-F. Portfolio Co. Financials'!$A$6:$I$305,5,FALSE),"")),"")</f>
        <v/>
      </c>
      <c r="IM146" s="235" t="str">
        <f>IF(IM$116&lt;&gt;0,IF(VLOOKUP('E1-H. Portfolio Cash Flows'!IM$116,'E1-F. Portfolio Co. Financials'!$A$6:$I$305,5,FALSE)=0,"",IFERROR(VLOOKUP('E1-H. Portfolio Cash Flows'!IM$116,'E1-F. Portfolio Co. Financials'!$A$6:$I$305,5,FALSE),"")),"")</f>
        <v/>
      </c>
      <c r="IN146" s="235" t="str">
        <f>IF(IN$116&lt;&gt;0,IF(VLOOKUP('E1-H. Portfolio Cash Flows'!IN$116,'E1-F. Portfolio Co. Financials'!$A$6:$I$305,5,FALSE)=0,"",IFERROR(VLOOKUP('E1-H. Portfolio Cash Flows'!IN$116,'E1-F. Portfolio Co. Financials'!$A$6:$I$305,5,FALSE),"")),"")</f>
        <v/>
      </c>
      <c r="IO146" s="235" t="str">
        <f>IF(IO$116&lt;&gt;0,IF(VLOOKUP('E1-H. Portfolio Cash Flows'!IO$116,'E1-F. Portfolio Co. Financials'!$A$6:$I$305,5,FALSE)=0,"",IFERROR(VLOOKUP('E1-H. Portfolio Cash Flows'!IO$116,'E1-F. Portfolio Co. Financials'!$A$6:$I$305,5,FALSE),"")),"")</f>
        <v/>
      </c>
      <c r="IP146" s="235" t="str">
        <f>IF(IP$116&lt;&gt;0,IF(VLOOKUP('E1-H. Portfolio Cash Flows'!IP$116,'E1-F. Portfolio Co. Financials'!$A$6:$I$305,5,FALSE)=0,"",IFERROR(VLOOKUP('E1-H. Portfolio Cash Flows'!IP$116,'E1-F. Portfolio Co. Financials'!$A$6:$I$305,5,FALSE),"")),"")</f>
        <v/>
      </c>
      <c r="IQ146" s="235" t="str">
        <f>IF(IQ$116&lt;&gt;0,IF(VLOOKUP('E1-H. Portfolio Cash Flows'!IQ$116,'E1-F. Portfolio Co. Financials'!$A$6:$I$305,5,FALSE)=0,"",IFERROR(VLOOKUP('E1-H. Portfolio Cash Flows'!IQ$116,'E1-F. Portfolio Co. Financials'!$A$6:$I$305,5,FALSE),"")),"")</f>
        <v/>
      </c>
      <c r="IR146" s="235" t="str">
        <f>IF(IR$116&lt;&gt;0,IF(VLOOKUP('E1-H. Portfolio Cash Flows'!IR$116,'E1-F. Portfolio Co. Financials'!$A$6:$I$305,5,FALSE)=0,"",IFERROR(VLOOKUP('E1-H. Portfolio Cash Flows'!IR$116,'E1-F. Portfolio Co. Financials'!$A$6:$I$305,5,FALSE),"")),"")</f>
        <v/>
      </c>
      <c r="IS146" s="235" t="str">
        <f>IF(IS$116&lt;&gt;0,IF(VLOOKUP('E1-H. Portfolio Cash Flows'!IS$116,'E1-F. Portfolio Co. Financials'!$A$6:$I$305,5,FALSE)=0,"",IFERROR(VLOOKUP('E1-H. Portfolio Cash Flows'!IS$116,'E1-F. Portfolio Co. Financials'!$A$6:$I$305,5,FALSE),"")),"")</f>
        <v/>
      </c>
      <c r="IT146" s="235" t="str">
        <f>IF(IT$116&lt;&gt;0,IF(VLOOKUP('E1-H. Portfolio Cash Flows'!IT$116,'E1-F. Portfolio Co. Financials'!$A$6:$I$305,5,FALSE)=0,"",IFERROR(VLOOKUP('E1-H. Portfolio Cash Flows'!IT$116,'E1-F. Portfolio Co. Financials'!$A$6:$I$305,5,FALSE),"")),"")</f>
        <v/>
      </c>
      <c r="IU146" s="235" t="str">
        <f>IF(IU$116&lt;&gt;0,IF(VLOOKUP('E1-H. Portfolio Cash Flows'!IU$116,'E1-F. Portfolio Co. Financials'!$A$6:$I$305,5,FALSE)=0,"",IFERROR(VLOOKUP('E1-H. Portfolio Cash Flows'!IU$116,'E1-F. Portfolio Co. Financials'!$A$6:$I$305,5,FALSE),"")),"")</f>
        <v/>
      </c>
      <c r="IV146" s="235" t="str">
        <f>IF(IV$116&lt;&gt;0,IF(VLOOKUP('E1-H. Portfolio Cash Flows'!IV$116,'E1-F. Portfolio Co. Financials'!$A$6:$I$305,5,FALSE)=0,"",IFERROR(VLOOKUP('E1-H. Portfolio Cash Flows'!IV$116,'E1-F. Portfolio Co. Financials'!$A$6:$I$305,5,FALSE),"")),"")</f>
        <v/>
      </c>
      <c r="IW146" s="235" t="str">
        <f>IF(IW$116&lt;&gt;0,IF(VLOOKUP('E1-H. Portfolio Cash Flows'!IW$116,'E1-F. Portfolio Co. Financials'!$A$6:$I$305,5,FALSE)=0,"",IFERROR(VLOOKUP('E1-H. Portfolio Cash Flows'!IW$116,'E1-F. Portfolio Co. Financials'!$A$6:$I$305,5,FALSE),"")),"")</f>
        <v/>
      </c>
      <c r="IX146" s="235" t="str">
        <f>IF(IX$116&lt;&gt;0,IF(VLOOKUP('E1-H. Portfolio Cash Flows'!IX$116,'E1-F. Portfolio Co. Financials'!$A$6:$I$305,5,FALSE)=0,"",IFERROR(VLOOKUP('E1-H. Portfolio Cash Flows'!IX$116,'E1-F. Portfolio Co. Financials'!$A$6:$I$305,5,FALSE),"")),"")</f>
        <v/>
      </c>
      <c r="IY146" s="235" t="str">
        <f>IF(IY$116&lt;&gt;0,IF(VLOOKUP('E1-H. Portfolio Cash Flows'!IY$116,'E1-F. Portfolio Co. Financials'!$A$6:$I$305,5,FALSE)=0,"",IFERROR(VLOOKUP('E1-H. Portfolio Cash Flows'!IY$116,'E1-F. Portfolio Co. Financials'!$A$6:$I$305,5,FALSE),"")),"")</f>
        <v/>
      </c>
      <c r="IZ146" s="235" t="str">
        <f>IF(IZ$116&lt;&gt;0,IF(VLOOKUP('E1-H. Portfolio Cash Flows'!IZ$116,'E1-F. Portfolio Co. Financials'!$A$6:$I$305,5,FALSE)=0,"",IFERROR(VLOOKUP('E1-H. Portfolio Cash Flows'!IZ$116,'E1-F. Portfolio Co. Financials'!$A$6:$I$305,5,FALSE),"")),"")</f>
        <v/>
      </c>
      <c r="JA146" s="235" t="str">
        <f>IF(JA$116&lt;&gt;0,IF(VLOOKUP('E1-H. Portfolio Cash Flows'!JA$116,'E1-F. Portfolio Co. Financials'!$A$6:$I$305,5,FALSE)=0,"",IFERROR(VLOOKUP('E1-H. Portfolio Cash Flows'!JA$116,'E1-F. Portfolio Co. Financials'!$A$6:$I$305,5,FALSE),"")),"")</f>
        <v/>
      </c>
      <c r="JB146" s="235" t="str">
        <f>IF(JB$116&lt;&gt;0,IF(VLOOKUP('E1-H. Portfolio Cash Flows'!JB$116,'E1-F. Portfolio Co. Financials'!$A$6:$I$305,5,FALSE)=0,"",IFERROR(VLOOKUP('E1-H. Portfolio Cash Flows'!JB$116,'E1-F. Portfolio Co. Financials'!$A$6:$I$305,5,FALSE),"")),"")</f>
        <v/>
      </c>
      <c r="JC146" s="235" t="str">
        <f>IF(JC$116&lt;&gt;0,IF(VLOOKUP('E1-H. Portfolio Cash Flows'!JC$116,'E1-F. Portfolio Co. Financials'!$A$6:$I$305,5,FALSE)=0,"",IFERROR(VLOOKUP('E1-H. Portfolio Cash Flows'!JC$116,'E1-F. Portfolio Co. Financials'!$A$6:$I$305,5,FALSE),"")),"")</f>
        <v/>
      </c>
      <c r="JD146" s="235" t="str">
        <f>IF(JD$116&lt;&gt;0,IF(VLOOKUP('E1-H. Portfolio Cash Flows'!JD$116,'E1-F. Portfolio Co. Financials'!$A$6:$I$305,5,FALSE)=0,"",IFERROR(VLOOKUP('E1-H. Portfolio Cash Flows'!JD$116,'E1-F. Portfolio Co. Financials'!$A$6:$I$305,5,FALSE),"")),"")</f>
        <v/>
      </c>
      <c r="JE146" s="235" t="str">
        <f>IF(JE$116&lt;&gt;0,IF(VLOOKUP('E1-H. Portfolio Cash Flows'!JE$116,'E1-F. Portfolio Co. Financials'!$A$6:$I$305,5,FALSE)=0,"",IFERROR(VLOOKUP('E1-H. Portfolio Cash Flows'!JE$116,'E1-F. Portfolio Co. Financials'!$A$6:$I$305,5,FALSE),"")),"")</f>
        <v/>
      </c>
      <c r="JF146" s="235" t="str">
        <f>IF(JF$116&lt;&gt;0,IF(VLOOKUP('E1-H. Portfolio Cash Flows'!JF$116,'E1-F. Portfolio Co. Financials'!$A$6:$I$305,5,FALSE)=0,"",IFERROR(VLOOKUP('E1-H. Portfolio Cash Flows'!JF$116,'E1-F. Portfolio Co. Financials'!$A$6:$I$305,5,FALSE),"")),"")</f>
        <v/>
      </c>
      <c r="JG146" s="235" t="str">
        <f>IF(JG$116&lt;&gt;0,IF(VLOOKUP('E1-H. Portfolio Cash Flows'!JG$116,'E1-F. Portfolio Co. Financials'!$A$6:$I$305,5,FALSE)=0,"",IFERROR(VLOOKUP('E1-H. Portfolio Cash Flows'!JG$116,'E1-F. Portfolio Co. Financials'!$A$6:$I$305,5,FALSE),"")),"")</f>
        <v/>
      </c>
      <c r="JH146" s="235" t="str">
        <f>IF(JH$116&lt;&gt;0,IF(VLOOKUP('E1-H. Portfolio Cash Flows'!JH$116,'E1-F. Portfolio Co. Financials'!$A$6:$I$305,5,FALSE)=0,"",IFERROR(VLOOKUP('E1-H. Portfolio Cash Flows'!JH$116,'E1-F. Portfolio Co. Financials'!$A$6:$I$305,5,FALSE),"")),"")</f>
        <v/>
      </c>
      <c r="JI146" s="235" t="str">
        <f>IF(JI$116&lt;&gt;0,IF(VLOOKUP('E1-H. Portfolio Cash Flows'!JI$116,'E1-F. Portfolio Co. Financials'!$A$6:$I$305,5,FALSE)=0,"",IFERROR(VLOOKUP('E1-H. Portfolio Cash Flows'!JI$116,'E1-F. Portfolio Co. Financials'!$A$6:$I$305,5,FALSE),"")),"")</f>
        <v/>
      </c>
      <c r="JJ146" s="235" t="str">
        <f>IF(JJ$116&lt;&gt;0,IF(VLOOKUP('E1-H. Portfolio Cash Flows'!JJ$116,'E1-F. Portfolio Co. Financials'!$A$6:$I$305,5,FALSE)=0,"",IFERROR(VLOOKUP('E1-H. Portfolio Cash Flows'!JJ$116,'E1-F. Portfolio Co. Financials'!$A$6:$I$305,5,FALSE),"")),"")</f>
        <v/>
      </c>
      <c r="JK146" s="235" t="str">
        <f>IF(JK$116&lt;&gt;0,IF(VLOOKUP('E1-H. Portfolio Cash Flows'!JK$116,'E1-F. Portfolio Co. Financials'!$A$6:$I$305,5,FALSE)=0,"",IFERROR(VLOOKUP('E1-H. Portfolio Cash Flows'!JK$116,'E1-F. Portfolio Co. Financials'!$A$6:$I$305,5,FALSE),"")),"")</f>
        <v/>
      </c>
      <c r="JL146" s="235" t="str">
        <f>IF(JL$116&lt;&gt;0,IF(VLOOKUP('E1-H. Portfolio Cash Flows'!JL$116,'E1-F. Portfolio Co. Financials'!$A$6:$I$305,5,FALSE)=0,"",IFERROR(VLOOKUP('E1-H. Portfolio Cash Flows'!JL$116,'E1-F. Portfolio Co. Financials'!$A$6:$I$305,5,FALSE),"")),"")</f>
        <v/>
      </c>
      <c r="JM146" s="235" t="str">
        <f>IF(JM$116&lt;&gt;0,IF(VLOOKUP('E1-H. Portfolio Cash Flows'!JM$116,'E1-F. Portfolio Co. Financials'!$A$6:$I$305,5,FALSE)=0,"",IFERROR(VLOOKUP('E1-H. Portfolio Cash Flows'!JM$116,'E1-F. Portfolio Co. Financials'!$A$6:$I$305,5,FALSE),"")),"")</f>
        <v/>
      </c>
      <c r="JN146" s="235" t="str">
        <f>IF(JN$116&lt;&gt;0,IF(VLOOKUP('E1-H. Portfolio Cash Flows'!JN$116,'E1-F. Portfolio Co. Financials'!$A$6:$I$305,5,FALSE)=0,"",IFERROR(VLOOKUP('E1-H. Portfolio Cash Flows'!JN$116,'E1-F. Portfolio Co. Financials'!$A$6:$I$305,5,FALSE),"")),"")</f>
        <v/>
      </c>
      <c r="JO146" s="235" t="str">
        <f>IF(JO$116&lt;&gt;0,IF(VLOOKUP('E1-H. Portfolio Cash Flows'!JO$116,'E1-F. Portfolio Co. Financials'!$A$6:$I$305,5,FALSE)=0,"",IFERROR(VLOOKUP('E1-H. Portfolio Cash Flows'!JO$116,'E1-F. Portfolio Co. Financials'!$A$6:$I$305,5,FALSE),"")),"")</f>
        <v/>
      </c>
      <c r="JP146" s="235" t="str">
        <f>IF(JP$116&lt;&gt;0,IF(VLOOKUP('E1-H. Portfolio Cash Flows'!JP$116,'E1-F. Portfolio Co. Financials'!$A$6:$I$305,5,FALSE)=0,"",IFERROR(VLOOKUP('E1-H. Portfolio Cash Flows'!JP$116,'E1-F. Portfolio Co. Financials'!$A$6:$I$305,5,FALSE),"")),"")</f>
        <v/>
      </c>
      <c r="JQ146" s="235" t="str">
        <f>IF(JQ$116&lt;&gt;0,IF(VLOOKUP('E1-H. Portfolio Cash Flows'!JQ$116,'E1-F. Portfolio Co. Financials'!$A$6:$I$305,5,FALSE)=0,"",IFERROR(VLOOKUP('E1-H. Portfolio Cash Flows'!JQ$116,'E1-F. Portfolio Co. Financials'!$A$6:$I$305,5,FALSE),"")),"")</f>
        <v/>
      </c>
      <c r="JR146" s="235" t="str">
        <f>IF(JR$116&lt;&gt;0,IF(VLOOKUP('E1-H. Portfolio Cash Flows'!JR$116,'E1-F. Portfolio Co. Financials'!$A$6:$I$305,5,FALSE)=0,"",IFERROR(VLOOKUP('E1-H. Portfolio Cash Flows'!JR$116,'E1-F. Portfolio Co. Financials'!$A$6:$I$305,5,FALSE),"")),"")</f>
        <v/>
      </c>
      <c r="JS146" s="235" t="str">
        <f>IF(JS$116&lt;&gt;0,IF(VLOOKUP('E1-H. Portfolio Cash Flows'!JS$116,'E1-F. Portfolio Co. Financials'!$A$6:$I$305,5,FALSE)=0,"",IFERROR(VLOOKUP('E1-H. Portfolio Cash Flows'!JS$116,'E1-F. Portfolio Co. Financials'!$A$6:$I$305,5,FALSE),"")),"")</f>
        <v/>
      </c>
      <c r="JT146" s="235" t="str">
        <f>IF(JT$116&lt;&gt;0,IF(VLOOKUP('E1-H. Portfolio Cash Flows'!JT$116,'E1-F. Portfolio Co. Financials'!$A$6:$I$305,5,FALSE)=0,"",IFERROR(VLOOKUP('E1-H. Portfolio Cash Flows'!JT$116,'E1-F. Portfolio Co. Financials'!$A$6:$I$305,5,FALSE),"")),"")</f>
        <v/>
      </c>
      <c r="JU146" s="235" t="str">
        <f>IF(JU$116&lt;&gt;0,IF(VLOOKUP('E1-H. Portfolio Cash Flows'!JU$116,'E1-F. Portfolio Co. Financials'!$A$6:$I$305,5,FALSE)=0,"",IFERROR(VLOOKUP('E1-H. Portfolio Cash Flows'!JU$116,'E1-F. Portfolio Co. Financials'!$A$6:$I$305,5,FALSE),"")),"")</f>
        <v/>
      </c>
      <c r="JV146" s="235" t="str">
        <f>IF(JV$116&lt;&gt;0,IF(VLOOKUP('E1-H. Portfolio Cash Flows'!JV$116,'E1-F. Portfolio Co. Financials'!$A$6:$I$305,5,FALSE)=0,"",IFERROR(VLOOKUP('E1-H. Portfolio Cash Flows'!JV$116,'E1-F. Portfolio Co. Financials'!$A$6:$I$305,5,FALSE),"")),"")</f>
        <v/>
      </c>
      <c r="JW146" s="235" t="str">
        <f>IF(JW$116&lt;&gt;0,IF(VLOOKUP('E1-H. Portfolio Cash Flows'!JW$116,'E1-F. Portfolio Co. Financials'!$A$6:$I$305,5,FALSE)=0,"",IFERROR(VLOOKUP('E1-H. Portfolio Cash Flows'!JW$116,'E1-F. Portfolio Co. Financials'!$A$6:$I$305,5,FALSE),"")),"")</f>
        <v/>
      </c>
      <c r="JX146" s="235" t="str">
        <f>IF(JX$116&lt;&gt;0,IF(VLOOKUP('E1-H. Portfolio Cash Flows'!JX$116,'E1-F. Portfolio Co. Financials'!$A$6:$I$305,5,FALSE)=0,"",IFERROR(VLOOKUP('E1-H. Portfolio Cash Flows'!JX$116,'E1-F. Portfolio Co. Financials'!$A$6:$I$305,5,FALSE),"")),"")</f>
        <v/>
      </c>
      <c r="JY146" s="235" t="str">
        <f>IF(JY$116&lt;&gt;0,IF(VLOOKUP('E1-H. Portfolio Cash Flows'!JY$116,'E1-F. Portfolio Co. Financials'!$A$6:$I$305,5,FALSE)=0,"",IFERROR(VLOOKUP('E1-H. Portfolio Cash Flows'!JY$116,'E1-F. Portfolio Co. Financials'!$A$6:$I$305,5,FALSE),"")),"")</f>
        <v/>
      </c>
      <c r="JZ146" s="235" t="str">
        <f>IF(JZ$116&lt;&gt;0,IF(VLOOKUP('E1-H. Portfolio Cash Flows'!JZ$116,'E1-F. Portfolio Co. Financials'!$A$6:$I$305,5,FALSE)=0,"",IFERROR(VLOOKUP('E1-H. Portfolio Cash Flows'!JZ$116,'E1-F. Portfolio Co. Financials'!$A$6:$I$305,5,FALSE),"")),"")</f>
        <v/>
      </c>
      <c r="KA146" s="235" t="str">
        <f>IF(KA$116&lt;&gt;0,IF(VLOOKUP('E1-H. Portfolio Cash Flows'!KA$116,'E1-F. Portfolio Co. Financials'!$A$6:$I$305,5,FALSE)=0,"",IFERROR(VLOOKUP('E1-H. Portfolio Cash Flows'!KA$116,'E1-F. Portfolio Co. Financials'!$A$6:$I$305,5,FALSE),"")),"")</f>
        <v/>
      </c>
      <c r="KB146" s="235" t="str">
        <f>IF(KB$116&lt;&gt;0,IF(VLOOKUP('E1-H. Portfolio Cash Flows'!KB$116,'E1-F. Portfolio Co. Financials'!$A$6:$I$305,5,FALSE)=0,"",IFERROR(VLOOKUP('E1-H. Portfolio Cash Flows'!KB$116,'E1-F. Portfolio Co. Financials'!$A$6:$I$305,5,FALSE),"")),"")</f>
        <v/>
      </c>
      <c r="KC146" s="235" t="str">
        <f>IF(KC$116&lt;&gt;0,IF(VLOOKUP('E1-H. Portfolio Cash Flows'!KC$116,'E1-F. Portfolio Co. Financials'!$A$6:$I$305,5,FALSE)=0,"",IFERROR(VLOOKUP('E1-H. Portfolio Cash Flows'!KC$116,'E1-F. Portfolio Co. Financials'!$A$6:$I$305,5,FALSE),"")),"")</f>
        <v/>
      </c>
      <c r="KD146" s="235" t="str">
        <f>IF(KD$116&lt;&gt;0,IF(VLOOKUP('E1-H. Portfolio Cash Flows'!KD$116,'E1-F. Portfolio Co. Financials'!$A$6:$I$305,5,FALSE)=0,"",IFERROR(VLOOKUP('E1-H. Portfolio Cash Flows'!KD$116,'E1-F. Portfolio Co. Financials'!$A$6:$I$305,5,FALSE),"")),"")</f>
        <v/>
      </c>
      <c r="KE146" s="235" t="str">
        <f>IF(KE$116&lt;&gt;0,IF(VLOOKUP('E1-H. Portfolio Cash Flows'!KE$116,'E1-F. Portfolio Co. Financials'!$A$6:$I$305,5,FALSE)=0,"",IFERROR(VLOOKUP('E1-H. Portfolio Cash Flows'!KE$116,'E1-F. Portfolio Co. Financials'!$A$6:$I$305,5,FALSE),"")),"")</f>
        <v/>
      </c>
      <c r="KF146" s="235" t="str">
        <f>IF(KF$116&lt;&gt;0,IF(VLOOKUP('E1-H. Portfolio Cash Flows'!KF$116,'E1-F. Portfolio Co. Financials'!$A$6:$I$305,5,FALSE)=0,"",IFERROR(VLOOKUP('E1-H. Portfolio Cash Flows'!KF$116,'E1-F. Portfolio Co. Financials'!$A$6:$I$305,5,FALSE),"")),"")</f>
        <v/>
      </c>
      <c r="KG146" s="235" t="str">
        <f>IF(KG$116&lt;&gt;0,IF(VLOOKUP('E1-H. Portfolio Cash Flows'!KG$116,'E1-F. Portfolio Co. Financials'!$A$6:$I$305,5,FALSE)=0,"",IFERROR(VLOOKUP('E1-H. Portfolio Cash Flows'!KG$116,'E1-F. Portfolio Co. Financials'!$A$6:$I$305,5,FALSE),"")),"")</f>
        <v/>
      </c>
      <c r="KH146" s="235" t="str">
        <f>IF(KH$116&lt;&gt;0,IF(VLOOKUP('E1-H. Portfolio Cash Flows'!KH$116,'E1-F. Portfolio Co. Financials'!$A$6:$I$305,5,FALSE)=0,"",IFERROR(VLOOKUP('E1-H. Portfolio Cash Flows'!KH$116,'E1-F. Portfolio Co. Financials'!$A$6:$I$305,5,FALSE),"")),"")</f>
        <v/>
      </c>
      <c r="KI146" s="235" t="str">
        <f>IF(KI$116&lt;&gt;0,IF(VLOOKUP('E1-H. Portfolio Cash Flows'!KI$116,'E1-F. Portfolio Co. Financials'!$A$6:$I$305,5,FALSE)=0,"",IFERROR(VLOOKUP('E1-H. Portfolio Cash Flows'!KI$116,'E1-F. Portfolio Co. Financials'!$A$6:$I$305,5,FALSE),"")),"")</f>
        <v/>
      </c>
      <c r="KJ146" s="235" t="str">
        <f>IF(KJ$116&lt;&gt;0,IF(VLOOKUP('E1-H. Portfolio Cash Flows'!KJ$116,'E1-F. Portfolio Co. Financials'!$A$6:$I$305,5,FALSE)=0,"",IFERROR(VLOOKUP('E1-H. Portfolio Cash Flows'!KJ$116,'E1-F. Portfolio Co. Financials'!$A$6:$I$305,5,FALSE),"")),"")</f>
        <v/>
      </c>
      <c r="KK146" s="235" t="str">
        <f>IF(KK$116&lt;&gt;0,IF(VLOOKUP('E1-H. Portfolio Cash Flows'!KK$116,'E1-F. Portfolio Co. Financials'!$A$6:$I$305,5,FALSE)=0,"",IFERROR(VLOOKUP('E1-H. Portfolio Cash Flows'!KK$116,'E1-F. Portfolio Co. Financials'!$A$6:$I$305,5,FALSE),"")),"")</f>
        <v/>
      </c>
      <c r="KL146" s="235" t="str">
        <f>IF(KL$116&lt;&gt;0,IF(VLOOKUP('E1-H. Portfolio Cash Flows'!KL$116,'E1-F. Portfolio Co. Financials'!$A$6:$I$305,5,FALSE)=0,"",IFERROR(VLOOKUP('E1-H. Portfolio Cash Flows'!KL$116,'E1-F. Portfolio Co. Financials'!$A$6:$I$305,5,FALSE),"")),"")</f>
        <v/>
      </c>
      <c r="KM146" s="235" t="str">
        <f>IF(KM$116&lt;&gt;0,IF(VLOOKUP('E1-H. Portfolio Cash Flows'!KM$116,'E1-F. Portfolio Co. Financials'!$A$6:$I$305,5,FALSE)=0,"",IFERROR(VLOOKUP('E1-H. Portfolio Cash Flows'!KM$116,'E1-F. Portfolio Co. Financials'!$A$6:$I$305,5,FALSE),"")),"")</f>
        <v/>
      </c>
      <c r="KN146" s="235" t="str">
        <f>IF(KN$116&lt;&gt;0,IF(VLOOKUP('E1-H. Portfolio Cash Flows'!KN$116,'E1-F. Portfolio Co. Financials'!$A$6:$I$305,5,FALSE)=0,"",IFERROR(VLOOKUP('E1-H. Portfolio Cash Flows'!KN$116,'E1-F. Portfolio Co. Financials'!$A$6:$I$305,5,FALSE),"")),"")</f>
        <v/>
      </c>
      <c r="KO146" s="235" t="str">
        <f>IF(KO$116&lt;&gt;0,IF(VLOOKUP('E1-H. Portfolio Cash Flows'!KO$116,'E1-F. Portfolio Co. Financials'!$A$6:$I$305,5,FALSE)=0,"",IFERROR(VLOOKUP('E1-H. Portfolio Cash Flows'!KO$116,'E1-F. Portfolio Co. Financials'!$A$6:$I$305,5,FALSE),"")),"")</f>
        <v/>
      </c>
      <c r="KP146" s="235" t="str">
        <f>IF(KP$116&lt;&gt;0,IF(VLOOKUP('E1-H. Portfolio Cash Flows'!KP$116,'E1-F. Portfolio Co. Financials'!$A$6:$I$305,5,FALSE)=0,"",IFERROR(VLOOKUP('E1-H. Portfolio Cash Flows'!KP$116,'E1-F. Portfolio Co. Financials'!$A$6:$I$305,5,FALSE),"")),"")</f>
        <v/>
      </c>
      <c r="KQ146" s="9"/>
      <c r="KR146" s="40"/>
      <c r="KS146" s="474"/>
      <c r="KT146" s="474"/>
      <c r="KU146" s="474"/>
      <c r="KV146" s="409"/>
      <c r="KW146" s="243"/>
      <c r="KX146" s="242" t="s">
        <v>182</v>
      </c>
      <c r="KY146" s="245" t="s">
        <v>276</v>
      </c>
      <c r="LB146" s="242"/>
    </row>
    <row r="147" spans="1:314" ht="12" customHeight="1" outlineLevel="1" x14ac:dyDescent="0.25">
      <c r="B147" s="237"/>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8"/>
      <c r="AC147" s="238"/>
      <c r="AD147" s="238"/>
      <c r="AE147" s="238"/>
      <c r="AF147" s="238"/>
      <c r="AG147" s="238"/>
      <c r="AH147" s="238"/>
      <c r="AI147" s="238"/>
      <c r="AJ147" s="238"/>
      <c r="AK147" s="238"/>
      <c r="AL147" s="238"/>
      <c r="AM147" s="238"/>
      <c r="AN147" s="238"/>
      <c r="AO147" s="238"/>
      <c r="AP147" s="238"/>
      <c r="AQ147" s="238"/>
      <c r="AR147" s="238"/>
      <c r="AS147" s="238"/>
      <c r="AT147" s="238"/>
      <c r="AU147" s="238"/>
      <c r="AV147" s="238"/>
      <c r="AW147" s="238"/>
      <c r="AX147" s="238"/>
      <c r="AY147" s="238"/>
      <c r="AZ147" s="238"/>
      <c r="BA147" s="238"/>
      <c r="BB147" s="238"/>
      <c r="BC147" s="238"/>
      <c r="BD147" s="238"/>
      <c r="BE147" s="238"/>
      <c r="BF147" s="238"/>
      <c r="BG147" s="238"/>
      <c r="BH147" s="238"/>
      <c r="BI147" s="238"/>
      <c r="BJ147" s="238"/>
      <c r="BK147" s="238"/>
      <c r="BL147" s="238"/>
      <c r="BM147" s="212" t="str">
        <f t="shared" ref="BM147:CE147" si="96">IFERROR((((1+IRR(BM11:BM111,-0.4))^4)-1),"")</f>
        <v/>
      </c>
      <c r="BN147" s="212" t="str">
        <f t="shared" si="96"/>
        <v/>
      </c>
      <c r="BO147" s="212" t="str">
        <f t="shared" si="96"/>
        <v/>
      </c>
      <c r="BP147" s="212" t="str">
        <f t="shared" si="96"/>
        <v/>
      </c>
      <c r="BQ147" s="212" t="str">
        <f t="shared" si="96"/>
        <v/>
      </c>
      <c r="BR147" s="212" t="str">
        <f t="shared" si="96"/>
        <v/>
      </c>
      <c r="BS147" s="212" t="str">
        <f t="shared" si="96"/>
        <v/>
      </c>
      <c r="BT147" s="212" t="str">
        <f t="shared" si="96"/>
        <v/>
      </c>
      <c r="BU147" s="212" t="str">
        <f t="shared" si="96"/>
        <v/>
      </c>
      <c r="BV147" s="212" t="str">
        <f t="shared" si="96"/>
        <v/>
      </c>
      <c r="BW147" s="212" t="str">
        <f t="shared" si="96"/>
        <v/>
      </c>
      <c r="BX147" s="212" t="str">
        <f t="shared" si="96"/>
        <v/>
      </c>
      <c r="BY147" s="212" t="str">
        <f t="shared" si="96"/>
        <v/>
      </c>
      <c r="BZ147" s="212" t="str">
        <f t="shared" si="96"/>
        <v/>
      </c>
      <c r="CA147" s="212" t="str">
        <f t="shared" si="96"/>
        <v/>
      </c>
      <c r="CB147" s="212" t="str">
        <f t="shared" si="96"/>
        <v/>
      </c>
      <c r="CC147" s="212" t="str">
        <f t="shared" si="96"/>
        <v/>
      </c>
      <c r="CD147" s="212" t="str">
        <f t="shared" si="96"/>
        <v/>
      </c>
      <c r="CE147" s="212" t="str">
        <f t="shared" si="96"/>
        <v/>
      </c>
      <c r="CF147" s="238"/>
      <c r="CG147" s="238"/>
      <c r="CH147" s="238"/>
      <c r="CI147" s="238"/>
      <c r="CJ147" s="238"/>
      <c r="CK147" s="238"/>
      <c r="CL147" s="238"/>
      <c r="CM147" s="238"/>
      <c r="CN147" s="238"/>
      <c r="CO147" s="238"/>
      <c r="CP147" s="238"/>
      <c r="CQ147" s="238"/>
      <c r="CR147" s="238"/>
      <c r="CS147" s="238"/>
      <c r="CT147" s="238"/>
      <c r="CU147" s="238"/>
      <c r="CV147" s="238"/>
      <c r="CW147" s="238"/>
      <c r="CX147" s="238"/>
      <c r="CY147" s="238"/>
      <c r="CZ147" s="238"/>
      <c r="DA147" s="238"/>
      <c r="DB147" s="238"/>
      <c r="DC147" s="238"/>
      <c r="DD147" s="238"/>
      <c r="DE147" s="238"/>
      <c r="DF147" s="238"/>
      <c r="DG147" s="238"/>
      <c r="DH147" s="238"/>
      <c r="DI147" s="238"/>
      <c r="DJ147" s="238"/>
      <c r="DK147" s="212" t="str">
        <f t="shared" ref="DK147:EC147" si="97">IFERROR((((1+IRR(DK11:DK111,-0.4))^4)-1),"")</f>
        <v/>
      </c>
      <c r="DL147" s="212" t="str">
        <f t="shared" si="97"/>
        <v/>
      </c>
      <c r="DM147" s="212" t="str">
        <f t="shared" si="97"/>
        <v/>
      </c>
      <c r="DN147" s="212" t="str">
        <f t="shared" si="97"/>
        <v/>
      </c>
      <c r="DO147" s="212" t="str">
        <f t="shared" si="97"/>
        <v/>
      </c>
      <c r="DP147" s="212" t="str">
        <f t="shared" si="97"/>
        <v/>
      </c>
      <c r="DQ147" s="212" t="str">
        <f t="shared" si="97"/>
        <v/>
      </c>
      <c r="DR147" s="212" t="str">
        <f t="shared" si="97"/>
        <v/>
      </c>
      <c r="DS147" s="212" t="str">
        <f t="shared" si="97"/>
        <v/>
      </c>
      <c r="DT147" s="212" t="str">
        <f t="shared" si="97"/>
        <v/>
      </c>
      <c r="DU147" s="212" t="str">
        <f t="shared" si="97"/>
        <v/>
      </c>
      <c r="DV147" s="212" t="str">
        <f t="shared" si="97"/>
        <v/>
      </c>
      <c r="DW147" s="212" t="str">
        <f t="shared" si="97"/>
        <v/>
      </c>
      <c r="DX147" s="212" t="str">
        <f t="shared" si="97"/>
        <v/>
      </c>
      <c r="DY147" s="212" t="str">
        <f t="shared" si="97"/>
        <v/>
      </c>
      <c r="DZ147" s="212" t="str">
        <f t="shared" si="97"/>
        <v/>
      </c>
      <c r="EA147" s="212" t="str">
        <f t="shared" si="97"/>
        <v/>
      </c>
      <c r="EB147" s="212" t="str">
        <f t="shared" si="97"/>
        <v/>
      </c>
      <c r="EC147" s="212" t="str">
        <f t="shared" si="97"/>
        <v/>
      </c>
      <c r="ED147" s="238"/>
      <c r="EE147" s="238"/>
      <c r="EF147" s="238"/>
      <c r="EG147" s="238"/>
      <c r="EH147" s="238"/>
      <c r="EI147" s="238"/>
      <c r="EJ147" s="238"/>
      <c r="EK147" s="238"/>
      <c r="EL147" s="238"/>
      <c r="EM147" s="238"/>
      <c r="EN147" s="238"/>
      <c r="EO147" s="238"/>
      <c r="EP147" s="238"/>
      <c r="EQ147" s="238"/>
      <c r="ER147" s="238"/>
      <c r="ES147" s="238"/>
      <c r="ET147" s="238"/>
      <c r="EU147" s="238"/>
      <c r="EV147" s="238"/>
      <c r="EW147" s="238"/>
      <c r="EX147" s="238"/>
      <c r="EY147" s="238"/>
      <c r="EZ147" s="238"/>
      <c r="FA147" s="238"/>
      <c r="FB147" s="238"/>
      <c r="FC147" s="238"/>
      <c r="FD147" s="238"/>
      <c r="FE147" s="238"/>
      <c r="FF147" s="238"/>
      <c r="FG147" s="238"/>
      <c r="FH147" s="238"/>
      <c r="FI147" s="212" t="str">
        <f t="shared" ref="FI147:GA147" si="98">IFERROR((((1+IRR(FI11:FI111,-0.4))^4)-1),"")</f>
        <v/>
      </c>
      <c r="FJ147" s="212" t="str">
        <f t="shared" si="98"/>
        <v/>
      </c>
      <c r="FK147" s="212" t="str">
        <f t="shared" si="98"/>
        <v/>
      </c>
      <c r="FL147" s="212" t="str">
        <f t="shared" si="98"/>
        <v/>
      </c>
      <c r="FM147" s="212" t="str">
        <f t="shared" si="98"/>
        <v/>
      </c>
      <c r="FN147" s="212" t="str">
        <f t="shared" si="98"/>
        <v/>
      </c>
      <c r="FO147" s="212" t="str">
        <f t="shared" si="98"/>
        <v/>
      </c>
      <c r="FP147" s="212" t="str">
        <f t="shared" si="98"/>
        <v/>
      </c>
      <c r="FQ147" s="212" t="str">
        <f t="shared" si="98"/>
        <v/>
      </c>
      <c r="FR147" s="212" t="str">
        <f t="shared" si="98"/>
        <v/>
      </c>
      <c r="FS147" s="212" t="str">
        <f t="shared" si="98"/>
        <v/>
      </c>
      <c r="FT147" s="212" t="str">
        <f t="shared" si="98"/>
        <v/>
      </c>
      <c r="FU147" s="212" t="str">
        <f t="shared" si="98"/>
        <v/>
      </c>
      <c r="FV147" s="212" t="str">
        <f t="shared" si="98"/>
        <v/>
      </c>
      <c r="FW147" s="212" t="str">
        <f t="shared" si="98"/>
        <v/>
      </c>
      <c r="FX147" s="212" t="str">
        <f t="shared" si="98"/>
        <v/>
      </c>
      <c r="FY147" s="212" t="str">
        <f t="shared" si="98"/>
        <v/>
      </c>
      <c r="FZ147" s="212" t="str">
        <f t="shared" si="98"/>
        <v/>
      </c>
      <c r="GA147" s="212" t="str">
        <f t="shared" si="98"/>
        <v/>
      </c>
      <c r="GB147" s="238"/>
      <c r="GC147" s="238"/>
      <c r="GD147" s="238"/>
      <c r="GE147" s="238"/>
      <c r="GF147" s="238"/>
      <c r="GG147" s="238"/>
      <c r="GH147" s="238"/>
      <c r="GI147" s="238"/>
      <c r="GJ147" s="238"/>
      <c r="GK147" s="238"/>
      <c r="GL147" s="238"/>
      <c r="GM147" s="238"/>
      <c r="GN147" s="238"/>
      <c r="GO147" s="238"/>
      <c r="GP147" s="238"/>
      <c r="GQ147" s="238"/>
      <c r="GR147" s="238"/>
      <c r="GS147" s="238"/>
      <c r="GT147" s="238"/>
      <c r="GU147" s="238"/>
      <c r="GV147" s="238"/>
      <c r="GW147" s="238"/>
      <c r="GX147" s="238"/>
      <c r="GY147" s="238"/>
      <c r="GZ147" s="238"/>
      <c r="HA147" s="238"/>
      <c r="HB147" s="238"/>
      <c r="HC147" s="238"/>
      <c r="HD147" s="238"/>
      <c r="HE147" s="238"/>
      <c r="HF147" s="238"/>
      <c r="HG147" s="212" t="str">
        <f t="shared" ref="HG147:HY147" si="99">IFERROR((((1+IRR(HG11:HG111,-0.4))^4)-1),"")</f>
        <v/>
      </c>
      <c r="HH147" s="212" t="str">
        <f t="shared" si="99"/>
        <v/>
      </c>
      <c r="HI147" s="212" t="str">
        <f t="shared" si="99"/>
        <v/>
      </c>
      <c r="HJ147" s="212" t="str">
        <f t="shared" si="99"/>
        <v/>
      </c>
      <c r="HK147" s="212" t="str">
        <f t="shared" si="99"/>
        <v/>
      </c>
      <c r="HL147" s="212" t="str">
        <f t="shared" si="99"/>
        <v/>
      </c>
      <c r="HM147" s="212" t="str">
        <f t="shared" si="99"/>
        <v/>
      </c>
      <c r="HN147" s="212" t="str">
        <f t="shared" si="99"/>
        <v/>
      </c>
      <c r="HO147" s="212" t="str">
        <f t="shared" si="99"/>
        <v/>
      </c>
      <c r="HP147" s="212" t="str">
        <f t="shared" si="99"/>
        <v/>
      </c>
      <c r="HQ147" s="212" t="str">
        <f t="shared" si="99"/>
        <v/>
      </c>
      <c r="HR147" s="212" t="str">
        <f t="shared" si="99"/>
        <v/>
      </c>
      <c r="HS147" s="212" t="str">
        <f t="shared" si="99"/>
        <v/>
      </c>
      <c r="HT147" s="212" t="str">
        <f t="shared" si="99"/>
        <v/>
      </c>
      <c r="HU147" s="212" t="str">
        <f t="shared" si="99"/>
        <v/>
      </c>
      <c r="HV147" s="212" t="str">
        <f t="shared" si="99"/>
        <v/>
      </c>
      <c r="HW147" s="212" t="str">
        <f t="shared" si="99"/>
        <v/>
      </c>
      <c r="HX147" s="212" t="str">
        <f t="shared" si="99"/>
        <v/>
      </c>
      <c r="HY147" s="212" t="str">
        <f t="shared" si="99"/>
        <v/>
      </c>
      <c r="HZ147" s="238"/>
      <c r="IA147" s="238"/>
      <c r="IB147" s="238"/>
      <c r="IC147" s="238"/>
      <c r="ID147" s="238"/>
      <c r="IE147" s="238"/>
      <c r="IF147" s="238"/>
      <c r="IG147" s="238"/>
      <c r="IH147" s="238"/>
      <c r="II147" s="238"/>
      <c r="IJ147" s="238"/>
      <c r="IK147" s="238"/>
      <c r="IL147" s="238"/>
      <c r="IM147" s="238"/>
      <c r="IN147" s="238"/>
      <c r="IO147" s="238"/>
      <c r="IP147" s="238"/>
      <c r="IQ147" s="238"/>
      <c r="IR147" s="238"/>
      <c r="IS147" s="238"/>
      <c r="IT147" s="238"/>
      <c r="IU147" s="238"/>
      <c r="IV147" s="238"/>
      <c r="IW147" s="238"/>
      <c r="IX147" s="238"/>
      <c r="IY147" s="238"/>
      <c r="IZ147" s="238"/>
      <c r="JA147" s="238"/>
      <c r="JB147" s="238"/>
      <c r="JC147" s="238"/>
      <c r="JD147" s="238"/>
      <c r="JE147" s="238"/>
      <c r="JF147" s="238"/>
      <c r="JG147" s="238"/>
      <c r="JH147" s="238"/>
      <c r="JI147" s="238"/>
      <c r="JJ147" s="238"/>
      <c r="JK147" s="238"/>
      <c r="JL147" s="238"/>
      <c r="JM147" s="238"/>
      <c r="JN147" s="238"/>
      <c r="JO147" s="238"/>
      <c r="JP147" s="238"/>
      <c r="JQ147" s="238"/>
      <c r="JR147" s="238"/>
      <c r="JS147" s="238"/>
      <c r="JT147" s="238"/>
      <c r="JU147" s="238"/>
      <c r="JV147" s="238"/>
      <c r="JW147" s="212" t="str">
        <f t="shared" ref="JW147:KP147" si="100">IFERROR((((1+IRR(JW11:JW111,-0.4))^4)-1),"")</f>
        <v/>
      </c>
      <c r="JX147" s="212" t="str">
        <f t="shared" si="100"/>
        <v/>
      </c>
      <c r="JY147" s="212" t="str">
        <f t="shared" si="100"/>
        <v/>
      </c>
      <c r="JZ147" s="212" t="str">
        <f t="shared" si="100"/>
        <v/>
      </c>
      <c r="KA147" s="212" t="str">
        <f t="shared" si="100"/>
        <v/>
      </c>
      <c r="KB147" s="212" t="str">
        <f t="shared" si="100"/>
        <v/>
      </c>
      <c r="KC147" s="212" t="str">
        <f t="shared" si="100"/>
        <v/>
      </c>
      <c r="KD147" s="212" t="str">
        <f t="shared" si="100"/>
        <v/>
      </c>
      <c r="KE147" s="212" t="str">
        <f t="shared" si="100"/>
        <v/>
      </c>
      <c r="KF147" s="212" t="str">
        <f t="shared" si="100"/>
        <v/>
      </c>
      <c r="KG147" s="212" t="str">
        <f t="shared" si="100"/>
        <v/>
      </c>
      <c r="KH147" s="212" t="str">
        <f t="shared" si="100"/>
        <v/>
      </c>
      <c r="KI147" s="212" t="str">
        <f t="shared" si="100"/>
        <v/>
      </c>
      <c r="KJ147" s="212" t="str">
        <f t="shared" si="100"/>
        <v/>
      </c>
      <c r="KK147" s="212" t="str">
        <f t="shared" si="100"/>
        <v/>
      </c>
      <c r="KL147" s="212" t="str">
        <f t="shared" si="100"/>
        <v/>
      </c>
      <c r="KM147" s="212" t="str">
        <f t="shared" si="100"/>
        <v/>
      </c>
      <c r="KN147" s="212" t="str">
        <f t="shared" si="100"/>
        <v/>
      </c>
      <c r="KO147" s="212" t="str">
        <f t="shared" si="100"/>
        <v/>
      </c>
      <c r="KP147" s="212" t="str">
        <f t="shared" si="100"/>
        <v/>
      </c>
      <c r="KR147" s="52"/>
      <c r="KS147" s="52"/>
      <c r="KT147" s="52"/>
      <c r="KU147" s="52"/>
      <c r="KV147" s="52"/>
      <c r="KW147" s="243"/>
      <c r="KX147" s="242" t="s">
        <v>183</v>
      </c>
      <c r="KY147" s="245" t="s">
        <v>276</v>
      </c>
      <c r="LB147" s="242"/>
    </row>
    <row r="148" spans="1:314" ht="12" customHeight="1" outlineLevel="1" x14ac:dyDescent="0.25">
      <c r="B148" s="159" t="s">
        <v>196</v>
      </c>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40"/>
      <c r="AF148" s="239"/>
      <c r="AG148" s="241"/>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239"/>
      <c r="BZ148" s="239"/>
      <c r="CA148" s="239"/>
      <c r="CB148" s="239"/>
      <c r="CC148" s="239"/>
      <c r="CD148" s="239"/>
      <c r="CE148" s="239"/>
      <c r="CF148" s="239"/>
      <c r="CG148" s="239"/>
      <c r="CH148" s="239"/>
      <c r="CI148" s="239"/>
      <c r="CJ148" s="239"/>
      <c r="CK148" s="239"/>
      <c r="CL148" s="239"/>
      <c r="CM148" s="239"/>
      <c r="CN148" s="239"/>
      <c r="CO148" s="239"/>
      <c r="CP148" s="239"/>
      <c r="CQ148" s="239"/>
      <c r="CR148" s="239"/>
      <c r="CS148" s="239"/>
      <c r="CT148" s="239"/>
      <c r="CU148" s="239"/>
      <c r="CV148" s="239"/>
      <c r="CW148" s="239"/>
      <c r="CX148" s="239"/>
      <c r="CY148" s="239"/>
      <c r="CZ148" s="239"/>
      <c r="DA148" s="239"/>
      <c r="DB148" s="239"/>
      <c r="DC148" s="239"/>
      <c r="DD148" s="239"/>
      <c r="DE148" s="239"/>
      <c r="DF148" s="239"/>
      <c r="DG148" s="239"/>
      <c r="DH148" s="239"/>
      <c r="DI148" s="239"/>
      <c r="DJ148" s="239"/>
      <c r="DK148" s="239"/>
      <c r="DL148" s="239"/>
      <c r="DM148" s="239"/>
      <c r="DN148" s="239"/>
      <c r="DO148" s="239"/>
      <c r="DP148" s="239"/>
      <c r="DQ148" s="239"/>
      <c r="DR148" s="239"/>
      <c r="DS148" s="239"/>
      <c r="DT148" s="239"/>
      <c r="DU148" s="239"/>
      <c r="DV148" s="239"/>
      <c r="DW148" s="239"/>
      <c r="DX148" s="239"/>
      <c r="DY148" s="239"/>
      <c r="DZ148" s="239"/>
      <c r="EA148" s="239"/>
      <c r="EB148" s="239"/>
      <c r="EC148" s="239"/>
      <c r="ED148" s="239"/>
      <c r="EE148" s="239"/>
      <c r="EF148" s="239"/>
      <c r="EG148" s="239"/>
      <c r="EH148" s="239"/>
      <c r="EI148" s="239"/>
      <c r="EJ148" s="239"/>
      <c r="EK148" s="239"/>
      <c r="EL148" s="239"/>
      <c r="EM148" s="239"/>
      <c r="EN148" s="239"/>
      <c r="EO148" s="239"/>
      <c r="EP148" s="239"/>
      <c r="EQ148" s="239"/>
      <c r="ER148" s="239"/>
      <c r="ES148" s="239"/>
      <c r="ET148" s="239"/>
      <c r="EU148" s="239"/>
      <c r="EV148" s="239"/>
      <c r="EW148" s="239"/>
      <c r="EX148" s="239"/>
      <c r="EY148" s="239"/>
      <c r="EZ148" s="239"/>
      <c r="FA148" s="239"/>
      <c r="FB148" s="239"/>
      <c r="FC148" s="239"/>
      <c r="FD148" s="239"/>
      <c r="FE148" s="239"/>
      <c r="FF148" s="239"/>
      <c r="FG148" s="239"/>
      <c r="FH148" s="239"/>
      <c r="FI148" s="239"/>
      <c r="FJ148" s="239"/>
      <c r="FK148" s="239"/>
      <c r="FL148" s="239"/>
      <c r="FM148" s="239"/>
      <c r="FN148" s="239"/>
      <c r="FO148" s="239"/>
      <c r="FP148" s="239"/>
      <c r="FQ148" s="239"/>
      <c r="FR148" s="239"/>
      <c r="FS148" s="239"/>
      <c r="FT148" s="239"/>
      <c r="FU148" s="239"/>
      <c r="FV148" s="239"/>
      <c r="FW148" s="239"/>
      <c r="FX148" s="239"/>
      <c r="FY148" s="239"/>
      <c r="FZ148" s="239"/>
      <c r="GA148" s="239"/>
      <c r="GB148" s="239"/>
      <c r="GC148" s="239"/>
      <c r="GD148" s="239"/>
      <c r="GE148" s="239"/>
      <c r="GF148" s="239"/>
      <c r="GG148" s="239"/>
      <c r="GH148" s="239"/>
      <c r="GI148" s="239"/>
      <c r="GJ148" s="239"/>
      <c r="GK148" s="239"/>
      <c r="GL148" s="239"/>
      <c r="GM148" s="239"/>
      <c r="GN148" s="239"/>
      <c r="GO148" s="239"/>
      <c r="GP148" s="239"/>
      <c r="GQ148" s="239"/>
      <c r="GR148" s="239"/>
      <c r="GS148" s="239"/>
      <c r="GT148" s="239"/>
      <c r="GU148" s="239"/>
      <c r="GV148" s="239"/>
      <c r="GW148" s="239"/>
      <c r="GX148" s="239"/>
      <c r="GY148" s="239"/>
      <c r="GZ148" s="239"/>
      <c r="HA148" s="239"/>
      <c r="HB148" s="239"/>
      <c r="HC148" s="239"/>
      <c r="HD148" s="239"/>
      <c r="HE148" s="239"/>
      <c r="HF148" s="239"/>
      <c r="HG148" s="239"/>
      <c r="HH148" s="239"/>
      <c r="HI148" s="239"/>
      <c r="HJ148" s="239"/>
      <c r="HK148" s="239"/>
      <c r="HL148" s="239"/>
      <c r="HM148" s="239"/>
      <c r="HN148" s="239"/>
      <c r="HO148" s="239"/>
      <c r="HP148" s="239"/>
      <c r="HQ148" s="239"/>
      <c r="HR148" s="239"/>
      <c r="HS148" s="239"/>
      <c r="HT148" s="239"/>
      <c r="HU148" s="239"/>
      <c r="HV148" s="239"/>
      <c r="HW148" s="239"/>
      <c r="HX148" s="239"/>
      <c r="HY148" s="239"/>
      <c r="HZ148" s="239"/>
      <c r="IA148" s="239"/>
      <c r="IB148" s="239"/>
      <c r="IC148" s="239"/>
      <c r="ID148" s="239"/>
      <c r="IE148" s="239"/>
      <c r="IF148" s="239"/>
      <c r="IG148" s="239"/>
      <c r="IH148" s="239"/>
      <c r="II148" s="239"/>
      <c r="IJ148" s="239"/>
      <c r="IK148" s="239"/>
      <c r="IL148" s="239"/>
      <c r="IM148" s="239"/>
      <c r="IN148" s="239"/>
      <c r="IO148" s="239"/>
      <c r="IP148" s="239"/>
      <c r="IQ148" s="239"/>
      <c r="IR148" s="239"/>
      <c r="IS148" s="239"/>
      <c r="IT148" s="239"/>
      <c r="IU148" s="239"/>
      <c r="IV148" s="239"/>
      <c r="IW148" s="239"/>
      <c r="IX148" s="239"/>
      <c r="IY148" s="239"/>
      <c r="IZ148" s="239"/>
      <c r="JA148" s="239"/>
      <c r="JB148" s="239"/>
      <c r="JC148" s="239"/>
      <c r="JD148" s="239"/>
      <c r="JE148" s="239"/>
      <c r="JF148" s="239"/>
      <c r="JG148" s="239"/>
      <c r="JH148" s="239"/>
      <c r="JI148" s="239"/>
      <c r="JJ148" s="239"/>
      <c r="JK148" s="239"/>
      <c r="JL148" s="239"/>
      <c r="JM148" s="239"/>
      <c r="JN148" s="239"/>
      <c r="JO148" s="239"/>
      <c r="JP148" s="239"/>
      <c r="JQ148" s="239"/>
      <c r="JR148" s="239"/>
      <c r="JS148" s="239"/>
      <c r="JT148" s="239"/>
      <c r="JU148" s="239"/>
      <c r="JV148" s="239"/>
      <c r="JW148" s="239"/>
      <c r="JX148" s="239"/>
      <c r="JY148" s="239"/>
      <c r="JZ148" s="239"/>
      <c r="KA148" s="239"/>
      <c r="KB148" s="239"/>
      <c r="KC148" s="239"/>
      <c r="KD148" s="239"/>
      <c r="KE148" s="239"/>
      <c r="KF148" s="239"/>
      <c r="KG148" s="239"/>
      <c r="KH148" s="239"/>
      <c r="KI148" s="239"/>
      <c r="KJ148" s="239"/>
      <c r="KK148" s="239"/>
      <c r="KL148" s="239"/>
      <c r="KM148" s="239"/>
      <c r="KN148" s="239"/>
      <c r="KO148" s="239"/>
      <c r="KP148" s="47"/>
      <c r="KR148" s="52"/>
      <c r="KS148" s="52"/>
      <c r="KT148" s="52"/>
      <c r="KU148" s="52"/>
      <c r="KV148" s="52"/>
      <c r="KW148" s="243"/>
      <c r="KX148" s="242" t="s">
        <v>184</v>
      </c>
      <c r="KY148" s="245" t="s">
        <v>276</v>
      </c>
      <c r="LB148" s="242"/>
    </row>
    <row r="149" spans="1:314" ht="12" customHeight="1" outlineLevel="1" x14ac:dyDescent="0.25">
      <c r="B149" s="15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238"/>
      <c r="AF149" s="179"/>
      <c r="AG149" s="322"/>
      <c r="AH149" s="179"/>
      <c r="AI149" s="179"/>
      <c r="AJ149" s="179"/>
      <c r="AK149" s="179"/>
      <c r="AL149" s="179"/>
      <c r="AM149" s="179"/>
      <c r="AN149" s="179"/>
      <c r="AO149" s="179"/>
      <c r="AP149" s="179"/>
      <c r="AQ149" s="179"/>
      <c r="AR149" s="179"/>
      <c r="AS149" s="179"/>
      <c r="AT149" s="179"/>
      <c r="AU149" s="179"/>
      <c r="AV149" s="179"/>
      <c r="AW149" s="179"/>
      <c r="AX149" s="179"/>
      <c r="AY149" s="179"/>
      <c r="AZ149" s="179"/>
      <c r="BA149" s="179"/>
      <c r="BB149" s="179"/>
      <c r="BC149" s="179"/>
      <c r="BD149" s="179"/>
      <c r="BE149" s="179"/>
      <c r="BF149" s="179"/>
      <c r="BG149" s="179"/>
      <c r="BH149" s="179"/>
      <c r="BI149" s="179"/>
      <c r="BJ149" s="179"/>
      <c r="BK149" s="179"/>
      <c r="BL149" s="179"/>
      <c r="BM149" s="179"/>
      <c r="BN149" s="179"/>
      <c r="BO149" s="179"/>
      <c r="BP149" s="179"/>
      <c r="BQ149" s="179"/>
      <c r="BR149" s="179"/>
      <c r="BS149" s="179"/>
      <c r="BT149" s="179"/>
      <c r="BU149" s="179"/>
      <c r="BV149" s="179"/>
      <c r="BW149" s="179"/>
      <c r="BX149" s="179"/>
      <c r="BY149" s="179"/>
      <c r="BZ149" s="179"/>
      <c r="CA149" s="179"/>
      <c r="CB149" s="179"/>
      <c r="CC149" s="179"/>
      <c r="CD149" s="179"/>
      <c r="CE149" s="179"/>
      <c r="CF149" s="179"/>
      <c r="CG149" s="179"/>
      <c r="CH149" s="179"/>
      <c r="CI149" s="179"/>
      <c r="CJ149" s="179"/>
      <c r="CK149" s="179"/>
      <c r="CL149" s="179"/>
      <c r="CM149" s="179"/>
      <c r="CN149" s="179"/>
      <c r="CO149" s="179"/>
      <c r="CP149" s="179"/>
      <c r="CQ149" s="179"/>
      <c r="CR149" s="179"/>
      <c r="CS149" s="179"/>
      <c r="CT149" s="179"/>
      <c r="CU149" s="179"/>
      <c r="CV149" s="179"/>
      <c r="CW149" s="179"/>
      <c r="CX149" s="179"/>
      <c r="CY149" s="179"/>
      <c r="CZ149" s="179"/>
      <c r="DA149" s="179"/>
      <c r="DB149" s="179"/>
      <c r="DC149" s="179"/>
      <c r="DD149" s="179"/>
      <c r="DE149" s="179"/>
      <c r="DF149" s="179"/>
      <c r="DG149" s="179"/>
      <c r="DH149" s="179"/>
      <c r="DI149" s="179"/>
      <c r="DJ149" s="179"/>
      <c r="DK149" s="179"/>
      <c r="DL149" s="179"/>
      <c r="DM149" s="179"/>
      <c r="DN149" s="179"/>
      <c r="DO149" s="179"/>
      <c r="DP149" s="179"/>
      <c r="DQ149" s="179"/>
      <c r="DR149" s="179"/>
      <c r="DS149" s="179"/>
      <c r="DT149" s="179"/>
      <c r="DU149" s="179"/>
      <c r="DV149" s="179"/>
      <c r="DW149" s="179"/>
      <c r="DX149" s="179"/>
      <c r="DY149" s="179"/>
      <c r="DZ149" s="179"/>
      <c r="EA149" s="179"/>
      <c r="EB149" s="179"/>
      <c r="EC149" s="179"/>
      <c r="ED149" s="179"/>
      <c r="EE149" s="179"/>
      <c r="EF149" s="179"/>
      <c r="EG149" s="179"/>
      <c r="EH149" s="179"/>
      <c r="EI149" s="179"/>
      <c r="EJ149" s="179"/>
      <c r="EK149" s="179"/>
      <c r="EL149" s="179"/>
      <c r="EM149" s="179"/>
      <c r="EN149" s="179"/>
      <c r="EO149" s="179"/>
      <c r="EP149" s="179"/>
      <c r="EQ149" s="179"/>
      <c r="ER149" s="179"/>
      <c r="ES149" s="179"/>
      <c r="ET149" s="179"/>
      <c r="EU149" s="179"/>
      <c r="EV149" s="179"/>
      <c r="EW149" s="179"/>
      <c r="EX149" s="179"/>
      <c r="EY149" s="179"/>
      <c r="EZ149" s="179"/>
      <c r="FA149" s="179"/>
      <c r="FB149" s="179"/>
      <c r="FC149" s="179"/>
      <c r="FD149" s="179"/>
      <c r="FE149" s="179"/>
      <c r="FF149" s="179"/>
      <c r="FG149" s="179"/>
      <c r="FH149" s="179"/>
      <c r="FI149" s="179"/>
      <c r="FJ149" s="179"/>
      <c r="FK149" s="179"/>
      <c r="FL149" s="179"/>
      <c r="FM149" s="179"/>
      <c r="FN149" s="179"/>
      <c r="FO149" s="179"/>
      <c r="FP149" s="179"/>
      <c r="FQ149" s="179"/>
      <c r="FR149" s="179"/>
      <c r="FS149" s="179"/>
      <c r="FT149" s="179"/>
      <c r="FU149" s="179"/>
      <c r="FV149" s="179"/>
      <c r="FW149" s="179"/>
      <c r="FX149" s="179"/>
      <c r="FY149" s="179"/>
      <c r="FZ149" s="179"/>
      <c r="GA149" s="179"/>
      <c r="GB149" s="179"/>
      <c r="GC149" s="179"/>
      <c r="GD149" s="179"/>
      <c r="GE149" s="179"/>
      <c r="GF149" s="179"/>
      <c r="GG149" s="179"/>
      <c r="GH149" s="179"/>
      <c r="GI149" s="179"/>
      <c r="GJ149" s="179"/>
      <c r="GK149" s="179"/>
      <c r="GL149" s="179"/>
      <c r="GM149" s="179"/>
      <c r="GN149" s="179"/>
      <c r="GO149" s="179"/>
      <c r="GP149" s="179"/>
      <c r="GQ149" s="179"/>
      <c r="GR149" s="179"/>
      <c r="GS149" s="179"/>
      <c r="GT149" s="179"/>
      <c r="GU149" s="179"/>
      <c r="GV149" s="179"/>
      <c r="GW149" s="179"/>
      <c r="GX149" s="179"/>
      <c r="GY149" s="179"/>
      <c r="GZ149" s="179"/>
      <c r="HA149" s="179"/>
      <c r="HB149" s="179"/>
      <c r="HC149" s="179"/>
      <c r="HD149" s="179"/>
      <c r="HE149" s="179"/>
      <c r="HF149" s="179"/>
      <c r="HG149" s="179"/>
      <c r="HH149" s="179"/>
      <c r="HI149" s="179"/>
      <c r="HJ149" s="179"/>
      <c r="HK149" s="179"/>
      <c r="HL149" s="179"/>
      <c r="HM149" s="179"/>
      <c r="HN149" s="179"/>
      <c r="HO149" s="179"/>
      <c r="HP149" s="179"/>
      <c r="HQ149" s="179"/>
      <c r="HR149" s="179"/>
      <c r="HS149" s="179"/>
      <c r="HT149" s="179"/>
      <c r="HU149" s="179"/>
      <c r="HV149" s="179"/>
      <c r="HW149" s="179"/>
      <c r="HX149" s="179"/>
      <c r="HY149" s="179"/>
      <c r="HZ149" s="179"/>
      <c r="IA149" s="179"/>
      <c r="IB149" s="179"/>
      <c r="IC149" s="179"/>
      <c r="ID149" s="179"/>
      <c r="IE149" s="179"/>
      <c r="IF149" s="179"/>
      <c r="IG149" s="179"/>
      <c r="IH149" s="179"/>
      <c r="II149" s="179"/>
      <c r="IJ149" s="179"/>
      <c r="IK149" s="179"/>
      <c r="IL149" s="179"/>
      <c r="IM149" s="179"/>
      <c r="IN149" s="179"/>
      <c r="IO149" s="179"/>
      <c r="IP149" s="179"/>
      <c r="IQ149" s="179"/>
      <c r="IR149" s="179"/>
      <c r="IS149" s="179"/>
      <c r="IT149" s="179"/>
      <c r="IU149" s="179"/>
      <c r="IV149" s="179"/>
      <c r="IW149" s="179"/>
      <c r="IX149" s="179"/>
      <c r="IY149" s="179"/>
      <c r="IZ149" s="179"/>
      <c r="JA149" s="179"/>
      <c r="JB149" s="179"/>
      <c r="JC149" s="179"/>
      <c r="JD149" s="179"/>
      <c r="JE149" s="179"/>
      <c r="JF149" s="179"/>
      <c r="JG149" s="179"/>
      <c r="JH149" s="179"/>
      <c r="JI149" s="179"/>
      <c r="JJ149" s="179"/>
      <c r="JK149" s="179"/>
      <c r="JL149" s="179"/>
      <c r="JM149" s="179"/>
      <c r="JN149" s="179"/>
      <c r="JO149" s="179"/>
      <c r="JP149" s="179"/>
      <c r="JQ149" s="179"/>
      <c r="JR149" s="179"/>
      <c r="JS149" s="179"/>
      <c r="JT149" s="179"/>
      <c r="JU149" s="179"/>
      <c r="JV149" s="179"/>
      <c r="JW149" s="179"/>
      <c r="JX149" s="179"/>
      <c r="JY149" s="179"/>
      <c r="JZ149" s="179"/>
      <c r="KA149" s="179"/>
      <c r="KB149" s="179"/>
      <c r="KC149" s="179"/>
      <c r="KD149" s="179"/>
      <c r="KE149" s="179"/>
      <c r="KF149" s="179"/>
      <c r="KG149" s="179"/>
      <c r="KH149" s="179"/>
      <c r="KI149" s="179"/>
      <c r="KJ149" s="179"/>
      <c r="KK149" s="179"/>
      <c r="KL149" s="179"/>
      <c r="KM149" s="179"/>
      <c r="KN149" s="179"/>
      <c r="KO149" s="179"/>
      <c r="KP149" s="39"/>
      <c r="KQ149" s="243"/>
      <c r="KR149" s="243"/>
      <c r="KT149" s="41"/>
      <c r="KU149" s="52"/>
      <c r="KV149" s="243"/>
      <c r="KW149" s="243"/>
      <c r="KX149" s="242" t="s">
        <v>185</v>
      </c>
      <c r="KY149" s="245" t="s">
        <v>276</v>
      </c>
      <c r="LB149" s="242"/>
    </row>
    <row r="150" spans="1:314" ht="12" customHeight="1" outlineLevel="1" x14ac:dyDescent="0.25">
      <c r="A150" s="614" t="s">
        <v>477</v>
      </c>
      <c r="B150" s="420" t="s">
        <v>276</v>
      </c>
      <c r="C150" s="420">
        <f t="array" ref="C150:AY150">TRANSPOSE(CoNames)</f>
        <v>0</v>
      </c>
      <c r="D150" s="420">
        <v>0</v>
      </c>
      <c r="E150" s="420">
        <v>0</v>
      </c>
      <c r="F150" s="420">
        <v>0</v>
      </c>
      <c r="G150" s="420">
        <v>0</v>
      </c>
      <c r="H150" s="420">
        <v>0</v>
      </c>
      <c r="I150" s="420">
        <v>0</v>
      </c>
      <c r="J150" s="420">
        <v>0</v>
      </c>
      <c r="K150" s="420">
        <v>0</v>
      </c>
      <c r="L150" s="420">
        <v>0</v>
      </c>
      <c r="M150" s="420">
        <v>0</v>
      </c>
      <c r="N150" s="420">
        <v>0</v>
      </c>
      <c r="O150" s="420">
        <v>0</v>
      </c>
      <c r="P150" s="420">
        <v>0</v>
      </c>
      <c r="Q150" s="420">
        <v>0</v>
      </c>
      <c r="R150" s="420">
        <v>0</v>
      </c>
      <c r="S150" s="420">
        <v>0</v>
      </c>
      <c r="T150" s="420">
        <v>0</v>
      </c>
      <c r="U150" s="420">
        <v>0</v>
      </c>
      <c r="V150" s="420">
        <v>0</v>
      </c>
      <c r="W150" s="420">
        <v>0</v>
      </c>
      <c r="X150" s="420">
        <v>0</v>
      </c>
      <c r="Y150" s="420">
        <v>0</v>
      </c>
      <c r="Z150" s="420">
        <v>0</v>
      </c>
      <c r="AA150" s="420">
        <v>0</v>
      </c>
      <c r="AB150" s="420">
        <v>0</v>
      </c>
      <c r="AC150" s="420">
        <v>0</v>
      </c>
      <c r="AD150" s="420">
        <v>0</v>
      </c>
      <c r="AE150" s="420">
        <v>0</v>
      </c>
      <c r="AF150" s="420">
        <v>0</v>
      </c>
      <c r="AG150" s="420">
        <v>0</v>
      </c>
      <c r="AH150" s="420">
        <v>0</v>
      </c>
      <c r="AI150" s="420">
        <v>0</v>
      </c>
      <c r="AJ150" s="420">
        <v>0</v>
      </c>
      <c r="AK150" s="420">
        <v>0</v>
      </c>
      <c r="AL150" s="420">
        <v>0</v>
      </c>
      <c r="AM150" s="420">
        <v>0</v>
      </c>
      <c r="AN150" s="420">
        <v>0</v>
      </c>
      <c r="AO150" s="420">
        <v>0</v>
      </c>
      <c r="AP150" s="420">
        <v>0</v>
      </c>
      <c r="AQ150" s="420">
        <v>0</v>
      </c>
      <c r="AR150" s="420">
        <v>0</v>
      </c>
      <c r="AS150" s="420">
        <v>0</v>
      </c>
      <c r="AT150" s="420">
        <v>0</v>
      </c>
      <c r="AU150" s="420">
        <v>0</v>
      </c>
      <c r="AV150" s="420">
        <v>0</v>
      </c>
      <c r="AW150" s="420">
        <v>0</v>
      </c>
      <c r="AX150" s="420">
        <v>0</v>
      </c>
      <c r="AY150" s="420">
        <v>0</v>
      </c>
      <c r="AZ150" s="420">
        <f t="shared" ref="AZ150:BN150" si="101">TRANSPOSE(CoNames)</f>
        <v>0</v>
      </c>
      <c r="BA150" s="420">
        <f t="shared" si="101"/>
        <v>0</v>
      </c>
      <c r="BB150" s="420">
        <f t="shared" si="101"/>
        <v>0</v>
      </c>
      <c r="BC150" s="420">
        <f t="shared" si="101"/>
        <v>0</v>
      </c>
      <c r="BD150" s="420">
        <f t="shared" si="101"/>
        <v>0</v>
      </c>
      <c r="BE150" s="420">
        <f t="shared" si="101"/>
        <v>0</v>
      </c>
      <c r="BF150" s="420">
        <f t="shared" si="101"/>
        <v>0</v>
      </c>
      <c r="BG150" s="420">
        <f t="shared" si="101"/>
        <v>0</v>
      </c>
      <c r="BH150" s="420">
        <f t="shared" si="101"/>
        <v>0</v>
      </c>
      <c r="BI150" s="420">
        <f t="shared" si="101"/>
        <v>0</v>
      </c>
      <c r="BJ150" s="420">
        <f t="shared" si="101"/>
        <v>0</v>
      </c>
      <c r="BK150" s="420">
        <f t="shared" si="101"/>
        <v>0</v>
      </c>
      <c r="BL150" s="420">
        <f t="shared" si="101"/>
        <v>0</v>
      </c>
      <c r="BM150" s="420">
        <f t="shared" si="101"/>
        <v>0</v>
      </c>
      <c r="BN150" s="420">
        <f t="shared" si="101"/>
        <v>0</v>
      </c>
      <c r="BO150" s="420">
        <f t="shared" ref="BO150:DZ150" si="102">TRANSPOSE(CoNames)</f>
        <v>0</v>
      </c>
      <c r="BP150" s="420">
        <f t="shared" si="102"/>
        <v>0</v>
      </c>
      <c r="BQ150" s="420">
        <f t="shared" si="102"/>
        <v>0</v>
      </c>
      <c r="BR150" s="420">
        <f t="shared" si="102"/>
        <v>0</v>
      </c>
      <c r="BS150" s="420">
        <f t="shared" si="102"/>
        <v>0</v>
      </c>
      <c r="BT150" s="420">
        <f t="shared" si="102"/>
        <v>0</v>
      </c>
      <c r="BU150" s="420">
        <f t="shared" si="102"/>
        <v>0</v>
      </c>
      <c r="BV150" s="420">
        <f t="shared" si="102"/>
        <v>0</v>
      </c>
      <c r="BW150" s="420">
        <f t="shared" si="102"/>
        <v>0</v>
      </c>
      <c r="BX150" s="420">
        <f t="shared" si="102"/>
        <v>0</v>
      </c>
      <c r="BY150" s="420">
        <f t="shared" si="102"/>
        <v>0</v>
      </c>
      <c r="BZ150" s="420">
        <f t="shared" si="102"/>
        <v>0</v>
      </c>
      <c r="CA150" s="420">
        <f t="shared" si="102"/>
        <v>0</v>
      </c>
      <c r="CB150" s="420">
        <f t="shared" si="102"/>
        <v>0</v>
      </c>
      <c r="CC150" s="420">
        <f t="shared" si="102"/>
        <v>0</v>
      </c>
      <c r="CD150" s="420">
        <f t="shared" si="102"/>
        <v>0</v>
      </c>
      <c r="CE150" s="420">
        <f t="shared" si="102"/>
        <v>0</v>
      </c>
      <c r="CF150" s="420">
        <f t="shared" si="102"/>
        <v>0</v>
      </c>
      <c r="CG150" s="420">
        <f t="shared" si="102"/>
        <v>0</v>
      </c>
      <c r="CH150" s="420">
        <f t="shared" si="102"/>
        <v>0</v>
      </c>
      <c r="CI150" s="420">
        <f t="shared" si="102"/>
        <v>0</v>
      </c>
      <c r="CJ150" s="420">
        <f t="shared" si="102"/>
        <v>0</v>
      </c>
      <c r="CK150" s="420">
        <f t="shared" si="102"/>
        <v>0</v>
      </c>
      <c r="CL150" s="420">
        <f t="shared" si="102"/>
        <v>0</v>
      </c>
      <c r="CM150" s="420">
        <f t="shared" si="102"/>
        <v>0</v>
      </c>
      <c r="CN150" s="420">
        <f t="shared" si="102"/>
        <v>0</v>
      </c>
      <c r="CO150" s="420">
        <f t="shared" si="102"/>
        <v>0</v>
      </c>
      <c r="CP150" s="420">
        <f t="shared" si="102"/>
        <v>0</v>
      </c>
      <c r="CQ150" s="420">
        <f t="shared" si="102"/>
        <v>0</v>
      </c>
      <c r="CR150" s="420">
        <f t="shared" si="102"/>
        <v>0</v>
      </c>
      <c r="CS150" s="420">
        <f t="shared" si="102"/>
        <v>0</v>
      </c>
      <c r="CT150" s="420">
        <f t="shared" si="102"/>
        <v>0</v>
      </c>
      <c r="CU150" s="420">
        <f t="shared" si="102"/>
        <v>0</v>
      </c>
      <c r="CV150" s="420">
        <f t="shared" si="102"/>
        <v>0</v>
      </c>
      <c r="CW150" s="420">
        <f t="shared" si="102"/>
        <v>0</v>
      </c>
      <c r="CX150" s="420">
        <f t="shared" si="102"/>
        <v>0</v>
      </c>
      <c r="CY150" s="420">
        <f t="shared" si="102"/>
        <v>0</v>
      </c>
      <c r="CZ150" s="420">
        <f t="shared" si="102"/>
        <v>0</v>
      </c>
      <c r="DA150" s="420">
        <f t="shared" si="102"/>
        <v>0</v>
      </c>
      <c r="DB150" s="420">
        <f t="shared" si="102"/>
        <v>0</v>
      </c>
      <c r="DC150" s="420">
        <f t="shared" si="102"/>
        <v>0</v>
      </c>
      <c r="DD150" s="420">
        <f t="shared" si="102"/>
        <v>0</v>
      </c>
      <c r="DE150" s="420">
        <f t="shared" si="102"/>
        <v>0</v>
      </c>
      <c r="DF150" s="420">
        <f t="shared" si="102"/>
        <v>0</v>
      </c>
      <c r="DG150" s="420">
        <f t="shared" si="102"/>
        <v>0</v>
      </c>
      <c r="DH150" s="420">
        <f t="shared" si="102"/>
        <v>0</v>
      </c>
      <c r="DI150" s="420">
        <f t="shared" si="102"/>
        <v>0</v>
      </c>
      <c r="DJ150" s="420">
        <f t="shared" si="102"/>
        <v>0</v>
      </c>
      <c r="DK150" s="420">
        <f t="shared" si="102"/>
        <v>0</v>
      </c>
      <c r="DL150" s="420">
        <f t="shared" si="102"/>
        <v>0</v>
      </c>
      <c r="DM150" s="420">
        <f t="shared" si="102"/>
        <v>0</v>
      </c>
      <c r="DN150" s="420">
        <f t="shared" si="102"/>
        <v>0</v>
      </c>
      <c r="DO150" s="420">
        <f t="shared" si="102"/>
        <v>0</v>
      </c>
      <c r="DP150" s="420">
        <f t="shared" si="102"/>
        <v>0</v>
      </c>
      <c r="DQ150" s="420">
        <f t="shared" si="102"/>
        <v>0</v>
      </c>
      <c r="DR150" s="420">
        <f t="shared" si="102"/>
        <v>0</v>
      </c>
      <c r="DS150" s="420">
        <f t="shared" si="102"/>
        <v>0</v>
      </c>
      <c r="DT150" s="420">
        <f t="shared" si="102"/>
        <v>0</v>
      </c>
      <c r="DU150" s="420">
        <f t="shared" si="102"/>
        <v>0</v>
      </c>
      <c r="DV150" s="420">
        <f t="shared" si="102"/>
        <v>0</v>
      </c>
      <c r="DW150" s="420">
        <f t="shared" si="102"/>
        <v>0</v>
      </c>
      <c r="DX150" s="420">
        <f t="shared" si="102"/>
        <v>0</v>
      </c>
      <c r="DY150" s="420">
        <f t="shared" si="102"/>
        <v>0</v>
      </c>
      <c r="DZ150" s="420">
        <f t="shared" si="102"/>
        <v>0</v>
      </c>
      <c r="EA150" s="420">
        <f t="shared" ref="EA150:GL150" si="103">TRANSPOSE(CoNames)</f>
        <v>0</v>
      </c>
      <c r="EB150" s="420">
        <f t="shared" si="103"/>
        <v>0</v>
      </c>
      <c r="EC150" s="420">
        <f t="shared" si="103"/>
        <v>0</v>
      </c>
      <c r="ED150" s="420">
        <f t="shared" si="103"/>
        <v>0</v>
      </c>
      <c r="EE150" s="420">
        <f t="shared" si="103"/>
        <v>0</v>
      </c>
      <c r="EF150" s="420">
        <f t="shared" si="103"/>
        <v>0</v>
      </c>
      <c r="EG150" s="420">
        <f t="shared" si="103"/>
        <v>0</v>
      </c>
      <c r="EH150" s="420">
        <f t="shared" si="103"/>
        <v>0</v>
      </c>
      <c r="EI150" s="420">
        <f t="shared" si="103"/>
        <v>0</v>
      </c>
      <c r="EJ150" s="420">
        <f t="shared" si="103"/>
        <v>0</v>
      </c>
      <c r="EK150" s="420">
        <f t="shared" si="103"/>
        <v>0</v>
      </c>
      <c r="EL150" s="420">
        <f t="shared" si="103"/>
        <v>0</v>
      </c>
      <c r="EM150" s="420">
        <f t="shared" si="103"/>
        <v>0</v>
      </c>
      <c r="EN150" s="420">
        <f t="shared" si="103"/>
        <v>0</v>
      </c>
      <c r="EO150" s="420">
        <f t="shared" si="103"/>
        <v>0</v>
      </c>
      <c r="EP150" s="420">
        <f t="shared" si="103"/>
        <v>0</v>
      </c>
      <c r="EQ150" s="420">
        <f t="shared" si="103"/>
        <v>0</v>
      </c>
      <c r="ER150" s="420">
        <f t="shared" si="103"/>
        <v>0</v>
      </c>
      <c r="ES150" s="420">
        <f t="shared" si="103"/>
        <v>0</v>
      </c>
      <c r="ET150" s="420">
        <f t="shared" si="103"/>
        <v>0</v>
      </c>
      <c r="EU150" s="420">
        <f t="shared" si="103"/>
        <v>0</v>
      </c>
      <c r="EV150" s="420">
        <f t="shared" si="103"/>
        <v>0</v>
      </c>
      <c r="EW150" s="420">
        <f t="shared" si="103"/>
        <v>0</v>
      </c>
      <c r="EX150" s="420">
        <f t="shared" si="103"/>
        <v>0</v>
      </c>
      <c r="EY150" s="420">
        <f t="shared" si="103"/>
        <v>0</v>
      </c>
      <c r="EZ150" s="420">
        <f t="shared" si="103"/>
        <v>0</v>
      </c>
      <c r="FA150" s="420">
        <f t="shared" si="103"/>
        <v>0</v>
      </c>
      <c r="FB150" s="420">
        <f t="shared" si="103"/>
        <v>0</v>
      </c>
      <c r="FC150" s="420">
        <f t="shared" si="103"/>
        <v>0</v>
      </c>
      <c r="FD150" s="420">
        <f t="shared" si="103"/>
        <v>0</v>
      </c>
      <c r="FE150" s="420">
        <f t="shared" si="103"/>
        <v>0</v>
      </c>
      <c r="FF150" s="420">
        <f t="shared" si="103"/>
        <v>0</v>
      </c>
      <c r="FG150" s="420">
        <f t="shared" si="103"/>
        <v>0</v>
      </c>
      <c r="FH150" s="420">
        <f t="shared" si="103"/>
        <v>0</v>
      </c>
      <c r="FI150" s="420">
        <f t="shared" si="103"/>
        <v>0</v>
      </c>
      <c r="FJ150" s="420">
        <f t="shared" si="103"/>
        <v>0</v>
      </c>
      <c r="FK150" s="420">
        <f t="shared" si="103"/>
        <v>0</v>
      </c>
      <c r="FL150" s="420">
        <f t="shared" si="103"/>
        <v>0</v>
      </c>
      <c r="FM150" s="420">
        <f t="shared" si="103"/>
        <v>0</v>
      </c>
      <c r="FN150" s="420">
        <f t="shared" si="103"/>
        <v>0</v>
      </c>
      <c r="FO150" s="420">
        <f t="shared" si="103"/>
        <v>0</v>
      </c>
      <c r="FP150" s="420">
        <f t="shared" si="103"/>
        <v>0</v>
      </c>
      <c r="FQ150" s="420">
        <f t="shared" si="103"/>
        <v>0</v>
      </c>
      <c r="FR150" s="420">
        <f t="shared" si="103"/>
        <v>0</v>
      </c>
      <c r="FS150" s="420">
        <f t="shared" si="103"/>
        <v>0</v>
      </c>
      <c r="FT150" s="420">
        <f t="shared" si="103"/>
        <v>0</v>
      </c>
      <c r="FU150" s="420">
        <f t="shared" si="103"/>
        <v>0</v>
      </c>
      <c r="FV150" s="420">
        <f t="shared" si="103"/>
        <v>0</v>
      </c>
      <c r="FW150" s="420">
        <f t="shared" si="103"/>
        <v>0</v>
      </c>
      <c r="FX150" s="420">
        <f t="shared" si="103"/>
        <v>0</v>
      </c>
      <c r="FY150" s="420">
        <f t="shared" si="103"/>
        <v>0</v>
      </c>
      <c r="FZ150" s="420">
        <f t="shared" si="103"/>
        <v>0</v>
      </c>
      <c r="GA150" s="420">
        <f t="shared" si="103"/>
        <v>0</v>
      </c>
      <c r="GB150" s="420">
        <f t="shared" si="103"/>
        <v>0</v>
      </c>
      <c r="GC150" s="420">
        <f t="shared" si="103"/>
        <v>0</v>
      </c>
      <c r="GD150" s="420">
        <f t="shared" si="103"/>
        <v>0</v>
      </c>
      <c r="GE150" s="420">
        <f t="shared" si="103"/>
        <v>0</v>
      </c>
      <c r="GF150" s="420">
        <f t="shared" si="103"/>
        <v>0</v>
      </c>
      <c r="GG150" s="420">
        <f t="shared" si="103"/>
        <v>0</v>
      </c>
      <c r="GH150" s="420">
        <f t="shared" si="103"/>
        <v>0</v>
      </c>
      <c r="GI150" s="420">
        <f t="shared" si="103"/>
        <v>0</v>
      </c>
      <c r="GJ150" s="420">
        <f t="shared" si="103"/>
        <v>0</v>
      </c>
      <c r="GK150" s="420">
        <f t="shared" si="103"/>
        <v>0</v>
      </c>
      <c r="GL150" s="420">
        <f t="shared" si="103"/>
        <v>0</v>
      </c>
      <c r="GM150" s="420">
        <f t="shared" ref="GM150:IX150" si="104">TRANSPOSE(CoNames)</f>
        <v>0</v>
      </c>
      <c r="GN150" s="420">
        <f t="shared" si="104"/>
        <v>0</v>
      </c>
      <c r="GO150" s="420">
        <f t="shared" si="104"/>
        <v>0</v>
      </c>
      <c r="GP150" s="420">
        <f t="shared" si="104"/>
        <v>0</v>
      </c>
      <c r="GQ150" s="420">
        <f t="shared" si="104"/>
        <v>0</v>
      </c>
      <c r="GR150" s="420">
        <f t="shared" si="104"/>
        <v>0</v>
      </c>
      <c r="GS150" s="420">
        <f t="shared" si="104"/>
        <v>0</v>
      </c>
      <c r="GT150" s="420">
        <f t="shared" si="104"/>
        <v>0</v>
      </c>
      <c r="GU150" s="420">
        <f t="shared" si="104"/>
        <v>0</v>
      </c>
      <c r="GV150" s="420">
        <f t="shared" si="104"/>
        <v>0</v>
      </c>
      <c r="GW150" s="420">
        <f t="shared" si="104"/>
        <v>0</v>
      </c>
      <c r="GX150" s="420">
        <f t="shared" si="104"/>
        <v>0</v>
      </c>
      <c r="GY150" s="420">
        <f t="shared" si="104"/>
        <v>0</v>
      </c>
      <c r="GZ150" s="420">
        <f t="shared" si="104"/>
        <v>0</v>
      </c>
      <c r="HA150" s="420">
        <f t="shared" si="104"/>
        <v>0</v>
      </c>
      <c r="HB150" s="420">
        <f t="shared" si="104"/>
        <v>0</v>
      </c>
      <c r="HC150" s="420">
        <f t="shared" si="104"/>
        <v>0</v>
      </c>
      <c r="HD150" s="420">
        <f t="shared" si="104"/>
        <v>0</v>
      </c>
      <c r="HE150" s="420">
        <f t="shared" si="104"/>
        <v>0</v>
      </c>
      <c r="HF150" s="420">
        <f t="shared" si="104"/>
        <v>0</v>
      </c>
      <c r="HG150" s="420">
        <f t="shared" si="104"/>
        <v>0</v>
      </c>
      <c r="HH150" s="420">
        <f t="shared" si="104"/>
        <v>0</v>
      </c>
      <c r="HI150" s="420">
        <f t="shared" si="104"/>
        <v>0</v>
      </c>
      <c r="HJ150" s="420">
        <f t="shared" si="104"/>
        <v>0</v>
      </c>
      <c r="HK150" s="420">
        <f t="shared" si="104"/>
        <v>0</v>
      </c>
      <c r="HL150" s="420">
        <f t="shared" si="104"/>
        <v>0</v>
      </c>
      <c r="HM150" s="420">
        <f t="shared" si="104"/>
        <v>0</v>
      </c>
      <c r="HN150" s="420">
        <f t="shared" si="104"/>
        <v>0</v>
      </c>
      <c r="HO150" s="420">
        <f t="shared" si="104"/>
        <v>0</v>
      </c>
      <c r="HP150" s="420">
        <f t="shared" si="104"/>
        <v>0</v>
      </c>
      <c r="HQ150" s="420">
        <f t="shared" si="104"/>
        <v>0</v>
      </c>
      <c r="HR150" s="420">
        <f t="shared" si="104"/>
        <v>0</v>
      </c>
      <c r="HS150" s="420">
        <f t="shared" si="104"/>
        <v>0</v>
      </c>
      <c r="HT150" s="420">
        <f t="shared" si="104"/>
        <v>0</v>
      </c>
      <c r="HU150" s="420">
        <f t="shared" si="104"/>
        <v>0</v>
      </c>
      <c r="HV150" s="420">
        <f t="shared" si="104"/>
        <v>0</v>
      </c>
      <c r="HW150" s="420">
        <f t="shared" si="104"/>
        <v>0</v>
      </c>
      <c r="HX150" s="420">
        <f t="shared" si="104"/>
        <v>0</v>
      </c>
      <c r="HY150" s="420">
        <f t="shared" si="104"/>
        <v>0</v>
      </c>
      <c r="HZ150" s="420">
        <f t="shared" si="104"/>
        <v>0</v>
      </c>
      <c r="IA150" s="420">
        <f t="shared" si="104"/>
        <v>0</v>
      </c>
      <c r="IB150" s="420">
        <f t="shared" si="104"/>
        <v>0</v>
      </c>
      <c r="IC150" s="420">
        <f t="shared" si="104"/>
        <v>0</v>
      </c>
      <c r="ID150" s="420">
        <f t="shared" si="104"/>
        <v>0</v>
      </c>
      <c r="IE150" s="420">
        <f t="shared" si="104"/>
        <v>0</v>
      </c>
      <c r="IF150" s="420">
        <f t="shared" si="104"/>
        <v>0</v>
      </c>
      <c r="IG150" s="420">
        <f t="shared" si="104"/>
        <v>0</v>
      </c>
      <c r="IH150" s="420">
        <f t="shared" si="104"/>
        <v>0</v>
      </c>
      <c r="II150" s="420">
        <f t="shared" si="104"/>
        <v>0</v>
      </c>
      <c r="IJ150" s="420">
        <f t="shared" si="104"/>
        <v>0</v>
      </c>
      <c r="IK150" s="420">
        <f t="shared" si="104"/>
        <v>0</v>
      </c>
      <c r="IL150" s="420">
        <f t="shared" si="104"/>
        <v>0</v>
      </c>
      <c r="IM150" s="420">
        <f t="shared" si="104"/>
        <v>0</v>
      </c>
      <c r="IN150" s="420">
        <f t="shared" si="104"/>
        <v>0</v>
      </c>
      <c r="IO150" s="420">
        <f t="shared" si="104"/>
        <v>0</v>
      </c>
      <c r="IP150" s="420">
        <f t="shared" si="104"/>
        <v>0</v>
      </c>
      <c r="IQ150" s="420">
        <f t="shared" si="104"/>
        <v>0</v>
      </c>
      <c r="IR150" s="420">
        <f t="shared" si="104"/>
        <v>0</v>
      </c>
      <c r="IS150" s="420">
        <f t="shared" si="104"/>
        <v>0</v>
      </c>
      <c r="IT150" s="420">
        <f t="shared" si="104"/>
        <v>0</v>
      </c>
      <c r="IU150" s="420">
        <f t="shared" si="104"/>
        <v>0</v>
      </c>
      <c r="IV150" s="420">
        <f t="shared" si="104"/>
        <v>0</v>
      </c>
      <c r="IW150" s="420">
        <f t="shared" si="104"/>
        <v>0</v>
      </c>
      <c r="IX150" s="420">
        <f t="shared" si="104"/>
        <v>0</v>
      </c>
      <c r="IY150" s="420">
        <f t="shared" ref="IY150:KP150" si="105">TRANSPOSE(CoNames)</f>
        <v>0</v>
      </c>
      <c r="IZ150" s="420">
        <f t="shared" si="105"/>
        <v>0</v>
      </c>
      <c r="JA150" s="420">
        <f t="shared" si="105"/>
        <v>0</v>
      </c>
      <c r="JB150" s="420">
        <f t="shared" si="105"/>
        <v>0</v>
      </c>
      <c r="JC150" s="420">
        <f t="shared" si="105"/>
        <v>0</v>
      </c>
      <c r="JD150" s="420">
        <f t="shared" si="105"/>
        <v>0</v>
      </c>
      <c r="JE150" s="420">
        <f t="shared" si="105"/>
        <v>0</v>
      </c>
      <c r="JF150" s="420">
        <f t="shared" si="105"/>
        <v>0</v>
      </c>
      <c r="JG150" s="420">
        <f t="shared" si="105"/>
        <v>0</v>
      </c>
      <c r="JH150" s="420">
        <f t="shared" si="105"/>
        <v>0</v>
      </c>
      <c r="JI150" s="420">
        <f t="shared" si="105"/>
        <v>0</v>
      </c>
      <c r="JJ150" s="420">
        <f t="shared" si="105"/>
        <v>0</v>
      </c>
      <c r="JK150" s="420">
        <f t="shared" si="105"/>
        <v>0</v>
      </c>
      <c r="JL150" s="420">
        <f t="shared" si="105"/>
        <v>0</v>
      </c>
      <c r="JM150" s="420">
        <f t="shared" si="105"/>
        <v>0</v>
      </c>
      <c r="JN150" s="420">
        <f t="shared" si="105"/>
        <v>0</v>
      </c>
      <c r="JO150" s="420">
        <f t="shared" si="105"/>
        <v>0</v>
      </c>
      <c r="JP150" s="420">
        <f t="shared" si="105"/>
        <v>0</v>
      </c>
      <c r="JQ150" s="420">
        <f t="shared" si="105"/>
        <v>0</v>
      </c>
      <c r="JR150" s="420">
        <f t="shared" si="105"/>
        <v>0</v>
      </c>
      <c r="JS150" s="420">
        <f t="shared" si="105"/>
        <v>0</v>
      </c>
      <c r="JT150" s="420">
        <f t="shared" si="105"/>
        <v>0</v>
      </c>
      <c r="JU150" s="420">
        <f t="shared" si="105"/>
        <v>0</v>
      </c>
      <c r="JV150" s="420">
        <f t="shared" si="105"/>
        <v>0</v>
      </c>
      <c r="JW150" s="420">
        <f t="shared" si="105"/>
        <v>0</v>
      </c>
      <c r="JX150" s="420">
        <f t="shared" si="105"/>
        <v>0</v>
      </c>
      <c r="JY150" s="420">
        <f t="shared" si="105"/>
        <v>0</v>
      </c>
      <c r="JZ150" s="420">
        <f t="shared" si="105"/>
        <v>0</v>
      </c>
      <c r="KA150" s="420">
        <f t="shared" si="105"/>
        <v>0</v>
      </c>
      <c r="KB150" s="420">
        <f t="shared" si="105"/>
        <v>0</v>
      </c>
      <c r="KC150" s="420">
        <f t="shared" si="105"/>
        <v>0</v>
      </c>
      <c r="KD150" s="420">
        <f t="shared" si="105"/>
        <v>0</v>
      </c>
      <c r="KE150" s="420">
        <f t="shared" si="105"/>
        <v>0</v>
      </c>
      <c r="KF150" s="420">
        <f t="shared" si="105"/>
        <v>0</v>
      </c>
      <c r="KG150" s="420">
        <f t="shared" si="105"/>
        <v>0</v>
      </c>
      <c r="KH150" s="420">
        <f t="shared" si="105"/>
        <v>0</v>
      </c>
      <c r="KI150" s="420">
        <f t="shared" si="105"/>
        <v>0</v>
      </c>
      <c r="KJ150" s="420">
        <f t="shared" si="105"/>
        <v>0</v>
      </c>
      <c r="KK150" s="420">
        <f t="shared" si="105"/>
        <v>0</v>
      </c>
      <c r="KL150" s="420">
        <f t="shared" si="105"/>
        <v>0</v>
      </c>
      <c r="KM150" s="420">
        <f t="shared" si="105"/>
        <v>0</v>
      </c>
      <c r="KN150" s="420">
        <f t="shared" si="105"/>
        <v>0</v>
      </c>
      <c r="KO150" s="420">
        <f t="shared" si="105"/>
        <v>0</v>
      </c>
      <c r="KP150" s="420">
        <f t="shared" si="105"/>
        <v>0</v>
      </c>
      <c r="KQ150" s="243"/>
      <c r="KR150" s="243"/>
      <c r="KT150" s="40"/>
      <c r="KU150" s="52"/>
      <c r="KV150" s="243"/>
      <c r="KW150" s="243"/>
      <c r="KX150" s="242" t="s">
        <v>290</v>
      </c>
      <c r="KY150" s="245" t="s">
        <v>276</v>
      </c>
      <c r="LB150" s="242"/>
    </row>
    <row r="151" spans="1:314" ht="12" customHeight="1" outlineLevel="1" x14ac:dyDescent="0.25">
      <c r="A151" s="416" t="s">
        <v>45</v>
      </c>
      <c r="B151" s="417" t="s">
        <v>276</v>
      </c>
      <c r="C151" s="417" t="s">
        <v>42</v>
      </c>
      <c r="D151" s="417" t="s">
        <v>21</v>
      </c>
      <c r="E151" s="417"/>
      <c r="F151" s="417"/>
      <c r="G151" s="417"/>
      <c r="H151" s="417"/>
      <c r="I151" s="417"/>
      <c r="J151" s="417"/>
      <c r="K151" s="417"/>
      <c r="L151" s="417"/>
      <c r="M151" s="417"/>
      <c r="N151" s="417"/>
      <c r="O151" s="417"/>
      <c r="P151" s="417"/>
      <c r="Q151" s="417"/>
      <c r="R151" s="417"/>
      <c r="S151" s="417"/>
      <c r="T151" s="417"/>
      <c r="U151" s="417"/>
      <c r="V151" s="417"/>
      <c r="W151" s="417"/>
      <c r="X151" s="417"/>
      <c r="Y151" s="417"/>
      <c r="Z151" s="417"/>
      <c r="AA151" s="417"/>
      <c r="AB151" s="417"/>
      <c r="AC151" s="417"/>
      <c r="AD151" s="417"/>
      <c r="AE151" s="418"/>
      <c r="AF151" s="419"/>
      <c r="AG151" s="417"/>
      <c r="AH151" s="417"/>
      <c r="AI151" s="417"/>
      <c r="AJ151" s="417"/>
      <c r="AK151" s="417"/>
      <c r="AL151" s="417"/>
      <c r="AM151" s="417"/>
      <c r="AN151" s="417"/>
      <c r="AO151" s="417"/>
      <c r="AP151" s="417"/>
      <c r="AQ151" s="417"/>
      <c r="AR151" s="417"/>
      <c r="AS151" s="417"/>
      <c r="AT151" s="417"/>
      <c r="AU151" s="417"/>
      <c r="AV151" s="417"/>
      <c r="AW151" s="417"/>
      <c r="AX151" s="417"/>
      <c r="AY151" s="417"/>
      <c r="AZ151" s="417"/>
      <c r="BA151" s="417"/>
      <c r="BB151" s="417"/>
      <c r="BC151" s="417"/>
      <c r="BD151" s="417"/>
      <c r="BE151" s="417"/>
      <c r="BF151" s="417"/>
      <c r="BG151" s="417"/>
      <c r="BH151" s="417"/>
      <c r="BI151" s="417"/>
      <c r="BJ151" s="417"/>
      <c r="BK151" s="417"/>
      <c r="BL151" s="417"/>
      <c r="BM151" s="417"/>
      <c r="BN151" s="417"/>
      <c r="BO151" s="417"/>
      <c r="BP151" s="417"/>
      <c r="BQ151" s="417"/>
      <c r="BR151" s="417"/>
      <c r="BS151" s="417"/>
      <c r="BT151" s="417"/>
      <c r="BU151" s="417"/>
      <c r="BV151" s="417"/>
      <c r="BW151" s="417"/>
      <c r="BX151" s="417"/>
      <c r="BY151" s="417"/>
      <c r="BZ151" s="417"/>
      <c r="CA151" s="417"/>
      <c r="CB151" s="417"/>
      <c r="CC151" s="417"/>
      <c r="CD151" s="417"/>
      <c r="CE151" s="417"/>
      <c r="CF151" s="417"/>
      <c r="CG151" s="417"/>
      <c r="CH151" s="417"/>
      <c r="CI151" s="417"/>
      <c r="CJ151" s="417"/>
      <c r="CK151" s="417"/>
      <c r="CL151" s="417"/>
      <c r="CM151" s="417"/>
      <c r="CN151" s="417"/>
      <c r="CO151" s="417"/>
      <c r="CP151" s="417"/>
      <c r="CQ151" s="417"/>
      <c r="CR151" s="417"/>
      <c r="CS151" s="417"/>
      <c r="CT151" s="417"/>
      <c r="CU151" s="417"/>
      <c r="CV151" s="417"/>
      <c r="CW151" s="417"/>
      <c r="CX151" s="417"/>
      <c r="CY151" s="417"/>
      <c r="CZ151" s="417"/>
      <c r="DA151" s="417"/>
      <c r="DB151" s="417"/>
      <c r="DC151" s="417"/>
      <c r="DD151" s="417"/>
      <c r="DE151" s="417"/>
      <c r="DF151" s="417"/>
      <c r="DG151" s="417"/>
      <c r="DH151" s="417"/>
      <c r="DI151" s="417"/>
      <c r="DJ151" s="417"/>
      <c r="DK151" s="417"/>
      <c r="DL151" s="417"/>
      <c r="DM151" s="417"/>
      <c r="DN151" s="417"/>
      <c r="DO151" s="417"/>
      <c r="DP151" s="417"/>
      <c r="DQ151" s="417"/>
      <c r="DR151" s="417"/>
      <c r="DS151" s="417"/>
      <c r="DT151" s="417"/>
      <c r="DU151" s="417"/>
      <c r="DV151" s="417"/>
      <c r="DW151" s="417"/>
      <c r="DX151" s="417"/>
      <c r="DY151" s="417"/>
      <c r="DZ151" s="417"/>
      <c r="EA151" s="417"/>
      <c r="EB151" s="417"/>
      <c r="EC151" s="417"/>
      <c r="ED151" s="417"/>
      <c r="EE151" s="417"/>
      <c r="EF151" s="417"/>
      <c r="EG151" s="417"/>
      <c r="EH151" s="417"/>
      <c r="EI151" s="417"/>
      <c r="EJ151" s="417"/>
      <c r="EK151" s="417"/>
      <c r="EL151" s="417"/>
      <c r="EM151" s="417"/>
      <c r="EN151" s="417"/>
      <c r="EO151" s="417"/>
      <c r="EP151" s="417"/>
      <c r="EQ151" s="417"/>
      <c r="ER151" s="417"/>
      <c r="ES151" s="417"/>
      <c r="ET151" s="417"/>
      <c r="EU151" s="417"/>
      <c r="EV151" s="417"/>
      <c r="EW151" s="417"/>
      <c r="EX151" s="417"/>
      <c r="EY151" s="417"/>
      <c r="EZ151" s="417"/>
      <c r="FA151" s="417"/>
      <c r="FB151" s="417"/>
      <c r="FC151" s="417"/>
      <c r="FD151" s="417"/>
      <c r="FE151" s="417"/>
      <c r="FF151" s="417"/>
      <c r="FG151" s="417"/>
      <c r="FH151" s="417"/>
      <c r="FI151" s="417"/>
      <c r="FJ151" s="417"/>
      <c r="FK151" s="417"/>
      <c r="FL151" s="417"/>
      <c r="FM151" s="417"/>
      <c r="FN151" s="417"/>
      <c r="FO151" s="417"/>
      <c r="FP151" s="417"/>
      <c r="FQ151" s="417"/>
      <c r="FR151" s="417"/>
      <c r="FS151" s="417"/>
      <c r="FT151" s="417"/>
      <c r="FU151" s="417"/>
      <c r="FV151" s="417"/>
      <c r="FW151" s="417"/>
      <c r="FX151" s="417"/>
      <c r="FY151" s="417"/>
      <c r="FZ151" s="417"/>
      <c r="GA151" s="417"/>
      <c r="GB151" s="417"/>
      <c r="GC151" s="417"/>
      <c r="GD151" s="417"/>
      <c r="GE151" s="417"/>
      <c r="GF151" s="417"/>
      <c r="GG151" s="417"/>
      <c r="GH151" s="417"/>
      <c r="GI151" s="417"/>
      <c r="GJ151" s="417"/>
      <c r="GK151" s="417"/>
      <c r="GL151" s="417"/>
      <c r="GM151" s="417"/>
      <c r="GN151" s="417"/>
      <c r="GO151" s="417"/>
      <c r="GP151" s="417"/>
      <c r="GQ151" s="417"/>
      <c r="GR151" s="417"/>
      <c r="GS151" s="417"/>
      <c r="GT151" s="417"/>
      <c r="GU151" s="417"/>
      <c r="GV151" s="417"/>
      <c r="GW151" s="417"/>
      <c r="GX151" s="417"/>
      <c r="GY151" s="417"/>
      <c r="GZ151" s="417"/>
      <c r="HA151" s="417"/>
      <c r="HB151" s="417"/>
      <c r="HC151" s="417"/>
      <c r="HD151" s="417"/>
      <c r="HE151" s="417"/>
      <c r="HF151" s="417"/>
      <c r="HG151" s="417"/>
      <c r="HH151" s="417"/>
      <c r="HI151" s="417"/>
      <c r="HJ151" s="417"/>
      <c r="HK151" s="417"/>
      <c r="HL151" s="417"/>
      <c r="HM151" s="417"/>
      <c r="HN151" s="417"/>
      <c r="HO151" s="417"/>
      <c r="HP151" s="417"/>
      <c r="HQ151" s="417"/>
      <c r="HR151" s="417"/>
      <c r="HS151" s="417"/>
      <c r="HT151" s="417"/>
      <c r="HU151" s="417"/>
      <c r="HV151" s="417"/>
      <c r="HW151" s="417"/>
      <c r="HX151" s="417"/>
      <c r="HY151" s="417"/>
      <c r="HZ151" s="419"/>
      <c r="IA151" s="417"/>
      <c r="IB151" s="417"/>
      <c r="IC151" s="417"/>
      <c r="ID151" s="417"/>
      <c r="IE151" s="417"/>
      <c r="IF151" s="417"/>
      <c r="IG151" s="417"/>
      <c r="IH151" s="417"/>
      <c r="II151" s="417"/>
      <c r="IJ151" s="417"/>
      <c r="IK151" s="417"/>
      <c r="IL151" s="417"/>
      <c r="IM151" s="417"/>
      <c r="IN151" s="417"/>
      <c r="IO151" s="417"/>
      <c r="IP151" s="417"/>
      <c r="IQ151" s="417"/>
      <c r="IR151" s="417"/>
      <c r="IS151" s="417"/>
      <c r="IT151" s="417"/>
      <c r="IU151" s="417"/>
      <c r="IV151" s="417"/>
      <c r="IW151" s="417"/>
      <c r="IX151" s="417"/>
      <c r="IY151" s="417"/>
      <c r="IZ151" s="417"/>
      <c r="JA151" s="417"/>
      <c r="JB151" s="417"/>
      <c r="JC151" s="417"/>
      <c r="JD151" s="417"/>
      <c r="JE151" s="417"/>
      <c r="JF151" s="417"/>
      <c r="JG151" s="417"/>
      <c r="JH151" s="417"/>
      <c r="JI151" s="417"/>
      <c r="JJ151" s="417"/>
      <c r="JK151" s="417"/>
      <c r="JL151" s="417"/>
      <c r="JM151" s="417"/>
      <c r="JN151" s="417"/>
      <c r="JO151" s="417"/>
      <c r="JP151" s="417"/>
      <c r="JQ151" s="417"/>
      <c r="JR151" s="417"/>
      <c r="JS151" s="417"/>
      <c r="JT151" s="417"/>
      <c r="JU151" s="417"/>
      <c r="JV151" s="417"/>
      <c r="JW151" s="417"/>
      <c r="JX151" s="417"/>
      <c r="JY151" s="417"/>
      <c r="JZ151" s="417"/>
      <c r="KA151" s="417"/>
      <c r="KB151" s="417"/>
      <c r="KC151" s="417"/>
      <c r="KD151" s="417"/>
      <c r="KE151" s="417"/>
      <c r="KF151" s="417"/>
      <c r="KG151" s="417"/>
      <c r="KH151" s="417"/>
      <c r="KI151" s="417"/>
      <c r="KJ151" s="417"/>
      <c r="KK151" s="417"/>
      <c r="KL151" s="417"/>
      <c r="KM151" s="417"/>
      <c r="KN151" s="417"/>
      <c r="KO151" s="417"/>
      <c r="KP151" s="417"/>
      <c r="KQ151" s="243"/>
      <c r="KR151" s="243"/>
      <c r="KS151" s="243"/>
      <c r="KT151" s="244"/>
      <c r="KU151" s="243"/>
      <c r="KV151" s="243"/>
      <c r="KW151" s="243"/>
      <c r="KX151" s="242" t="s">
        <v>350</v>
      </c>
      <c r="KY151" s="245" t="s">
        <v>276</v>
      </c>
      <c r="LB151" s="242"/>
    </row>
    <row r="152" spans="1:314" ht="12" customHeight="1" outlineLevel="1" x14ac:dyDescent="0.25">
      <c r="A152" s="416" t="s">
        <v>182</v>
      </c>
      <c r="B152" s="417" t="s">
        <v>276</v>
      </c>
      <c r="C152" s="417" t="str">
        <f t="shared" ref="C152:BN152" si="106">C$131</f>
        <v/>
      </c>
      <c r="D152" s="417" t="str">
        <f t="shared" si="106"/>
        <v/>
      </c>
      <c r="E152" s="417" t="str">
        <f t="shared" si="106"/>
        <v/>
      </c>
      <c r="F152" s="417" t="str">
        <f t="shared" si="106"/>
        <v/>
      </c>
      <c r="G152" s="417" t="str">
        <f t="shared" si="106"/>
        <v/>
      </c>
      <c r="H152" s="417" t="str">
        <f t="shared" si="106"/>
        <v/>
      </c>
      <c r="I152" s="417" t="str">
        <f t="shared" si="106"/>
        <v/>
      </c>
      <c r="J152" s="417" t="str">
        <f t="shared" si="106"/>
        <v/>
      </c>
      <c r="K152" s="417" t="str">
        <f t="shared" si="106"/>
        <v/>
      </c>
      <c r="L152" s="417" t="str">
        <f t="shared" si="106"/>
        <v/>
      </c>
      <c r="M152" s="417" t="str">
        <f t="shared" si="106"/>
        <v/>
      </c>
      <c r="N152" s="417" t="str">
        <f t="shared" si="106"/>
        <v/>
      </c>
      <c r="O152" s="417" t="str">
        <f t="shared" si="106"/>
        <v/>
      </c>
      <c r="P152" s="417" t="str">
        <f t="shared" si="106"/>
        <v/>
      </c>
      <c r="Q152" s="417" t="str">
        <f t="shared" si="106"/>
        <v/>
      </c>
      <c r="R152" s="417" t="str">
        <f t="shared" si="106"/>
        <v/>
      </c>
      <c r="S152" s="417" t="str">
        <f t="shared" si="106"/>
        <v/>
      </c>
      <c r="T152" s="417" t="str">
        <f t="shared" si="106"/>
        <v/>
      </c>
      <c r="U152" s="417" t="str">
        <f t="shared" si="106"/>
        <v/>
      </c>
      <c r="V152" s="417" t="str">
        <f t="shared" si="106"/>
        <v/>
      </c>
      <c r="W152" s="417" t="str">
        <f t="shared" si="106"/>
        <v/>
      </c>
      <c r="X152" s="417" t="str">
        <f t="shared" si="106"/>
        <v/>
      </c>
      <c r="Y152" s="417" t="str">
        <f t="shared" si="106"/>
        <v/>
      </c>
      <c r="Z152" s="417" t="str">
        <f t="shared" si="106"/>
        <v/>
      </c>
      <c r="AA152" s="417" t="str">
        <f t="shared" si="106"/>
        <v/>
      </c>
      <c r="AB152" s="417" t="str">
        <f t="shared" si="106"/>
        <v/>
      </c>
      <c r="AC152" s="417" t="str">
        <f t="shared" si="106"/>
        <v/>
      </c>
      <c r="AD152" s="417" t="str">
        <f t="shared" si="106"/>
        <v/>
      </c>
      <c r="AE152" s="417" t="str">
        <f t="shared" si="106"/>
        <v/>
      </c>
      <c r="AF152" s="417" t="str">
        <f t="shared" si="106"/>
        <v/>
      </c>
      <c r="AG152" s="417" t="str">
        <f t="shared" si="106"/>
        <v/>
      </c>
      <c r="AH152" s="417" t="str">
        <f t="shared" si="106"/>
        <v/>
      </c>
      <c r="AI152" s="417" t="str">
        <f t="shared" si="106"/>
        <v/>
      </c>
      <c r="AJ152" s="417" t="str">
        <f t="shared" si="106"/>
        <v/>
      </c>
      <c r="AK152" s="417" t="str">
        <f t="shared" si="106"/>
        <v/>
      </c>
      <c r="AL152" s="417" t="str">
        <f t="shared" si="106"/>
        <v/>
      </c>
      <c r="AM152" s="417" t="str">
        <f t="shared" si="106"/>
        <v/>
      </c>
      <c r="AN152" s="417" t="str">
        <f t="shared" si="106"/>
        <v/>
      </c>
      <c r="AO152" s="417" t="str">
        <f t="shared" si="106"/>
        <v/>
      </c>
      <c r="AP152" s="417" t="str">
        <f t="shared" si="106"/>
        <v/>
      </c>
      <c r="AQ152" s="417" t="str">
        <f t="shared" si="106"/>
        <v/>
      </c>
      <c r="AR152" s="417" t="str">
        <f t="shared" si="106"/>
        <v/>
      </c>
      <c r="AS152" s="417" t="str">
        <f t="shared" si="106"/>
        <v/>
      </c>
      <c r="AT152" s="417" t="str">
        <f t="shared" si="106"/>
        <v/>
      </c>
      <c r="AU152" s="417" t="str">
        <f t="shared" si="106"/>
        <v/>
      </c>
      <c r="AV152" s="417" t="str">
        <f t="shared" si="106"/>
        <v/>
      </c>
      <c r="AW152" s="417" t="str">
        <f t="shared" si="106"/>
        <v/>
      </c>
      <c r="AX152" s="417" t="str">
        <f t="shared" si="106"/>
        <v/>
      </c>
      <c r="AY152" s="417" t="str">
        <f t="shared" si="106"/>
        <v/>
      </c>
      <c r="AZ152" s="417" t="str">
        <f t="shared" si="106"/>
        <v/>
      </c>
      <c r="BA152" s="417" t="str">
        <f t="shared" si="106"/>
        <v/>
      </c>
      <c r="BB152" s="417" t="str">
        <f t="shared" si="106"/>
        <v/>
      </c>
      <c r="BC152" s="417" t="str">
        <f t="shared" si="106"/>
        <v/>
      </c>
      <c r="BD152" s="417" t="str">
        <f t="shared" si="106"/>
        <v/>
      </c>
      <c r="BE152" s="417" t="str">
        <f t="shared" si="106"/>
        <v/>
      </c>
      <c r="BF152" s="417" t="str">
        <f t="shared" si="106"/>
        <v/>
      </c>
      <c r="BG152" s="417" t="str">
        <f t="shared" si="106"/>
        <v/>
      </c>
      <c r="BH152" s="417" t="str">
        <f t="shared" si="106"/>
        <v/>
      </c>
      <c r="BI152" s="417" t="str">
        <f t="shared" si="106"/>
        <v/>
      </c>
      <c r="BJ152" s="417" t="str">
        <f t="shared" si="106"/>
        <v/>
      </c>
      <c r="BK152" s="417" t="str">
        <f t="shared" si="106"/>
        <v/>
      </c>
      <c r="BL152" s="417" t="str">
        <f t="shared" si="106"/>
        <v/>
      </c>
      <c r="BM152" s="417" t="str">
        <f t="shared" si="106"/>
        <v/>
      </c>
      <c r="BN152" s="417" t="str">
        <f t="shared" si="106"/>
        <v/>
      </c>
      <c r="BO152" s="417" t="str">
        <f t="shared" ref="BO152:DZ152" si="107">BO$131</f>
        <v/>
      </c>
      <c r="BP152" s="417" t="str">
        <f t="shared" si="107"/>
        <v/>
      </c>
      <c r="BQ152" s="417" t="str">
        <f t="shared" si="107"/>
        <v/>
      </c>
      <c r="BR152" s="417" t="str">
        <f t="shared" si="107"/>
        <v/>
      </c>
      <c r="BS152" s="417" t="str">
        <f t="shared" si="107"/>
        <v/>
      </c>
      <c r="BT152" s="417" t="str">
        <f t="shared" si="107"/>
        <v/>
      </c>
      <c r="BU152" s="417" t="str">
        <f t="shared" si="107"/>
        <v/>
      </c>
      <c r="BV152" s="417" t="str">
        <f t="shared" si="107"/>
        <v/>
      </c>
      <c r="BW152" s="417" t="str">
        <f t="shared" si="107"/>
        <v/>
      </c>
      <c r="BX152" s="417" t="str">
        <f t="shared" si="107"/>
        <v/>
      </c>
      <c r="BY152" s="417" t="str">
        <f t="shared" si="107"/>
        <v/>
      </c>
      <c r="BZ152" s="417" t="str">
        <f t="shared" si="107"/>
        <v/>
      </c>
      <c r="CA152" s="417" t="str">
        <f t="shared" si="107"/>
        <v/>
      </c>
      <c r="CB152" s="417" t="str">
        <f t="shared" si="107"/>
        <v/>
      </c>
      <c r="CC152" s="417" t="str">
        <f t="shared" si="107"/>
        <v/>
      </c>
      <c r="CD152" s="417" t="str">
        <f t="shared" si="107"/>
        <v/>
      </c>
      <c r="CE152" s="417" t="str">
        <f t="shared" si="107"/>
        <v/>
      </c>
      <c r="CF152" s="417" t="str">
        <f t="shared" si="107"/>
        <v/>
      </c>
      <c r="CG152" s="417" t="str">
        <f t="shared" si="107"/>
        <v/>
      </c>
      <c r="CH152" s="417" t="str">
        <f t="shared" si="107"/>
        <v/>
      </c>
      <c r="CI152" s="417" t="str">
        <f t="shared" si="107"/>
        <v/>
      </c>
      <c r="CJ152" s="417" t="str">
        <f t="shared" si="107"/>
        <v/>
      </c>
      <c r="CK152" s="417" t="str">
        <f t="shared" si="107"/>
        <v/>
      </c>
      <c r="CL152" s="417" t="str">
        <f t="shared" si="107"/>
        <v/>
      </c>
      <c r="CM152" s="417" t="str">
        <f t="shared" si="107"/>
        <v/>
      </c>
      <c r="CN152" s="417" t="str">
        <f t="shared" si="107"/>
        <v/>
      </c>
      <c r="CO152" s="417" t="str">
        <f t="shared" si="107"/>
        <v/>
      </c>
      <c r="CP152" s="417" t="str">
        <f t="shared" si="107"/>
        <v/>
      </c>
      <c r="CQ152" s="417" t="str">
        <f t="shared" si="107"/>
        <v/>
      </c>
      <c r="CR152" s="417" t="str">
        <f t="shared" si="107"/>
        <v/>
      </c>
      <c r="CS152" s="417" t="str">
        <f t="shared" si="107"/>
        <v/>
      </c>
      <c r="CT152" s="417" t="str">
        <f t="shared" si="107"/>
        <v/>
      </c>
      <c r="CU152" s="417" t="str">
        <f t="shared" si="107"/>
        <v/>
      </c>
      <c r="CV152" s="417" t="str">
        <f t="shared" si="107"/>
        <v/>
      </c>
      <c r="CW152" s="417" t="str">
        <f t="shared" si="107"/>
        <v/>
      </c>
      <c r="CX152" s="417" t="str">
        <f t="shared" si="107"/>
        <v/>
      </c>
      <c r="CY152" s="417" t="str">
        <f t="shared" si="107"/>
        <v/>
      </c>
      <c r="CZ152" s="417" t="str">
        <f t="shared" si="107"/>
        <v/>
      </c>
      <c r="DA152" s="417" t="str">
        <f t="shared" si="107"/>
        <v/>
      </c>
      <c r="DB152" s="417" t="str">
        <f t="shared" si="107"/>
        <v/>
      </c>
      <c r="DC152" s="417" t="str">
        <f t="shared" si="107"/>
        <v/>
      </c>
      <c r="DD152" s="417" t="str">
        <f t="shared" si="107"/>
        <v/>
      </c>
      <c r="DE152" s="417" t="str">
        <f t="shared" si="107"/>
        <v/>
      </c>
      <c r="DF152" s="417" t="str">
        <f t="shared" si="107"/>
        <v/>
      </c>
      <c r="DG152" s="417" t="str">
        <f t="shared" si="107"/>
        <v/>
      </c>
      <c r="DH152" s="417" t="str">
        <f t="shared" si="107"/>
        <v/>
      </c>
      <c r="DI152" s="417" t="str">
        <f t="shared" si="107"/>
        <v/>
      </c>
      <c r="DJ152" s="417" t="str">
        <f t="shared" si="107"/>
        <v/>
      </c>
      <c r="DK152" s="417" t="str">
        <f t="shared" si="107"/>
        <v/>
      </c>
      <c r="DL152" s="417" t="str">
        <f t="shared" si="107"/>
        <v/>
      </c>
      <c r="DM152" s="417" t="str">
        <f t="shared" si="107"/>
        <v/>
      </c>
      <c r="DN152" s="417" t="str">
        <f t="shared" si="107"/>
        <v/>
      </c>
      <c r="DO152" s="417" t="str">
        <f t="shared" si="107"/>
        <v/>
      </c>
      <c r="DP152" s="417" t="str">
        <f t="shared" si="107"/>
        <v/>
      </c>
      <c r="DQ152" s="417" t="str">
        <f t="shared" si="107"/>
        <v/>
      </c>
      <c r="DR152" s="417" t="str">
        <f t="shared" si="107"/>
        <v/>
      </c>
      <c r="DS152" s="417" t="str">
        <f t="shared" si="107"/>
        <v/>
      </c>
      <c r="DT152" s="417" t="str">
        <f t="shared" si="107"/>
        <v/>
      </c>
      <c r="DU152" s="417" t="str">
        <f t="shared" si="107"/>
        <v/>
      </c>
      <c r="DV152" s="417" t="str">
        <f t="shared" si="107"/>
        <v/>
      </c>
      <c r="DW152" s="417" t="str">
        <f t="shared" si="107"/>
        <v/>
      </c>
      <c r="DX152" s="417" t="str">
        <f t="shared" si="107"/>
        <v/>
      </c>
      <c r="DY152" s="417" t="str">
        <f t="shared" si="107"/>
        <v/>
      </c>
      <c r="DZ152" s="417" t="str">
        <f t="shared" si="107"/>
        <v/>
      </c>
      <c r="EA152" s="417" t="str">
        <f t="shared" ref="EA152:GL152" si="108">EA$131</f>
        <v/>
      </c>
      <c r="EB152" s="417" t="str">
        <f t="shared" si="108"/>
        <v/>
      </c>
      <c r="EC152" s="417" t="str">
        <f t="shared" si="108"/>
        <v/>
      </c>
      <c r="ED152" s="417" t="str">
        <f t="shared" si="108"/>
        <v/>
      </c>
      <c r="EE152" s="417" t="str">
        <f t="shared" si="108"/>
        <v/>
      </c>
      <c r="EF152" s="417" t="str">
        <f t="shared" si="108"/>
        <v/>
      </c>
      <c r="EG152" s="417" t="str">
        <f t="shared" si="108"/>
        <v/>
      </c>
      <c r="EH152" s="417" t="str">
        <f t="shared" si="108"/>
        <v/>
      </c>
      <c r="EI152" s="417" t="str">
        <f t="shared" si="108"/>
        <v/>
      </c>
      <c r="EJ152" s="417" t="str">
        <f t="shared" si="108"/>
        <v/>
      </c>
      <c r="EK152" s="417" t="str">
        <f t="shared" si="108"/>
        <v/>
      </c>
      <c r="EL152" s="417" t="str">
        <f t="shared" si="108"/>
        <v/>
      </c>
      <c r="EM152" s="417" t="str">
        <f t="shared" si="108"/>
        <v/>
      </c>
      <c r="EN152" s="417" t="str">
        <f t="shared" si="108"/>
        <v/>
      </c>
      <c r="EO152" s="417" t="str">
        <f t="shared" si="108"/>
        <v/>
      </c>
      <c r="EP152" s="417" t="str">
        <f t="shared" si="108"/>
        <v/>
      </c>
      <c r="EQ152" s="417" t="str">
        <f t="shared" si="108"/>
        <v/>
      </c>
      <c r="ER152" s="417" t="str">
        <f t="shared" si="108"/>
        <v/>
      </c>
      <c r="ES152" s="417" t="str">
        <f t="shared" si="108"/>
        <v/>
      </c>
      <c r="ET152" s="417" t="str">
        <f t="shared" si="108"/>
        <v/>
      </c>
      <c r="EU152" s="417" t="str">
        <f t="shared" si="108"/>
        <v/>
      </c>
      <c r="EV152" s="417" t="str">
        <f t="shared" si="108"/>
        <v/>
      </c>
      <c r="EW152" s="417" t="str">
        <f t="shared" si="108"/>
        <v/>
      </c>
      <c r="EX152" s="417" t="str">
        <f t="shared" si="108"/>
        <v/>
      </c>
      <c r="EY152" s="417" t="str">
        <f t="shared" si="108"/>
        <v/>
      </c>
      <c r="EZ152" s="417" t="str">
        <f t="shared" si="108"/>
        <v/>
      </c>
      <c r="FA152" s="417" t="str">
        <f t="shared" si="108"/>
        <v/>
      </c>
      <c r="FB152" s="417" t="str">
        <f t="shared" si="108"/>
        <v/>
      </c>
      <c r="FC152" s="417" t="str">
        <f t="shared" si="108"/>
        <v/>
      </c>
      <c r="FD152" s="417" t="str">
        <f t="shared" si="108"/>
        <v/>
      </c>
      <c r="FE152" s="417" t="str">
        <f t="shared" si="108"/>
        <v/>
      </c>
      <c r="FF152" s="417" t="str">
        <f t="shared" si="108"/>
        <v/>
      </c>
      <c r="FG152" s="417" t="str">
        <f t="shared" si="108"/>
        <v/>
      </c>
      <c r="FH152" s="417" t="str">
        <f t="shared" si="108"/>
        <v/>
      </c>
      <c r="FI152" s="417" t="str">
        <f t="shared" si="108"/>
        <v/>
      </c>
      <c r="FJ152" s="417" t="str">
        <f t="shared" si="108"/>
        <v/>
      </c>
      <c r="FK152" s="417" t="str">
        <f t="shared" si="108"/>
        <v/>
      </c>
      <c r="FL152" s="417" t="str">
        <f t="shared" si="108"/>
        <v/>
      </c>
      <c r="FM152" s="417" t="str">
        <f t="shared" si="108"/>
        <v/>
      </c>
      <c r="FN152" s="417" t="str">
        <f t="shared" si="108"/>
        <v/>
      </c>
      <c r="FO152" s="417" t="str">
        <f t="shared" si="108"/>
        <v/>
      </c>
      <c r="FP152" s="417" t="str">
        <f t="shared" si="108"/>
        <v/>
      </c>
      <c r="FQ152" s="417" t="str">
        <f t="shared" si="108"/>
        <v/>
      </c>
      <c r="FR152" s="417" t="str">
        <f t="shared" si="108"/>
        <v/>
      </c>
      <c r="FS152" s="417" t="str">
        <f t="shared" si="108"/>
        <v/>
      </c>
      <c r="FT152" s="417" t="str">
        <f t="shared" si="108"/>
        <v/>
      </c>
      <c r="FU152" s="417" t="str">
        <f t="shared" si="108"/>
        <v/>
      </c>
      <c r="FV152" s="417" t="str">
        <f t="shared" si="108"/>
        <v/>
      </c>
      <c r="FW152" s="417" t="str">
        <f t="shared" si="108"/>
        <v/>
      </c>
      <c r="FX152" s="417" t="str">
        <f t="shared" si="108"/>
        <v/>
      </c>
      <c r="FY152" s="417" t="str">
        <f t="shared" si="108"/>
        <v/>
      </c>
      <c r="FZ152" s="417" t="str">
        <f t="shared" si="108"/>
        <v/>
      </c>
      <c r="GA152" s="417" t="str">
        <f t="shared" si="108"/>
        <v/>
      </c>
      <c r="GB152" s="417" t="str">
        <f t="shared" si="108"/>
        <v/>
      </c>
      <c r="GC152" s="417" t="str">
        <f t="shared" si="108"/>
        <v/>
      </c>
      <c r="GD152" s="417" t="str">
        <f t="shared" si="108"/>
        <v/>
      </c>
      <c r="GE152" s="417" t="str">
        <f t="shared" si="108"/>
        <v/>
      </c>
      <c r="GF152" s="417" t="str">
        <f t="shared" si="108"/>
        <v/>
      </c>
      <c r="GG152" s="417" t="str">
        <f t="shared" si="108"/>
        <v/>
      </c>
      <c r="GH152" s="417" t="str">
        <f t="shared" si="108"/>
        <v/>
      </c>
      <c r="GI152" s="417" t="str">
        <f t="shared" si="108"/>
        <v/>
      </c>
      <c r="GJ152" s="417" t="str">
        <f t="shared" si="108"/>
        <v/>
      </c>
      <c r="GK152" s="417" t="str">
        <f t="shared" si="108"/>
        <v/>
      </c>
      <c r="GL152" s="417" t="str">
        <f t="shared" si="108"/>
        <v/>
      </c>
      <c r="GM152" s="417" t="str">
        <f t="shared" ref="GM152:IX152" si="109">GM$131</f>
        <v/>
      </c>
      <c r="GN152" s="417" t="str">
        <f t="shared" si="109"/>
        <v/>
      </c>
      <c r="GO152" s="417" t="str">
        <f t="shared" si="109"/>
        <v/>
      </c>
      <c r="GP152" s="417" t="str">
        <f t="shared" si="109"/>
        <v/>
      </c>
      <c r="GQ152" s="417" t="str">
        <f t="shared" si="109"/>
        <v/>
      </c>
      <c r="GR152" s="417" t="str">
        <f t="shared" si="109"/>
        <v/>
      </c>
      <c r="GS152" s="417" t="str">
        <f t="shared" si="109"/>
        <v/>
      </c>
      <c r="GT152" s="417" t="str">
        <f t="shared" si="109"/>
        <v/>
      </c>
      <c r="GU152" s="417" t="str">
        <f t="shared" si="109"/>
        <v/>
      </c>
      <c r="GV152" s="417" t="str">
        <f t="shared" si="109"/>
        <v/>
      </c>
      <c r="GW152" s="417" t="str">
        <f t="shared" si="109"/>
        <v/>
      </c>
      <c r="GX152" s="417" t="str">
        <f t="shared" si="109"/>
        <v/>
      </c>
      <c r="GY152" s="417" t="str">
        <f t="shared" si="109"/>
        <v/>
      </c>
      <c r="GZ152" s="417" t="str">
        <f t="shared" si="109"/>
        <v/>
      </c>
      <c r="HA152" s="417" t="str">
        <f t="shared" si="109"/>
        <v/>
      </c>
      <c r="HB152" s="417" t="str">
        <f t="shared" si="109"/>
        <v/>
      </c>
      <c r="HC152" s="417" t="str">
        <f t="shared" si="109"/>
        <v/>
      </c>
      <c r="HD152" s="417" t="str">
        <f t="shared" si="109"/>
        <v/>
      </c>
      <c r="HE152" s="417" t="str">
        <f t="shared" si="109"/>
        <v/>
      </c>
      <c r="HF152" s="417" t="str">
        <f t="shared" si="109"/>
        <v/>
      </c>
      <c r="HG152" s="417" t="str">
        <f t="shared" si="109"/>
        <v/>
      </c>
      <c r="HH152" s="417" t="str">
        <f t="shared" si="109"/>
        <v/>
      </c>
      <c r="HI152" s="417" t="str">
        <f t="shared" si="109"/>
        <v/>
      </c>
      <c r="HJ152" s="417" t="str">
        <f t="shared" si="109"/>
        <v/>
      </c>
      <c r="HK152" s="417" t="str">
        <f t="shared" si="109"/>
        <v/>
      </c>
      <c r="HL152" s="417" t="str">
        <f t="shared" si="109"/>
        <v/>
      </c>
      <c r="HM152" s="417" t="str">
        <f t="shared" si="109"/>
        <v/>
      </c>
      <c r="HN152" s="417" t="str">
        <f t="shared" si="109"/>
        <v/>
      </c>
      <c r="HO152" s="417" t="str">
        <f t="shared" si="109"/>
        <v/>
      </c>
      <c r="HP152" s="417" t="str">
        <f t="shared" si="109"/>
        <v/>
      </c>
      <c r="HQ152" s="417" t="str">
        <f t="shared" si="109"/>
        <v/>
      </c>
      <c r="HR152" s="417" t="str">
        <f t="shared" si="109"/>
        <v/>
      </c>
      <c r="HS152" s="417" t="str">
        <f t="shared" si="109"/>
        <v/>
      </c>
      <c r="HT152" s="417" t="str">
        <f t="shared" si="109"/>
        <v/>
      </c>
      <c r="HU152" s="417" t="str">
        <f t="shared" si="109"/>
        <v/>
      </c>
      <c r="HV152" s="417" t="str">
        <f t="shared" si="109"/>
        <v/>
      </c>
      <c r="HW152" s="417" t="str">
        <f t="shared" si="109"/>
        <v/>
      </c>
      <c r="HX152" s="417" t="str">
        <f t="shared" si="109"/>
        <v/>
      </c>
      <c r="HY152" s="417" t="str">
        <f t="shared" si="109"/>
        <v/>
      </c>
      <c r="HZ152" s="417" t="str">
        <f t="shared" si="109"/>
        <v/>
      </c>
      <c r="IA152" s="417" t="str">
        <f t="shared" si="109"/>
        <v/>
      </c>
      <c r="IB152" s="417" t="str">
        <f t="shared" si="109"/>
        <v/>
      </c>
      <c r="IC152" s="417" t="str">
        <f t="shared" si="109"/>
        <v/>
      </c>
      <c r="ID152" s="417" t="str">
        <f t="shared" si="109"/>
        <v/>
      </c>
      <c r="IE152" s="417" t="str">
        <f t="shared" si="109"/>
        <v/>
      </c>
      <c r="IF152" s="417" t="str">
        <f t="shared" si="109"/>
        <v/>
      </c>
      <c r="IG152" s="417" t="str">
        <f t="shared" si="109"/>
        <v/>
      </c>
      <c r="IH152" s="417" t="str">
        <f t="shared" si="109"/>
        <v/>
      </c>
      <c r="II152" s="417" t="str">
        <f t="shared" si="109"/>
        <v/>
      </c>
      <c r="IJ152" s="417" t="str">
        <f t="shared" si="109"/>
        <v/>
      </c>
      <c r="IK152" s="417" t="str">
        <f t="shared" si="109"/>
        <v/>
      </c>
      <c r="IL152" s="417" t="str">
        <f t="shared" si="109"/>
        <v/>
      </c>
      <c r="IM152" s="417" t="str">
        <f t="shared" si="109"/>
        <v/>
      </c>
      <c r="IN152" s="417" t="str">
        <f t="shared" si="109"/>
        <v/>
      </c>
      <c r="IO152" s="417" t="str">
        <f t="shared" si="109"/>
        <v/>
      </c>
      <c r="IP152" s="417" t="str">
        <f t="shared" si="109"/>
        <v/>
      </c>
      <c r="IQ152" s="417" t="str">
        <f t="shared" si="109"/>
        <v/>
      </c>
      <c r="IR152" s="417" t="str">
        <f t="shared" si="109"/>
        <v/>
      </c>
      <c r="IS152" s="417" t="str">
        <f t="shared" si="109"/>
        <v/>
      </c>
      <c r="IT152" s="417" t="str">
        <f t="shared" si="109"/>
        <v/>
      </c>
      <c r="IU152" s="417" t="str">
        <f t="shared" si="109"/>
        <v/>
      </c>
      <c r="IV152" s="417" t="str">
        <f t="shared" si="109"/>
        <v/>
      </c>
      <c r="IW152" s="417" t="str">
        <f t="shared" si="109"/>
        <v/>
      </c>
      <c r="IX152" s="417" t="str">
        <f t="shared" si="109"/>
        <v/>
      </c>
      <c r="IY152" s="417" t="str">
        <f t="shared" ref="IY152:KP152" si="110">IY$131</f>
        <v/>
      </c>
      <c r="IZ152" s="417" t="str">
        <f t="shared" si="110"/>
        <v/>
      </c>
      <c r="JA152" s="417" t="str">
        <f t="shared" si="110"/>
        <v/>
      </c>
      <c r="JB152" s="417" t="str">
        <f t="shared" si="110"/>
        <v/>
      </c>
      <c r="JC152" s="417" t="str">
        <f t="shared" si="110"/>
        <v/>
      </c>
      <c r="JD152" s="417" t="str">
        <f t="shared" si="110"/>
        <v/>
      </c>
      <c r="JE152" s="417" t="str">
        <f t="shared" si="110"/>
        <v/>
      </c>
      <c r="JF152" s="417" t="str">
        <f t="shared" si="110"/>
        <v/>
      </c>
      <c r="JG152" s="417" t="str">
        <f t="shared" si="110"/>
        <v/>
      </c>
      <c r="JH152" s="417" t="str">
        <f t="shared" si="110"/>
        <v/>
      </c>
      <c r="JI152" s="417" t="str">
        <f t="shared" si="110"/>
        <v/>
      </c>
      <c r="JJ152" s="417" t="str">
        <f t="shared" si="110"/>
        <v/>
      </c>
      <c r="JK152" s="417" t="str">
        <f t="shared" si="110"/>
        <v/>
      </c>
      <c r="JL152" s="417" t="str">
        <f t="shared" si="110"/>
        <v/>
      </c>
      <c r="JM152" s="417" t="str">
        <f t="shared" si="110"/>
        <v/>
      </c>
      <c r="JN152" s="417" t="str">
        <f t="shared" si="110"/>
        <v/>
      </c>
      <c r="JO152" s="417" t="str">
        <f t="shared" si="110"/>
        <v/>
      </c>
      <c r="JP152" s="417" t="str">
        <f t="shared" si="110"/>
        <v/>
      </c>
      <c r="JQ152" s="417" t="str">
        <f t="shared" si="110"/>
        <v/>
      </c>
      <c r="JR152" s="417" t="str">
        <f t="shared" si="110"/>
        <v/>
      </c>
      <c r="JS152" s="417" t="str">
        <f t="shared" si="110"/>
        <v/>
      </c>
      <c r="JT152" s="417" t="str">
        <f t="shared" si="110"/>
        <v/>
      </c>
      <c r="JU152" s="417" t="str">
        <f t="shared" si="110"/>
        <v/>
      </c>
      <c r="JV152" s="417" t="str">
        <f t="shared" si="110"/>
        <v/>
      </c>
      <c r="JW152" s="417" t="str">
        <f t="shared" si="110"/>
        <v/>
      </c>
      <c r="JX152" s="417" t="str">
        <f t="shared" si="110"/>
        <v/>
      </c>
      <c r="JY152" s="417" t="str">
        <f t="shared" si="110"/>
        <v/>
      </c>
      <c r="JZ152" s="417" t="str">
        <f t="shared" si="110"/>
        <v/>
      </c>
      <c r="KA152" s="417" t="str">
        <f t="shared" si="110"/>
        <v/>
      </c>
      <c r="KB152" s="417" t="str">
        <f t="shared" si="110"/>
        <v/>
      </c>
      <c r="KC152" s="417" t="str">
        <f t="shared" si="110"/>
        <v/>
      </c>
      <c r="KD152" s="417" t="str">
        <f t="shared" si="110"/>
        <v/>
      </c>
      <c r="KE152" s="417" t="str">
        <f t="shared" si="110"/>
        <v/>
      </c>
      <c r="KF152" s="417" t="str">
        <f t="shared" si="110"/>
        <v/>
      </c>
      <c r="KG152" s="417" t="str">
        <f t="shared" si="110"/>
        <v/>
      </c>
      <c r="KH152" s="417" t="str">
        <f t="shared" si="110"/>
        <v/>
      </c>
      <c r="KI152" s="417" t="str">
        <f t="shared" si="110"/>
        <v/>
      </c>
      <c r="KJ152" s="417" t="str">
        <f t="shared" si="110"/>
        <v/>
      </c>
      <c r="KK152" s="417" t="str">
        <f t="shared" si="110"/>
        <v/>
      </c>
      <c r="KL152" s="417" t="str">
        <f t="shared" si="110"/>
        <v/>
      </c>
      <c r="KM152" s="417" t="str">
        <f t="shared" si="110"/>
        <v/>
      </c>
      <c r="KN152" s="417" t="str">
        <f t="shared" si="110"/>
        <v/>
      </c>
      <c r="KO152" s="417" t="str">
        <f t="shared" si="110"/>
        <v/>
      </c>
      <c r="KP152" s="417" t="str">
        <f t="shared" si="110"/>
        <v/>
      </c>
      <c r="KQ152" s="243"/>
      <c r="KR152" s="243"/>
      <c r="KS152" s="243"/>
      <c r="KT152" s="244"/>
      <c r="KU152" s="243"/>
      <c r="KV152" s="243"/>
      <c r="KW152" s="243"/>
      <c r="KX152" s="242" t="s">
        <v>187</v>
      </c>
      <c r="KY152" s="245" t="s">
        <v>276</v>
      </c>
      <c r="LB152" s="242"/>
    </row>
    <row r="153" spans="1:314" ht="12" customHeight="1" outlineLevel="1" x14ac:dyDescent="0.25">
      <c r="A153" s="416" t="s">
        <v>183</v>
      </c>
      <c r="B153" s="417" t="s">
        <v>276</v>
      </c>
      <c r="C153" s="417" t="str">
        <f>C$132</f>
        <v/>
      </c>
      <c r="D153" s="417" t="str">
        <f t="shared" ref="D153:BO153" si="111">D$132</f>
        <v/>
      </c>
      <c r="E153" s="417" t="str">
        <f t="shared" si="111"/>
        <v/>
      </c>
      <c r="F153" s="417" t="str">
        <f t="shared" si="111"/>
        <v/>
      </c>
      <c r="G153" s="417" t="str">
        <f t="shared" si="111"/>
        <v/>
      </c>
      <c r="H153" s="417" t="str">
        <f t="shared" si="111"/>
        <v/>
      </c>
      <c r="I153" s="417" t="str">
        <f t="shared" si="111"/>
        <v/>
      </c>
      <c r="J153" s="417" t="str">
        <f t="shared" si="111"/>
        <v/>
      </c>
      <c r="K153" s="417" t="str">
        <f t="shared" si="111"/>
        <v/>
      </c>
      <c r="L153" s="417" t="str">
        <f t="shared" si="111"/>
        <v/>
      </c>
      <c r="M153" s="417" t="str">
        <f t="shared" si="111"/>
        <v/>
      </c>
      <c r="N153" s="417" t="str">
        <f t="shared" si="111"/>
        <v/>
      </c>
      <c r="O153" s="417" t="str">
        <f t="shared" si="111"/>
        <v/>
      </c>
      <c r="P153" s="417" t="str">
        <f t="shared" si="111"/>
        <v/>
      </c>
      <c r="Q153" s="417" t="str">
        <f t="shared" si="111"/>
        <v/>
      </c>
      <c r="R153" s="417" t="str">
        <f t="shared" si="111"/>
        <v/>
      </c>
      <c r="S153" s="417" t="str">
        <f t="shared" si="111"/>
        <v/>
      </c>
      <c r="T153" s="417" t="str">
        <f t="shared" si="111"/>
        <v/>
      </c>
      <c r="U153" s="417" t="str">
        <f t="shared" si="111"/>
        <v/>
      </c>
      <c r="V153" s="417" t="str">
        <f t="shared" si="111"/>
        <v/>
      </c>
      <c r="W153" s="417" t="str">
        <f t="shared" si="111"/>
        <v/>
      </c>
      <c r="X153" s="417" t="str">
        <f t="shared" si="111"/>
        <v/>
      </c>
      <c r="Y153" s="417" t="str">
        <f t="shared" si="111"/>
        <v/>
      </c>
      <c r="Z153" s="417" t="str">
        <f t="shared" si="111"/>
        <v/>
      </c>
      <c r="AA153" s="417" t="str">
        <f t="shared" si="111"/>
        <v/>
      </c>
      <c r="AB153" s="417" t="str">
        <f t="shared" si="111"/>
        <v/>
      </c>
      <c r="AC153" s="417" t="str">
        <f t="shared" si="111"/>
        <v/>
      </c>
      <c r="AD153" s="417" t="str">
        <f t="shared" si="111"/>
        <v/>
      </c>
      <c r="AE153" s="417" t="str">
        <f t="shared" si="111"/>
        <v/>
      </c>
      <c r="AF153" s="417" t="str">
        <f t="shared" si="111"/>
        <v/>
      </c>
      <c r="AG153" s="417" t="str">
        <f t="shared" si="111"/>
        <v/>
      </c>
      <c r="AH153" s="417" t="str">
        <f t="shared" si="111"/>
        <v/>
      </c>
      <c r="AI153" s="417" t="str">
        <f t="shared" si="111"/>
        <v/>
      </c>
      <c r="AJ153" s="417" t="str">
        <f t="shared" si="111"/>
        <v/>
      </c>
      <c r="AK153" s="417" t="str">
        <f t="shared" si="111"/>
        <v/>
      </c>
      <c r="AL153" s="417" t="str">
        <f t="shared" si="111"/>
        <v/>
      </c>
      <c r="AM153" s="417" t="str">
        <f t="shared" si="111"/>
        <v/>
      </c>
      <c r="AN153" s="417" t="str">
        <f t="shared" si="111"/>
        <v/>
      </c>
      <c r="AO153" s="417" t="str">
        <f t="shared" si="111"/>
        <v/>
      </c>
      <c r="AP153" s="417" t="str">
        <f t="shared" si="111"/>
        <v/>
      </c>
      <c r="AQ153" s="417" t="str">
        <f t="shared" si="111"/>
        <v/>
      </c>
      <c r="AR153" s="417" t="str">
        <f t="shared" si="111"/>
        <v/>
      </c>
      <c r="AS153" s="417" t="str">
        <f t="shared" si="111"/>
        <v/>
      </c>
      <c r="AT153" s="417" t="str">
        <f t="shared" si="111"/>
        <v/>
      </c>
      <c r="AU153" s="417" t="str">
        <f t="shared" si="111"/>
        <v/>
      </c>
      <c r="AV153" s="417" t="str">
        <f t="shared" si="111"/>
        <v/>
      </c>
      <c r="AW153" s="417" t="str">
        <f t="shared" si="111"/>
        <v/>
      </c>
      <c r="AX153" s="417" t="str">
        <f t="shared" si="111"/>
        <v/>
      </c>
      <c r="AY153" s="417" t="str">
        <f t="shared" si="111"/>
        <v/>
      </c>
      <c r="AZ153" s="417" t="str">
        <f t="shared" si="111"/>
        <v/>
      </c>
      <c r="BA153" s="417" t="str">
        <f t="shared" si="111"/>
        <v/>
      </c>
      <c r="BB153" s="417" t="str">
        <f t="shared" si="111"/>
        <v/>
      </c>
      <c r="BC153" s="417" t="str">
        <f t="shared" si="111"/>
        <v/>
      </c>
      <c r="BD153" s="417" t="str">
        <f t="shared" si="111"/>
        <v/>
      </c>
      <c r="BE153" s="417" t="str">
        <f t="shared" si="111"/>
        <v/>
      </c>
      <c r="BF153" s="417" t="str">
        <f t="shared" si="111"/>
        <v/>
      </c>
      <c r="BG153" s="417" t="str">
        <f t="shared" si="111"/>
        <v/>
      </c>
      <c r="BH153" s="417" t="str">
        <f t="shared" si="111"/>
        <v/>
      </c>
      <c r="BI153" s="417" t="str">
        <f t="shared" si="111"/>
        <v/>
      </c>
      <c r="BJ153" s="417" t="str">
        <f t="shared" si="111"/>
        <v/>
      </c>
      <c r="BK153" s="417" t="str">
        <f t="shared" si="111"/>
        <v/>
      </c>
      <c r="BL153" s="417" t="str">
        <f t="shared" si="111"/>
        <v/>
      </c>
      <c r="BM153" s="417" t="str">
        <f t="shared" si="111"/>
        <v/>
      </c>
      <c r="BN153" s="417" t="str">
        <f t="shared" si="111"/>
        <v/>
      </c>
      <c r="BO153" s="417" t="str">
        <f t="shared" si="111"/>
        <v/>
      </c>
      <c r="BP153" s="417" t="str">
        <f t="shared" ref="BP153:EA153" si="112">BP$132</f>
        <v/>
      </c>
      <c r="BQ153" s="417" t="str">
        <f t="shared" si="112"/>
        <v/>
      </c>
      <c r="BR153" s="417" t="str">
        <f t="shared" si="112"/>
        <v/>
      </c>
      <c r="BS153" s="417" t="str">
        <f t="shared" si="112"/>
        <v/>
      </c>
      <c r="BT153" s="417" t="str">
        <f t="shared" si="112"/>
        <v/>
      </c>
      <c r="BU153" s="417" t="str">
        <f t="shared" si="112"/>
        <v/>
      </c>
      <c r="BV153" s="417" t="str">
        <f t="shared" si="112"/>
        <v/>
      </c>
      <c r="BW153" s="417" t="str">
        <f t="shared" si="112"/>
        <v/>
      </c>
      <c r="BX153" s="417" t="str">
        <f t="shared" si="112"/>
        <v/>
      </c>
      <c r="BY153" s="417" t="str">
        <f t="shared" si="112"/>
        <v/>
      </c>
      <c r="BZ153" s="417" t="str">
        <f t="shared" si="112"/>
        <v/>
      </c>
      <c r="CA153" s="417" t="str">
        <f t="shared" si="112"/>
        <v/>
      </c>
      <c r="CB153" s="417" t="str">
        <f t="shared" si="112"/>
        <v/>
      </c>
      <c r="CC153" s="417" t="str">
        <f t="shared" si="112"/>
        <v/>
      </c>
      <c r="CD153" s="417" t="str">
        <f t="shared" si="112"/>
        <v/>
      </c>
      <c r="CE153" s="417" t="str">
        <f t="shared" si="112"/>
        <v/>
      </c>
      <c r="CF153" s="417" t="str">
        <f t="shared" si="112"/>
        <v/>
      </c>
      <c r="CG153" s="417" t="str">
        <f t="shared" si="112"/>
        <v/>
      </c>
      <c r="CH153" s="417" t="str">
        <f t="shared" si="112"/>
        <v/>
      </c>
      <c r="CI153" s="417" t="str">
        <f t="shared" si="112"/>
        <v/>
      </c>
      <c r="CJ153" s="417" t="str">
        <f t="shared" si="112"/>
        <v/>
      </c>
      <c r="CK153" s="417" t="str">
        <f t="shared" si="112"/>
        <v/>
      </c>
      <c r="CL153" s="417" t="str">
        <f t="shared" si="112"/>
        <v/>
      </c>
      <c r="CM153" s="417" t="str">
        <f t="shared" si="112"/>
        <v/>
      </c>
      <c r="CN153" s="417" t="str">
        <f t="shared" si="112"/>
        <v/>
      </c>
      <c r="CO153" s="417" t="str">
        <f t="shared" si="112"/>
        <v/>
      </c>
      <c r="CP153" s="417" t="str">
        <f t="shared" si="112"/>
        <v/>
      </c>
      <c r="CQ153" s="417" t="str">
        <f t="shared" si="112"/>
        <v/>
      </c>
      <c r="CR153" s="417" t="str">
        <f t="shared" si="112"/>
        <v/>
      </c>
      <c r="CS153" s="417" t="str">
        <f t="shared" si="112"/>
        <v/>
      </c>
      <c r="CT153" s="417" t="str">
        <f t="shared" si="112"/>
        <v/>
      </c>
      <c r="CU153" s="417" t="str">
        <f t="shared" si="112"/>
        <v/>
      </c>
      <c r="CV153" s="417" t="str">
        <f t="shared" si="112"/>
        <v/>
      </c>
      <c r="CW153" s="417" t="str">
        <f t="shared" si="112"/>
        <v/>
      </c>
      <c r="CX153" s="417" t="str">
        <f t="shared" si="112"/>
        <v/>
      </c>
      <c r="CY153" s="417" t="str">
        <f t="shared" si="112"/>
        <v/>
      </c>
      <c r="CZ153" s="417" t="str">
        <f t="shared" si="112"/>
        <v/>
      </c>
      <c r="DA153" s="417" t="str">
        <f t="shared" si="112"/>
        <v/>
      </c>
      <c r="DB153" s="417" t="str">
        <f t="shared" si="112"/>
        <v/>
      </c>
      <c r="DC153" s="417" t="str">
        <f t="shared" si="112"/>
        <v/>
      </c>
      <c r="DD153" s="417" t="str">
        <f t="shared" si="112"/>
        <v/>
      </c>
      <c r="DE153" s="417" t="str">
        <f t="shared" si="112"/>
        <v/>
      </c>
      <c r="DF153" s="417" t="str">
        <f t="shared" si="112"/>
        <v/>
      </c>
      <c r="DG153" s="417" t="str">
        <f t="shared" si="112"/>
        <v/>
      </c>
      <c r="DH153" s="417" t="str">
        <f t="shared" si="112"/>
        <v/>
      </c>
      <c r="DI153" s="417" t="str">
        <f t="shared" si="112"/>
        <v/>
      </c>
      <c r="DJ153" s="417" t="str">
        <f t="shared" si="112"/>
        <v/>
      </c>
      <c r="DK153" s="417" t="str">
        <f t="shared" si="112"/>
        <v/>
      </c>
      <c r="DL153" s="417" t="str">
        <f t="shared" si="112"/>
        <v/>
      </c>
      <c r="DM153" s="417" t="str">
        <f t="shared" si="112"/>
        <v/>
      </c>
      <c r="DN153" s="417" t="str">
        <f t="shared" si="112"/>
        <v/>
      </c>
      <c r="DO153" s="417" t="str">
        <f t="shared" si="112"/>
        <v/>
      </c>
      <c r="DP153" s="417" t="str">
        <f t="shared" si="112"/>
        <v/>
      </c>
      <c r="DQ153" s="417" t="str">
        <f t="shared" si="112"/>
        <v/>
      </c>
      <c r="DR153" s="417" t="str">
        <f t="shared" si="112"/>
        <v/>
      </c>
      <c r="DS153" s="417" t="str">
        <f t="shared" si="112"/>
        <v/>
      </c>
      <c r="DT153" s="417" t="str">
        <f t="shared" si="112"/>
        <v/>
      </c>
      <c r="DU153" s="417" t="str">
        <f t="shared" si="112"/>
        <v/>
      </c>
      <c r="DV153" s="417" t="str">
        <f t="shared" si="112"/>
        <v/>
      </c>
      <c r="DW153" s="417" t="str">
        <f t="shared" si="112"/>
        <v/>
      </c>
      <c r="DX153" s="417" t="str">
        <f t="shared" si="112"/>
        <v/>
      </c>
      <c r="DY153" s="417" t="str">
        <f t="shared" si="112"/>
        <v/>
      </c>
      <c r="DZ153" s="417" t="str">
        <f t="shared" si="112"/>
        <v/>
      </c>
      <c r="EA153" s="417" t="str">
        <f t="shared" si="112"/>
        <v/>
      </c>
      <c r="EB153" s="417" t="str">
        <f t="shared" ref="EB153:GM153" si="113">EB$132</f>
        <v/>
      </c>
      <c r="EC153" s="417" t="str">
        <f t="shared" si="113"/>
        <v/>
      </c>
      <c r="ED153" s="417" t="str">
        <f t="shared" si="113"/>
        <v/>
      </c>
      <c r="EE153" s="417" t="str">
        <f t="shared" si="113"/>
        <v/>
      </c>
      <c r="EF153" s="417" t="str">
        <f t="shared" si="113"/>
        <v/>
      </c>
      <c r="EG153" s="417" t="str">
        <f t="shared" si="113"/>
        <v/>
      </c>
      <c r="EH153" s="417" t="str">
        <f t="shared" si="113"/>
        <v/>
      </c>
      <c r="EI153" s="417" t="str">
        <f t="shared" si="113"/>
        <v/>
      </c>
      <c r="EJ153" s="417" t="str">
        <f t="shared" si="113"/>
        <v/>
      </c>
      <c r="EK153" s="417" t="str">
        <f t="shared" si="113"/>
        <v/>
      </c>
      <c r="EL153" s="417" t="str">
        <f t="shared" si="113"/>
        <v/>
      </c>
      <c r="EM153" s="417" t="str">
        <f t="shared" si="113"/>
        <v/>
      </c>
      <c r="EN153" s="417" t="str">
        <f t="shared" si="113"/>
        <v/>
      </c>
      <c r="EO153" s="417" t="str">
        <f t="shared" si="113"/>
        <v/>
      </c>
      <c r="EP153" s="417" t="str">
        <f t="shared" si="113"/>
        <v/>
      </c>
      <c r="EQ153" s="417" t="str">
        <f t="shared" si="113"/>
        <v/>
      </c>
      <c r="ER153" s="417" t="str">
        <f t="shared" si="113"/>
        <v/>
      </c>
      <c r="ES153" s="417" t="str">
        <f t="shared" si="113"/>
        <v/>
      </c>
      <c r="ET153" s="417" t="str">
        <f t="shared" si="113"/>
        <v/>
      </c>
      <c r="EU153" s="417" t="str">
        <f t="shared" si="113"/>
        <v/>
      </c>
      <c r="EV153" s="417" t="str">
        <f t="shared" si="113"/>
        <v/>
      </c>
      <c r="EW153" s="417" t="str">
        <f t="shared" si="113"/>
        <v/>
      </c>
      <c r="EX153" s="417" t="str">
        <f t="shared" si="113"/>
        <v/>
      </c>
      <c r="EY153" s="417" t="str">
        <f t="shared" si="113"/>
        <v/>
      </c>
      <c r="EZ153" s="417" t="str">
        <f t="shared" si="113"/>
        <v/>
      </c>
      <c r="FA153" s="417" t="str">
        <f t="shared" si="113"/>
        <v/>
      </c>
      <c r="FB153" s="417" t="str">
        <f t="shared" si="113"/>
        <v/>
      </c>
      <c r="FC153" s="417" t="str">
        <f t="shared" si="113"/>
        <v/>
      </c>
      <c r="FD153" s="417" t="str">
        <f t="shared" si="113"/>
        <v/>
      </c>
      <c r="FE153" s="417" t="str">
        <f t="shared" si="113"/>
        <v/>
      </c>
      <c r="FF153" s="417" t="str">
        <f t="shared" si="113"/>
        <v/>
      </c>
      <c r="FG153" s="417" t="str">
        <f t="shared" si="113"/>
        <v/>
      </c>
      <c r="FH153" s="417" t="str">
        <f t="shared" si="113"/>
        <v/>
      </c>
      <c r="FI153" s="417" t="str">
        <f t="shared" si="113"/>
        <v/>
      </c>
      <c r="FJ153" s="417" t="str">
        <f t="shared" si="113"/>
        <v/>
      </c>
      <c r="FK153" s="417" t="str">
        <f t="shared" si="113"/>
        <v/>
      </c>
      <c r="FL153" s="417" t="str">
        <f t="shared" si="113"/>
        <v/>
      </c>
      <c r="FM153" s="417" t="str">
        <f t="shared" si="113"/>
        <v/>
      </c>
      <c r="FN153" s="417" t="str">
        <f t="shared" si="113"/>
        <v/>
      </c>
      <c r="FO153" s="417" t="str">
        <f t="shared" si="113"/>
        <v/>
      </c>
      <c r="FP153" s="417" t="str">
        <f t="shared" si="113"/>
        <v/>
      </c>
      <c r="FQ153" s="417" t="str">
        <f t="shared" si="113"/>
        <v/>
      </c>
      <c r="FR153" s="417" t="str">
        <f t="shared" si="113"/>
        <v/>
      </c>
      <c r="FS153" s="417" t="str">
        <f t="shared" si="113"/>
        <v/>
      </c>
      <c r="FT153" s="417" t="str">
        <f t="shared" si="113"/>
        <v/>
      </c>
      <c r="FU153" s="417" t="str">
        <f t="shared" si="113"/>
        <v/>
      </c>
      <c r="FV153" s="417" t="str">
        <f t="shared" si="113"/>
        <v/>
      </c>
      <c r="FW153" s="417" t="str">
        <f t="shared" si="113"/>
        <v/>
      </c>
      <c r="FX153" s="417" t="str">
        <f t="shared" si="113"/>
        <v/>
      </c>
      <c r="FY153" s="417" t="str">
        <f t="shared" si="113"/>
        <v/>
      </c>
      <c r="FZ153" s="417" t="str">
        <f t="shared" si="113"/>
        <v/>
      </c>
      <c r="GA153" s="417" t="str">
        <f t="shared" si="113"/>
        <v/>
      </c>
      <c r="GB153" s="417" t="str">
        <f t="shared" si="113"/>
        <v/>
      </c>
      <c r="GC153" s="417" t="str">
        <f t="shared" si="113"/>
        <v/>
      </c>
      <c r="GD153" s="417" t="str">
        <f t="shared" si="113"/>
        <v/>
      </c>
      <c r="GE153" s="417" t="str">
        <f t="shared" si="113"/>
        <v/>
      </c>
      <c r="GF153" s="417" t="str">
        <f t="shared" si="113"/>
        <v/>
      </c>
      <c r="GG153" s="417" t="str">
        <f t="shared" si="113"/>
        <v/>
      </c>
      <c r="GH153" s="417" t="str">
        <f t="shared" si="113"/>
        <v/>
      </c>
      <c r="GI153" s="417" t="str">
        <f t="shared" si="113"/>
        <v/>
      </c>
      <c r="GJ153" s="417" t="str">
        <f t="shared" si="113"/>
        <v/>
      </c>
      <c r="GK153" s="417" t="str">
        <f t="shared" si="113"/>
        <v/>
      </c>
      <c r="GL153" s="417" t="str">
        <f t="shared" si="113"/>
        <v/>
      </c>
      <c r="GM153" s="417" t="str">
        <f t="shared" si="113"/>
        <v/>
      </c>
      <c r="GN153" s="417" t="str">
        <f t="shared" ref="GN153:IY153" si="114">GN$132</f>
        <v/>
      </c>
      <c r="GO153" s="417" t="str">
        <f t="shared" si="114"/>
        <v/>
      </c>
      <c r="GP153" s="417" t="str">
        <f t="shared" si="114"/>
        <v/>
      </c>
      <c r="GQ153" s="417" t="str">
        <f t="shared" si="114"/>
        <v/>
      </c>
      <c r="GR153" s="417" t="str">
        <f t="shared" si="114"/>
        <v/>
      </c>
      <c r="GS153" s="417" t="str">
        <f t="shared" si="114"/>
        <v/>
      </c>
      <c r="GT153" s="417" t="str">
        <f t="shared" si="114"/>
        <v/>
      </c>
      <c r="GU153" s="417" t="str">
        <f t="shared" si="114"/>
        <v/>
      </c>
      <c r="GV153" s="417" t="str">
        <f t="shared" si="114"/>
        <v/>
      </c>
      <c r="GW153" s="417" t="str">
        <f t="shared" si="114"/>
        <v/>
      </c>
      <c r="GX153" s="417" t="str">
        <f t="shared" si="114"/>
        <v/>
      </c>
      <c r="GY153" s="417" t="str">
        <f t="shared" si="114"/>
        <v/>
      </c>
      <c r="GZ153" s="417" t="str">
        <f t="shared" si="114"/>
        <v/>
      </c>
      <c r="HA153" s="417" t="str">
        <f t="shared" si="114"/>
        <v/>
      </c>
      <c r="HB153" s="417" t="str">
        <f t="shared" si="114"/>
        <v/>
      </c>
      <c r="HC153" s="417" t="str">
        <f t="shared" si="114"/>
        <v/>
      </c>
      <c r="HD153" s="417" t="str">
        <f t="shared" si="114"/>
        <v/>
      </c>
      <c r="HE153" s="417" t="str">
        <f t="shared" si="114"/>
        <v/>
      </c>
      <c r="HF153" s="417" t="str">
        <f t="shared" si="114"/>
        <v/>
      </c>
      <c r="HG153" s="417" t="str">
        <f t="shared" si="114"/>
        <v/>
      </c>
      <c r="HH153" s="417" t="str">
        <f t="shared" si="114"/>
        <v/>
      </c>
      <c r="HI153" s="417" t="str">
        <f t="shared" si="114"/>
        <v/>
      </c>
      <c r="HJ153" s="417" t="str">
        <f t="shared" si="114"/>
        <v/>
      </c>
      <c r="HK153" s="417" t="str">
        <f t="shared" si="114"/>
        <v/>
      </c>
      <c r="HL153" s="417" t="str">
        <f t="shared" si="114"/>
        <v/>
      </c>
      <c r="HM153" s="417" t="str">
        <f t="shared" si="114"/>
        <v/>
      </c>
      <c r="HN153" s="417" t="str">
        <f t="shared" si="114"/>
        <v/>
      </c>
      <c r="HO153" s="417" t="str">
        <f t="shared" si="114"/>
        <v/>
      </c>
      <c r="HP153" s="417" t="str">
        <f t="shared" si="114"/>
        <v/>
      </c>
      <c r="HQ153" s="417" t="str">
        <f t="shared" si="114"/>
        <v/>
      </c>
      <c r="HR153" s="417" t="str">
        <f t="shared" si="114"/>
        <v/>
      </c>
      <c r="HS153" s="417" t="str">
        <f t="shared" si="114"/>
        <v/>
      </c>
      <c r="HT153" s="417" t="str">
        <f t="shared" si="114"/>
        <v/>
      </c>
      <c r="HU153" s="417" t="str">
        <f t="shared" si="114"/>
        <v/>
      </c>
      <c r="HV153" s="417" t="str">
        <f t="shared" si="114"/>
        <v/>
      </c>
      <c r="HW153" s="417" t="str">
        <f t="shared" si="114"/>
        <v/>
      </c>
      <c r="HX153" s="417" t="str">
        <f t="shared" si="114"/>
        <v/>
      </c>
      <c r="HY153" s="417" t="str">
        <f t="shared" si="114"/>
        <v/>
      </c>
      <c r="HZ153" s="417" t="str">
        <f t="shared" si="114"/>
        <v/>
      </c>
      <c r="IA153" s="417" t="str">
        <f t="shared" si="114"/>
        <v/>
      </c>
      <c r="IB153" s="417" t="str">
        <f t="shared" si="114"/>
        <v/>
      </c>
      <c r="IC153" s="417" t="str">
        <f t="shared" si="114"/>
        <v/>
      </c>
      <c r="ID153" s="417" t="str">
        <f t="shared" si="114"/>
        <v/>
      </c>
      <c r="IE153" s="417" t="str">
        <f t="shared" si="114"/>
        <v/>
      </c>
      <c r="IF153" s="417" t="str">
        <f t="shared" si="114"/>
        <v/>
      </c>
      <c r="IG153" s="417" t="str">
        <f t="shared" si="114"/>
        <v/>
      </c>
      <c r="IH153" s="417" t="str">
        <f t="shared" si="114"/>
        <v/>
      </c>
      <c r="II153" s="417" t="str">
        <f t="shared" si="114"/>
        <v/>
      </c>
      <c r="IJ153" s="417" t="str">
        <f t="shared" si="114"/>
        <v/>
      </c>
      <c r="IK153" s="417" t="str">
        <f t="shared" si="114"/>
        <v/>
      </c>
      <c r="IL153" s="417" t="str">
        <f t="shared" si="114"/>
        <v/>
      </c>
      <c r="IM153" s="417" t="str">
        <f t="shared" si="114"/>
        <v/>
      </c>
      <c r="IN153" s="417" t="str">
        <f t="shared" si="114"/>
        <v/>
      </c>
      <c r="IO153" s="417" t="str">
        <f t="shared" si="114"/>
        <v/>
      </c>
      <c r="IP153" s="417" t="str">
        <f t="shared" si="114"/>
        <v/>
      </c>
      <c r="IQ153" s="417" t="str">
        <f t="shared" si="114"/>
        <v/>
      </c>
      <c r="IR153" s="417" t="str">
        <f t="shared" si="114"/>
        <v/>
      </c>
      <c r="IS153" s="417" t="str">
        <f t="shared" si="114"/>
        <v/>
      </c>
      <c r="IT153" s="417" t="str">
        <f t="shared" si="114"/>
        <v/>
      </c>
      <c r="IU153" s="417" t="str">
        <f t="shared" si="114"/>
        <v/>
      </c>
      <c r="IV153" s="417" t="str">
        <f t="shared" si="114"/>
        <v/>
      </c>
      <c r="IW153" s="417" t="str">
        <f t="shared" si="114"/>
        <v/>
      </c>
      <c r="IX153" s="417" t="str">
        <f t="shared" si="114"/>
        <v/>
      </c>
      <c r="IY153" s="417" t="str">
        <f t="shared" si="114"/>
        <v/>
      </c>
      <c r="IZ153" s="417" t="str">
        <f t="shared" ref="IZ153:KP153" si="115">IZ$132</f>
        <v/>
      </c>
      <c r="JA153" s="417" t="str">
        <f t="shared" si="115"/>
        <v/>
      </c>
      <c r="JB153" s="417" t="str">
        <f t="shared" si="115"/>
        <v/>
      </c>
      <c r="JC153" s="417" t="str">
        <f t="shared" si="115"/>
        <v/>
      </c>
      <c r="JD153" s="417" t="str">
        <f t="shared" si="115"/>
        <v/>
      </c>
      <c r="JE153" s="417" t="str">
        <f t="shared" si="115"/>
        <v/>
      </c>
      <c r="JF153" s="417" t="str">
        <f t="shared" si="115"/>
        <v/>
      </c>
      <c r="JG153" s="417" t="str">
        <f t="shared" si="115"/>
        <v/>
      </c>
      <c r="JH153" s="417" t="str">
        <f t="shared" si="115"/>
        <v/>
      </c>
      <c r="JI153" s="417" t="str">
        <f t="shared" si="115"/>
        <v/>
      </c>
      <c r="JJ153" s="417" t="str">
        <f t="shared" si="115"/>
        <v/>
      </c>
      <c r="JK153" s="417" t="str">
        <f t="shared" si="115"/>
        <v/>
      </c>
      <c r="JL153" s="417" t="str">
        <f t="shared" si="115"/>
        <v/>
      </c>
      <c r="JM153" s="417" t="str">
        <f t="shared" si="115"/>
        <v/>
      </c>
      <c r="JN153" s="417" t="str">
        <f t="shared" si="115"/>
        <v/>
      </c>
      <c r="JO153" s="417" t="str">
        <f t="shared" si="115"/>
        <v/>
      </c>
      <c r="JP153" s="417" t="str">
        <f t="shared" si="115"/>
        <v/>
      </c>
      <c r="JQ153" s="417" t="str">
        <f t="shared" si="115"/>
        <v/>
      </c>
      <c r="JR153" s="417" t="str">
        <f t="shared" si="115"/>
        <v/>
      </c>
      <c r="JS153" s="417" t="str">
        <f t="shared" si="115"/>
        <v/>
      </c>
      <c r="JT153" s="417" t="str">
        <f t="shared" si="115"/>
        <v/>
      </c>
      <c r="JU153" s="417" t="str">
        <f t="shared" si="115"/>
        <v/>
      </c>
      <c r="JV153" s="417" t="str">
        <f t="shared" si="115"/>
        <v/>
      </c>
      <c r="JW153" s="417" t="str">
        <f t="shared" si="115"/>
        <v/>
      </c>
      <c r="JX153" s="417" t="str">
        <f t="shared" si="115"/>
        <v/>
      </c>
      <c r="JY153" s="417" t="str">
        <f t="shared" si="115"/>
        <v/>
      </c>
      <c r="JZ153" s="417" t="str">
        <f t="shared" si="115"/>
        <v/>
      </c>
      <c r="KA153" s="417" t="str">
        <f t="shared" si="115"/>
        <v/>
      </c>
      <c r="KB153" s="417" t="str">
        <f t="shared" si="115"/>
        <v/>
      </c>
      <c r="KC153" s="417" t="str">
        <f t="shared" si="115"/>
        <v/>
      </c>
      <c r="KD153" s="417" t="str">
        <f t="shared" si="115"/>
        <v/>
      </c>
      <c r="KE153" s="417" t="str">
        <f t="shared" si="115"/>
        <v/>
      </c>
      <c r="KF153" s="417" t="str">
        <f t="shared" si="115"/>
        <v/>
      </c>
      <c r="KG153" s="417" t="str">
        <f t="shared" si="115"/>
        <v/>
      </c>
      <c r="KH153" s="417" t="str">
        <f t="shared" si="115"/>
        <v/>
      </c>
      <c r="KI153" s="417" t="str">
        <f t="shared" si="115"/>
        <v/>
      </c>
      <c r="KJ153" s="417" t="str">
        <f t="shared" si="115"/>
        <v/>
      </c>
      <c r="KK153" s="417" t="str">
        <f t="shared" si="115"/>
        <v/>
      </c>
      <c r="KL153" s="417" t="str">
        <f t="shared" si="115"/>
        <v/>
      </c>
      <c r="KM153" s="417" t="str">
        <f t="shared" si="115"/>
        <v/>
      </c>
      <c r="KN153" s="417" t="str">
        <f t="shared" si="115"/>
        <v/>
      </c>
      <c r="KO153" s="417" t="str">
        <f t="shared" si="115"/>
        <v/>
      </c>
      <c r="KP153" s="417" t="str">
        <f t="shared" si="115"/>
        <v/>
      </c>
      <c r="KQ153" s="243"/>
      <c r="KR153" s="243"/>
      <c r="KS153" s="243"/>
      <c r="KT153" s="244"/>
      <c r="KU153" s="243"/>
      <c r="KV153" s="243"/>
      <c r="KW153" s="243"/>
      <c r="KX153" s="242" t="s">
        <v>186</v>
      </c>
      <c r="KY153" s="245" t="s">
        <v>276</v>
      </c>
      <c r="LB153" s="242"/>
    </row>
    <row r="154" spans="1:314" ht="12" customHeight="1" outlineLevel="1" x14ac:dyDescent="0.25">
      <c r="A154" s="416" t="s">
        <v>184</v>
      </c>
      <c r="B154" s="417" t="s">
        <v>276</v>
      </c>
      <c r="C154" s="417" t="str">
        <f>C$133</f>
        <v/>
      </c>
      <c r="D154" s="417" t="str">
        <f t="shared" ref="D154:BO154" si="116">D$133</f>
        <v/>
      </c>
      <c r="E154" s="417" t="str">
        <f t="shared" si="116"/>
        <v/>
      </c>
      <c r="F154" s="417" t="str">
        <f t="shared" si="116"/>
        <v/>
      </c>
      <c r="G154" s="417" t="str">
        <f t="shared" si="116"/>
        <v/>
      </c>
      <c r="H154" s="417" t="str">
        <f t="shared" si="116"/>
        <v/>
      </c>
      <c r="I154" s="417" t="str">
        <f t="shared" si="116"/>
        <v/>
      </c>
      <c r="J154" s="417" t="str">
        <f t="shared" si="116"/>
        <v/>
      </c>
      <c r="K154" s="417" t="str">
        <f t="shared" si="116"/>
        <v/>
      </c>
      <c r="L154" s="417" t="str">
        <f t="shared" si="116"/>
        <v/>
      </c>
      <c r="M154" s="417" t="str">
        <f t="shared" si="116"/>
        <v/>
      </c>
      <c r="N154" s="417" t="str">
        <f t="shared" si="116"/>
        <v/>
      </c>
      <c r="O154" s="417" t="str">
        <f t="shared" si="116"/>
        <v/>
      </c>
      <c r="P154" s="417" t="str">
        <f t="shared" si="116"/>
        <v/>
      </c>
      <c r="Q154" s="417" t="str">
        <f t="shared" si="116"/>
        <v/>
      </c>
      <c r="R154" s="417" t="str">
        <f t="shared" si="116"/>
        <v/>
      </c>
      <c r="S154" s="417" t="str">
        <f t="shared" si="116"/>
        <v/>
      </c>
      <c r="T154" s="417" t="str">
        <f t="shared" si="116"/>
        <v/>
      </c>
      <c r="U154" s="417" t="str">
        <f t="shared" si="116"/>
        <v/>
      </c>
      <c r="V154" s="417" t="str">
        <f t="shared" si="116"/>
        <v/>
      </c>
      <c r="W154" s="417" t="str">
        <f t="shared" si="116"/>
        <v/>
      </c>
      <c r="X154" s="417" t="str">
        <f t="shared" si="116"/>
        <v/>
      </c>
      <c r="Y154" s="417" t="str">
        <f t="shared" si="116"/>
        <v/>
      </c>
      <c r="Z154" s="417" t="str">
        <f t="shared" si="116"/>
        <v/>
      </c>
      <c r="AA154" s="417" t="str">
        <f t="shared" si="116"/>
        <v/>
      </c>
      <c r="AB154" s="417" t="str">
        <f t="shared" si="116"/>
        <v/>
      </c>
      <c r="AC154" s="417" t="str">
        <f t="shared" si="116"/>
        <v/>
      </c>
      <c r="AD154" s="417" t="str">
        <f t="shared" si="116"/>
        <v/>
      </c>
      <c r="AE154" s="417" t="str">
        <f t="shared" si="116"/>
        <v/>
      </c>
      <c r="AF154" s="417" t="str">
        <f t="shared" si="116"/>
        <v/>
      </c>
      <c r="AG154" s="417" t="str">
        <f t="shared" si="116"/>
        <v/>
      </c>
      <c r="AH154" s="417" t="str">
        <f t="shared" si="116"/>
        <v/>
      </c>
      <c r="AI154" s="417" t="str">
        <f t="shared" si="116"/>
        <v/>
      </c>
      <c r="AJ154" s="417" t="str">
        <f t="shared" si="116"/>
        <v/>
      </c>
      <c r="AK154" s="417" t="str">
        <f t="shared" si="116"/>
        <v/>
      </c>
      <c r="AL154" s="417" t="str">
        <f t="shared" si="116"/>
        <v/>
      </c>
      <c r="AM154" s="417" t="str">
        <f t="shared" si="116"/>
        <v/>
      </c>
      <c r="AN154" s="417" t="str">
        <f t="shared" si="116"/>
        <v/>
      </c>
      <c r="AO154" s="417" t="str">
        <f t="shared" si="116"/>
        <v/>
      </c>
      <c r="AP154" s="417" t="str">
        <f t="shared" si="116"/>
        <v/>
      </c>
      <c r="AQ154" s="417" t="str">
        <f t="shared" si="116"/>
        <v/>
      </c>
      <c r="AR154" s="417" t="str">
        <f t="shared" si="116"/>
        <v/>
      </c>
      <c r="AS154" s="417" t="str">
        <f t="shared" si="116"/>
        <v/>
      </c>
      <c r="AT154" s="417" t="str">
        <f t="shared" si="116"/>
        <v/>
      </c>
      <c r="AU154" s="417" t="str">
        <f t="shared" si="116"/>
        <v/>
      </c>
      <c r="AV154" s="417" t="str">
        <f t="shared" si="116"/>
        <v/>
      </c>
      <c r="AW154" s="417" t="str">
        <f t="shared" si="116"/>
        <v/>
      </c>
      <c r="AX154" s="417" t="str">
        <f t="shared" si="116"/>
        <v/>
      </c>
      <c r="AY154" s="417" t="str">
        <f t="shared" si="116"/>
        <v/>
      </c>
      <c r="AZ154" s="417" t="str">
        <f t="shared" si="116"/>
        <v/>
      </c>
      <c r="BA154" s="417" t="str">
        <f t="shared" si="116"/>
        <v/>
      </c>
      <c r="BB154" s="417" t="str">
        <f t="shared" si="116"/>
        <v/>
      </c>
      <c r="BC154" s="417" t="str">
        <f t="shared" si="116"/>
        <v/>
      </c>
      <c r="BD154" s="417" t="str">
        <f t="shared" si="116"/>
        <v/>
      </c>
      <c r="BE154" s="417" t="str">
        <f t="shared" si="116"/>
        <v/>
      </c>
      <c r="BF154" s="417" t="str">
        <f t="shared" si="116"/>
        <v/>
      </c>
      <c r="BG154" s="417" t="str">
        <f t="shared" si="116"/>
        <v/>
      </c>
      <c r="BH154" s="417" t="str">
        <f t="shared" si="116"/>
        <v/>
      </c>
      <c r="BI154" s="417" t="str">
        <f t="shared" si="116"/>
        <v/>
      </c>
      <c r="BJ154" s="417" t="str">
        <f t="shared" si="116"/>
        <v/>
      </c>
      <c r="BK154" s="417" t="str">
        <f t="shared" si="116"/>
        <v/>
      </c>
      <c r="BL154" s="417" t="str">
        <f t="shared" si="116"/>
        <v/>
      </c>
      <c r="BM154" s="417" t="str">
        <f t="shared" si="116"/>
        <v/>
      </c>
      <c r="BN154" s="417" t="str">
        <f t="shared" si="116"/>
        <v/>
      </c>
      <c r="BO154" s="417" t="str">
        <f t="shared" si="116"/>
        <v/>
      </c>
      <c r="BP154" s="417" t="str">
        <f t="shared" ref="BP154:EA154" si="117">BP$133</f>
        <v/>
      </c>
      <c r="BQ154" s="417" t="str">
        <f t="shared" si="117"/>
        <v/>
      </c>
      <c r="BR154" s="417" t="str">
        <f t="shared" si="117"/>
        <v/>
      </c>
      <c r="BS154" s="417" t="str">
        <f t="shared" si="117"/>
        <v/>
      </c>
      <c r="BT154" s="417" t="str">
        <f t="shared" si="117"/>
        <v/>
      </c>
      <c r="BU154" s="417" t="str">
        <f t="shared" si="117"/>
        <v/>
      </c>
      <c r="BV154" s="417" t="str">
        <f t="shared" si="117"/>
        <v/>
      </c>
      <c r="BW154" s="417" t="str">
        <f t="shared" si="117"/>
        <v/>
      </c>
      <c r="BX154" s="417" t="str">
        <f t="shared" si="117"/>
        <v/>
      </c>
      <c r="BY154" s="417" t="str">
        <f t="shared" si="117"/>
        <v/>
      </c>
      <c r="BZ154" s="417" t="str">
        <f t="shared" si="117"/>
        <v/>
      </c>
      <c r="CA154" s="417" t="str">
        <f t="shared" si="117"/>
        <v/>
      </c>
      <c r="CB154" s="417" t="str">
        <f t="shared" si="117"/>
        <v/>
      </c>
      <c r="CC154" s="417" t="str">
        <f t="shared" si="117"/>
        <v/>
      </c>
      <c r="CD154" s="417" t="str">
        <f t="shared" si="117"/>
        <v/>
      </c>
      <c r="CE154" s="417" t="str">
        <f t="shared" si="117"/>
        <v/>
      </c>
      <c r="CF154" s="417" t="str">
        <f t="shared" si="117"/>
        <v/>
      </c>
      <c r="CG154" s="417" t="str">
        <f t="shared" si="117"/>
        <v/>
      </c>
      <c r="CH154" s="417" t="str">
        <f t="shared" si="117"/>
        <v/>
      </c>
      <c r="CI154" s="417" t="str">
        <f t="shared" si="117"/>
        <v/>
      </c>
      <c r="CJ154" s="417" t="str">
        <f t="shared" si="117"/>
        <v/>
      </c>
      <c r="CK154" s="417" t="str">
        <f t="shared" si="117"/>
        <v/>
      </c>
      <c r="CL154" s="417" t="str">
        <f t="shared" si="117"/>
        <v/>
      </c>
      <c r="CM154" s="417" t="str">
        <f t="shared" si="117"/>
        <v/>
      </c>
      <c r="CN154" s="417" t="str">
        <f t="shared" si="117"/>
        <v/>
      </c>
      <c r="CO154" s="417" t="str">
        <f t="shared" si="117"/>
        <v/>
      </c>
      <c r="CP154" s="417" t="str">
        <f t="shared" si="117"/>
        <v/>
      </c>
      <c r="CQ154" s="417" t="str">
        <f t="shared" si="117"/>
        <v/>
      </c>
      <c r="CR154" s="417" t="str">
        <f t="shared" si="117"/>
        <v/>
      </c>
      <c r="CS154" s="417" t="str">
        <f t="shared" si="117"/>
        <v/>
      </c>
      <c r="CT154" s="417" t="str">
        <f t="shared" si="117"/>
        <v/>
      </c>
      <c r="CU154" s="417" t="str">
        <f t="shared" si="117"/>
        <v/>
      </c>
      <c r="CV154" s="417" t="str">
        <f t="shared" si="117"/>
        <v/>
      </c>
      <c r="CW154" s="417" t="str">
        <f t="shared" si="117"/>
        <v/>
      </c>
      <c r="CX154" s="417" t="str">
        <f t="shared" si="117"/>
        <v/>
      </c>
      <c r="CY154" s="417" t="str">
        <f t="shared" si="117"/>
        <v/>
      </c>
      <c r="CZ154" s="417" t="str">
        <f t="shared" si="117"/>
        <v/>
      </c>
      <c r="DA154" s="417" t="str">
        <f t="shared" si="117"/>
        <v/>
      </c>
      <c r="DB154" s="417" t="str">
        <f t="shared" si="117"/>
        <v/>
      </c>
      <c r="DC154" s="417" t="str">
        <f t="shared" si="117"/>
        <v/>
      </c>
      <c r="DD154" s="417" t="str">
        <f t="shared" si="117"/>
        <v/>
      </c>
      <c r="DE154" s="417" t="str">
        <f t="shared" si="117"/>
        <v/>
      </c>
      <c r="DF154" s="417" t="str">
        <f t="shared" si="117"/>
        <v/>
      </c>
      <c r="DG154" s="417" t="str">
        <f t="shared" si="117"/>
        <v/>
      </c>
      <c r="DH154" s="417" t="str">
        <f t="shared" si="117"/>
        <v/>
      </c>
      <c r="DI154" s="417" t="str">
        <f t="shared" si="117"/>
        <v/>
      </c>
      <c r="DJ154" s="417" t="str">
        <f t="shared" si="117"/>
        <v/>
      </c>
      <c r="DK154" s="417" t="str">
        <f t="shared" si="117"/>
        <v/>
      </c>
      <c r="DL154" s="417" t="str">
        <f t="shared" si="117"/>
        <v/>
      </c>
      <c r="DM154" s="417" t="str">
        <f t="shared" si="117"/>
        <v/>
      </c>
      <c r="DN154" s="417" t="str">
        <f t="shared" si="117"/>
        <v/>
      </c>
      <c r="DO154" s="417" t="str">
        <f t="shared" si="117"/>
        <v/>
      </c>
      <c r="DP154" s="417" t="str">
        <f t="shared" si="117"/>
        <v/>
      </c>
      <c r="DQ154" s="417" t="str">
        <f t="shared" si="117"/>
        <v/>
      </c>
      <c r="DR154" s="417" t="str">
        <f t="shared" si="117"/>
        <v/>
      </c>
      <c r="DS154" s="417" t="str">
        <f t="shared" si="117"/>
        <v/>
      </c>
      <c r="DT154" s="417" t="str">
        <f t="shared" si="117"/>
        <v/>
      </c>
      <c r="DU154" s="417" t="str">
        <f t="shared" si="117"/>
        <v/>
      </c>
      <c r="DV154" s="417" t="str">
        <f t="shared" si="117"/>
        <v/>
      </c>
      <c r="DW154" s="417" t="str">
        <f t="shared" si="117"/>
        <v/>
      </c>
      <c r="DX154" s="417" t="str">
        <f t="shared" si="117"/>
        <v/>
      </c>
      <c r="DY154" s="417" t="str">
        <f t="shared" si="117"/>
        <v/>
      </c>
      <c r="DZ154" s="417" t="str">
        <f t="shared" si="117"/>
        <v/>
      </c>
      <c r="EA154" s="417" t="str">
        <f t="shared" si="117"/>
        <v/>
      </c>
      <c r="EB154" s="417" t="str">
        <f t="shared" ref="EB154:GM154" si="118">EB$133</f>
        <v/>
      </c>
      <c r="EC154" s="417" t="str">
        <f t="shared" si="118"/>
        <v/>
      </c>
      <c r="ED154" s="417" t="str">
        <f t="shared" si="118"/>
        <v/>
      </c>
      <c r="EE154" s="417" t="str">
        <f t="shared" si="118"/>
        <v/>
      </c>
      <c r="EF154" s="417" t="str">
        <f t="shared" si="118"/>
        <v/>
      </c>
      <c r="EG154" s="417" t="str">
        <f t="shared" si="118"/>
        <v/>
      </c>
      <c r="EH154" s="417" t="str">
        <f t="shared" si="118"/>
        <v/>
      </c>
      <c r="EI154" s="417" t="str">
        <f t="shared" si="118"/>
        <v/>
      </c>
      <c r="EJ154" s="417" t="str">
        <f t="shared" si="118"/>
        <v/>
      </c>
      <c r="EK154" s="417" t="str">
        <f t="shared" si="118"/>
        <v/>
      </c>
      <c r="EL154" s="417" t="str">
        <f t="shared" si="118"/>
        <v/>
      </c>
      <c r="EM154" s="417" t="str">
        <f t="shared" si="118"/>
        <v/>
      </c>
      <c r="EN154" s="417" t="str">
        <f t="shared" si="118"/>
        <v/>
      </c>
      <c r="EO154" s="417" t="str">
        <f t="shared" si="118"/>
        <v/>
      </c>
      <c r="EP154" s="417" t="str">
        <f t="shared" si="118"/>
        <v/>
      </c>
      <c r="EQ154" s="417" t="str">
        <f t="shared" si="118"/>
        <v/>
      </c>
      <c r="ER154" s="417" t="str">
        <f t="shared" si="118"/>
        <v/>
      </c>
      <c r="ES154" s="417" t="str">
        <f t="shared" si="118"/>
        <v/>
      </c>
      <c r="ET154" s="417" t="str">
        <f t="shared" si="118"/>
        <v/>
      </c>
      <c r="EU154" s="417" t="str">
        <f t="shared" si="118"/>
        <v/>
      </c>
      <c r="EV154" s="417" t="str">
        <f t="shared" si="118"/>
        <v/>
      </c>
      <c r="EW154" s="417" t="str">
        <f t="shared" si="118"/>
        <v/>
      </c>
      <c r="EX154" s="417" t="str">
        <f t="shared" si="118"/>
        <v/>
      </c>
      <c r="EY154" s="417" t="str">
        <f t="shared" si="118"/>
        <v/>
      </c>
      <c r="EZ154" s="417" t="str">
        <f t="shared" si="118"/>
        <v/>
      </c>
      <c r="FA154" s="417" t="str">
        <f t="shared" si="118"/>
        <v/>
      </c>
      <c r="FB154" s="417" t="str">
        <f t="shared" si="118"/>
        <v/>
      </c>
      <c r="FC154" s="417" t="str">
        <f t="shared" si="118"/>
        <v/>
      </c>
      <c r="FD154" s="417" t="str">
        <f t="shared" si="118"/>
        <v/>
      </c>
      <c r="FE154" s="417" t="str">
        <f t="shared" si="118"/>
        <v/>
      </c>
      <c r="FF154" s="417" t="str">
        <f t="shared" si="118"/>
        <v/>
      </c>
      <c r="FG154" s="417" t="str">
        <f t="shared" si="118"/>
        <v/>
      </c>
      <c r="FH154" s="417" t="str">
        <f t="shared" si="118"/>
        <v/>
      </c>
      <c r="FI154" s="417" t="str">
        <f t="shared" si="118"/>
        <v/>
      </c>
      <c r="FJ154" s="417" t="str">
        <f t="shared" si="118"/>
        <v/>
      </c>
      <c r="FK154" s="417" t="str">
        <f t="shared" si="118"/>
        <v/>
      </c>
      <c r="FL154" s="417" t="str">
        <f t="shared" si="118"/>
        <v/>
      </c>
      <c r="FM154" s="417" t="str">
        <f t="shared" si="118"/>
        <v/>
      </c>
      <c r="FN154" s="417" t="str">
        <f t="shared" si="118"/>
        <v/>
      </c>
      <c r="FO154" s="417" t="str">
        <f t="shared" si="118"/>
        <v/>
      </c>
      <c r="FP154" s="417" t="str">
        <f t="shared" si="118"/>
        <v/>
      </c>
      <c r="FQ154" s="417" t="str">
        <f t="shared" si="118"/>
        <v/>
      </c>
      <c r="FR154" s="417" t="str">
        <f t="shared" si="118"/>
        <v/>
      </c>
      <c r="FS154" s="417" t="str">
        <f t="shared" si="118"/>
        <v/>
      </c>
      <c r="FT154" s="417" t="str">
        <f t="shared" si="118"/>
        <v/>
      </c>
      <c r="FU154" s="417" t="str">
        <f t="shared" si="118"/>
        <v/>
      </c>
      <c r="FV154" s="417" t="str">
        <f t="shared" si="118"/>
        <v/>
      </c>
      <c r="FW154" s="417" t="str">
        <f t="shared" si="118"/>
        <v/>
      </c>
      <c r="FX154" s="417" t="str">
        <f t="shared" si="118"/>
        <v/>
      </c>
      <c r="FY154" s="417" t="str">
        <f t="shared" si="118"/>
        <v/>
      </c>
      <c r="FZ154" s="417" t="str">
        <f t="shared" si="118"/>
        <v/>
      </c>
      <c r="GA154" s="417" t="str">
        <f t="shared" si="118"/>
        <v/>
      </c>
      <c r="GB154" s="417" t="str">
        <f t="shared" si="118"/>
        <v/>
      </c>
      <c r="GC154" s="417" t="str">
        <f t="shared" si="118"/>
        <v/>
      </c>
      <c r="GD154" s="417" t="str">
        <f t="shared" si="118"/>
        <v/>
      </c>
      <c r="GE154" s="417" t="str">
        <f t="shared" si="118"/>
        <v/>
      </c>
      <c r="GF154" s="417" t="str">
        <f t="shared" si="118"/>
        <v/>
      </c>
      <c r="GG154" s="417" t="str">
        <f t="shared" si="118"/>
        <v/>
      </c>
      <c r="GH154" s="417" t="str">
        <f t="shared" si="118"/>
        <v/>
      </c>
      <c r="GI154" s="417" t="str">
        <f t="shared" si="118"/>
        <v/>
      </c>
      <c r="GJ154" s="417" t="str">
        <f t="shared" si="118"/>
        <v/>
      </c>
      <c r="GK154" s="417" t="str">
        <f t="shared" si="118"/>
        <v/>
      </c>
      <c r="GL154" s="417" t="str">
        <f t="shared" si="118"/>
        <v/>
      </c>
      <c r="GM154" s="417" t="str">
        <f t="shared" si="118"/>
        <v/>
      </c>
      <c r="GN154" s="417" t="str">
        <f t="shared" ref="GN154:IY154" si="119">GN$133</f>
        <v/>
      </c>
      <c r="GO154" s="417" t="str">
        <f t="shared" si="119"/>
        <v/>
      </c>
      <c r="GP154" s="417" t="str">
        <f t="shared" si="119"/>
        <v/>
      </c>
      <c r="GQ154" s="417" t="str">
        <f t="shared" si="119"/>
        <v/>
      </c>
      <c r="GR154" s="417" t="str">
        <f t="shared" si="119"/>
        <v/>
      </c>
      <c r="GS154" s="417" t="str">
        <f t="shared" si="119"/>
        <v/>
      </c>
      <c r="GT154" s="417" t="str">
        <f t="shared" si="119"/>
        <v/>
      </c>
      <c r="GU154" s="417" t="str">
        <f t="shared" si="119"/>
        <v/>
      </c>
      <c r="GV154" s="417" t="str">
        <f t="shared" si="119"/>
        <v/>
      </c>
      <c r="GW154" s="417" t="str">
        <f t="shared" si="119"/>
        <v/>
      </c>
      <c r="GX154" s="417" t="str">
        <f t="shared" si="119"/>
        <v/>
      </c>
      <c r="GY154" s="417" t="str">
        <f t="shared" si="119"/>
        <v/>
      </c>
      <c r="GZ154" s="417" t="str">
        <f t="shared" si="119"/>
        <v/>
      </c>
      <c r="HA154" s="417" t="str">
        <f t="shared" si="119"/>
        <v/>
      </c>
      <c r="HB154" s="417" t="str">
        <f t="shared" si="119"/>
        <v/>
      </c>
      <c r="HC154" s="417" t="str">
        <f t="shared" si="119"/>
        <v/>
      </c>
      <c r="HD154" s="417" t="str">
        <f t="shared" si="119"/>
        <v/>
      </c>
      <c r="HE154" s="417" t="str">
        <f t="shared" si="119"/>
        <v/>
      </c>
      <c r="HF154" s="417" t="str">
        <f t="shared" si="119"/>
        <v/>
      </c>
      <c r="HG154" s="417" t="str">
        <f t="shared" si="119"/>
        <v/>
      </c>
      <c r="HH154" s="417" t="str">
        <f t="shared" si="119"/>
        <v/>
      </c>
      <c r="HI154" s="417" t="str">
        <f t="shared" si="119"/>
        <v/>
      </c>
      <c r="HJ154" s="417" t="str">
        <f t="shared" si="119"/>
        <v/>
      </c>
      <c r="HK154" s="417" t="str">
        <f t="shared" si="119"/>
        <v/>
      </c>
      <c r="HL154" s="417" t="str">
        <f t="shared" si="119"/>
        <v/>
      </c>
      <c r="HM154" s="417" t="str">
        <f t="shared" si="119"/>
        <v/>
      </c>
      <c r="HN154" s="417" t="str">
        <f t="shared" si="119"/>
        <v/>
      </c>
      <c r="HO154" s="417" t="str">
        <f t="shared" si="119"/>
        <v/>
      </c>
      <c r="HP154" s="417" t="str">
        <f t="shared" si="119"/>
        <v/>
      </c>
      <c r="HQ154" s="417" t="str">
        <f t="shared" si="119"/>
        <v/>
      </c>
      <c r="HR154" s="417" t="str">
        <f t="shared" si="119"/>
        <v/>
      </c>
      <c r="HS154" s="417" t="str">
        <f t="shared" si="119"/>
        <v/>
      </c>
      <c r="HT154" s="417" t="str">
        <f t="shared" si="119"/>
        <v/>
      </c>
      <c r="HU154" s="417" t="str">
        <f t="shared" si="119"/>
        <v/>
      </c>
      <c r="HV154" s="417" t="str">
        <f t="shared" si="119"/>
        <v/>
      </c>
      <c r="HW154" s="417" t="str">
        <f t="shared" si="119"/>
        <v/>
      </c>
      <c r="HX154" s="417" t="str">
        <f t="shared" si="119"/>
        <v/>
      </c>
      <c r="HY154" s="417" t="str">
        <f t="shared" si="119"/>
        <v/>
      </c>
      <c r="HZ154" s="417" t="str">
        <f t="shared" si="119"/>
        <v/>
      </c>
      <c r="IA154" s="417" t="str">
        <f t="shared" si="119"/>
        <v/>
      </c>
      <c r="IB154" s="417" t="str">
        <f t="shared" si="119"/>
        <v/>
      </c>
      <c r="IC154" s="417" t="str">
        <f t="shared" si="119"/>
        <v/>
      </c>
      <c r="ID154" s="417" t="str">
        <f t="shared" si="119"/>
        <v/>
      </c>
      <c r="IE154" s="417" t="str">
        <f t="shared" si="119"/>
        <v/>
      </c>
      <c r="IF154" s="417" t="str">
        <f t="shared" si="119"/>
        <v/>
      </c>
      <c r="IG154" s="417" t="str">
        <f t="shared" si="119"/>
        <v/>
      </c>
      <c r="IH154" s="417" t="str">
        <f t="shared" si="119"/>
        <v/>
      </c>
      <c r="II154" s="417" t="str">
        <f t="shared" si="119"/>
        <v/>
      </c>
      <c r="IJ154" s="417" t="str">
        <f t="shared" si="119"/>
        <v/>
      </c>
      <c r="IK154" s="417" t="str">
        <f t="shared" si="119"/>
        <v/>
      </c>
      <c r="IL154" s="417" t="str">
        <f t="shared" si="119"/>
        <v/>
      </c>
      <c r="IM154" s="417" t="str">
        <f t="shared" si="119"/>
        <v/>
      </c>
      <c r="IN154" s="417" t="str">
        <f t="shared" si="119"/>
        <v/>
      </c>
      <c r="IO154" s="417" t="str">
        <f t="shared" si="119"/>
        <v/>
      </c>
      <c r="IP154" s="417" t="str">
        <f t="shared" si="119"/>
        <v/>
      </c>
      <c r="IQ154" s="417" t="str">
        <f t="shared" si="119"/>
        <v/>
      </c>
      <c r="IR154" s="417" t="str">
        <f t="shared" si="119"/>
        <v/>
      </c>
      <c r="IS154" s="417" t="str">
        <f t="shared" si="119"/>
        <v/>
      </c>
      <c r="IT154" s="417" t="str">
        <f t="shared" si="119"/>
        <v/>
      </c>
      <c r="IU154" s="417" t="str">
        <f t="shared" si="119"/>
        <v/>
      </c>
      <c r="IV154" s="417" t="str">
        <f t="shared" si="119"/>
        <v/>
      </c>
      <c r="IW154" s="417" t="str">
        <f t="shared" si="119"/>
        <v/>
      </c>
      <c r="IX154" s="417" t="str">
        <f t="shared" si="119"/>
        <v/>
      </c>
      <c r="IY154" s="417" t="str">
        <f t="shared" si="119"/>
        <v/>
      </c>
      <c r="IZ154" s="417" t="str">
        <f t="shared" ref="IZ154:KP154" si="120">IZ$133</f>
        <v/>
      </c>
      <c r="JA154" s="417" t="str">
        <f t="shared" si="120"/>
        <v/>
      </c>
      <c r="JB154" s="417" t="str">
        <f t="shared" si="120"/>
        <v/>
      </c>
      <c r="JC154" s="417" t="str">
        <f t="shared" si="120"/>
        <v/>
      </c>
      <c r="JD154" s="417" t="str">
        <f t="shared" si="120"/>
        <v/>
      </c>
      <c r="JE154" s="417" t="str">
        <f t="shared" si="120"/>
        <v/>
      </c>
      <c r="JF154" s="417" t="str">
        <f t="shared" si="120"/>
        <v/>
      </c>
      <c r="JG154" s="417" t="str">
        <f t="shared" si="120"/>
        <v/>
      </c>
      <c r="JH154" s="417" t="str">
        <f t="shared" si="120"/>
        <v/>
      </c>
      <c r="JI154" s="417" t="str">
        <f t="shared" si="120"/>
        <v/>
      </c>
      <c r="JJ154" s="417" t="str">
        <f t="shared" si="120"/>
        <v/>
      </c>
      <c r="JK154" s="417" t="str">
        <f t="shared" si="120"/>
        <v/>
      </c>
      <c r="JL154" s="417" t="str">
        <f t="shared" si="120"/>
        <v/>
      </c>
      <c r="JM154" s="417" t="str">
        <f t="shared" si="120"/>
        <v/>
      </c>
      <c r="JN154" s="417" t="str">
        <f t="shared" si="120"/>
        <v/>
      </c>
      <c r="JO154" s="417" t="str">
        <f t="shared" si="120"/>
        <v/>
      </c>
      <c r="JP154" s="417" t="str">
        <f t="shared" si="120"/>
        <v/>
      </c>
      <c r="JQ154" s="417" t="str">
        <f t="shared" si="120"/>
        <v/>
      </c>
      <c r="JR154" s="417" t="str">
        <f t="shared" si="120"/>
        <v/>
      </c>
      <c r="JS154" s="417" t="str">
        <f t="shared" si="120"/>
        <v/>
      </c>
      <c r="JT154" s="417" t="str">
        <f t="shared" si="120"/>
        <v/>
      </c>
      <c r="JU154" s="417" t="str">
        <f t="shared" si="120"/>
        <v/>
      </c>
      <c r="JV154" s="417" t="str">
        <f t="shared" si="120"/>
        <v/>
      </c>
      <c r="JW154" s="417" t="str">
        <f t="shared" si="120"/>
        <v/>
      </c>
      <c r="JX154" s="417" t="str">
        <f t="shared" si="120"/>
        <v/>
      </c>
      <c r="JY154" s="417" t="str">
        <f t="shared" si="120"/>
        <v/>
      </c>
      <c r="JZ154" s="417" t="str">
        <f t="shared" si="120"/>
        <v/>
      </c>
      <c r="KA154" s="417" t="str">
        <f t="shared" si="120"/>
        <v/>
      </c>
      <c r="KB154" s="417" t="str">
        <f t="shared" si="120"/>
        <v/>
      </c>
      <c r="KC154" s="417" t="str">
        <f t="shared" si="120"/>
        <v/>
      </c>
      <c r="KD154" s="417" t="str">
        <f t="shared" si="120"/>
        <v/>
      </c>
      <c r="KE154" s="417" t="str">
        <f t="shared" si="120"/>
        <v/>
      </c>
      <c r="KF154" s="417" t="str">
        <f t="shared" si="120"/>
        <v/>
      </c>
      <c r="KG154" s="417" t="str">
        <f t="shared" si="120"/>
        <v/>
      </c>
      <c r="KH154" s="417" t="str">
        <f t="shared" si="120"/>
        <v/>
      </c>
      <c r="KI154" s="417" t="str">
        <f t="shared" si="120"/>
        <v/>
      </c>
      <c r="KJ154" s="417" t="str">
        <f t="shared" si="120"/>
        <v/>
      </c>
      <c r="KK154" s="417" t="str">
        <f t="shared" si="120"/>
        <v/>
      </c>
      <c r="KL154" s="417" t="str">
        <f t="shared" si="120"/>
        <v/>
      </c>
      <c r="KM154" s="417" t="str">
        <f t="shared" si="120"/>
        <v/>
      </c>
      <c r="KN154" s="417" t="str">
        <f t="shared" si="120"/>
        <v/>
      </c>
      <c r="KO154" s="417" t="str">
        <f t="shared" si="120"/>
        <v/>
      </c>
      <c r="KP154" s="417" t="str">
        <f t="shared" si="120"/>
        <v/>
      </c>
      <c r="KQ154" s="243"/>
      <c r="KR154" s="243"/>
      <c r="KS154" s="243"/>
      <c r="KT154" s="243"/>
      <c r="KU154" s="243"/>
      <c r="KV154" s="243"/>
      <c r="KW154" s="243"/>
      <c r="KX154" s="242" t="s">
        <v>198</v>
      </c>
      <c r="KY154" s="245" t="s">
        <v>276</v>
      </c>
      <c r="LB154" s="225"/>
    </row>
    <row r="155" spans="1:314" ht="12" customHeight="1" outlineLevel="1" x14ac:dyDescent="0.25">
      <c r="A155" s="416" t="s">
        <v>185</v>
      </c>
      <c r="B155" s="417" t="s">
        <v>276</v>
      </c>
      <c r="C155" s="417">
        <f t="array" ref="C155:KP155">TRANSPOSE(InvSecurity)</f>
        <v>0</v>
      </c>
      <c r="D155" s="417">
        <v>0</v>
      </c>
      <c r="E155" s="417">
        <v>0</v>
      </c>
      <c r="F155" s="417">
        <v>0</v>
      </c>
      <c r="G155" s="417">
        <v>0</v>
      </c>
      <c r="H155" s="417">
        <v>0</v>
      </c>
      <c r="I155" s="417">
        <v>0</v>
      </c>
      <c r="J155" s="417">
        <v>0</v>
      </c>
      <c r="K155" s="417">
        <v>0</v>
      </c>
      <c r="L155" s="417">
        <v>0</v>
      </c>
      <c r="M155" s="417">
        <v>0</v>
      </c>
      <c r="N155" s="417">
        <v>0</v>
      </c>
      <c r="O155" s="417">
        <v>0</v>
      </c>
      <c r="P155" s="417">
        <v>0</v>
      </c>
      <c r="Q155" s="417">
        <v>0</v>
      </c>
      <c r="R155" s="417">
        <v>0</v>
      </c>
      <c r="S155" s="417">
        <v>0</v>
      </c>
      <c r="T155" s="417">
        <v>0</v>
      </c>
      <c r="U155" s="417">
        <v>0</v>
      </c>
      <c r="V155" s="417">
        <v>0</v>
      </c>
      <c r="W155" s="417">
        <v>0</v>
      </c>
      <c r="X155" s="417">
        <v>0</v>
      </c>
      <c r="Y155" s="417">
        <v>0</v>
      </c>
      <c r="Z155" s="417">
        <v>0</v>
      </c>
      <c r="AA155" s="417">
        <v>0</v>
      </c>
      <c r="AB155" s="417">
        <v>0</v>
      </c>
      <c r="AC155" s="417">
        <v>0</v>
      </c>
      <c r="AD155" s="417">
        <v>0</v>
      </c>
      <c r="AE155" s="417">
        <v>0</v>
      </c>
      <c r="AF155" s="417">
        <v>0</v>
      </c>
      <c r="AG155" s="417">
        <v>0</v>
      </c>
      <c r="AH155" s="417">
        <v>0</v>
      </c>
      <c r="AI155" s="417">
        <v>0</v>
      </c>
      <c r="AJ155" s="417">
        <v>0</v>
      </c>
      <c r="AK155" s="417">
        <v>0</v>
      </c>
      <c r="AL155" s="417">
        <v>0</v>
      </c>
      <c r="AM155" s="417">
        <v>0</v>
      </c>
      <c r="AN155" s="417">
        <v>0</v>
      </c>
      <c r="AO155" s="417">
        <v>0</v>
      </c>
      <c r="AP155" s="417">
        <v>0</v>
      </c>
      <c r="AQ155" s="417">
        <v>0</v>
      </c>
      <c r="AR155" s="417">
        <v>0</v>
      </c>
      <c r="AS155" s="417">
        <v>0</v>
      </c>
      <c r="AT155" s="417">
        <v>0</v>
      </c>
      <c r="AU155" s="417">
        <v>0</v>
      </c>
      <c r="AV155" s="417">
        <v>0</v>
      </c>
      <c r="AW155" s="417">
        <v>0</v>
      </c>
      <c r="AX155" s="417">
        <v>0</v>
      </c>
      <c r="AY155" s="417">
        <v>0</v>
      </c>
      <c r="AZ155" s="417">
        <v>0</v>
      </c>
      <c r="BA155" s="417">
        <v>0</v>
      </c>
      <c r="BB155" s="417">
        <v>0</v>
      </c>
      <c r="BC155" s="417">
        <v>0</v>
      </c>
      <c r="BD155" s="417">
        <v>0</v>
      </c>
      <c r="BE155" s="417">
        <v>0</v>
      </c>
      <c r="BF155" s="417">
        <v>0</v>
      </c>
      <c r="BG155" s="417">
        <v>0</v>
      </c>
      <c r="BH155" s="417">
        <v>0</v>
      </c>
      <c r="BI155" s="417">
        <v>0</v>
      </c>
      <c r="BJ155" s="417">
        <v>0</v>
      </c>
      <c r="BK155" s="417">
        <v>0</v>
      </c>
      <c r="BL155" s="417">
        <v>0</v>
      </c>
      <c r="BM155" s="417">
        <v>0</v>
      </c>
      <c r="BN155" s="417">
        <v>0</v>
      </c>
      <c r="BO155" s="417">
        <v>0</v>
      </c>
      <c r="BP155" s="417">
        <v>0</v>
      </c>
      <c r="BQ155" s="417">
        <v>0</v>
      </c>
      <c r="BR155" s="417">
        <v>0</v>
      </c>
      <c r="BS155" s="417">
        <v>0</v>
      </c>
      <c r="BT155" s="417">
        <v>0</v>
      </c>
      <c r="BU155" s="417">
        <v>0</v>
      </c>
      <c r="BV155" s="417">
        <v>0</v>
      </c>
      <c r="BW155" s="417">
        <v>0</v>
      </c>
      <c r="BX155" s="417">
        <v>0</v>
      </c>
      <c r="BY155" s="417">
        <v>0</v>
      </c>
      <c r="BZ155" s="417">
        <v>0</v>
      </c>
      <c r="CA155" s="417">
        <v>0</v>
      </c>
      <c r="CB155" s="417">
        <v>0</v>
      </c>
      <c r="CC155" s="417">
        <v>0</v>
      </c>
      <c r="CD155" s="417">
        <v>0</v>
      </c>
      <c r="CE155" s="417">
        <v>0</v>
      </c>
      <c r="CF155" s="417">
        <v>0</v>
      </c>
      <c r="CG155" s="417">
        <v>0</v>
      </c>
      <c r="CH155" s="417">
        <v>0</v>
      </c>
      <c r="CI155" s="417">
        <v>0</v>
      </c>
      <c r="CJ155" s="417">
        <v>0</v>
      </c>
      <c r="CK155" s="417">
        <v>0</v>
      </c>
      <c r="CL155" s="417">
        <v>0</v>
      </c>
      <c r="CM155" s="417">
        <v>0</v>
      </c>
      <c r="CN155" s="417">
        <v>0</v>
      </c>
      <c r="CO155" s="417">
        <v>0</v>
      </c>
      <c r="CP155" s="417">
        <v>0</v>
      </c>
      <c r="CQ155" s="417">
        <v>0</v>
      </c>
      <c r="CR155" s="417">
        <v>0</v>
      </c>
      <c r="CS155" s="417">
        <v>0</v>
      </c>
      <c r="CT155" s="417">
        <v>0</v>
      </c>
      <c r="CU155" s="417">
        <v>0</v>
      </c>
      <c r="CV155" s="417">
        <v>0</v>
      </c>
      <c r="CW155" s="417">
        <v>0</v>
      </c>
      <c r="CX155" s="417">
        <v>0</v>
      </c>
      <c r="CY155" s="417">
        <v>0</v>
      </c>
      <c r="CZ155" s="417">
        <v>0</v>
      </c>
      <c r="DA155" s="417">
        <v>0</v>
      </c>
      <c r="DB155" s="417">
        <v>0</v>
      </c>
      <c r="DC155" s="417">
        <v>0</v>
      </c>
      <c r="DD155" s="417">
        <v>0</v>
      </c>
      <c r="DE155" s="417">
        <v>0</v>
      </c>
      <c r="DF155" s="417">
        <v>0</v>
      </c>
      <c r="DG155" s="417">
        <v>0</v>
      </c>
      <c r="DH155" s="417">
        <v>0</v>
      </c>
      <c r="DI155" s="417">
        <v>0</v>
      </c>
      <c r="DJ155" s="417">
        <v>0</v>
      </c>
      <c r="DK155" s="417">
        <v>0</v>
      </c>
      <c r="DL155" s="417">
        <v>0</v>
      </c>
      <c r="DM155" s="417">
        <v>0</v>
      </c>
      <c r="DN155" s="417">
        <v>0</v>
      </c>
      <c r="DO155" s="417">
        <v>0</v>
      </c>
      <c r="DP155" s="417">
        <v>0</v>
      </c>
      <c r="DQ155" s="417">
        <v>0</v>
      </c>
      <c r="DR155" s="417">
        <v>0</v>
      </c>
      <c r="DS155" s="417">
        <v>0</v>
      </c>
      <c r="DT155" s="417">
        <v>0</v>
      </c>
      <c r="DU155" s="417">
        <v>0</v>
      </c>
      <c r="DV155" s="417">
        <v>0</v>
      </c>
      <c r="DW155" s="417">
        <v>0</v>
      </c>
      <c r="DX155" s="417">
        <v>0</v>
      </c>
      <c r="DY155" s="417">
        <v>0</v>
      </c>
      <c r="DZ155" s="417">
        <v>0</v>
      </c>
      <c r="EA155" s="417">
        <v>0</v>
      </c>
      <c r="EB155" s="417">
        <v>0</v>
      </c>
      <c r="EC155" s="417">
        <v>0</v>
      </c>
      <c r="ED155" s="417">
        <v>0</v>
      </c>
      <c r="EE155" s="417">
        <v>0</v>
      </c>
      <c r="EF155" s="417">
        <v>0</v>
      </c>
      <c r="EG155" s="417">
        <v>0</v>
      </c>
      <c r="EH155" s="417">
        <v>0</v>
      </c>
      <c r="EI155" s="417">
        <v>0</v>
      </c>
      <c r="EJ155" s="417">
        <v>0</v>
      </c>
      <c r="EK155" s="417">
        <v>0</v>
      </c>
      <c r="EL155" s="417">
        <v>0</v>
      </c>
      <c r="EM155" s="417">
        <v>0</v>
      </c>
      <c r="EN155" s="417">
        <v>0</v>
      </c>
      <c r="EO155" s="417">
        <v>0</v>
      </c>
      <c r="EP155" s="417">
        <v>0</v>
      </c>
      <c r="EQ155" s="417">
        <v>0</v>
      </c>
      <c r="ER155" s="417">
        <v>0</v>
      </c>
      <c r="ES155" s="417">
        <v>0</v>
      </c>
      <c r="ET155" s="417">
        <v>0</v>
      </c>
      <c r="EU155" s="417">
        <v>0</v>
      </c>
      <c r="EV155" s="417">
        <v>0</v>
      </c>
      <c r="EW155" s="417">
        <v>0</v>
      </c>
      <c r="EX155" s="417">
        <v>0</v>
      </c>
      <c r="EY155" s="417">
        <v>0</v>
      </c>
      <c r="EZ155" s="417">
        <v>0</v>
      </c>
      <c r="FA155" s="417">
        <v>0</v>
      </c>
      <c r="FB155" s="417">
        <v>0</v>
      </c>
      <c r="FC155" s="417">
        <v>0</v>
      </c>
      <c r="FD155" s="417">
        <v>0</v>
      </c>
      <c r="FE155" s="417">
        <v>0</v>
      </c>
      <c r="FF155" s="417">
        <v>0</v>
      </c>
      <c r="FG155" s="417">
        <v>0</v>
      </c>
      <c r="FH155" s="417">
        <v>0</v>
      </c>
      <c r="FI155" s="417">
        <v>0</v>
      </c>
      <c r="FJ155" s="417">
        <v>0</v>
      </c>
      <c r="FK155" s="417">
        <v>0</v>
      </c>
      <c r="FL155" s="417">
        <v>0</v>
      </c>
      <c r="FM155" s="417">
        <v>0</v>
      </c>
      <c r="FN155" s="417">
        <v>0</v>
      </c>
      <c r="FO155" s="417">
        <v>0</v>
      </c>
      <c r="FP155" s="417">
        <v>0</v>
      </c>
      <c r="FQ155" s="417">
        <v>0</v>
      </c>
      <c r="FR155" s="417">
        <v>0</v>
      </c>
      <c r="FS155" s="417">
        <v>0</v>
      </c>
      <c r="FT155" s="417">
        <v>0</v>
      </c>
      <c r="FU155" s="417">
        <v>0</v>
      </c>
      <c r="FV155" s="417">
        <v>0</v>
      </c>
      <c r="FW155" s="417">
        <v>0</v>
      </c>
      <c r="FX155" s="417">
        <v>0</v>
      </c>
      <c r="FY155" s="417">
        <v>0</v>
      </c>
      <c r="FZ155" s="417">
        <v>0</v>
      </c>
      <c r="GA155" s="417">
        <v>0</v>
      </c>
      <c r="GB155" s="417">
        <v>0</v>
      </c>
      <c r="GC155" s="417">
        <v>0</v>
      </c>
      <c r="GD155" s="417">
        <v>0</v>
      </c>
      <c r="GE155" s="417">
        <v>0</v>
      </c>
      <c r="GF155" s="417">
        <v>0</v>
      </c>
      <c r="GG155" s="417">
        <v>0</v>
      </c>
      <c r="GH155" s="417">
        <v>0</v>
      </c>
      <c r="GI155" s="417">
        <v>0</v>
      </c>
      <c r="GJ155" s="417">
        <v>0</v>
      </c>
      <c r="GK155" s="417">
        <v>0</v>
      </c>
      <c r="GL155" s="417">
        <v>0</v>
      </c>
      <c r="GM155" s="417">
        <v>0</v>
      </c>
      <c r="GN155" s="417">
        <v>0</v>
      </c>
      <c r="GO155" s="417">
        <v>0</v>
      </c>
      <c r="GP155" s="417">
        <v>0</v>
      </c>
      <c r="GQ155" s="417">
        <v>0</v>
      </c>
      <c r="GR155" s="417">
        <v>0</v>
      </c>
      <c r="GS155" s="417">
        <v>0</v>
      </c>
      <c r="GT155" s="417">
        <v>0</v>
      </c>
      <c r="GU155" s="417">
        <v>0</v>
      </c>
      <c r="GV155" s="417">
        <v>0</v>
      </c>
      <c r="GW155" s="417">
        <v>0</v>
      </c>
      <c r="GX155" s="417">
        <v>0</v>
      </c>
      <c r="GY155" s="417">
        <v>0</v>
      </c>
      <c r="GZ155" s="417">
        <v>0</v>
      </c>
      <c r="HA155" s="417">
        <v>0</v>
      </c>
      <c r="HB155" s="417">
        <v>0</v>
      </c>
      <c r="HC155" s="417">
        <v>0</v>
      </c>
      <c r="HD155" s="417">
        <v>0</v>
      </c>
      <c r="HE155" s="417">
        <v>0</v>
      </c>
      <c r="HF155" s="417">
        <v>0</v>
      </c>
      <c r="HG155" s="417">
        <v>0</v>
      </c>
      <c r="HH155" s="417">
        <v>0</v>
      </c>
      <c r="HI155" s="417">
        <v>0</v>
      </c>
      <c r="HJ155" s="417">
        <v>0</v>
      </c>
      <c r="HK155" s="417">
        <v>0</v>
      </c>
      <c r="HL155" s="417">
        <v>0</v>
      </c>
      <c r="HM155" s="417">
        <v>0</v>
      </c>
      <c r="HN155" s="417">
        <v>0</v>
      </c>
      <c r="HO155" s="417">
        <v>0</v>
      </c>
      <c r="HP155" s="417">
        <v>0</v>
      </c>
      <c r="HQ155" s="417">
        <v>0</v>
      </c>
      <c r="HR155" s="417">
        <v>0</v>
      </c>
      <c r="HS155" s="417">
        <v>0</v>
      </c>
      <c r="HT155" s="417">
        <v>0</v>
      </c>
      <c r="HU155" s="417">
        <v>0</v>
      </c>
      <c r="HV155" s="417">
        <v>0</v>
      </c>
      <c r="HW155" s="417">
        <v>0</v>
      </c>
      <c r="HX155" s="417">
        <v>0</v>
      </c>
      <c r="HY155" s="417">
        <v>0</v>
      </c>
      <c r="HZ155" s="417">
        <v>0</v>
      </c>
      <c r="IA155" s="417">
        <v>0</v>
      </c>
      <c r="IB155" s="417">
        <v>0</v>
      </c>
      <c r="IC155" s="417">
        <v>0</v>
      </c>
      <c r="ID155" s="417">
        <v>0</v>
      </c>
      <c r="IE155" s="417">
        <v>0</v>
      </c>
      <c r="IF155" s="417">
        <v>0</v>
      </c>
      <c r="IG155" s="417">
        <v>0</v>
      </c>
      <c r="IH155" s="417">
        <v>0</v>
      </c>
      <c r="II155" s="417">
        <v>0</v>
      </c>
      <c r="IJ155" s="417">
        <v>0</v>
      </c>
      <c r="IK155" s="417">
        <v>0</v>
      </c>
      <c r="IL155" s="417">
        <v>0</v>
      </c>
      <c r="IM155" s="417">
        <v>0</v>
      </c>
      <c r="IN155" s="417">
        <v>0</v>
      </c>
      <c r="IO155" s="417">
        <v>0</v>
      </c>
      <c r="IP155" s="417">
        <v>0</v>
      </c>
      <c r="IQ155" s="417">
        <v>0</v>
      </c>
      <c r="IR155" s="417">
        <v>0</v>
      </c>
      <c r="IS155" s="417">
        <v>0</v>
      </c>
      <c r="IT155" s="417">
        <v>0</v>
      </c>
      <c r="IU155" s="417">
        <v>0</v>
      </c>
      <c r="IV155" s="417">
        <v>0</v>
      </c>
      <c r="IW155" s="417">
        <v>0</v>
      </c>
      <c r="IX155" s="417">
        <v>0</v>
      </c>
      <c r="IY155" s="417">
        <v>0</v>
      </c>
      <c r="IZ155" s="417">
        <v>0</v>
      </c>
      <c r="JA155" s="417">
        <v>0</v>
      </c>
      <c r="JB155" s="417">
        <v>0</v>
      </c>
      <c r="JC155" s="417">
        <v>0</v>
      </c>
      <c r="JD155" s="417">
        <v>0</v>
      </c>
      <c r="JE155" s="417">
        <v>0</v>
      </c>
      <c r="JF155" s="417">
        <v>0</v>
      </c>
      <c r="JG155" s="417">
        <v>0</v>
      </c>
      <c r="JH155" s="417">
        <v>0</v>
      </c>
      <c r="JI155" s="417">
        <v>0</v>
      </c>
      <c r="JJ155" s="417">
        <v>0</v>
      </c>
      <c r="JK155" s="417">
        <v>0</v>
      </c>
      <c r="JL155" s="417">
        <v>0</v>
      </c>
      <c r="JM155" s="417">
        <v>0</v>
      </c>
      <c r="JN155" s="417">
        <v>0</v>
      </c>
      <c r="JO155" s="417">
        <v>0</v>
      </c>
      <c r="JP155" s="417">
        <v>0</v>
      </c>
      <c r="JQ155" s="417">
        <v>0</v>
      </c>
      <c r="JR155" s="417">
        <v>0</v>
      </c>
      <c r="JS155" s="417">
        <v>0</v>
      </c>
      <c r="JT155" s="417">
        <v>0</v>
      </c>
      <c r="JU155" s="417">
        <v>0</v>
      </c>
      <c r="JV155" s="417">
        <v>0</v>
      </c>
      <c r="JW155" s="417">
        <v>0</v>
      </c>
      <c r="JX155" s="417">
        <v>0</v>
      </c>
      <c r="JY155" s="417">
        <v>0</v>
      </c>
      <c r="JZ155" s="417">
        <v>0</v>
      </c>
      <c r="KA155" s="417">
        <v>0</v>
      </c>
      <c r="KB155" s="417">
        <v>0</v>
      </c>
      <c r="KC155" s="417">
        <v>0</v>
      </c>
      <c r="KD155" s="417">
        <v>0</v>
      </c>
      <c r="KE155" s="417">
        <v>0</v>
      </c>
      <c r="KF155" s="417">
        <v>0</v>
      </c>
      <c r="KG155" s="417">
        <v>0</v>
      </c>
      <c r="KH155" s="417">
        <v>0</v>
      </c>
      <c r="KI155" s="417">
        <v>0</v>
      </c>
      <c r="KJ155" s="417">
        <v>0</v>
      </c>
      <c r="KK155" s="417">
        <v>0</v>
      </c>
      <c r="KL155" s="417">
        <v>0</v>
      </c>
      <c r="KM155" s="417">
        <v>0</v>
      </c>
      <c r="KN155" s="417">
        <v>0</v>
      </c>
      <c r="KO155" s="417">
        <v>0</v>
      </c>
      <c r="KP155" s="417">
        <v>0</v>
      </c>
      <c r="KQ155" s="243"/>
      <c r="KR155" s="243"/>
      <c r="KS155" s="243"/>
      <c r="KT155" s="243"/>
      <c r="KU155" s="243"/>
      <c r="KV155" s="243"/>
      <c r="KW155" s="243"/>
      <c r="KX155" s="485" t="s">
        <v>399</v>
      </c>
      <c r="KY155" s="490" t="s">
        <v>276</v>
      </c>
    </row>
    <row r="156" spans="1:314" ht="12" customHeight="1" outlineLevel="1" x14ac:dyDescent="0.25">
      <c r="A156" s="416" t="s">
        <v>290</v>
      </c>
      <c r="B156" s="417" t="s">
        <v>276</v>
      </c>
      <c r="C156" s="417" t="s">
        <v>202</v>
      </c>
      <c r="D156" s="417" t="s">
        <v>203</v>
      </c>
      <c r="E156" s="417" t="s">
        <v>37</v>
      </c>
      <c r="F156" s="417"/>
      <c r="G156" s="417"/>
      <c r="H156" s="417"/>
      <c r="I156" s="417"/>
      <c r="J156" s="417"/>
      <c r="K156" s="417"/>
      <c r="L156" s="417"/>
      <c r="M156" s="417"/>
      <c r="N156" s="417"/>
      <c r="O156" s="417"/>
      <c r="P156" s="417"/>
      <c r="Q156" s="417"/>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R156" s="417"/>
      <c r="BS156" s="417"/>
      <c r="BT156" s="417"/>
      <c r="BU156" s="417"/>
      <c r="BV156" s="417"/>
      <c r="BW156" s="417"/>
      <c r="BX156" s="417"/>
      <c r="BY156" s="417"/>
      <c r="BZ156" s="417"/>
      <c r="CA156" s="417"/>
      <c r="CB156" s="417"/>
      <c r="CC156" s="417"/>
      <c r="CD156" s="417"/>
      <c r="CE156" s="417"/>
      <c r="CF156" s="417"/>
      <c r="CG156" s="417"/>
      <c r="CH156" s="417"/>
      <c r="CI156" s="417"/>
      <c r="CJ156" s="417"/>
      <c r="CK156" s="417"/>
      <c r="CL156" s="417"/>
      <c r="CM156" s="417"/>
      <c r="CN156" s="417"/>
      <c r="CO156" s="417"/>
      <c r="CP156" s="417"/>
      <c r="CQ156" s="417"/>
      <c r="CR156" s="417"/>
      <c r="CS156" s="417"/>
      <c r="CT156" s="417"/>
      <c r="CU156" s="417"/>
      <c r="CV156" s="417"/>
      <c r="CW156" s="417"/>
      <c r="CX156" s="417"/>
      <c r="CY156" s="417"/>
      <c r="CZ156" s="417"/>
      <c r="DA156" s="417"/>
      <c r="DB156" s="417"/>
      <c r="DC156" s="417"/>
      <c r="DD156" s="417"/>
      <c r="DE156" s="417"/>
      <c r="DF156" s="417"/>
      <c r="DG156" s="417"/>
      <c r="DH156" s="417"/>
      <c r="DI156" s="417"/>
      <c r="DJ156" s="417"/>
      <c r="DK156" s="417"/>
      <c r="DL156" s="417"/>
      <c r="DM156" s="417"/>
      <c r="DN156" s="417"/>
      <c r="DO156" s="417"/>
      <c r="DP156" s="417"/>
      <c r="DQ156" s="417"/>
      <c r="DR156" s="417"/>
      <c r="DS156" s="417"/>
      <c r="DT156" s="417"/>
      <c r="DU156" s="417"/>
      <c r="DV156" s="417"/>
      <c r="DW156" s="417"/>
      <c r="DX156" s="417"/>
      <c r="DY156" s="417"/>
      <c r="DZ156" s="417"/>
      <c r="EA156" s="417"/>
      <c r="EB156" s="417"/>
      <c r="EC156" s="417"/>
      <c r="ED156" s="417"/>
      <c r="EE156" s="417"/>
      <c r="EF156" s="417"/>
      <c r="EG156" s="417"/>
      <c r="EH156" s="417"/>
      <c r="EI156" s="417"/>
      <c r="EJ156" s="417"/>
      <c r="EK156" s="417"/>
      <c r="EL156" s="417"/>
      <c r="EM156" s="417"/>
      <c r="EN156" s="417"/>
      <c r="EO156" s="417"/>
      <c r="EP156" s="417"/>
      <c r="EQ156" s="417"/>
      <c r="ER156" s="417"/>
      <c r="ES156" s="417"/>
      <c r="ET156" s="417"/>
      <c r="EU156" s="417"/>
      <c r="EV156" s="417"/>
      <c r="EW156" s="417"/>
      <c r="EX156" s="417"/>
      <c r="EY156" s="417"/>
      <c r="EZ156" s="417"/>
      <c r="FA156" s="417"/>
      <c r="FB156" s="417"/>
      <c r="FC156" s="417"/>
      <c r="FD156" s="417"/>
      <c r="FE156" s="417"/>
      <c r="FF156" s="417"/>
      <c r="FG156" s="417"/>
      <c r="FH156" s="417"/>
      <c r="FI156" s="417"/>
      <c r="FJ156" s="417"/>
      <c r="FK156" s="417"/>
      <c r="FL156" s="417"/>
      <c r="FM156" s="417"/>
      <c r="FN156" s="417"/>
      <c r="FO156" s="417"/>
      <c r="FP156" s="417"/>
      <c r="FQ156" s="417"/>
      <c r="FR156" s="417"/>
      <c r="FS156" s="417"/>
      <c r="FT156" s="417"/>
      <c r="FU156" s="417"/>
      <c r="FV156" s="417"/>
      <c r="FW156" s="417"/>
      <c r="FX156" s="417"/>
      <c r="FY156" s="417"/>
      <c r="FZ156" s="417"/>
      <c r="GA156" s="417"/>
      <c r="GB156" s="417"/>
      <c r="GC156" s="417"/>
      <c r="GD156" s="417"/>
      <c r="GE156" s="417"/>
      <c r="GF156" s="417"/>
      <c r="GG156" s="417"/>
      <c r="GH156" s="417"/>
      <c r="GI156" s="417"/>
      <c r="GJ156" s="417"/>
      <c r="GK156" s="417"/>
      <c r="GL156" s="417"/>
      <c r="GM156" s="417"/>
      <c r="GN156" s="417"/>
      <c r="GO156" s="417"/>
      <c r="GP156" s="417"/>
      <c r="GQ156" s="417"/>
      <c r="GR156" s="417"/>
      <c r="GS156" s="417"/>
      <c r="GT156" s="417"/>
      <c r="GU156" s="417"/>
      <c r="GV156" s="417"/>
      <c r="GW156" s="417"/>
      <c r="GX156" s="417"/>
      <c r="GY156" s="417"/>
      <c r="GZ156" s="417"/>
      <c r="HA156" s="417"/>
      <c r="HB156" s="417"/>
      <c r="HC156" s="417"/>
      <c r="HD156" s="417"/>
      <c r="HE156" s="417"/>
      <c r="HF156" s="417"/>
      <c r="HG156" s="417"/>
      <c r="HH156" s="417"/>
      <c r="HI156" s="417"/>
      <c r="HJ156" s="417"/>
      <c r="HK156" s="417"/>
      <c r="HL156" s="417"/>
      <c r="HM156" s="417"/>
      <c r="HN156" s="417"/>
      <c r="HO156" s="417"/>
      <c r="HP156" s="417"/>
      <c r="HQ156" s="417"/>
      <c r="HR156" s="417"/>
      <c r="HS156" s="417"/>
      <c r="HT156" s="417"/>
      <c r="HU156" s="417"/>
      <c r="HV156" s="417"/>
      <c r="HW156" s="417"/>
      <c r="HX156" s="417"/>
      <c r="HY156" s="417"/>
      <c r="HZ156" s="417"/>
      <c r="IA156" s="417"/>
      <c r="IB156" s="417"/>
      <c r="IC156" s="417"/>
      <c r="ID156" s="417"/>
      <c r="IE156" s="417"/>
      <c r="IF156" s="417"/>
      <c r="IG156" s="417"/>
      <c r="IH156" s="417"/>
      <c r="II156" s="417"/>
      <c r="IJ156" s="417"/>
      <c r="IK156" s="417"/>
      <c r="IL156" s="417"/>
      <c r="IM156" s="417"/>
      <c r="IN156" s="417"/>
      <c r="IO156" s="417"/>
      <c r="IP156" s="417"/>
      <c r="IQ156" s="417"/>
      <c r="IR156" s="417"/>
      <c r="IS156" s="417"/>
      <c r="IT156" s="417"/>
      <c r="IU156" s="417"/>
      <c r="IV156" s="417"/>
      <c r="IW156" s="417"/>
      <c r="IX156" s="417"/>
      <c r="IY156" s="417"/>
      <c r="IZ156" s="417"/>
      <c r="JA156" s="417"/>
      <c r="JB156" s="417"/>
      <c r="JC156" s="417"/>
      <c r="JD156" s="417"/>
      <c r="JE156" s="417"/>
      <c r="JF156" s="417"/>
      <c r="JG156" s="417"/>
      <c r="JH156" s="417"/>
      <c r="JI156" s="417"/>
      <c r="JJ156" s="417"/>
      <c r="JK156" s="417"/>
      <c r="JL156" s="417"/>
      <c r="JM156" s="417"/>
      <c r="JN156" s="417"/>
      <c r="JO156" s="417"/>
      <c r="JP156" s="417"/>
      <c r="JQ156" s="417"/>
      <c r="JR156" s="417"/>
      <c r="JS156" s="417"/>
      <c r="JT156" s="417"/>
      <c r="JU156" s="417"/>
      <c r="JV156" s="417"/>
      <c r="JW156" s="417"/>
      <c r="JX156" s="417"/>
      <c r="JY156" s="417"/>
      <c r="JZ156" s="417"/>
      <c r="KA156" s="417"/>
      <c r="KB156" s="417"/>
      <c r="KC156" s="417"/>
      <c r="KD156" s="417"/>
      <c r="KE156" s="417"/>
      <c r="KF156" s="417"/>
      <c r="KG156" s="417"/>
      <c r="KH156" s="417"/>
      <c r="KI156" s="417"/>
      <c r="KJ156" s="417"/>
      <c r="KK156" s="417"/>
      <c r="KL156" s="417"/>
      <c r="KM156" s="417"/>
      <c r="KN156" s="417"/>
      <c r="KO156" s="417"/>
      <c r="KP156" s="417"/>
      <c r="KQ156" s="243"/>
      <c r="KR156" s="243"/>
      <c r="KS156" s="243"/>
      <c r="KT156" s="243"/>
      <c r="KU156" s="243"/>
      <c r="KV156" s="243"/>
      <c r="KW156" s="243"/>
      <c r="KX156" s="242" t="s">
        <v>219</v>
      </c>
      <c r="KY156" s="246">
        <v>0</v>
      </c>
    </row>
    <row r="157" spans="1:314" ht="12" customHeight="1" outlineLevel="1" x14ac:dyDescent="0.25">
      <c r="A157" s="416" t="s">
        <v>197</v>
      </c>
      <c r="B157" s="417" t="s">
        <v>276</v>
      </c>
      <c r="C157" s="417" t="s">
        <v>126</v>
      </c>
      <c r="D157" s="417"/>
      <c r="E157" s="417"/>
      <c r="F157" s="417"/>
      <c r="G157" s="417"/>
      <c r="H157" s="417"/>
      <c r="I157" s="417"/>
      <c r="J157" s="417"/>
      <c r="K157" s="417"/>
      <c r="L157" s="417"/>
      <c r="M157" s="417"/>
      <c r="N157" s="417"/>
      <c r="O157" s="417"/>
      <c r="P157" s="417"/>
      <c r="Q157" s="417"/>
      <c r="R157" s="417"/>
      <c r="S157" s="417"/>
      <c r="T157" s="417"/>
      <c r="U157" s="417"/>
      <c r="V157" s="417"/>
      <c r="W157" s="417"/>
      <c r="X157" s="417"/>
      <c r="Y157" s="417"/>
      <c r="Z157" s="417"/>
      <c r="AA157" s="417"/>
      <c r="AB157" s="417"/>
      <c r="AC157" s="417"/>
      <c r="AD157" s="417"/>
      <c r="AE157" s="417"/>
      <c r="AF157" s="417"/>
      <c r="AG157" s="417"/>
      <c r="AH157" s="417"/>
      <c r="AI157" s="417"/>
      <c r="AJ157" s="417"/>
      <c r="AK157" s="417"/>
      <c r="AL157" s="417"/>
      <c r="AM157" s="417"/>
      <c r="AN157" s="417"/>
      <c r="AO157" s="417"/>
      <c r="AP157" s="417"/>
      <c r="AQ157" s="417"/>
      <c r="AR157" s="417"/>
      <c r="AS157" s="417"/>
      <c r="AT157" s="417"/>
      <c r="AU157" s="417"/>
      <c r="AV157" s="417"/>
      <c r="AW157" s="417"/>
      <c r="AX157" s="417"/>
      <c r="AY157" s="417"/>
      <c r="AZ157" s="417"/>
      <c r="BA157" s="417"/>
      <c r="BB157" s="417"/>
      <c r="BC157" s="417"/>
      <c r="BD157" s="417"/>
      <c r="BE157" s="417"/>
      <c r="BF157" s="417"/>
      <c r="BG157" s="417"/>
      <c r="BH157" s="417"/>
      <c r="BI157" s="417"/>
      <c r="BJ157" s="417"/>
      <c r="BK157" s="417"/>
      <c r="BL157" s="417"/>
      <c r="BM157" s="417"/>
      <c r="BN157" s="417"/>
      <c r="BO157" s="417"/>
      <c r="BP157" s="417"/>
      <c r="BQ157" s="417"/>
      <c r="BR157" s="417"/>
      <c r="BS157" s="417"/>
      <c r="BT157" s="417"/>
      <c r="BU157" s="417"/>
      <c r="BV157" s="417"/>
      <c r="BW157" s="417"/>
      <c r="BX157" s="417"/>
      <c r="BY157" s="417"/>
      <c r="BZ157" s="417"/>
      <c r="CA157" s="417"/>
      <c r="CB157" s="417"/>
      <c r="CC157" s="417"/>
      <c r="CD157" s="417"/>
      <c r="CE157" s="417"/>
      <c r="CF157" s="417"/>
      <c r="CG157" s="417"/>
      <c r="CH157" s="417"/>
      <c r="CI157" s="417"/>
      <c r="CJ157" s="417"/>
      <c r="CK157" s="417"/>
      <c r="CL157" s="417"/>
      <c r="CM157" s="417"/>
      <c r="CN157" s="417"/>
      <c r="CO157" s="417"/>
      <c r="CP157" s="417"/>
      <c r="CQ157" s="417"/>
      <c r="CR157" s="417"/>
      <c r="CS157" s="417"/>
      <c r="CT157" s="417"/>
      <c r="CU157" s="417"/>
      <c r="CV157" s="417"/>
      <c r="CW157" s="417"/>
      <c r="CX157" s="417"/>
      <c r="CY157" s="417"/>
      <c r="CZ157" s="417"/>
      <c r="DA157" s="417"/>
      <c r="DB157" s="417"/>
      <c r="DC157" s="417"/>
      <c r="DD157" s="417"/>
      <c r="DE157" s="417"/>
      <c r="DF157" s="417"/>
      <c r="DG157" s="417"/>
      <c r="DH157" s="417"/>
      <c r="DI157" s="417"/>
      <c r="DJ157" s="417"/>
      <c r="DK157" s="417"/>
      <c r="DL157" s="417"/>
      <c r="DM157" s="417"/>
      <c r="DN157" s="417"/>
      <c r="DO157" s="417"/>
      <c r="DP157" s="417"/>
      <c r="DQ157" s="417"/>
      <c r="DR157" s="417"/>
      <c r="DS157" s="417"/>
      <c r="DT157" s="417"/>
      <c r="DU157" s="417"/>
      <c r="DV157" s="417"/>
      <c r="DW157" s="417"/>
      <c r="DX157" s="417"/>
      <c r="DY157" s="417"/>
      <c r="DZ157" s="417"/>
      <c r="EA157" s="417"/>
      <c r="EB157" s="417"/>
      <c r="EC157" s="417"/>
      <c r="ED157" s="417"/>
      <c r="EE157" s="417"/>
      <c r="EF157" s="417"/>
      <c r="EG157" s="417"/>
      <c r="EH157" s="417"/>
      <c r="EI157" s="417"/>
      <c r="EJ157" s="417"/>
      <c r="EK157" s="417"/>
      <c r="EL157" s="417"/>
      <c r="EM157" s="417"/>
      <c r="EN157" s="417"/>
      <c r="EO157" s="417"/>
      <c r="EP157" s="417"/>
      <c r="EQ157" s="417"/>
      <c r="ER157" s="417"/>
      <c r="ES157" s="417"/>
      <c r="ET157" s="417"/>
      <c r="EU157" s="417"/>
      <c r="EV157" s="417"/>
      <c r="EW157" s="417"/>
      <c r="EX157" s="417"/>
      <c r="EY157" s="417"/>
      <c r="EZ157" s="417"/>
      <c r="FA157" s="417"/>
      <c r="FB157" s="417"/>
      <c r="FC157" s="417"/>
      <c r="FD157" s="417"/>
      <c r="FE157" s="417"/>
      <c r="FF157" s="417"/>
      <c r="FG157" s="417"/>
      <c r="FH157" s="417"/>
      <c r="FI157" s="417"/>
      <c r="FJ157" s="417"/>
      <c r="FK157" s="417"/>
      <c r="FL157" s="417"/>
      <c r="FM157" s="417"/>
      <c r="FN157" s="417"/>
      <c r="FO157" s="417"/>
      <c r="FP157" s="417"/>
      <c r="FQ157" s="417"/>
      <c r="FR157" s="417"/>
      <c r="FS157" s="417"/>
      <c r="FT157" s="417"/>
      <c r="FU157" s="417"/>
      <c r="FV157" s="417"/>
      <c r="FW157" s="417"/>
      <c r="FX157" s="417"/>
      <c r="FY157" s="417"/>
      <c r="FZ157" s="417"/>
      <c r="GA157" s="417"/>
      <c r="GB157" s="417"/>
      <c r="GC157" s="417"/>
      <c r="GD157" s="417"/>
      <c r="GE157" s="417"/>
      <c r="GF157" s="417"/>
      <c r="GG157" s="417"/>
      <c r="GH157" s="417"/>
      <c r="GI157" s="417"/>
      <c r="GJ157" s="417"/>
      <c r="GK157" s="417"/>
      <c r="GL157" s="417"/>
      <c r="GM157" s="417"/>
      <c r="GN157" s="417"/>
      <c r="GO157" s="417"/>
      <c r="GP157" s="417"/>
      <c r="GQ157" s="417"/>
      <c r="GR157" s="417"/>
      <c r="GS157" s="417"/>
      <c r="GT157" s="417"/>
      <c r="GU157" s="417"/>
      <c r="GV157" s="417"/>
      <c r="GW157" s="417"/>
      <c r="GX157" s="417"/>
      <c r="GY157" s="417"/>
      <c r="GZ157" s="417"/>
      <c r="HA157" s="417"/>
      <c r="HB157" s="417"/>
      <c r="HC157" s="417"/>
      <c r="HD157" s="417"/>
      <c r="HE157" s="417"/>
      <c r="HF157" s="417"/>
      <c r="HG157" s="417"/>
      <c r="HH157" s="417"/>
      <c r="HI157" s="417"/>
      <c r="HJ157" s="417"/>
      <c r="HK157" s="417"/>
      <c r="HL157" s="417"/>
      <c r="HM157" s="417"/>
      <c r="HN157" s="417"/>
      <c r="HO157" s="417"/>
      <c r="HP157" s="417"/>
      <c r="HQ157" s="417"/>
      <c r="HR157" s="417"/>
      <c r="HS157" s="417"/>
      <c r="HT157" s="417"/>
      <c r="HU157" s="417"/>
      <c r="HV157" s="417"/>
      <c r="HW157" s="417"/>
      <c r="HX157" s="417"/>
      <c r="HY157" s="417"/>
      <c r="HZ157" s="417"/>
      <c r="IA157" s="417"/>
      <c r="IB157" s="417"/>
      <c r="IC157" s="417"/>
      <c r="ID157" s="417"/>
      <c r="IE157" s="417"/>
      <c r="IF157" s="417"/>
      <c r="IG157" s="417"/>
      <c r="IH157" s="417"/>
      <c r="II157" s="417"/>
      <c r="IJ157" s="417"/>
      <c r="IK157" s="417"/>
      <c r="IL157" s="417"/>
      <c r="IM157" s="417"/>
      <c r="IN157" s="417"/>
      <c r="IO157" s="417"/>
      <c r="IP157" s="417"/>
      <c r="IQ157" s="417"/>
      <c r="IR157" s="417"/>
      <c r="IS157" s="417"/>
      <c r="IT157" s="417"/>
      <c r="IU157" s="417"/>
      <c r="IV157" s="417"/>
      <c r="IW157" s="417"/>
      <c r="IX157" s="417"/>
      <c r="IY157" s="417"/>
      <c r="IZ157" s="417"/>
      <c r="JA157" s="417"/>
      <c r="JB157" s="417"/>
      <c r="JC157" s="417"/>
      <c r="JD157" s="417"/>
      <c r="JE157" s="417"/>
      <c r="JF157" s="417"/>
      <c r="JG157" s="417"/>
      <c r="JH157" s="417"/>
      <c r="JI157" s="417"/>
      <c r="JJ157" s="417"/>
      <c r="JK157" s="417"/>
      <c r="JL157" s="417"/>
      <c r="JM157" s="417"/>
      <c r="JN157" s="417"/>
      <c r="JO157" s="417"/>
      <c r="JP157" s="417"/>
      <c r="JQ157" s="417"/>
      <c r="JR157" s="417"/>
      <c r="JS157" s="417"/>
      <c r="JT157" s="417"/>
      <c r="JU157" s="417"/>
      <c r="JV157" s="417"/>
      <c r="JW157" s="417"/>
      <c r="JX157" s="417"/>
      <c r="JY157" s="417"/>
      <c r="JZ157" s="417"/>
      <c r="KA157" s="417"/>
      <c r="KB157" s="417"/>
      <c r="KC157" s="417"/>
      <c r="KD157" s="417"/>
      <c r="KE157" s="417"/>
      <c r="KF157" s="417"/>
      <c r="KG157" s="417"/>
      <c r="KH157" s="417"/>
      <c r="KI157" s="417"/>
      <c r="KJ157" s="417"/>
      <c r="KK157" s="417"/>
      <c r="KL157" s="417"/>
      <c r="KM157" s="417"/>
      <c r="KN157" s="417"/>
      <c r="KO157" s="417"/>
      <c r="KP157" s="417"/>
      <c r="KQ157" s="243"/>
      <c r="KR157" s="243"/>
      <c r="KS157" s="243"/>
      <c r="KT157" s="243"/>
      <c r="KU157" s="243"/>
      <c r="KV157" s="243"/>
      <c r="KW157" s="243"/>
      <c r="KX157" s="242" t="s">
        <v>218</v>
      </c>
      <c r="KY157" s="246">
        <v>150000000</v>
      </c>
    </row>
    <row r="158" spans="1:314" ht="12" customHeight="1" outlineLevel="1" x14ac:dyDescent="0.25">
      <c r="A158" s="416" t="s">
        <v>187</v>
      </c>
      <c r="B158" s="417" t="s">
        <v>276</v>
      </c>
      <c r="C158" s="417" t="str">
        <f>C$141</f>
        <v/>
      </c>
      <c r="D158" s="417" t="str">
        <f t="shared" ref="D158:BO158" si="121">D$141</f>
        <v/>
      </c>
      <c r="E158" s="417" t="str">
        <f t="shared" si="121"/>
        <v/>
      </c>
      <c r="F158" s="417" t="str">
        <f t="shared" si="121"/>
        <v/>
      </c>
      <c r="G158" s="417" t="str">
        <f t="shared" si="121"/>
        <v/>
      </c>
      <c r="H158" s="417" t="str">
        <f t="shared" si="121"/>
        <v/>
      </c>
      <c r="I158" s="417" t="str">
        <f t="shared" si="121"/>
        <v/>
      </c>
      <c r="J158" s="417" t="str">
        <f t="shared" si="121"/>
        <v/>
      </c>
      <c r="K158" s="417" t="str">
        <f t="shared" si="121"/>
        <v/>
      </c>
      <c r="L158" s="417" t="str">
        <f t="shared" si="121"/>
        <v/>
      </c>
      <c r="M158" s="417" t="str">
        <f t="shared" si="121"/>
        <v/>
      </c>
      <c r="N158" s="417" t="str">
        <f t="shared" si="121"/>
        <v/>
      </c>
      <c r="O158" s="417" t="str">
        <f t="shared" si="121"/>
        <v/>
      </c>
      <c r="P158" s="417" t="str">
        <f t="shared" si="121"/>
        <v/>
      </c>
      <c r="Q158" s="417" t="str">
        <f t="shared" si="121"/>
        <v/>
      </c>
      <c r="R158" s="417" t="str">
        <f t="shared" si="121"/>
        <v/>
      </c>
      <c r="S158" s="417" t="str">
        <f t="shared" si="121"/>
        <v/>
      </c>
      <c r="T158" s="417" t="str">
        <f t="shared" si="121"/>
        <v/>
      </c>
      <c r="U158" s="417" t="str">
        <f t="shared" si="121"/>
        <v/>
      </c>
      <c r="V158" s="417" t="str">
        <f t="shared" si="121"/>
        <v/>
      </c>
      <c r="W158" s="417" t="str">
        <f t="shared" si="121"/>
        <v/>
      </c>
      <c r="X158" s="417" t="str">
        <f t="shared" si="121"/>
        <v/>
      </c>
      <c r="Y158" s="417" t="str">
        <f t="shared" si="121"/>
        <v/>
      </c>
      <c r="Z158" s="417" t="str">
        <f t="shared" si="121"/>
        <v/>
      </c>
      <c r="AA158" s="417" t="str">
        <f t="shared" si="121"/>
        <v/>
      </c>
      <c r="AB158" s="417" t="str">
        <f t="shared" si="121"/>
        <v/>
      </c>
      <c r="AC158" s="417" t="str">
        <f t="shared" si="121"/>
        <v/>
      </c>
      <c r="AD158" s="417" t="str">
        <f t="shared" si="121"/>
        <v/>
      </c>
      <c r="AE158" s="417" t="str">
        <f t="shared" si="121"/>
        <v/>
      </c>
      <c r="AF158" s="417" t="str">
        <f t="shared" si="121"/>
        <v/>
      </c>
      <c r="AG158" s="417" t="str">
        <f t="shared" si="121"/>
        <v/>
      </c>
      <c r="AH158" s="417" t="str">
        <f t="shared" si="121"/>
        <v/>
      </c>
      <c r="AI158" s="417" t="str">
        <f t="shared" si="121"/>
        <v/>
      </c>
      <c r="AJ158" s="417" t="str">
        <f t="shared" si="121"/>
        <v/>
      </c>
      <c r="AK158" s="417" t="str">
        <f t="shared" si="121"/>
        <v/>
      </c>
      <c r="AL158" s="417" t="str">
        <f t="shared" si="121"/>
        <v/>
      </c>
      <c r="AM158" s="417" t="str">
        <f t="shared" si="121"/>
        <v/>
      </c>
      <c r="AN158" s="417" t="str">
        <f t="shared" si="121"/>
        <v/>
      </c>
      <c r="AO158" s="417" t="str">
        <f t="shared" si="121"/>
        <v/>
      </c>
      <c r="AP158" s="417" t="str">
        <f t="shared" si="121"/>
        <v/>
      </c>
      <c r="AQ158" s="417" t="str">
        <f t="shared" si="121"/>
        <v/>
      </c>
      <c r="AR158" s="417" t="str">
        <f t="shared" si="121"/>
        <v/>
      </c>
      <c r="AS158" s="417" t="str">
        <f t="shared" si="121"/>
        <v/>
      </c>
      <c r="AT158" s="417" t="str">
        <f t="shared" si="121"/>
        <v/>
      </c>
      <c r="AU158" s="417" t="str">
        <f t="shared" si="121"/>
        <v/>
      </c>
      <c r="AV158" s="417" t="str">
        <f t="shared" si="121"/>
        <v/>
      </c>
      <c r="AW158" s="417" t="str">
        <f t="shared" si="121"/>
        <v/>
      </c>
      <c r="AX158" s="417" t="str">
        <f t="shared" si="121"/>
        <v/>
      </c>
      <c r="AY158" s="417" t="str">
        <f t="shared" si="121"/>
        <v/>
      </c>
      <c r="AZ158" s="417" t="str">
        <f t="shared" si="121"/>
        <v/>
      </c>
      <c r="BA158" s="417" t="str">
        <f t="shared" si="121"/>
        <v/>
      </c>
      <c r="BB158" s="417" t="str">
        <f t="shared" si="121"/>
        <v/>
      </c>
      <c r="BC158" s="417" t="str">
        <f t="shared" si="121"/>
        <v/>
      </c>
      <c r="BD158" s="417" t="str">
        <f t="shared" si="121"/>
        <v/>
      </c>
      <c r="BE158" s="417" t="str">
        <f t="shared" si="121"/>
        <v/>
      </c>
      <c r="BF158" s="417" t="str">
        <f t="shared" si="121"/>
        <v/>
      </c>
      <c r="BG158" s="417" t="str">
        <f t="shared" si="121"/>
        <v/>
      </c>
      <c r="BH158" s="417" t="str">
        <f t="shared" si="121"/>
        <v/>
      </c>
      <c r="BI158" s="417" t="str">
        <f t="shared" si="121"/>
        <v/>
      </c>
      <c r="BJ158" s="417" t="str">
        <f t="shared" si="121"/>
        <v/>
      </c>
      <c r="BK158" s="417" t="str">
        <f t="shared" si="121"/>
        <v/>
      </c>
      <c r="BL158" s="417" t="str">
        <f t="shared" si="121"/>
        <v/>
      </c>
      <c r="BM158" s="417" t="str">
        <f t="shared" si="121"/>
        <v/>
      </c>
      <c r="BN158" s="417" t="str">
        <f t="shared" si="121"/>
        <v/>
      </c>
      <c r="BO158" s="417" t="str">
        <f t="shared" si="121"/>
        <v/>
      </c>
      <c r="BP158" s="417" t="str">
        <f t="shared" ref="BP158:EA158" si="122">BP$141</f>
        <v/>
      </c>
      <c r="BQ158" s="417" t="str">
        <f t="shared" si="122"/>
        <v/>
      </c>
      <c r="BR158" s="417" t="str">
        <f t="shared" si="122"/>
        <v/>
      </c>
      <c r="BS158" s="417" t="str">
        <f t="shared" si="122"/>
        <v/>
      </c>
      <c r="BT158" s="417" t="str">
        <f t="shared" si="122"/>
        <v/>
      </c>
      <c r="BU158" s="417" t="str">
        <f t="shared" si="122"/>
        <v/>
      </c>
      <c r="BV158" s="417" t="str">
        <f t="shared" si="122"/>
        <v/>
      </c>
      <c r="BW158" s="417" t="str">
        <f t="shared" si="122"/>
        <v/>
      </c>
      <c r="BX158" s="417" t="str">
        <f t="shared" si="122"/>
        <v/>
      </c>
      <c r="BY158" s="417" t="str">
        <f t="shared" si="122"/>
        <v/>
      </c>
      <c r="BZ158" s="417" t="str">
        <f t="shared" si="122"/>
        <v/>
      </c>
      <c r="CA158" s="417" t="str">
        <f t="shared" si="122"/>
        <v/>
      </c>
      <c r="CB158" s="417" t="str">
        <f t="shared" si="122"/>
        <v/>
      </c>
      <c r="CC158" s="417" t="str">
        <f t="shared" si="122"/>
        <v/>
      </c>
      <c r="CD158" s="417" t="str">
        <f t="shared" si="122"/>
        <v/>
      </c>
      <c r="CE158" s="417" t="str">
        <f t="shared" si="122"/>
        <v/>
      </c>
      <c r="CF158" s="417" t="str">
        <f t="shared" si="122"/>
        <v/>
      </c>
      <c r="CG158" s="417" t="str">
        <f t="shared" si="122"/>
        <v/>
      </c>
      <c r="CH158" s="417" t="str">
        <f t="shared" si="122"/>
        <v/>
      </c>
      <c r="CI158" s="417" t="str">
        <f t="shared" si="122"/>
        <v/>
      </c>
      <c r="CJ158" s="417" t="str">
        <f t="shared" si="122"/>
        <v/>
      </c>
      <c r="CK158" s="417" t="str">
        <f t="shared" si="122"/>
        <v/>
      </c>
      <c r="CL158" s="417" t="str">
        <f t="shared" si="122"/>
        <v/>
      </c>
      <c r="CM158" s="417" t="str">
        <f t="shared" si="122"/>
        <v/>
      </c>
      <c r="CN158" s="417" t="str">
        <f t="shared" si="122"/>
        <v/>
      </c>
      <c r="CO158" s="417" t="str">
        <f t="shared" si="122"/>
        <v/>
      </c>
      <c r="CP158" s="417" t="str">
        <f t="shared" si="122"/>
        <v/>
      </c>
      <c r="CQ158" s="417" t="str">
        <f t="shared" si="122"/>
        <v/>
      </c>
      <c r="CR158" s="417" t="str">
        <f t="shared" si="122"/>
        <v/>
      </c>
      <c r="CS158" s="417" t="str">
        <f t="shared" si="122"/>
        <v/>
      </c>
      <c r="CT158" s="417" t="str">
        <f t="shared" si="122"/>
        <v/>
      </c>
      <c r="CU158" s="417" t="str">
        <f t="shared" si="122"/>
        <v/>
      </c>
      <c r="CV158" s="417" t="str">
        <f t="shared" si="122"/>
        <v/>
      </c>
      <c r="CW158" s="417" t="str">
        <f t="shared" si="122"/>
        <v/>
      </c>
      <c r="CX158" s="417" t="str">
        <f t="shared" si="122"/>
        <v/>
      </c>
      <c r="CY158" s="417" t="str">
        <f t="shared" si="122"/>
        <v/>
      </c>
      <c r="CZ158" s="417" t="str">
        <f t="shared" si="122"/>
        <v/>
      </c>
      <c r="DA158" s="417" t="str">
        <f t="shared" si="122"/>
        <v/>
      </c>
      <c r="DB158" s="417" t="str">
        <f t="shared" si="122"/>
        <v/>
      </c>
      <c r="DC158" s="417" t="str">
        <f t="shared" si="122"/>
        <v/>
      </c>
      <c r="DD158" s="417" t="str">
        <f t="shared" si="122"/>
        <v/>
      </c>
      <c r="DE158" s="417" t="str">
        <f t="shared" si="122"/>
        <v/>
      </c>
      <c r="DF158" s="417" t="str">
        <f t="shared" si="122"/>
        <v/>
      </c>
      <c r="DG158" s="417" t="str">
        <f t="shared" si="122"/>
        <v/>
      </c>
      <c r="DH158" s="417" t="str">
        <f t="shared" si="122"/>
        <v/>
      </c>
      <c r="DI158" s="417" t="str">
        <f t="shared" si="122"/>
        <v/>
      </c>
      <c r="DJ158" s="417" t="str">
        <f t="shared" si="122"/>
        <v/>
      </c>
      <c r="DK158" s="417" t="str">
        <f t="shared" si="122"/>
        <v/>
      </c>
      <c r="DL158" s="417" t="str">
        <f t="shared" si="122"/>
        <v/>
      </c>
      <c r="DM158" s="417" t="str">
        <f t="shared" si="122"/>
        <v/>
      </c>
      <c r="DN158" s="417" t="str">
        <f t="shared" si="122"/>
        <v/>
      </c>
      <c r="DO158" s="417" t="str">
        <f t="shared" si="122"/>
        <v/>
      </c>
      <c r="DP158" s="417" t="str">
        <f t="shared" si="122"/>
        <v/>
      </c>
      <c r="DQ158" s="417" t="str">
        <f t="shared" si="122"/>
        <v/>
      </c>
      <c r="DR158" s="417" t="str">
        <f t="shared" si="122"/>
        <v/>
      </c>
      <c r="DS158" s="417" t="str">
        <f t="shared" si="122"/>
        <v/>
      </c>
      <c r="DT158" s="417" t="str">
        <f t="shared" si="122"/>
        <v/>
      </c>
      <c r="DU158" s="417" t="str">
        <f t="shared" si="122"/>
        <v/>
      </c>
      <c r="DV158" s="417" t="str">
        <f t="shared" si="122"/>
        <v/>
      </c>
      <c r="DW158" s="417" t="str">
        <f t="shared" si="122"/>
        <v/>
      </c>
      <c r="DX158" s="417" t="str">
        <f t="shared" si="122"/>
        <v/>
      </c>
      <c r="DY158" s="417" t="str">
        <f t="shared" si="122"/>
        <v/>
      </c>
      <c r="DZ158" s="417" t="str">
        <f t="shared" si="122"/>
        <v/>
      </c>
      <c r="EA158" s="417" t="str">
        <f t="shared" si="122"/>
        <v/>
      </c>
      <c r="EB158" s="417" t="str">
        <f t="shared" ref="EB158:GM158" si="123">EB$141</f>
        <v/>
      </c>
      <c r="EC158" s="417" t="str">
        <f t="shared" si="123"/>
        <v/>
      </c>
      <c r="ED158" s="417" t="str">
        <f t="shared" si="123"/>
        <v/>
      </c>
      <c r="EE158" s="417" t="str">
        <f t="shared" si="123"/>
        <v/>
      </c>
      <c r="EF158" s="417" t="str">
        <f t="shared" si="123"/>
        <v/>
      </c>
      <c r="EG158" s="417" t="str">
        <f t="shared" si="123"/>
        <v/>
      </c>
      <c r="EH158" s="417" t="str">
        <f t="shared" si="123"/>
        <v/>
      </c>
      <c r="EI158" s="417" t="str">
        <f t="shared" si="123"/>
        <v/>
      </c>
      <c r="EJ158" s="417" t="str">
        <f t="shared" si="123"/>
        <v/>
      </c>
      <c r="EK158" s="417" t="str">
        <f t="shared" si="123"/>
        <v/>
      </c>
      <c r="EL158" s="417" t="str">
        <f t="shared" si="123"/>
        <v/>
      </c>
      <c r="EM158" s="417" t="str">
        <f t="shared" si="123"/>
        <v/>
      </c>
      <c r="EN158" s="417" t="str">
        <f t="shared" si="123"/>
        <v/>
      </c>
      <c r="EO158" s="417" t="str">
        <f t="shared" si="123"/>
        <v/>
      </c>
      <c r="EP158" s="417" t="str">
        <f t="shared" si="123"/>
        <v/>
      </c>
      <c r="EQ158" s="417" t="str">
        <f t="shared" si="123"/>
        <v/>
      </c>
      <c r="ER158" s="417" t="str">
        <f t="shared" si="123"/>
        <v/>
      </c>
      <c r="ES158" s="417" t="str">
        <f t="shared" si="123"/>
        <v/>
      </c>
      <c r="ET158" s="417" t="str">
        <f t="shared" si="123"/>
        <v/>
      </c>
      <c r="EU158" s="417" t="str">
        <f t="shared" si="123"/>
        <v/>
      </c>
      <c r="EV158" s="417" t="str">
        <f t="shared" si="123"/>
        <v/>
      </c>
      <c r="EW158" s="417" t="str">
        <f t="shared" si="123"/>
        <v/>
      </c>
      <c r="EX158" s="417" t="str">
        <f t="shared" si="123"/>
        <v/>
      </c>
      <c r="EY158" s="417" t="str">
        <f t="shared" si="123"/>
        <v/>
      </c>
      <c r="EZ158" s="417" t="str">
        <f t="shared" si="123"/>
        <v/>
      </c>
      <c r="FA158" s="417" t="str">
        <f t="shared" si="123"/>
        <v/>
      </c>
      <c r="FB158" s="417" t="str">
        <f t="shared" si="123"/>
        <v/>
      </c>
      <c r="FC158" s="417" t="str">
        <f t="shared" si="123"/>
        <v/>
      </c>
      <c r="FD158" s="417" t="str">
        <f t="shared" si="123"/>
        <v/>
      </c>
      <c r="FE158" s="417" t="str">
        <f t="shared" si="123"/>
        <v/>
      </c>
      <c r="FF158" s="417" t="str">
        <f t="shared" si="123"/>
        <v/>
      </c>
      <c r="FG158" s="417" t="str">
        <f t="shared" si="123"/>
        <v/>
      </c>
      <c r="FH158" s="417" t="str">
        <f t="shared" si="123"/>
        <v/>
      </c>
      <c r="FI158" s="417" t="str">
        <f t="shared" si="123"/>
        <v/>
      </c>
      <c r="FJ158" s="417" t="str">
        <f t="shared" si="123"/>
        <v/>
      </c>
      <c r="FK158" s="417" t="str">
        <f t="shared" si="123"/>
        <v/>
      </c>
      <c r="FL158" s="417" t="str">
        <f t="shared" si="123"/>
        <v/>
      </c>
      <c r="FM158" s="417" t="str">
        <f t="shared" si="123"/>
        <v/>
      </c>
      <c r="FN158" s="417" t="str">
        <f t="shared" si="123"/>
        <v/>
      </c>
      <c r="FO158" s="417" t="str">
        <f t="shared" si="123"/>
        <v/>
      </c>
      <c r="FP158" s="417" t="str">
        <f t="shared" si="123"/>
        <v/>
      </c>
      <c r="FQ158" s="417" t="str">
        <f t="shared" si="123"/>
        <v/>
      </c>
      <c r="FR158" s="417" t="str">
        <f t="shared" si="123"/>
        <v/>
      </c>
      <c r="FS158" s="417" t="str">
        <f t="shared" si="123"/>
        <v/>
      </c>
      <c r="FT158" s="417" t="str">
        <f t="shared" si="123"/>
        <v/>
      </c>
      <c r="FU158" s="417" t="str">
        <f t="shared" si="123"/>
        <v/>
      </c>
      <c r="FV158" s="417" t="str">
        <f t="shared" si="123"/>
        <v/>
      </c>
      <c r="FW158" s="417" t="str">
        <f t="shared" si="123"/>
        <v/>
      </c>
      <c r="FX158" s="417" t="str">
        <f t="shared" si="123"/>
        <v/>
      </c>
      <c r="FY158" s="417" t="str">
        <f t="shared" si="123"/>
        <v/>
      </c>
      <c r="FZ158" s="417" t="str">
        <f t="shared" si="123"/>
        <v/>
      </c>
      <c r="GA158" s="417" t="str">
        <f t="shared" si="123"/>
        <v/>
      </c>
      <c r="GB158" s="417" t="str">
        <f t="shared" si="123"/>
        <v/>
      </c>
      <c r="GC158" s="417" t="str">
        <f t="shared" si="123"/>
        <v/>
      </c>
      <c r="GD158" s="417" t="str">
        <f t="shared" si="123"/>
        <v/>
      </c>
      <c r="GE158" s="417" t="str">
        <f t="shared" si="123"/>
        <v/>
      </c>
      <c r="GF158" s="417" t="str">
        <f t="shared" si="123"/>
        <v/>
      </c>
      <c r="GG158" s="417" t="str">
        <f t="shared" si="123"/>
        <v/>
      </c>
      <c r="GH158" s="417" t="str">
        <f t="shared" si="123"/>
        <v/>
      </c>
      <c r="GI158" s="417" t="str">
        <f t="shared" si="123"/>
        <v/>
      </c>
      <c r="GJ158" s="417" t="str">
        <f t="shared" si="123"/>
        <v/>
      </c>
      <c r="GK158" s="417" t="str">
        <f t="shared" si="123"/>
        <v/>
      </c>
      <c r="GL158" s="417" t="str">
        <f t="shared" si="123"/>
        <v/>
      </c>
      <c r="GM158" s="417" t="str">
        <f t="shared" si="123"/>
        <v/>
      </c>
      <c r="GN158" s="417" t="str">
        <f t="shared" ref="GN158:IY158" si="124">GN$141</f>
        <v/>
      </c>
      <c r="GO158" s="417" t="str">
        <f t="shared" si="124"/>
        <v/>
      </c>
      <c r="GP158" s="417" t="str">
        <f t="shared" si="124"/>
        <v/>
      </c>
      <c r="GQ158" s="417" t="str">
        <f t="shared" si="124"/>
        <v/>
      </c>
      <c r="GR158" s="417" t="str">
        <f t="shared" si="124"/>
        <v/>
      </c>
      <c r="GS158" s="417" t="str">
        <f t="shared" si="124"/>
        <v/>
      </c>
      <c r="GT158" s="417" t="str">
        <f t="shared" si="124"/>
        <v/>
      </c>
      <c r="GU158" s="417" t="str">
        <f t="shared" si="124"/>
        <v/>
      </c>
      <c r="GV158" s="417" t="str">
        <f t="shared" si="124"/>
        <v/>
      </c>
      <c r="GW158" s="417" t="str">
        <f t="shared" si="124"/>
        <v/>
      </c>
      <c r="GX158" s="417" t="str">
        <f t="shared" si="124"/>
        <v/>
      </c>
      <c r="GY158" s="417" t="str">
        <f t="shared" si="124"/>
        <v/>
      </c>
      <c r="GZ158" s="417" t="str">
        <f t="shared" si="124"/>
        <v/>
      </c>
      <c r="HA158" s="417" t="str">
        <f t="shared" si="124"/>
        <v/>
      </c>
      <c r="HB158" s="417" t="str">
        <f t="shared" si="124"/>
        <v/>
      </c>
      <c r="HC158" s="417" t="str">
        <f t="shared" si="124"/>
        <v/>
      </c>
      <c r="HD158" s="417" t="str">
        <f t="shared" si="124"/>
        <v/>
      </c>
      <c r="HE158" s="417" t="str">
        <f t="shared" si="124"/>
        <v/>
      </c>
      <c r="HF158" s="417" t="str">
        <f t="shared" si="124"/>
        <v/>
      </c>
      <c r="HG158" s="417" t="str">
        <f t="shared" si="124"/>
        <v/>
      </c>
      <c r="HH158" s="417" t="str">
        <f t="shared" si="124"/>
        <v/>
      </c>
      <c r="HI158" s="417" t="str">
        <f t="shared" si="124"/>
        <v/>
      </c>
      <c r="HJ158" s="417" t="str">
        <f t="shared" si="124"/>
        <v/>
      </c>
      <c r="HK158" s="417" t="str">
        <f t="shared" si="124"/>
        <v/>
      </c>
      <c r="HL158" s="417" t="str">
        <f t="shared" si="124"/>
        <v/>
      </c>
      <c r="HM158" s="417" t="str">
        <f t="shared" si="124"/>
        <v/>
      </c>
      <c r="HN158" s="417" t="str">
        <f t="shared" si="124"/>
        <v/>
      </c>
      <c r="HO158" s="417" t="str">
        <f t="shared" si="124"/>
        <v/>
      </c>
      <c r="HP158" s="417" t="str">
        <f t="shared" si="124"/>
        <v/>
      </c>
      <c r="HQ158" s="417" t="str">
        <f t="shared" si="124"/>
        <v/>
      </c>
      <c r="HR158" s="417" t="str">
        <f t="shared" si="124"/>
        <v/>
      </c>
      <c r="HS158" s="417" t="str">
        <f t="shared" si="124"/>
        <v/>
      </c>
      <c r="HT158" s="417" t="str">
        <f t="shared" si="124"/>
        <v/>
      </c>
      <c r="HU158" s="417" t="str">
        <f t="shared" si="124"/>
        <v/>
      </c>
      <c r="HV158" s="417" t="str">
        <f t="shared" si="124"/>
        <v/>
      </c>
      <c r="HW158" s="417" t="str">
        <f t="shared" si="124"/>
        <v/>
      </c>
      <c r="HX158" s="417" t="str">
        <f t="shared" si="124"/>
        <v/>
      </c>
      <c r="HY158" s="417" t="str">
        <f t="shared" si="124"/>
        <v/>
      </c>
      <c r="HZ158" s="417" t="str">
        <f t="shared" si="124"/>
        <v/>
      </c>
      <c r="IA158" s="417" t="str">
        <f t="shared" si="124"/>
        <v/>
      </c>
      <c r="IB158" s="417" t="str">
        <f t="shared" si="124"/>
        <v/>
      </c>
      <c r="IC158" s="417" t="str">
        <f t="shared" si="124"/>
        <v/>
      </c>
      <c r="ID158" s="417" t="str">
        <f t="shared" si="124"/>
        <v/>
      </c>
      <c r="IE158" s="417" t="str">
        <f t="shared" si="124"/>
        <v/>
      </c>
      <c r="IF158" s="417" t="str">
        <f t="shared" si="124"/>
        <v/>
      </c>
      <c r="IG158" s="417" t="str">
        <f t="shared" si="124"/>
        <v/>
      </c>
      <c r="IH158" s="417" t="str">
        <f t="shared" si="124"/>
        <v/>
      </c>
      <c r="II158" s="417" t="str">
        <f t="shared" si="124"/>
        <v/>
      </c>
      <c r="IJ158" s="417" t="str">
        <f t="shared" si="124"/>
        <v/>
      </c>
      <c r="IK158" s="417" t="str">
        <f t="shared" si="124"/>
        <v/>
      </c>
      <c r="IL158" s="417" t="str">
        <f t="shared" si="124"/>
        <v/>
      </c>
      <c r="IM158" s="417" t="str">
        <f t="shared" si="124"/>
        <v/>
      </c>
      <c r="IN158" s="417" t="str">
        <f t="shared" si="124"/>
        <v/>
      </c>
      <c r="IO158" s="417" t="str">
        <f t="shared" si="124"/>
        <v/>
      </c>
      <c r="IP158" s="417" t="str">
        <f t="shared" si="124"/>
        <v/>
      </c>
      <c r="IQ158" s="417" t="str">
        <f t="shared" si="124"/>
        <v/>
      </c>
      <c r="IR158" s="417" t="str">
        <f t="shared" si="124"/>
        <v/>
      </c>
      <c r="IS158" s="417" t="str">
        <f t="shared" si="124"/>
        <v/>
      </c>
      <c r="IT158" s="417" t="str">
        <f t="shared" si="124"/>
        <v/>
      </c>
      <c r="IU158" s="417" t="str">
        <f t="shared" si="124"/>
        <v/>
      </c>
      <c r="IV158" s="417" t="str">
        <f t="shared" si="124"/>
        <v/>
      </c>
      <c r="IW158" s="417" t="str">
        <f t="shared" si="124"/>
        <v/>
      </c>
      <c r="IX158" s="417" t="str">
        <f t="shared" si="124"/>
        <v/>
      </c>
      <c r="IY158" s="417" t="str">
        <f t="shared" si="124"/>
        <v/>
      </c>
      <c r="IZ158" s="417" t="str">
        <f t="shared" ref="IZ158:KP158" si="125">IZ$141</f>
        <v/>
      </c>
      <c r="JA158" s="417" t="str">
        <f t="shared" si="125"/>
        <v/>
      </c>
      <c r="JB158" s="417" t="str">
        <f t="shared" si="125"/>
        <v/>
      </c>
      <c r="JC158" s="417" t="str">
        <f t="shared" si="125"/>
        <v/>
      </c>
      <c r="JD158" s="417" t="str">
        <f t="shared" si="125"/>
        <v/>
      </c>
      <c r="JE158" s="417" t="str">
        <f t="shared" si="125"/>
        <v/>
      </c>
      <c r="JF158" s="417" t="str">
        <f t="shared" si="125"/>
        <v/>
      </c>
      <c r="JG158" s="417" t="str">
        <f t="shared" si="125"/>
        <v/>
      </c>
      <c r="JH158" s="417" t="str">
        <f t="shared" si="125"/>
        <v/>
      </c>
      <c r="JI158" s="417" t="str">
        <f t="shared" si="125"/>
        <v/>
      </c>
      <c r="JJ158" s="417" t="str">
        <f t="shared" si="125"/>
        <v/>
      </c>
      <c r="JK158" s="417" t="str">
        <f t="shared" si="125"/>
        <v/>
      </c>
      <c r="JL158" s="417" t="str">
        <f t="shared" si="125"/>
        <v/>
      </c>
      <c r="JM158" s="417" t="str">
        <f t="shared" si="125"/>
        <v/>
      </c>
      <c r="JN158" s="417" t="str">
        <f t="shared" si="125"/>
        <v/>
      </c>
      <c r="JO158" s="417" t="str">
        <f t="shared" si="125"/>
        <v/>
      </c>
      <c r="JP158" s="417" t="str">
        <f t="shared" si="125"/>
        <v/>
      </c>
      <c r="JQ158" s="417" t="str">
        <f t="shared" si="125"/>
        <v/>
      </c>
      <c r="JR158" s="417" t="str">
        <f t="shared" si="125"/>
        <v/>
      </c>
      <c r="JS158" s="417" t="str">
        <f t="shared" si="125"/>
        <v/>
      </c>
      <c r="JT158" s="417" t="str">
        <f t="shared" si="125"/>
        <v/>
      </c>
      <c r="JU158" s="417" t="str">
        <f t="shared" si="125"/>
        <v/>
      </c>
      <c r="JV158" s="417" t="str">
        <f t="shared" si="125"/>
        <v/>
      </c>
      <c r="JW158" s="417" t="str">
        <f t="shared" si="125"/>
        <v/>
      </c>
      <c r="JX158" s="417" t="str">
        <f t="shared" si="125"/>
        <v/>
      </c>
      <c r="JY158" s="417" t="str">
        <f t="shared" si="125"/>
        <v/>
      </c>
      <c r="JZ158" s="417" t="str">
        <f t="shared" si="125"/>
        <v/>
      </c>
      <c r="KA158" s="417" t="str">
        <f t="shared" si="125"/>
        <v/>
      </c>
      <c r="KB158" s="417" t="str">
        <f t="shared" si="125"/>
        <v/>
      </c>
      <c r="KC158" s="417" t="str">
        <f t="shared" si="125"/>
        <v/>
      </c>
      <c r="KD158" s="417" t="str">
        <f t="shared" si="125"/>
        <v/>
      </c>
      <c r="KE158" s="417" t="str">
        <f t="shared" si="125"/>
        <v/>
      </c>
      <c r="KF158" s="417" t="str">
        <f t="shared" si="125"/>
        <v/>
      </c>
      <c r="KG158" s="417" t="str">
        <f t="shared" si="125"/>
        <v/>
      </c>
      <c r="KH158" s="417" t="str">
        <f t="shared" si="125"/>
        <v/>
      </c>
      <c r="KI158" s="417" t="str">
        <f t="shared" si="125"/>
        <v/>
      </c>
      <c r="KJ158" s="417" t="str">
        <f t="shared" si="125"/>
        <v/>
      </c>
      <c r="KK158" s="417" t="str">
        <f t="shared" si="125"/>
        <v/>
      </c>
      <c r="KL158" s="417" t="str">
        <f t="shared" si="125"/>
        <v/>
      </c>
      <c r="KM158" s="417" t="str">
        <f t="shared" si="125"/>
        <v/>
      </c>
      <c r="KN158" s="417" t="str">
        <f t="shared" si="125"/>
        <v/>
      </c>
      <c r="KO158" s="417" t="str">
        <f t="shared" si="125"/>
        <v/>
      </c>
      <c r="KP158" s="417" t="str">
        <f t="shared" si="125"/>
        <v/>
      </c>
      <c r="KQ158" s="243"/>
      <c r="KR158" s="243"/>
      <c r="KS158" s="243"/>
      <c r="KT158" s="243"/>
      <c r="KU158" s="243"/>
      <c r="KV158" s="243"/>
      <c r="KW158" s="243"/>
      <c r="KX158" s="485" t="s">
        <v>400</v>
      </c>
      <c r="KY158" s="489">
        <v>0</v>
      </c>
    </row>
    <row r="159" spans="1:314" ht="12" customHeight="1" outlineLevel="1" x14ac:dyDescent="0.25">
      <c r="A159" s="416" t="s">
        <v>186</v>
      </c>
      <c r="B159" s="417" t="s">
        <v>276</v>
      </c>
      <c r="C159" s="417" t="str">
        <f>C$140</f>
        <v/>
      </c>
      <c r="D159" s="417" t="str">
        <f t="shared" ref="D159:BO159" si="126">D$140</f>
        <v/>
      </c>
      <c r="E159" s="417" t="str">
        <f t="shared" si="126"/>
        <v/>
      </c>
      <c r="F159" s="417" t="str">
        <f t="shared" si="126"/>
        <v/>
      </c>
      <c r="G159" s="417" t="str">
        <f t="shared" si="126"/>
        <v/>
      </c>
      <c r="H159" s="417" t="str">
        <f t="shared" si="126"/>
        <v/>
      </c>
      <c r="I159" s="417" t="str">
        <f t="shared" si="126"/>
        <v/>
      </c>
      <c r="J159" s="417" t="str">
        <f t="shared" si="126"/>
        <v/>
      </c>
      <c r="K159" s="417" t="str">
        <f t="shared" si="126"/>
        <v/>
      </c>
      <c r="L159" s="417" t="str">
        <f t="shared" si="126"/>
        <v/>
      </c>
      <c r="M159" s="417" t="str">
        <f t="shared" si="126"/>
        <v/>
      </c>
      <c r="N159" s="417" t="str">
        <f t="shared" si="126"/>
        <v/>
      </c>
      <c r="O159" s="417" t="str">
        <f t="shared" si="126"/>
        <v/>
      </c>
      <c r="P159" s="417" t="str">
        <f t="shared" si="126"/>
        <v/>
      </c>
      <c r="Q159" s="417" t="str">
        <f t="shared" si="126"/>
        <v/>
      </c>
      <c r="R159" s="417" t="str">
        <f t="shared" si="126"/>
        <v/>
      </c>
      <c r="S159" s="417" t="str">
        <f t="shared" si="126"/>
        <v/>
      </c>
      <c r="T159" s="417" t="str">
        <f t="shared" si="126"/>
        <v/>
      </c>
      <c r="U159" s="417" t="str">
        <f t="shared" si="126"/>
        <v/>
      </c>
      <c r="V159" s="417" t="str">
        <f t="shared" si="126"/>
        <v/>
      </c>
      <c r="W159" s="417" t="str">
        <f t="shared" si="126"/>
        <v/>
      </c>
      <c r="X159" s="417" t="str">
        <f t="shared" si="126"/>
        <v/>
      </c>
      <c r="Y159" s="417" t="str">
        <f t="shared" si="126"/>
        <v/>
      </c>
      <c r="Z159" s="417" t="str">
        <f t="shared" si="126"/>
        <v/>
      </c>
      <c r="AA159" s="417" t="str">
        <f t="shared" si="126"/>
        <v/>
      </c>
      <c r="AB159" s="417" t="str">
        <f t="shared" si="126"/>
        <v/>
      </c>
      <c r="AC159" s="417" t="str">
        <f t="shared" si="126"/>
        <v/>
      </c>
      <c r="AD159" s="417" t="str">
        <f t="shared" si="126"/>
        <v/>
      </c>
      <c r="AE159" s="417" t="str">
        <f t="shared" si="126"/>
        <v/>
      </c>
      <c r="AF159" s="417" t="str">
        <f t="shared" si="126"/>
        <v/>
      </c>
      <c r="AG159" s="417" t="str">
        <f t="shared" si="126"/>
        <v/>
      </c>
      <c r="AH159" s="417" t="str">
        <f t="shared" si="126"/>
        <v/>
      </c>
      <c r="AI159" s="417" t="str">
        <f t="shared" si="126"/>
        <v/>
      </c>
      <c r="AJ159" s="417" t="str">
        <f t="shared" si="126"/>
        <v/>
      </c>
      <c r="AK159" s="417" t="str">
        <f t="shared" si="126"/>
        <v/>
      </c>
      <c r="AL159" s="417" t="str">
        <f t="shared" si="126"/>
        <v/>
      </c>
      <c r="AM159" s="417" t="str">
        <f t="shared" si="126"/>
        <v/>
      </c>
      <c r="AN159" s="417" t="str">
        <f t="shared" si="126"/>
        <v/>
      </c>
      <c r="AO159" s="417" t="str">
        <f t="shared" si="126"/>
        <v/>
      </c>
      <c r="AP159" s="417" t="str">
        <f t="shared" si="126"/>
        <v/>
      </c>
      <c r="AQ159" s="417" t="str">
        <f t="shared" si="126"/>
        <v/>
      </c>
      <c r="AR159" s="417" t="str">
        <f t="shared" si="126"/>
        <v/>
      </c>
      <c r="AS159" s="417" t="str">
        <f t="shared" si="126"/>
        <v/>
      </c>
      <c r="AT159" s="417" t="str">
        <f t="shared" si="126"/>
        <v/>
      </c>
      <c r="AU159" s="417" t="str">
        <f t="shared" si="126"/>
        <v/>
      </c>
      <c r="AV159" s="417" t="str">
        <f t="shared" si="126"/>
        <v/>
      </c>
      <c r="AW159" s="417" t="str">
        <f t="shared" si="126"/>
        <v/>
      </c>
      <c r="AX159" s="417" t="str">
        <f t="shared" si="126"/>
        <v/>
      </c>
      <c r="AY159" s="417" t="str">
        <f t="shared" si="126"/>
        <v/>
      </c>
      <c r="AZ159" s="417" t="str">
        <f t="shared" si="126"/>
        <v/>
      </c>
      <c r="BA159" s="417" t="str">
        <f t="shared" si="126"/>
        <v/>
      </c>
      <c r="BB159" s="417" t="str">
        <f t="shared" si="126"/>
        <v/>
      </c>
      <c r="BC159" s="417" t="str">
        <f t="shared" si="126"/>
        <v/>
      </c>
      <c r="BD159" s="417" t="str">
        <f t="shared" si="126"/>
        <v/>
      </c>
      <c r="BE159" s="417" t="str">
        <f t="shared" si="126"/>
        <v/>
      </c>
      <c r="BF159" s="417" t="str">
        <f t="shared" si="126"/>
        <v/>
      </c>
      <c r="BG159" s="417" t="str">
        <f t="shared" si="126"/>
        <v/>
      </c>
      <c r="BH159" s="417" t="str">
        <f t="shared" si="126"/>
        <v/>
      </c>
      <c r="BI159" s="417" t="str">
        <f t="shared" si="126"/>
        <v/>
      </c>
      <c r="BJ159" s="417" t="str">
        <f t="shared" si="126"/>
        <v/>
      </c>
      <c r="BK159" s="417" t="str">
        <f t="shared" si="126"/>
        <v/>
      </c>
      <c r="BL159" s="417" t="str">
        <f t="shared" si="126"/>
        <v/>
      </c>
      <c r="BM159" s="417" t="str">
        <f t="shared" si="126"/>
        <v/>
      </c>
      <c r="BN159" s="417" t="str">
        <f t="shared" si="126"/>
        <v/>
      </c>
      <c r="BO159" s="417" t="str">
        <f t="shared" si="126"/>
        <v/>
      </c>
      <c r="BP159" s="417" t="str">
        <f t="shared" ref="BP159:EA159" si="127">BP$140</f>
        <v/>
      </c>
      <c r="BQ159" s="417" t="str">
        <f t="shared" si="127"/>
        <v/>
      </c>
      <c r="BR159" s="417" t="str">
        <f t="shared" si="127"/>
        <v/>
      </c>
      <c r="BS159" s="417" t="str">
        <f t="shared" si="127"/>
        <v/>
      </c>
      <c r="BT159" s="417" t="str">
        <f t="shared" si="127"/>
        <v/>
      </c>
      <c r="BU159" s="417" t="str">
        <f t="shared" si="127"/>
        <v/>
      </c>
      <c r="BV159" s="417" t="str">
        <f t="shared" si="127"/>
        <v/>
      </c>
      <c r="BW159" s="417" t="str">
        <f t="shared" si="127"/>
        <v/>
      </c>
      <c r="BX159" s="417" t="str">
        <f t="shared" si="127"/>
        <v/>
      </c>
      <c r="BY159" s="417" t="str">
        <f t="shared" si="127"/>
        <v/>
      </c>
      <c r="BZ159" s="417" t="str">
        <f t="shared" si="127"/>
        <v/>
      </c>
      <c r="CA159" s="417" t="str">
        <f t="shared" si="127"/>
        <v/>
      </c>
      <c r="CB159" s="417" t="str">
        <f t="shared" si="127"/>
        <v/>
      </c>
      <c r="CC159" s="417" t="str">
        <f t="shared" si="127"/>
        <v/>
      </c>
      <c r="CD159" s="417" t="str">
        <f t="shared" si="127"/>
        <v/>
      </c>
      <c r="CE159" s="417" t="str">
        <f t="shared" si="127"/>
        <v/>
      </c>
      <c r="CF159" s="417" t="str">
        <f t="shared" si="127"/>
        <v/>
      </c>
      <c r="CG159" s="417" t="str">
        <f t="shared" si="127"/>
        <v/>
      </c>
      <c r="CH159" s="417" t="str">
        <f t="shared" si="127"/>
        <v/>
      </c>
      <c r="CI159" s="417" t="str">
        <f t="shared" si="127"/>
        <v/>
      </c>
      <c r="CJ159" s="417" t="str">
        <f t="shared" si="127"/>
        <v/>
      </c>
      <c r="CK159" s="417" t="str">
        <f t="shared" si="127"/>
        <v/>
      </c>
      <c r="CL159" s="417" t="str">
        <f t="shared" si="127"/>
        <v/>
      </c>
      <c r="CM159" s="417" t="str">
        <f t="shared" si="127"/>
        <v/>
      </c>
      <c r="CN159" s="417" t="str">
        <f t="shared" si="127"/>
        <v/>
      </c>
      <c r="CO159" s="417" t="str">
        <f t="shared" si="127"/>
        <v/>
      </c>
      <c r="CP159" s="417" t="str">
        <f t="shared" si="127"/>
        <v/>
      </c>
      <c r="CQ159" s="417" t="str">
        <f t="shared" si="127"/>
        <v/>
      </c>
      <c r="CR159" s="417" t="str">
        <f t="shared" si="127"/>
        <v/>
      </c>
      <c r="CS159" s="417" t="str">
        <f t="shared" si="127"/>
        <v/>
      </c>
      <c r="CT159" s="417" t="str">
        <f t="shared" si="127"/>
        <v/>
      </c>
      <c r="CU159" s="417" t="str">
        <f t="shared" si="127"/>
        <v/>
      </c>
      <c r="CV159" s="417" t="str">
        <f t="shared" si="127"/>
        <v/>
      </c>
      <c r="CW159" s="417" t="str">
        <f t="shared" si="127"/>
        <v/>
      </c>
      <c r="CX159" s="417" t="str">
        <f t="shared" si="127"/>
        <v/>
      </c>
      <c r="CY159" s="417" t="str">
        <f t="shared" si="127"/>
        <v/>
      </c>
      <c r="CZ159" s="417" t="str">
        <f t="shared" si="127"/>
        <v/>
      </c>
      <c r="DA159" s="417" t="str">
        <f t="shared" si="127"/>
        <v/>
      </c>
      <c r="DB159" s="417" t="str">
        <f t="shared" si="127"/>
        <v/>
      </c>
      <c r="DC159" s="417" t="str">
        <f t="shared" si="127"/>
        <v/>
      </c>
      <c r="DD159" s="417" t="str">
        <f t="shared" si="127"/>
        <v/>
      </c>
      <c r="DE159" s="417" t="str">
        <f t="shared" si="127"/>
        <v/>
      </c>
      <c r="DF159" s="417" t="str">
        <f t="shared" si="127"/>
        <v/>
      </c>
      <c r="DG159" s="417" t="str">
        <f t="shared" si="127"/>
        <v/>
      </c>
      <c r="DH159" s="417" t="str">
        <f t="shared" si="127"/>
        <v/>
      </c>
      <c r="DI159" s="417" t="str">
        <f t="shared" si="127"/>
        <v/>
      </c>
      <c r="DJ159" s="417" t="str">
        <f t="shared" si="127"/>
        <v/>
      </c>
      <c r="DK159" s="417" t="str">
        <f t="shared" si="127"/>
        <v/>
      </c>
      <c r="DL159" s="417" t="str">
        <f t="shared" si="127"/>
        <v/>
      </c>
      <c r="DM159" s="417" t="str">
        <f t="shared" si="127"/>
        <v/>
      </c>
      <c r="DN159" s="417" t="str">
        <f t="shared" si="127"/>
        <v/>
      </c>
      <c r="DO159" s="417" t="str">
        <f t="shared" si="127"/>
        <v/>
      </c>
      <c r="DP159" s="417" t="str">
        <f t="shared" si="127"/>
        <v/>
      </c>
      <c r="DQ159" s="417" t="str">
        <f t="shared" si="127"/>
        <v/>
      </c>
      <c r="DR159" s="417" t="str">
        <f t="shared" si="127"/>
        <v/>
      </c>
      <c r="DS159" s="417" t="str">
        <f t="shared" si="127"/>
        <v/>
      </c>
      <c r="DT159" s="417" t="str">
        <f t="shared" si="127"/>
        <v/>
      </c>
      <c r="DU159" s="417" t="str">
        <f t="shared" si="127"/>
        <v/>
      </c>
      <c r="DV159" s="417" t="str">
        <f t="shared" si="127"/>
        <v/>
      </c>
      <c r="DW159" s="417" t="str">
        <f t="shared" si="127"/>
        <v/>
      </c>
      <c r="DX159" s="417" t="str">
        <f t="shared" si="127"/>
        <v/>
      </c>
      <c r="DY159" s="417" t="str">
        <f t="shared" si="127"/>
        <v/>
      </c>
      <c r="DZ159" s="417" t="str">
        <f t="shared" si="127"/>
        <v/>
      </c>
      <c r="EA159" s="417" t="str">
        <f t="shared" si="127"/>
        <v/>
      </c>
      <c r="EB159" s="417" t="str">
        <f t="shared" ref="EB159:GM159" si="128">EB$140</f>
        <v/>
      </c>
      <c r="EC159" s="417" t="str">
        <f t="shared" si="128"/>
        <v/>
      </c>
      <c r="ED159" s="417" t="str">
        <f t="shared" si="128"/>
        <v/>
      </c>
      <c r="EE159" s="417" t="str">
        <f t="shared" si="128"/>
        <v/>
      </c>
      <c r="EF159" s="417" t="str">
        <f t="shared" si="128"/>
        <v/>
      </c>
      <c r="EG159" s="417" t="str">
        <f t="shared" si="128"/>
        <v/>
      </c>
      <c r="EH159" s="417" t="str">
        <f t="shared" si="128"/>
        <v/>
      </c>
      <c r="EI159" s="417" t="str">
        <f t="shared" si="128"/>
        <v/>
      </c>
      <c r="EJ159" s="417" t="str">
        <f t="shared" si="128"/>
        <v/>
      </c>
      <c r="EK159" s="417" t="str">
        <f t="shared" si="128"/>
        <v/>
      </c>
      <c r="EL159" s="417" t="str">
        <f t="shared" si="128"/>
        <v/>
      </c>
      <c r="EM159" s="417" t="str">
        <f t="shared" si="128"/>
        <v/>
      </c>
      <c r="EN159" s="417" t="str">
        <f t="shared" si="128"/>
        <v/>
      </c>
      <c r="EO159" s="417" t="str">
        <f t="shared" si="128"/>
        <v/>
      </c>
      <c r="EP159" s="417" t="str">
        <f t="shared" si="128"/>
        <v/>
      </c>
      <c r="EQ159" s="417" t="str">
        <f t="shared" si="128"/>
        <v/>
      </c>
      <c r="ER159" s="417" t="str">
        <f t="shared" si="128"/>
        <v/>
      </c>
      <c r="ES159" s="417" t="str">
        <f t="shared" si="128"/>
        <v/>
      </c>
      <c r="ET159" s="417" t="str">
        <f t="shared" si="128"/>
        <v/>
      </c>
      <c r="EU159" s="417" t="str">
        <f t="shared" si="128"/>
        <v/>
      </c>
      <c r="EV159" s="417" t="str">
        <f t="shared" si="128"/>
        <v/>
      </c>
      <c r="EW159" s="417" t="str">
        <f t="shared" si="128"/>
        <v/>
      </c>
      <c r="EX159" s="417" t="str">
        <f t="shared" si="128"/>
        <v/>
      </c>
      <c r="EY159" s="417" t="str">
        <f t="shared" si="128"/>
        <v/>
      </c>
      <c r="EZ159" s="417" t="str">
        <f t="shared" si="128"/>
        <v/>
      </c>
      <c r="FA159" s="417" t="str">
        <f t="shared" si="128"/>
        <v/>
      </c>
      <c r="FB159" s="417" t="str">
        <f t="shared" si="128"/>
        <v/>
      </c>
      <c r="FC159" s="417" t="str">
        <f t="shared" si="128"/>
        <v/>
      </c>
      <c r="FD159" s="417" t="str">
        <f t="shared" si="128"/>
        <v/>
      </c>
      <c r="FE159" s="417" t="str">
        <f t="shared" si="128"/>
        <v/>
      </c>
      <c r="FF159" s="417" t="str">
        <f t="shared" si="128"/>
        <v/>
      </c>
      <c r="FG159" s="417" t="str">
        <f t="shared" si="128"/>
        <v/>
      </c>
      <c r="FH159" s="417" t="str">
        <f t="shared" si="128"/>
        <v/>
      </c>
      <c r="FI159" s="417" t="str">
        <f t="shared" si="128"/>
        <v/>
      </c>
      <c r="FJ159" s="417" t="str">
        <f t="shared" si="128"/>
        <v/>
      </c>
      <c r="FK159" s="417" t="str">
        <f t="shared" si="128"/>
        <v/>
      </c>
      <c r="FL159" s="417" t="str">
        <f t="shared" si="128"/>
        <v/>
      </c>
      <c r="FM159" s="417" t="str">
        <f t="shared" si="128"/>
        <v/>
      </c>
      <c r="FN159" s="417" t="str">
        <f t="shared" si="128"/>
        <v/>
      </c>
      <c r="FO159" s="417" t="str">
        <f t="shared" si="128"/>
        <v/>
      </c>
      <c r="FP159" s="417" t="str">
        <f t="shared" si="128"/>
        <v/>
      </c>
      <c r="FQ159" s="417" t="str">
        <f t="shared" si="128"/>
        <v/>
      </c>
      <c r="FR159" s="417" t="str">
        <f t="shared" si="128"/>
        <v/>
      </c>
      <c r="FS159" s="417" t="str">
        <f t="shared" si="128"/>
        <v/>
      </c>
      <c r="FT159" s="417" t="str">
        <f t="shared" si="128"/>
        <v/>
      </c>
      <c r="FU159" s="417" t="str">
        <f t="shared" si="128"/>
        <v/>
      </c>
      <c r="FV159" s="417" t="str">
        <f t="shared" si="128"/>
        <v/>
      </c>
      <c r="FW159" s="417" t="str">
        <f t="shared" si="128"/>
        <v/>
      </c>
      <c r="FX159" s="417" t="str">
        <f t="shared" si="128"/>
        <v/>
      </c>
      <c r="FY159" s="417" t="str">
        <f t="shared" si="128"/>
        <v/>
      </c>
      <c r="FZ159" s="417" t="str">
        <f t="shared" si="128"/>
        <v/>
      </c>
      <c r="GA159" s="417" t="str">
        <f t="shared" si="128"/>
        <v/>
      </c>
      <c r="GB159" s="417" t="str">
        <f t="shared" si="128"/>
        <v/>
      </c>
      <c r="GC159" s="417" t="str">
        <f t="shared" si="128"/>
        <v/>
      </c>
      <c r="GD159" s="417" t="str">
        <f t="shared" si="128"/>
        <v/>
      </c>
      <c r="GE159" s="417" t="str">
        <f t="shared" si="128"/>
        <v/>
      </c>
      <c r="GF159" s="417" t="str">
        <f t="shared" si="128"/>
        <v/>
      </c>
      <c r="GG159" s="417" t="str">
        <f t="shared" si="128"/>
        <v/>
      </c>
      <c r="GH159" s="417" t="str">
        <f t="shared" si="128"/>
        <v/>
      </c>
      <c r="GI159" s="417" t="str">
        <f t="shared" si="128"/>
        <v/>
      </c>
      <c r="GJ159" s="417" t="str">
        <f t="shared" si="128"/>
        <v/>
      </c>
      <c r="GK159" s="417" t="str">
        <f t="shared" si="128"/>
        <v/>
      </c>
      <c r="GL159" s="417" t="str">
        <f t="shared" si="128"/>
        <v/>
      </c>
      <c r="GM159" s="417" t="str">
        <f t="shared" si="128"/>
        <v/>
      </c>
      <c r="GN159" s="417" t="str">
        <f t="shared" ref="GN159:IY159" si="129">GN$140</f>
        <v/>
      </c>
      <c r="GO159" s="417" t="str">
        <f t="shared" si="129"/>
        <v/>
      </c>
      <c r="GP159" s="417" t="str">
        <f t="shared" si="129"/>
        <v/>
      </c>
      <c r="GQ159" s="417" t="str">
        <f t="shared" si="129"/>
        <v/>
      </c>
      <c r="GR159" s="417" t="str">
        <f t="shared" si="129"/>
        <v/>
      </c>
      <c r="GS159" s="417" t="str">
        <f t="shared" si="129"/>
        <v/>
      </c>
      <c r="GT159" s="417" t="str">
        <f t="shared" si="129"/>
        <v/>
      </c>
      <c r="GU159" s="417" t="str">
        <f t="shared" si="129"/>
        <v/>
      </c>
      <c r="GV159" s="417" t="str">
        <f t="shared" si="129"/>
        <v/>
      </c>
      <c r="GW159" s="417" t="str">
        <f t="shared" si="129"/>
        <v/>
      </c>
      <c r="GX159" s="417" t="str">
        <f t="shared" si="129"/>
        <v/>
      </c>
      <c r="GY159" s="417" t="str">
        <f t="shared" si="129"/>
        <v/>
      </c>
      <c r="GZ159" s="417" t="str">
        <f t="shared" si="129"/>
        <v/>
      </c>
      <c r="HA159" s="417" t="str">
        <f t="shared" si="129"/>
        <v/>
      </c>
      <c r="HB159" s="417" t="str">
        <f t="shared" si="129"/>
        <v/>
      </c>
      <c r="HC159" s="417" t="str">
        <f t="shared" si="129"/>
        <v/>
      </c>
      <c r="HD159" s="417" t="str">
        <f t="shared" si="129"/>
        <v/>
      </c>
      <c r="HE159" s="417" t="str">
        <f t="shared" si="129"/>
        <v/>
      </c>
      <c r="HF159" s="417" t="str">
        <f t="shared" si="129"/>
        <v/>
      </c>
      <c r="HG159" s="417" t="str">
        <f t="shared" si="129"/>
        <v/>
      </c>
      <c r="HH159" s="417" t="str">
        <f t="shared" si="129"/>
        <v/>
      </c>
      <c r="HI159" s="417" t="str">
        <f t="shared" si="129"/>
        <v/>
      </c>
      <c r="HJ159" s="417" t="str">
        <f t="shared" si="129"/>
        <v/>
      </c>
      <c r="HK159" s="417" t="str">
        <f t="shared" si="129"/>
        <v/>
      </c>
      <c r="HL159" s="417" t="str">
        <f t="shared" si="129"/>
        <v/>
      </c>
      <c r="HM159" s="417" t="str">
        <f t="shared" si="129"/>
        <v/>
      </c>
      <c r="HN159" s="417" t="str">
        <f t="shared" si="129"/>
        <v/>
      </c>
      <c r="HO159" s="417" t="str">
        <f t="shared" si="129"/>
        <v/>
      </c>
      <c r="HP159" s="417" t="str">
        <f t="shared" si="129"/>
        <v/>
      </c>
      <c r="HQ159" s="417" t="str">
        <f t="shared" si="129"/>
        <v/>
      </c>
      <c r="HR159" s="417" t="str">
        <f t="shared" si="129"/>
        <v/>
      </c>
      <c r="HS159" s="417" t="str">
        <f t="shared" si="129"/>
        <v/>
      </c>
      <c r="HT159" s="417" t="str">
        <f t="shared" si="129"/>
        <v/>
      </c>
      <c r="HU159" s="417" t="str">
        <f t="shared" si="129"/>
        <v/>
      </c>
      <c r="HV159" s="417" t="str">
        <f t="shared" si="129"/>
        <v/>
      </c>
      <c r="HW159" s="417" t="str">
        <f t="shared" si="129"/>
        <v/>
      </c>
      <c r="HX159" s="417" t="str">
        <f t="shared" si="129"/>
        <v/>
      </c>
      <c r="HY159" s="417" t="str">
        <f t="shared" si="129"/>
        <v/>
      </c>
      <c r="HZ159" s="417" t="str">
        <f t="shared" si="129"/>
        <v/>
      </c>
      <c r="IA159" s="417" t="str">
        <f t="shared" si="129"/>
        <v/>
      </c>
      <c r="IB159" s="417" t="str">
        <f t="shared" si="129"/>
        <v/>
      </c>
      <c r="IC159" s="417" t="str">
        <f t="shared" si="129"/>
        <v/>
      </c>
      <c r="ID159" s="417" t="str">
        <f t="shared" si="129"/>
        <v/>
      </c>
      <c r="IE159" s="417" t="str">
        <f t="shared" si="129"/>
        <v/>
      </c>
      <c r="IF159" s="417" t="str">
        <f t="shared" si="129"/>
        <v/>
      </c>
      <c r="IG159" s="417" t="str">
        <f t="shared" si="129"/>
        <v/>
      </c>
      <c r="IH159" s="417" t="str">
        <f t="shared" si="129"/>
        <v/>
      </c>
      <c r="II159" s="417" t="str">
        <f t="shared" si="129"/>
        <v/>
      </c>
      <c r="IJ159" s="417" t="str">
        <f t="shared" si="129"/>
        <v/>
      </c>
      <c r="IK159" s="417" t="str">
        <f t="shared" si="129"/>
        <v/>
      </c>
      <c r="IL159" s="417" t="str">
        <f t="shared" si="129"/>
        <v/>
      </c>
      <c r="IM159" s="417" t="str">
        <f t="shared" si="129"/>
        <v/>
      </c>
      <c r="IN159" s="417" t="str">
        <f t="shared" si="129"/>
        <v/>
      </c>
      <c r="IO159" s="417" t="str">
        <f t="shared" si="129"/>
        <v/>
      </c>
      <c r="IP159" s="417" t="str">
        <f t="shared" si="129"/>
        <v/>
      </c>
      <c r="IQ159" s="417" t="str">
        <f t="shared" si="129"/>
        <v/>
      </c>
      <c r="IR159" s="417" t="str">
        <f t="shared" si="129"/>
        <v/>
      </c>
      <c r="IS159" s="417" t="str">
        <f t="shared" si="129"/>
        <v/>
      </c>
      <c r="IT159" s="417" t="str">
        <f t="shared" si="129"/>
        <v/>
      </c>
      <c r="IU159" s="417" t="str">
        <f t="shared" si="129"/>
        <v/>
      </c>
      <c r="IV159" s="417" t="str">
        <f t="shared" si="129"/>
        <v/>
      </c>
      <c r="IW159" s="417" t="str">
        <f t="shared" si="129"/>
        <v/>
      </c>
      <c r="IX159" s="417" t="str">
        <f t="shared" si="129"/>
        <v/>
      </c>
      <c r="IY159" s="417" t="str">
        <f t="shared" si="129"/>
        <v/>
      </c>
      <c r="IZ159" s="417" t="str">
        <f t="shared" ref="IZ159:KP159" si="130">IZ$140</f>
        <v/>
      </c>
      <c r="JA159" s="417" t="str">
        <f t="shared" si="130"/>
        <v/>
      </c>
      <c r="JB159" s="417" t="str">
        <f t="shared" si="130"/>
        <v/>
      </c>
      <c r="JC159" s="417" t="str">
        <f t="shared" si="130"/>
        <v/>
      </c>
      <c r="JD159" s="417" t="str">
        <f t="shared" si="130"/>
        <v/>
      </c>
      <c r="JE159" s="417" t="str">
        <f t="shared" si="130"/>
        <v/>
      </c>
      <c r="JF159" s="417" t="str">
        <f t="shared" si="130"/>
        <v/>
      </c>
      <c r="JG159" s="417" t="str">
        <f t="shared" si="130"/>
        <v/>
      </c>
      <c r="JH159" s="417" t="str">
        <f t="shared" si="130"/>
        <v/>
      </c>
      <c r="JI159" s="417" t="str">
        <f t="shared" si="130"/>
        <v/>
      </c>
      <c r="JJ159" s="417" t="str">
        <f t="shared" si="130"/>
        <v/>
      </c>
      <c r="JK159" s="417" t="str">
        <f t="shared" si="130"/>
        <v/>
      </c>
      <c r="JL159" s="417" t="str">
        <f t="shared" si="130"/>
        <v/>
      </c>
      <c r="JM159" s="417" t="str">
        <f t="shared" si="130"/>
        <v/>
      </c>
      <c r="JN159" s="417" t="str">
        <f t="shared" si="130"/>
        <v/>
      </c>
      <c r="JO159" s="417" t="str">
        <f t="shared" si="130"/>
        <v/>
      </c>
      <c r="JP159" s="417" t="str">
        <f t="shared" si="130"/>
        <v/>
      </c>
      <c r="JQ159" s="417" t="str">
        <f t="shared" si="130"/>
        <v/>
      </c>
      <c r="JR159" s="417" t="str">
        <f t="shared" si="130"/>
        <v/>
      </c>
      <c r="JS159" s="417" t="str">
        <f t="shared" si="130"/>
        <v/>
      </c>
      <c r="JT159" s="417" t="str">
        <f t="shared" si="130"/>
        <v/>
      </c>
      <c r="JU159" s="417" t="str">
        <f t="shared" si="130"/>
        <v/>
      </c>
      <c r="JV159" s="417" t="str">
        <f t="shared" si="130"/>
        <v/>
      </c>
      <c r="JW159" s="417" t="str">
        <f t="shared" si="130"/>
        <v/>
      </c>
      <c r="JX159" s="417" t="str">
        <f t="shared" si="130"/>
        <v/>
      </c>
      <c r="JY159" s="417" t="str">
        <f t="shared" si="130"/>
        <v/>
      </c>
      <c r="JZ159" s="417" t="str">
        <f t="shared" si="130"/>
        <v/>
      </c>
      <c r="KA159" s="417" t="str">
        <f t="shared" si="130"/>
        <v/>
      </c>
      <c r="KB159" s="417" t="str">
        <f t="shared" si="130"/>
        <v/>
      </c>
      <c r="KC159" s="417" t="str">
        <f t="shared" si="130"/>
        <v/>
      </c>
      <c r="KD159" s="417" t="str">
        <f t="shared" si="130"/>
        <v/>
      </c>
      <c r="KE159" s="417" t="str">
        <f t="shared" si="130"/>
        <v/>
      </c>
      <c r="KF159" s="417" t="str">
        <f t="shared" si="130"/>
        <v/>
      </c>
      <c r="KG159" s="417" t="str">
        <f t="shared" si="130"/>
        <v/>
      </c>
      <c r="KH159" s="417" t="str">
        <f t="shared" si="130"/>
        <v/>
      </c>
      <c r="KI159" s="417" t="str">
        <f t="shared" si="130"/>
        <v/>
      </c>
      <c r="KJ159" s="417" t="str">
        <f t="shared" si="130"/>
        <v/>
      </c>
      <c r="KK159" s="417" t="str">
        <f t="shared" si="130"/>
        <v/>
      </c>
      <c r="KL159" s="417" t="str">
        <f t="shared" si="130"/>
        <v/>
      </c>
      <c r="KM159" s="417" t="str">
        <f t="shared" si="130"/>
        <v/>
      </c>
      <c r="KN159" s="417" t="str">
        <f t="shared" si="130"/>
        <v/>
      </c>
      <c r="KO159" s="417" t="str">
        <f t="shared" si="130"/>
        <v/>
      </c>
      <c r="KP159" s="417" t="str">
        <f t="shared" si="130"/>
        <v/>
      </c>
      <c r="KQ159" s="243"/>
      <c r="KR159" s="243"/>
      <c r="KS159" s="243"/>
      <c r="KT159" s="243"/>
      <c r="KU159" s="243"/>
      <c r="KV159" s="243"/>
      <c r="KW159" s="243"/>
      <c r="KX159" s="485" t="s">
        <v>401</v>
      </c>
      <c r="KY159" s="489">
        <v>2000000000</v>
      </c>
    </row>
    <row r="160" spans="1:314" ht="12" customHeight="1" outlineLevel="1" x14ac:dyDescent="0.25">
      <c r="A160" s="416" t="s">
        <v>198</v>
      </c>
      <c r="B160" s="417" t="s">
        <v>276</v>
      </c>
      <c r="C160" s="417" t="str">
        <f>C$142</f>
        <v/>
      </c>
      <c r="D160" s="417" t="str">
        <f t="shared" ref="D160:BO160" si="131">D$142</f>
        <v/>
      </c>
      <c r="E160" s="417" t="str">
        <f t="shared" si="131"/>
        <v/>
      </c>
      <c r="F160" s="417" t="str">
        <f t="shared" si="131"/>
        <v/>
      </c>
      <c r="G160" s="417" t="str">
        <f t="shared" si="131"/>
        <v/>
      </c>
      <c r="H160" s="417" t="str">
        <f t="shared" si="131"/>
        <v/>
      </c>
      <c r="I160" s="417" t="str">
        <f t="shared" si="131"/>
        <v/>
      </c>
      <c r="J160" s="417" t="str">
        <f t="shared" si="131"/>
        <v/>
      </c>
      <c r="K160" s="417" t="str">
        <f t="shared" si="131"/>
        <v/>
      </c>
      <c r="L160" s="417" t="str">
        <f t="shared" si="131"/>
        <v/>
      </c>
      <c r="M160" s="417" t="str">
        <f t="shared" si="131"/>
        <v/>
      </c>
      <c r="N160" s="417" t="str">
        <f t="shared" si="131"/>
        <v/>
      </c>
      <c r="O160" s="417" t="str">
        <f t="shared" si="131"/>
        <v/>
      </c>
      <c r="P160" s="417" t="str">
        <f t="shared" si="131"/>
        <v/>
      </c>
      <c r="Q160" s="417" t="str">
        <f t="shared" si="131"/>
        <v/>
      </c>
      <c r="R160" s="417" t="str">
        <f t="shared" si="131"/>
        <v/>
      </c>
      <c r="S160" s="417" t="str">
        <f t="shared" si="131"/>
        <v/>
      </c>
      <c r="T160" s="417" t="str">
        <f t="shared" si="131"/>
        <v/>
      </c>
      <c r="U160" s="417" t="str">
        <f t="shared" si="131"/>
        <v/>
      </c>
      <c r="V160" s="417" t="str">
        <f t="shared" si="131"/>
        <v/>
      </c>
      <c r="W160" s="417" t="str">
        <f t="shared" si="131"/>
        <v/>
      </c>
      <c r="X160" s="417" t="str">
        <f t="shared" si="131"/>
        <v/>
      </c>
      <c r="Y160" s="417" t="str">
        <f t="shared" si="131"/>
        <v/>
      </c>
      <c r="Z160" s="417" t="str">
        <f t="shared" si="131"/>
        <v/>
      </c>
      <c r="AA160" s="417" t="str">
        <f t="shared" si="131"/>
        <v/>
      </c>
      <c r="AB160" s="417" t="str">
        <f t="shared" si="131"/>
        <v/>
      </c>
      <c r="AC160" s="417" t="str">
        <f t="shared" si="131"/>
        <v/>
      </c>
      <c r="AD160" s="417" t="str">
        <f t="shared" si="131"/>
        <v/>
      </c>
      <c r="AE160" s="417" t="str">
        <f t="shared" si="131"/>
        <v/>
      </c>
      <c r="AF160" s="417" t="str">
        <f t="shared" si="131"/>
        <v/>
      </c>
      <c r="AG160" s="417" t="str">
        <f t="shared" si="131"/>
        <v/>
      </c>
      <c r="AH160" s="417" t="str">
        <f t="shared" si="131"/>
        <v/>
      </c>
      <c r="AI160" s="417" t="str">
        <f t="shared" si="131"/>
        <v/>
      </c>
      <c r="AJ160" s="417" t="str">
        <f t="shared" si="131"/>
        <v/>
      </c>
      <c r="AK160" s="417" t="str">
        <f t="shared" si="131"/>
        <v/>
      </c>
      <c r="AL160" s="417" t="str">
        <f t="shared" si="131"/>
        <v/>
      </c>
      <c r="AM160" s="417" t="str">
        <f t="shared" si="131"/>
        <v/>
      </c>
      <c r="AN160" s="417" t="str">
        <f t="shared" si="131"/>
        <v/>
      </c>
      <c r="AO160" s="417" t="str">
        <f t="shared" si="131"/>
        <v/>
      </c>
      <c r="AP160" s="417" t="str">
        <f t="shared" si="131"/>
        <v/>
      </c>
      <c r="AQ160" s="417" t="str">
        <f t="shared" si="131"/>
        <v/>
      </c>
      <c r="AR160" s="417" t="str">
        <f t="shared" si="131"/>
        <v/>
      </c>
      <c r="AS160" s="417" t="str">
        <f t="shared" si="131"/>
        <v/>
      </c>
      <c r="AT160" s="417" t="str">
        <f t="shared" si="131"/>
        <v/>
      </c>
      <c r="AU160" s="417" t="str">
        <f t="shared" si="131"/>
        <v/>
      </c>
      <c r="AV160" s="417" t="str">
        <f t="shared" si="131"/>
        <v/>
      </c>
      <c r="AW160" s="417" t="str">
        <f t="shared" si="131"/>
        <v/>
      </c>
      <c r="AX160" s="417" t="str">
        <f t="shared" si="131"/>
        <v/>
      </c>
      <c r="AY160" s="417" t="str">
        <f t="shared" si="131"/>
        <v/>
      </c>
      <c r="AZ160" s="417" t="str">
        <f t="shared" si="131"/>
        <v/>
      </c>
      <c r="BA160" s="417" t="str">
        <f t="shared" si="131"/>
        <v/>
      </c>
      <c r="BB160" s="417" t="str">
        <f t="shared" si="131"/>
        <v/>
      </c>
      <c r="BC160" s="417" t="str">
        <f t="shared" si="131"/>
        <v/>
      </c>
      <c r="BD160" s="417" t="str">
        <f t="shared" si="131"/>
        <v/>
      </c>
      <c r="BE160" s="417" t="str">
        <f t="shared" si="131"/>
        <v/>
      </c>
      <c r="BF160" s="417" t="str">
        <f t="shared" si="131"/>
        <v/>
      </c>
      <c r="BG160" s="417" t="str">
        <f t="shared" si="131"/>
        <v/>
      </c>
      <c r="BH160" s="417" t="str">
        <f t="shared" si="131"/>
        <v/>
      </c>
      <c r="BI160" s="417" t="str">
        <f t="shared" si="131"/>
        <v/>
      </c>
      <c r="BJ160" s="417" t="str">
        <f t="shared" si="131"/>
        <v/>
      </c>
      <c r="BK160" s="417" t="str">
        <f t="shared" si="131"/>
        <v/>
      </c>
      <c r="BL160" s="417" t="str">
        <f t="shared" si="131"/>
        <v/>
      </c>
      <c r="BM160" s="417" t="str">
        <f t="shared" si="131"/>
        <v/>
      </c>
      <c r="BN160" s="417" t="str">
        <f t="shared" si="131"/>
        <v/>
      </c>
      <c r="BO160" s="417" t="str">
        <f t="shared" si="131"/>
        <v/>
      </c>
      <c r="BP160" s="417" t="str">
        <f t="shared" ref="BP160:EA160" si="132">BP$142</f>
        <v/>
      </c>
      <c r="BQ160" s="417" t="str">
        <f t="shared" si="132"/>
        <v/>
      </c>
      <c r="BR160" s="417" t="str">
        <f t="shared" si="132"/>
        <v/>
      </c>
      <c r="BS160" s="417" t="str">
        <f t="shared" si="132"/>
        <v/>
      </c>
      <c r="BT160" s="417" t="str">
        <f t="shared" si="132"/>
        <v/>
      </c>
      <c r="BU160" s="417" t="str">
        <f t="shared" si="132"/>
        <v/>
      </c>
      <c r="BV160" s="417" t="str">
        <f t="shared" si="132"/>
        <v/>
      </c>
      <c r="BW160" s="417" t="str">
        <f t="shared" si="132"/>
        <v/>
      </c>
      <c r="BX160" s="417" t="str">
        <f t="shared" si="132"/>
        <v/>
      </c>
      <c r="BY160" s="417" t="str">
        <f t="shared" si="132"/>
        <v/>
      </c>
      <c r="BZ160" s="417" t="str">
        <f t="shared" si="132"/>
        <v/>
      </c>
      <c r="CA160" s="417" t="str">
        <f t="shared" si="132"/>
        <v/>
      </c>
      <c r="CB160" s="417" t="str">
        <f t="shared" si="132"/>
        <v/>
      </c>
      <c r="CC160" s="417" t="str">
        <f t="shared" si="132"/>
        <v/>
      </c>
      <c r="CD160" s="417" t="str">
        <f t="shared" si="132"/>
        <v/>
      </c>
      <c r="CE160" s="417" t="str">
        <f t="shared" si="132"/>
        <v/>
      </c>
      <c r="CF160" s="417" t="str">
        <f t="shared" si="132"/>
        <v/>
      </c>
      <c r="CG160" s="417" t="str">
        <f t="shared" si="132"/>
        <v/>
      </c>
      <c r="CH160" s="417" t="str">
        <f t="shared" si="132"/>
        <v/>
      </c>
      <c r="CI160" s="417" t="str">
        <f t="shared" si="132"/>
        <v/>
      </c>
      <c r="CJ160" s="417" t="str">
        <f t="shared" si="132"/>
        <v/>
      </c>
      <c r="CK160" s="417" t="str">
        <f t="shared" si="132"/>
        <v/>
      </c>
      <c r="CL160" s="417" t="str">
        <f t="shared" si="132"/>
        <v/>
      </c>
      <c r="CM160" s="417" t="str">
        <f t="shared" si="132"/>
        <v/>
      </c>
      <c r="CN160" s="417" t="str">
        <f t="shared" si="132"/>
        <v/>
      </c>
      <c r="CO160" s="417" t="str">
        <f t="shared" si="132"/>
        <v/>
      </c>
      <c r="CP160" s="417" t="str">
        <f t="shared" si="132"/>
        <v/>
      </c>
      <c r="CQ160" s="417" t="str">
        <f t="shared" si="132"/>
        <v/>
      </c>
      <c r="CR160" s="417" t="str">
        <f t="shared" si="132"/>
        <v/>
      </c>
      <c r="CS160" s="417" t="str">
        <f t="shared" si="132"/>
        <v/>
      </c>
      <c r="CT160" s="417" t="str">
        <f t="shared" si="132"/>
        <v/>
      </c>
      <c r="CU160" s="417" t="str">
        <f t="shared" si="132"/>
        <v/>
      </c>
      <c r="CV160" s="417" t="str">
        <f t="shared" si="132"/>
        <v/>
      </c>
      <c r="CW160" s="417" t="str">
        <f t="shared" si="132"/>
        <v/>
      </c>
      <c r="CX160" s="417" t="str">
        <f t="shared" si="132"/>
        <v/>
      </c>
      <c r="CY160" s="417" t="str">
        <f t="shared" si="132"/>
        <v/>
      </c>
      <c r="CZ160" s="417" t="str">
        <f t="shared" si="132"/>
        <v/>
      </c>
      <c r="DA160" s="417" t="str">
        <f t="shared" si="132"/>
        <v/>
      </c>
      <c r="DB160" s="417" t="str">
        <f t="shared" si="132"/>
        <v/>
      </c>
      <c r="DC160" s="417" t="str">
        <f t="shared" si="132"/>
        <v/>
      </c>
      <c r="DD160" s="417" t="str">
        <f t="shared" si="132"/>
        <v/>
      </c>
      <c r="DE160" s="417" t="str">
        <f t="shared" si="132"/>
        <v/>
      </c>
      <c r="DF160" s="417" t="str">
        <f t="shared" si="132"/>
        <v/>
      </c>
      <c r="DG160" s="417" t="str">
        <f t="shared" si="132"/>
        <v/>
      </c>
      <c r="DH160" s="417" t="str">
        <f t="shared" si="132"/>
        <v/>
      </c>
      <c r="DI160" s="417" t="str">
        <f t="shared" si="132"/>
        <v/>
      </c>
      <c r="DJ160" s="417" t="str">
        <f t="shared" si="132"/>
        <v/>
      </c>
      <c r="DK160" s="417" t="str">
        <f t="shared" si="132"/>
        <v/>
      </c>
      <c r="DL160" s="417" t="str">
        <f t="shared" si="132"/>
        <v/>
      </c>
      <c r="DM160" s="417" t="str">
        <f t="shared" si="132"/>
        <v/>
      </c>
      <c r="DN160" s="417" t="str">
        <f t="shared" si="132"/>
        <v/>
      </c>
      <c r="DO160" s="417" t="str">
        <f t="shared" si="132"/>
        <v/>
      </c>
      <c r="DP160" s="417" t="str">
        <f t="shared" si="132"/>
        <v/>
      </c>
      <c r="DQ160" s="417" t="str">
        <f t="shared" si="132"/>
        <v/>
      </c>
      <c r="DR160" s="417" t="str">
        <f t="shared" si="132"/>
        <v/>
      </c>
      <c r="DS160" s="417" t="str">
        <f t="shared" si="132"/>
        <v/>
      </c>
      <c r="DT160" s="417" t="str">
        <f t="shared" si="132"/>
        <v/>
      </c>
      <c r="DU160" s="417" t="str">
        <f t="shared" si="132"/>
        <v/>
      </c>
      <c r="DV160" s="417" t="str">
        <f t="shared" si="132"/>
        <v/>
      </c>
      <c r="DW160" s="417" t="str">
        <f t="shared" si="132"/>
        <v/>
      </c>
      <c r="DX160" s="417" t="str">
        <f t="shared" si="132"/>
        <v/>
      </c>
      <c r="DY160" s="417" t="str">
        <f t="shared" si="132"/>
        <v/>
      </c>
      <c r="DZ160" s="417" t="str">
        <f t="shared" si="132"/>
        <v/>
      </c>
      <c r="EA160" s="417" t="str">
        <f t="shared" si="132"/>
        <v/>
      </c>
      <c r="EB160" s="417" t="str">
        <f t="shared" ref="EB160:GM160" si="133">EB$142</f>
        <v/>
      </c>
      <c r="EC160" s="417" t="str">
        <f t="shared" si="133"/>
        <v/>
      </c>
      <c r="ED160" s="417" t="str">
        <f t="shared" si="133"/>
        <v/>
      </c>
      <c r="EE160" s="417" t="str">
        <f t="shared" si="133"/>
        <v/>
      </c>
      <c r="EF160" s="417" t="str">
        <f t="shared" si="133"/>
        <v/>
      </c>
      <c r="EG160" s="417" t="str">
        <f t="shared" si="133"/>
        <v/>
      </c>
      <c r="EH160" s="417" t="str">
        <f t="shared" si="133"/>
        <v/>
      </c>
      <c r="EI160" s="417" t="str">
        <f t="shared" si="133"/>
        <v/>
      </c>
      <c r="EJ160" s="417" t="str">
        <f t="shared" si="133"/>
        <v/>
      </c>
      <c r="EK160" s="417" t="str">
        <f t="shared" si="133"/>
        <v/>
      </c>
      <c r="EL160" s="417" t="str">
        <f t="shared" si="133"/>
        <v/>
      </c>
      <c r="EM160" s="417" t="str">
        <f t="shared" si="133"/>
        <v/>
      </c>
      <c r="EN160" s="417" t="str">
        <f t="shared" si="133"/>
        <v/>
      </c>
      <c r="EO160" s="417" t="str">
        <f t="shared" si="133"/>
        <v/>
      </c>
      <c r="EP160" s="417" t="str">
        <f t="shared" si="133"/>
        <v/>
      </c>
      <c r="EQ160" s="417" t="str">
        <f t="shared" si="133"/>
        <v/>
      </c>
      <c r="ER160" s="417" t="str">
        <f t="shared" si="133"/>
        <v/>
      </c>
      <c r="ES160" s="417" t="str">
        <f t="shared" si="133"/>
        <v/>
      </c>
      <c r="ET160" s="417" t="str">
        <f t="shared" si="133"/>
        <v/>
      </c>
      <c r="EU160" s="417" t="str">
        <f t="shared" si="133"/>
        <v/>
      </c>
      <c r="EV160" s="417" t="str">
        <f t="shared" si="133"/>
        <v/>
      </c>
      <c r="EW160" s="417" t="str">
        <f t="shared" si="133"/>
        <v/>
      </c>
      <c r="EX160" s="417" t="str">
        <f t="shared" si="133"/>
        <v/>
      </c>
      <c r="EY160" s="417" t="str">
        <f t="shared" si="133"/>
        <v/>
      </c>
      <c r="EZ160" s="417" t="str">
        <f t="shared" si="133"/>
        <v/>
      </c>
      <c r="FA160" s="417" t="str">
        <f t="shared" si="133"/>
        <v/>
      </c>
      <c r="FB160" s="417" t="str">
        <f t="shared" si="133"/>
        <v/>
      </c>
      <c r="FC160" s="417" t="str">
        <f t="shared" si="133"/>
        <v/>
      </c>
      <c r="FD160" s="417" t="str">
        <f t="shared" si="133"/>
        <v/>
      </c>
      <c r="FE160" s="417" t="str">
        <f t="shared" si="133"/>
        <v/>
      </c>
      <c r="FF160" s="417" t="str">
        <f t="shared" si="133"/>
        <v/>
      </c>
      <c r="FG160" s="417" t="str">
        <f t="shared" si="133"/>
        <v/>
      </c>
      <c r="FH160" s="417" t="str">
        <f t="shared" si="133"/>
        <v/>
      </c>
      <c r="FI160" s="417" t="str">
        <f t="shared" si="133"/>
        <v/>
      </c>
      <c r="FJ160" s="417" t="str">
        <f t="shared" si="133"/>
        <v/>
      </c>
      <c r="FK160" s="417" t="str">
        <f t="shared" si="133"/>
        <v/>
      </c>
      <c r="FL160" s="417" t="str">
        <f t="shared" si="133"/>
        <v/>
      </c>
      <c r="FM160" s="417" t="str">
        <f t="shared" si="133"/>
        <v/>
      </c>
      <c r="FN160" s="417" t="str">
        <f t="shared" si="133"/>
        <v/>
      </c>
      <c r="FO160" s="417" t="str">
        <f t="shared" si="133"/>
        <v/>
      </c>
      <c r="FP160" s="417" t="str">
        <f t="shared" si="133"/>
        <v/>
      </c>
      <c r="FQ160" s="417" t="str">
        <f t="shared" si="133"/>
        <v/>
      </c>
      <c r="FR160" s="417" t="str">
        <f t="shared" si="133"/>
        <v/>
      </c>
      <c r="FS160" s="417" t="str">
        <f t="shared" si="133"/>
        <v/>
      </c>
      <c r="FT160" s="417" t="str">
        <f t="shared" si="133"/>
        <v/>
      </c>
      <c r="FU160" s="417" t="str">
        <f t="shared" si="133"/>
        <v/>
      </c>
      <c r="FV160" s="417" t="str">
        <f t="shared" si="133"/>
        <v/>
      </c>
      <c r="FW160" s="417" t="str">
        <f t="shared" si="133"/>
        <v/>
      </c>
      <c r="FX160" s="417" t="str">
        <f t="shared" si="133"/>
        <v/>
      </c>
      <c r="FY160" s="417" t="str">
        <f t="shared" si="133"/>
        <v/>
      </c>
      <c r="FZ160" s="417" t="str">
        <f t="shared" si="133"/>
        <v/>
      </c>
      <c r="GA160" s="417" t="str">
        <f t="shared" si="133"/>
        <v/>
      </c>
      <c r="GB160" s="417" t="str">
        <f t="shared" si="133"/>
        <v/>
      </c>
      <c r="GC160" s="417" t="str">
        <f t="shared" si="133"/>
        <v/>
      </c>
      <c r="GD160" s="417" t="str">
        <f t="shared" si="133"/>
        <v/>
      </c>
      <c r="GE160" s="417" t="str">
        <f t="shared" si="133"/>
        <v/>
      </c>
      <c r="GF160" s="417" t="str">
        <f t="shared" si="133"/>
        <v/>
      </c>
      <c r="GG160" s="417" t="str">
        <f t="shared" si="133"/>
        <v/>
      </c>
      <c r="GH160" s="417" t="str">
        <f t="shared" si="133"/>
        <v/>
      </c>
      <c r="GI160" s="417" t="str">
        <f t="shared" si="133"/>
        <v/>
      </c>
      <c r="GJ160" s="417" t="str">
        <f t="shared" si="133"/>
        <v/>
      </c>
      <c r="GK160" s="417" t="str">
        <f t="shared" si="133"/>
        <v/>
      </c>
      <c r="GL160" s="417" t="str">
        <f t="shared" si="133"/>
        <v/>
      </c>
      <c r="GM160" s="417" t="str">
        <f t="shared" si="133"/>
        <v/>
      </c>
      <c r="GN160" s="417" t="str">
        <f t="shared" ref="GN160:IY160" si="134">GN$142</f>
        <v/>
      </c>
      <c r="GO160" s="417" t="str">
        <f t="shared" si="134"/>
        <v/>
      </c>
      <c r="GP160" s="417" t="str">
        <f t="shared" si="134"/>
        <v/>
      </c>
      <c r="GQ160" s="417" t="str">
        <f t="shared" si="134"/>
        <v/>
      </c>
      <c r="GR160" s="417" t="str">
        <f t="shared" si="134"/>
        <v/>
      </c>
      <c r="GS160" s="417" t="str">
        <f t="shared" si="134"/>
        <v/>
      </c>
      <c r="GT160" s="417" t="str">
        <f t="shared" si="134"/>
        <v/>
      </c>
      <c r="GU160" s="417" t="str">
        <f t="shared" si="134"/>
        <v/>
      </c>
      <c r="GV160" s="417" t="str">
        <f t="shared" si="134"/>
        <v/>
      </c>
      <c r="GW160" s="417" t="str">
        <f t="shared" si="134"/>
        <v/>
      </c>
      <c r="GX160" s="417" t="str">
        <f t="shared" si="134"/>
        <v/>
      </c>
      <c r="GY160" s="417" t="str">
        <f t="shared" si="134"/>
        <v/>
      </c>
      <c r="GZ160" s="417" t="str">
        <f t="shared" si="134"/>
        <v/>
      </c>
      <c r="HA160" s="417" t="str">
        <f t="shared" si="134"/>
        <v/>
      </c>
      <c r="HB160" s="417" t="str">
        <f t="shared" si="134"/>
        <v/>
      </c>
      <c r="HC160" s="417" t="str">
        <f t="shared" si="134"/>
        <v/>
      </c>
      <c r="HD160" s="417" t="str">
        <f t="shared" si="134"/>
        <v/>
      </c>
      <c r="HE160" s="417" t="str">
        <f t="shared" si="134"/>
        <v/>
      </c>
      <c r="HF160" s="417" t="str">
        <f t="shared" si="134"/>
        <v/>
      </c>
      <c r="HG160" s="417" t="str">
        <f t="shared" si="134"/>
        <v/>
      </c>
      <c r="HH160" s="417" t="str">
        <f t="shared" si="134"/>
        <v/>
      </c>
      <c r="HI160" s="417" t="str">
        <f t="shared" si="134"/>
        <v/>
      </c>
      <c r="HJ160" s="417" t="str">
        <f t="shared" si="134"/>
        <v/>
      </c>
      <c r="HK160" s="417" t="str">
        <f t="shared" si="134"/>
        <v/>
      </c>
      <c r="HL160" s="417" t="str">
        <f t="shared" si="134"/>
        <v/>
      </c>
      <c r="HM160" s="417" t="str">
        <f t="shared" si="134"/>
        <v/>
      </c>
      <c r="HN160" s="417" t="str">
        <f t="shared" si="134"/>
        <v/>
      </c>
      <c r="HO160" s="417" t="str">
        <f t="shared" si="134"/>
        <v/>
      </c>
      <c r="HP160" s="417" t="str">
        <f t="shared" si="134"/>
        <v/>
      </c>
      <c r="HQ160" s="417" t="str">
        <f t="shared" si="134"/>
        <v/>
      </c>
      <c r="HR160" s="417" t="str">
        <f t="shared" si="134"/>
        <v/>
      </c>
      <c r="HS160" s="417" t="str">
        <f t="shared" si="134"/>
        <v/>
      </c>
      <c r="HT160" s="417" t="str">
        <f t="shared" si="134"/>
        <v/>
      </c>
      <c r="HU160" s="417" t="str">
        <f t="shared" si="134"/>
        <v/>
      </c>
      <c r="HV160" s="417" t="str">
        <f t="shared" si="134"/>
        <v/>
      </c>
      <c r="HW160" s="417" t="str">
        <f t="shared" si="134"/>
        <v/>
      </c>
      <c r="HX160" s="417" t="str">
        <f t="shared" si="134"/>
        <v/>
      </c>
      <c r="HY160" s="417" t="str">
        <f t="shared" si="134"/>
        <v/>
      </c>
      <c r="HZ160" s="417" t="str">
        <f t="shared" si="134"/>
        <v/>
      </c>
      <c r="IA160" s="417" t="str">
        <f t="shared" si="134"/>
        <v/>
      </c>
      <c r="IB160" s="417" t="str">
        <f t="shared" si="134"/>
        <v/>
      </c>
      <c r="IC160" s="417" t="str">
        <f t="shared" si="134"/>
        <v/>
      </c>
      <c r="ID160" s="417" t="str">
        <f t="shared" si="134"/>
        <v/>
      </c>
      <c r="IE160" s="417" t="str">
        <f t="shared" si="134"/>
        <v/>
      </c>
      <c r="IF160" s="417" t="str">
        <f t="shared" si="134"/>
        <v/>
      </c>
      <c r="IG160" s="417" t="str">
        <f t="shared" si="134"/>
        <v/>
      </c>
      <c r="IH160" s="417" t="str">
        <f t="shared" si="134"/>
        <v/>
      </c>
      <c r="II160" s="417" t="str">
        <f t="shared" si="134"/>
        <v/>
      </c>
      <c r="IJ160" s="417" t="str">
        <f t="shared" si="134"/>
        <v/>
      </c>
      <c r="IK160" s="417" t="str">
        <f t="shared" si="134"/>
        <v/>
      </c>
      <c r="IL160" s="417" t="str">
        <f t="shared" si="134"/>
        <v/>
      </c>
      <c r="IM160" s="417" t="str">
        <f t="shared" si="134"/>
        <v/>
      </c>
      <c r="IN160" s="417" t="str">
        <f t="shared" si="134"/>
        <v/>
      </c>
      <c r="IO160" s="417" t="str">
        <f t="shared" si="134"/>
        <v/>
      </c>
      <c r="IP160" s="417" t="str">
        <f t="shared" si="134"/>
        <v/>
      </c>
      <c r="IQ160" s="417" t="str">
        <f t="shared" si="134"/>
        <v/>
      </c>
      <c r="IR160" s="417" t="str">
        <f t="shared" si="134"/>
        <v/>
      </c>
      <c r="IS160" s="417" t="str">
        <f t="shared" si="134"/>
        <v/>
      </c>
      <c r="IT160" s="417" t="str">
        <f t="shared" si="134"/>
        <v/>
      </c>
      <c r="IU160" s="417" t="str">
        <f t="shared" si="134"/>
        <v/>
      </c>
      <c r="IV160" s="417" t="str">
        <f t="shared" si="134"/>
        <v/>
      </c>
      <c r="IW160" s="417" t="str">
        <f t="shared" si="134"/>
        <v/>
      </c>
      <c r="IX160" s="417" t="str">
        <f t="shared" si="134"/>
        <v/>
      </c>
      <c r="IY160" s="417" t="str">
        <f t="shared" si="134"/>
        <v/>
      </c>
      <c r="IZ160" s="417" t="str">
        <f t="shared" ref="IZ160:KP160" si="135">IZ$142</f>
        <v/>
      </c>
      <c r="JA160" s="417" t="str">
        <f t="shared" si="135"/>
        <v/>
      </c>
      <c r="JB160" s="417" t="str">
        <f t="shared" si="135"/>
        <v/>
      </c>
      <c r="JC160" s="417" t="str">
        <f t="shared" si="135"/>
        <v/>
      </c>
      <c r="JD160" s="417" t="str">
        <f t="shared" si="135"/>
        <v/>
      </c>
      <c r="JE160" s="417" t="str">
        <f t="shared" si="135"/>
        <v/>
      </c>
      <c r="JF160" s="417" t="str">
        <f t="shared" si="135"/>
        <v/>
      </c>
      <c r="JG160" s="417" t="str">
        <f t="shared" si="135"/>
        <v/>
      </c>
      <c r="JH160" s="417" t="str">
        <f t="shared" si="135"/>
        <v/>
      </c>
      <c r="JI160" s="417" t="str">
        <f t="shared" si="135"/>
        <v/>
      </c>
      <c r="JJ160" s="417" t="str">
        <f t="shared" si="135"/>
        <v/>
      </c>
      <c r="JK160" s="417" t="str">
        <f t="shared" si="135"/>
        <v/>
      </c>
      <c r="JL160" s="417" t="str">
        <f t="shared" si="135"/>
        <v/>
      </c>
      <c r="JM160" s="417" t="str">
        <f t="shared" si="135"/>
        <v/>
      </c>
      <c r="JN160" s="417" t="str">
        <f t="shared" si="135"/>
        <v/>
      </c>
      <c r="JO160" s="417" t="str">
        <f t="shared" si="135"/>
        <v/>
      </c>
      <c r="JP160" s="417" t="str">
        <f t="shared" si="135"/>
        <v/>
      </c>
      <c r="JQ160" s="417" t="str">
        <f t="shared" si="135"/>
        <v/>
      </c>
      <c r="JR160" s="417" t="str">
        <f t="shared" si="135"/>
        <v/>
      </c>
      <c r="JS160" s="417" t="str">
        <f t="shared" si="135"/>
        <v/>
      </c>
      <c r="JT160" s="417" t="str">
        <f t="shared" si="135"/>
        <v/>
      </c>
      <c r="JU160" s="417" t="str">
        <f t="shared" si="135"/>
        <v/>
      </c>
      <c r="JV160" s="417" t="str">
        <f t="shared" si="135"/>
        <v/>
      </c>
      <c r="JW160" s="417" t="str">
        <f t="shared" si="135"/>
        <v/>
      </c>
      <c r="JX160" s="417" t="str">
        <f t="shared" si="135"/>
        <v/>
      </c>
      <c r="JY160" s="417" t="str">
        <f t="shared" si="135"/>
        <v/>
      </c>
      <c r="JZ160" s="417" t="str">
        <f t="shared" si="135"/>
        <v/>
      </c>
      <c r="KA160" s="417" t="str">
        <f t="shared" si="135"/>
        <v/>
      </c>
      <c r="KB160" s="417" t="str">
        <f t="shared" si="135"/>
        <v/>
      </c>
      <c r="KC160" s="417" t="str">
        <f t="shared" si="135"/>
        <v/>
      </c>
      <c r="KD160" s="417" t="str">
        <f t="shared" si="135"/>
        <v/>
      </c>
      <c r="KE160" s="417" t="str">
        <f t="shared" si="135"/>
        <v/>
      </c>
      <c r="KF160" s="417" t="str">
        <f t="shared" si="135"/>
        <v/>
      </c>
      <c r="KG160" s="417" t="str">
        <f t="shared" si="135"/>
        <v/>
      </c>
      <c r="KH160" s="417" t="str">
        <f t="shared" si="135"/>
        <v/>
      </c>
      <c r="KI160" s="417" t="str">
        <f t="shared" si="135"/>
        <v/>
      </c>
      <c r="KJ160" s="417" t="str">
        <f t="shared" si="135"/>
        <v/>
      </c>
      <c r="KK160" s="417" t="str">
        <f t="shared" si="135"/>
        <v/>
      </c>
      <c r="KL160" s="417" t="str">
        <f t="shared" si="135"/>
        <v/>
      </c>
      <c r="KM160" s="417" t="str">
        <f t="shared" si="135"/>
        <v/>
      </c>
      <c r="KN160" s="417" t="str">
        <f t="shared" si="135"/>
        <v/>
      </c>
      <c r="KO160" s="417" t="str">
        <f t="shared" si="135"/>
        <v/>
      </c>
      <c r="KP160" s="417" t="str">
        <f t="shared" si="135"/>
        <v/>
      </c>
      <c r="KQ160" s="243"/>
      <c r="KR160" s="243"/>
      <c r="KS160" s="243"/>
      <c r="KT160" s="243"/>
      <c r="KU160" s="243"/>
      <c r="KV160" s="243"/>
      <c r="KW160" s="243"/>
      <c r="KX160" s="485" t="s">
        <v>402</v>
      </c>
      <c r="KY160" s="489">
        <v>-500000000</v>
      </c>
    </row>
    <row r="161" spans="1:311" outlineLevel="1" x14ac:dyDescent="0.25">
      <c r="A161" s="416" t="s">
        <v>399</v>
      </c>
      <c r="B161" s="417" t="s">
        <v>276</v>
      </c>
      <c r="C161" s="417" t="s">
        <v>357</v>
      </c>
      <c r="D161" s="417" t="s">
        <v>358</v>
      </c>
      <c r="E161" s="417"/>
      <c r="F161" s="417"/>
      <c r="G161" s="417"/>
      <c r="H161" s="417"/>
      <c r="I161" s="417"/>
      <c r="J161" s="417"/>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7"/>
      <c r="BC161" s="417"/>
      <c r="BD161" s="417"/>
      <c r="BE161" s="417"/>
      <c r="BF161" s="417"/>
      <c r="BG161" s="417"/>
      <c r="BH161" s="417"/>
      <c r="BI161" s="417"/>
      <c r="BJ161" s="417"/>
      <c r="BK161" s="417"/>
      <c r="BL161" s="417"/>
      <c r="BM161" s="417"/>
      <c r="BN161" s="417"/>
      <c r="BO161" s="417"/>
      <c r="BP161" s="417"/>
      <c r="BQ161" s="417"/>
      <c r="BR161" s="417"/>
      <c r="BS161" s="417"/>
      <c r="BT161" s="417"/>
      <c r="BU161" s="417"/>
      <c r="BV161" s="417"/>
      <c r="BW161" s="417"/>
      <c r="BX161" s="417"/>
      <c r="BY161" s="417"/>
      <c r="BZ161" s="417"/>
      <c r="CA161" s="417"/>
      <c r="CB161" s="417"/>
      <c r="CC161" s="417"/>
      <c r="CD161" s="417"/>
      <c r="CE161" s="417"/>
      <c r="CF161" s="417"/>
      <c r="CG161" s="417"/>
      <c r="CH161" s="417"/>
      <c r="CI161" s="417"/>
      <c r="CJ161" s="417"/>
      <c r="CK161" s="417"/>
      <c r="CL161" s="417"/>
      <c r="CM161" s="417"/>
      <c r="CN161" s="417"/>
      <c r="CO161" s="417"/>
      <c r="CP161" s="417"/>
      <c r="CQ161" s="417"/>
      <c r="CR161" s="417"/>
      <c r="CS161" s="417"/>
      <c r="CT161" s="417"/>
      <c r="CU161" s="417"/>
      <c r="CV161" s="417"/>
      <c r="CW161" s="417"/>
      <c r="CX161" s="417"/>
      <c r="CY161" s="417"/>
      <c r="CZ161" s="417"/>
      <c r="DA161" s="417"/>
      <c r="DB161" s="417"/>
      <c r="DC161" s="417"/>
      <c r="DD161" s="417"/>
      <c r="DE161" s="417"/>
      <c r="DF161" s="417"/>
      <c r="DG161" s="417"/>
      <c r="DH161" s="417"/>
      <c r="DI161" s="417"/>
      <c r="DJ161" s="417"/>
      <c r="DK161" s="417"/>
      <c r="DL161" s="417"/>
      <c r="DM161" s="417"/>
      <c r="DN161" s="417"/>
      <c r="DO161" s="417"/>
      <c r="DP161" s="417"/>
      <c r="DQ161" s="417"/>
      <c r="DR161" s="417"/>
      <c r="DS161" s="417"/>
      <c r="DT161" s="417"/>
      <c r="DU161" s="417"/>
      <c r="DV161" s="417"/>
      <c r="DW161" s="417"/>
      <c r="DX161" s="417"/>
      <c r="DY161" s="417"/>
      <c r="DZ161" s="417"/>
      <c r="EA161" s="417"/>
      <c r="EB161" s="417"/>
      <c r="EC161" s="417"/>
      <c r="ED161" s="417"/>
      <c r="EE161" s="417"/>
      <c r="EF161" s="417"/>
      <c r="EG161" s="417"/>
      <c r="EH161" s="417"/>
      <c r="EI161" s="417"/>
      <c r="EJ161" s="417"/>
      <c r="EK161" s="417"/>
      <c r="EL161" s="417"/>
      <c r="EM161" s="417"/>
      <c r="EN161" s="417"/>
      <c r="EO161" s="417"/>
      <c r="EP161" s="417"/>
      <c r="EQ161" s="417"/>
      <c r="ER161" s="417"/>
      <c r="ES161" s="417"/>
      <c r="ET161" s="417"/>
      <c r="EU161" s="417"/>
      <c r="EV161" s="417"/>
      <c r="EW161" s="417"/>
      <c r="EX161" s="417"/>
      <c r="EY161" s="417"/>
      <c r="EZ161" s="417"/>
      <c r="FA161" s="417"/>
      <c r="FB161" s="417"/>
      <c r="FC161" s="417"/>
      <c r="FD161" s="417"/>
      <c r="FE161" s="417"/>
      <c r="FF161" s="417"/>
      <c r="FG161" s="417"/>
      <c r="FH161" s="417"/>
      <c r="FI161" s="417"/>
      <c r="FJ161" s="417"/>
      <c r="FK161" s="417"/>
      <c r="FL161" s="417"/>
      <c r="FM161" s="417"/>
      <c r="FN161" s="417"/>
      <c r="FO161" s="417"/>
      <c r="FP161" s="417"/>
      <c r="FQ161" s="417"/>
      <c r="FR161" s="417"/>
      <c r="FS161" s="417"/>
      <c r="FT161" s="417"/>
      <c r="FU161" s="417"/>
      <c r="FV161" s="417"/>
      <c r="FW161" s="417"/>
      <c r="FX161" s="417"/>
      <c r="FY161" s="417"/>
      <c r="FZ161" s="417"/>
      <c r="GA161" s="417"/>
      <c r="GB161" s="417"/>
      <c r="GC161" s="417"/>
      <c r="GD161" s="417"/>
      <c r="GE161" s="417"/>
      <c r="GF161" s="417"/>
      <c r="GG161" s="417"/>
      <c r="GH161" s="417"/>
      <c r="GI161" s="417"/>
      <c r="GJ161" s="417"/>
      <c r="GK161" s="417"/>
      <c r="GL161" s="417"/>
      <c r="GM161" s="417"/>
      <c r="GN161" s="417"/>
      <c r="GO161" s="417"/>
      <c r="GP161" s="417"/>
      <c r="GQ161" s="417"/>
      <c r="GR161" s="417"/>
      <c r="GS161" s="417"/>
      <c r="GT161" s="417"/>
      <c r="GU161" s="417"/>
      <c r="GV161" s="417"/>
      <c r="GW161" s="417"/>
      <c r="GX161" s="417"/>
      <c r="GY161" s="417"/>
      <c r="GZ161" s="417"/>
      <c r="HA161" s="417"/>
      <c r="HB161" s="417"/>
      <c r="HC161" s="417"/>
      <c r="HD161" s="417"/>
      <c r="HE161" s="417"/>
      <c r="HF161" s="417"/>
      <c r="HG161" s="417"/>
      <c r="HH161" s="417"/>
      <c r="HI161" s="417"/>
      <c r="HJ161" s="417"/>
      <c r="HK161" s="417"/>
      <c r="HL161" s="417"/>
      <c r="HM161" s="417"/>
      <c r="HN161" s="417"/>
      <c r="HO161" s="417"/>
      <c r="HP161" s="417"/>
      <c r="HQ161" s="417"/>
      <c r="HR161" s="417"/>
      <c r="HS161" s="417"/>
      <c r="HT161" s="417"/>
      <c r="HU161" s="417"/>
      <c r="HV161" s="417"/>
      <c r="HW161" s="417"/>
      <c r="HX161" s="417"/>
      <c r="HY161" s="417"/>
      <c r="HZ161" s="417"/>
      <c r="IA161" s="417"/>
      <c r="IB161" s="417"/>
      <c r="IC161" s="417"/>
      <c r="ID161" s="417"/>
      <c r="IE161" s="417"/>
      <c r="IF161" s="417"/>
      <c r="IG161" s="417"/>
      <c r="IH161" s="417"/>
      <c r="II161" s="417"/>
      <c r="IJ161" s="417"/>
      <c r="IK161" s="417"/>
      <c r="IL161" s="417"/>
      <c r="IM161" s="417"/>
      <c r="IN161" s="417"/>
      <c r="IO161" s="417"/>
      <c r="IP161" s="417"/>
      <c r="IQ161" s="417"/>
      <c r="IR161" s="417"/>
      <c r="IS161" s="417"/>
      <c r="IT161" s="417"/>
      <c r="IU161" s="417"/>
      <c r="IV161" s="417"/>
      <c r="IW161" s="417"/>
      <c r="IX161" s="417"/>
      <c r="IY161" s="417"/>
      <c r="IZ161" s="417"/>
      <c r="JA161" s="417"/>
      <c r="JB161" s="417"/>
      <c r="JC161" s="417"/>
      <c r="JD161" s="417"/>
      <c r="JE161" s="417"/>
      <c r="JF161" s="417"/>
      <c r="JG161" s="417"/>
      <c r="JH161" s="417"/>
      <c r="JI161" s="417"/>
      <c r="JJ161" s="417"/>
      <c r="JK161" s="417"/>
      <c r="JL161" s="417"/>
      <c r="JM161" s="417"/>
      <c r="JN161" s="417"/>
      <c r="JO161" s="417"/>
      <c r="JP161" s="417"/>
      <c r="JQ161" s="417"/>
      <c r="JR161" s="417"/>
      <c r="JS161" s="417"/>
      <c r="JT161" s="417"/>
      <c r="JU161" s="417"/>
      <c r="JV161" s="417"/>
      <c r="JW161" s="417"/>
      <c r="JX161" s="417"/>
      <c r="JY161" s="417"/>
      <c r="JZ161" s="417"/>
      <c r="KA161" s="417"/>
      <c r="KB161" s="417"/>
      <c r="KC161" s="417"/>
      <c r="KD161" s="417"/>
      <c r="KE161" s="417"/>
      <c r="KF161" s="417"/>
      <c r="KG161" s="417"/>
      <c r="KH161" s="417"/>
      <c r="KI161" s="417"/>
      <c r="KJ161" s="417"/>
      <c r="KK161" s="417"/>
      <c r="KL161" s="417"/>
      <c r="KM161" s="417"/>
      <c r="KN161" s="417"/>
      <c r="KO161" s="417"/>
      <c r="KP161" s="417"/>
      <c r="KQ161" s="243"/>
      <c r="KR161" s="243"/>
      <c r="KS161" s="243"/>
      <c r="KT161" s="243"/>
      <c r="KU161" s="243"/>
      <c r="KV161" s="243"/>
      <c r="KX161" s="485" t="s">
        <v>403</v>
      </c>
      <c r="KY161" s="489">
        <v>2000000000</v>
      </c>
    </row>
    <row r="162" spans="1:311" outlineLevel="1" x14ac:dyDescent="0.25">
      <c r="A162" s="416" t="s">
        <v>219</v>
      </c>
      <c r="B162" s="487">
        <v>0</v>
      </c>
      <c r="C162" s="486">
        <v>500000</v>
      </c>
      <c r="D162" s="486">
        <f>C162+500000</f>
        <v>1000000</v>
      </c>
      <c r="E162" s="486">
        <f t="shared" ref="E162:BP162" si="136">D162+500000</f>
        <v>1500000</v>
      </c>
      <c r="F162" s="486">
        <f t="shared" si="136"/>
        <v>2000000</v>
      </c>
      <c r="G162" s="486">
        <f t="shared" si="136"/>
        <v>2500000</v>
      </c>
      <c r="H162" s="486">
        <f t="shared" si="136"/>
        <v>3000000</v>
      </c>
      <c r="I162" s="486">
        <f t="shared" si="136"/>
        <v>3500000</v>
      </c>
      <c r="J162" s="486">
        <f t="shared" si="136"/>
        <v>4000000</v>
      </c>
      <c r="K162" s="486">
        <f t="shared" si="136"/>
        <v>4500000</v>
      </c>
      <c r="L162" s="486">
        <f t="shared" si="136"/>
        <v>5000000</v>
      </c>
      <c r="M162" s="486">
        <f t="shared" si="136"/>
        <v>5500000</v>
      </c>
      <c r="N162" s="486">
        <f t="shared" si="136"/>
        <v>6000000</v>
      </c>
      <c r="O162" s="486">
        <f t="shared" si="136"/>
        <v>6500000</v>
      </c>
      <c r="P162" s="486">
        <f t="shared" si="136"/>
        <v>7000000</v>
      </c>
      <c r="Q162" s="486">
        <f t="shared" si="136"/>
        <v>7500000</v>
      </c>
      <c r="R162" s="486">
        <f t="shared" si="136"/>
        <v>8000000</v>
      </c>
      <c r="S162" s="486">
        <f t="shared" si="136"/>
        <v>8500000</v>
      </c>
      <c r="T162" s="486">
        <f t="shared" si="136"/>
        <v>9000000</v>
      </c>
      <c r="U162" s="486">
        <f t="shared" si="136"/>
        <v>9500000</v>
      </c>
      <c r="V162" s="486">
        <f t="shared" si="136"/>
        <v>10000000</v>
      </c>
      <c r="W162" s="486">
        <f t="shared" si="136"/>
        <v>10500000</v>
      </c>
      <c r="X162" s="486">
        <f t="shared" si="136"/>
        <v>11000000</v>
      </c>
      <c r="Y162" s="486">
        <f t="shared" si="136"/>
        <v>11500000</v>
      </c>
      <c r="Z162" s="486">
        <f t="shared" si="136"/>
        <v>12000000</v>
      </c>
      <c r="AA162" s="486">
        <f t="shared" si="136"/>
        <v>12500000</v>
      </c>
      <c r="AB162" s="486">
        <f t="shared" si="136"/>
        <v>13000000</v>
      </c>
      <c r="AC162" s="486">
        <f t="shared" si="136"/>
        <v>13500000</v>
      </c>
      <c r="AD162" s="486">
        <f t="shared" si="136"/>
        <v>14000000</v>
      </c>
      <c r="AE162" s="486">
        <f t="shared" si="136"/>
        <v>14500000</v>
      </c>
      <c r="AF162" s="486">
        <f t="shared" si="136"/>
        <v>15000000</v>
      </c>
      <c r="AG162" s="486">
        <f t="shared" si="136"/>
        <v>15500000</v>
      </c>
      <c r="AH162" s="486">
        <f t="shared" si="136"/>
        <v>16000000</v>
      </c>
      <c r="AI162" s="486">
        <f t="shared" si="136"/>
        <v>16500000</v>
      </c>
      <c r="AJ162" s="486">
        <f t="shared" si="136"/>
        <v>17000000</v>
      </c>
      <c r="AK162" s="486">
        <f t="shared" si="136"/>
        <v>17500000</v>
      </c>
      <c r="AL162" s="486">
        <f t="shared" si="136"/>
        <v>18000000</v>
      </c>
      <c r="AM162" s="486">
        <f t="shared" si="136"/>
        <v>18500000</v>
      </c>
      <c r="AN162" s="486">
        <f t="shared" si="136"/>
        <v>19000000</v>
      </c>
      <c r="AO162" s="486">
        <f t="shared" si="136"/>
        <v>19500000</v>
      </c>
      <c r="AP162" s="486">
        <f t="shared" si="136"/>
        <v>20000000</v>
      </c>
      <c r="AQ162" s="486">
        <f t="shared" si="136"/>
        <v>20500000</v>
      </c>
      <c r="AR162" s="486">
        <f t="shared" si="136"/>
        <v>21000000</v>
      </c>
      <c r="AS162" s="486">
        <f t="shared" si="136"/>
        <v>21500000</v>
      </c>
      <c r="AT162" s="486">
        <f t="shared" si="136"/>
        <v>22000000</v>
      </c>
      <c r="AU162" s="486">
        <f t="shared" si="136"/>
        <v>22500000</v>
      </c>
      <c r="AV162" s="486">
        <f t="shared" si="136"/>
        <v>23000000</v>
      </c>
      <c r="AW162" s="486">
        <f t="shared" si="136"/>
        <v>23500000</v>
      </c>
      <c r="AX162" s="486">
        <f t="shared" si="136"/>
        <v>24000000</v>
      </c>
      <c r="AY162" s="486">
        <f t="shared" si="136"/>
        <v>24500000</v>
      </c>
      <c r="AZ162" s="486">
        <f t="shared" si="136"/>
        <v>25000000</v>
      </c>
      <c r="BA162" s="486">
        <f t="shared" si="136"/>
        <v>25500000</v>
      </c>
      <c r="BB162" s="486">
        <f t="shared" si="136"/>
        <v>26000000</v>
      </c>
      <c r="BC162" s="486">
        <f t="shared" si="136"/>
        <v>26500000</v>
      </c>
      <c r="BD162" s="486">
        <f t="shared" si="136"/>
        <v>27000000</v>
      </c>
      <c r="BE162" s="486">
        <f t="shared" si="136"/>
        <v>27500000</v>
      </c>
      <c r="BF162" s="486">
        <f t="shared" si="136"/>
        <v>28000000</v>
      </c>
      <c r="BG162" s="486">
        <f t="shared" si="136"/>
        <v>28500000</v>
      </c>
      <c r="BH162" s="486">
        <f t="shared" si="136"/>
        <v>29000000</v>
      </c>
      <c r="BI162" s="486">
        <f t="shared" si="136"/>
        <v>29500000</v>
      </c>
      <c r="BJ162" s="486">
        <f t="shared" si="136"/>
        <v>30000000</v>
      </c>
      <c r="BK162" s="486">
        <f t="shared" si="136"/>
        <v>30500000</v>
      </c>
      <c r="BL162" s="486">
        <f t="shared" si="136"/>
        <v>31000000</v>
      </c>
      <c r="BM162" s="486">
        <f t="shared" si="136"/>
        <v>31500000</v>
      </c>
      <c r="BN162" s="486">
        <f t="shared" si="136"/>
        <v>32000000</v>
      </c>
      <c r="BO162" s="486">
        <f t="shared" si="136"/>
        <v>32500000</v>
      </c>
      <c r="BP162" s="486">
        <f t="shared" si="136"/>
        <v>33000000</v>
      </c>
      <c r="BQ162" s="486">
        <f t="shared" ref="BQ162:EB162" si="137">BP162+500000</f>
        <v>33500000</v>
      </c>
      <c r="BR162" s="486">
        <f t="shared" si="137"/>
        <v>34000000</v>
      </c>
      <c r="BS162" s="486">
        <f t="shared" si="137"/>
        <v>34500000</v>
      </c>
      <c r="BT162" s="486">
        <f t="shared" si="137"/>
        <v>35000000</v>
      </c>
      <c r="BU162" s="486">
        <f t="shared" si="137"/>
        <v>35500000</v>
      </c>
      <c r="BV162" s="486">
        <f t="shared" si="137"/>
        <v>36000000</v>
      </c>
      <c r="BW162" s="486">
        <f t="shared" si="137"/>
        <v>36500000</v>
      </c>
      <c r="BX162" s="486">
        <f t="shared" si="137"/>
        <v>37000000</v>
      </c>
      <c r="BY162" s="486">
        <f t="shared" si="137"/>
        <v>37500000</v>
      </c>
      <c r="BZ162" s="486">
        <f t="shared" si="137"/>
        <v>38000000</v>
      </c>
      <c r="CA162" s="486">
        <f t="shared" si="137"/>
        <v>38500000</v>
      </c>
      <c r="CB162" s="486">
        <f t="shared" si="137"/>
        <v>39000000</v>
      </c>
      <c r="CC162" s="486">
        <f t="shared" si="137"/>
        <v>39500000</v>
      </c>
      <c r="CD162" s="486">
        <f t="shared" si="137"/>
        <v>40000000</v>
      </c>
      <c r="CE162" s="486">
        <f t="shared" si="137"/>
        <v>40500000</v>
      </c>
      <c r="CF162" s="486">
        <f t="shared" si="137"/>
        <v>41000000</v>
      </c>
      <c r="CG162" s="486">
        <f t="shared" si="137"/>
        <v>41500000</v>
      </c>
      <c r="CH162" s="486">
        <f t="shared" si="137"/>
        <v>42000000</v>
      </c>
      <c r="CI162" s="486">
        <f t="shared" si="137"/>
        <v>42500000</v>
      </c>
      <c r="CJ162" s="486">
        <f t="shared" si="137"/>
        <v>43000000</v>
      </c>
      <c r="CK162" s="486">
        <f t="shared" si="137"/>
        <v>43500000</v>
      </c>
      <c r="CL162" s="486">
        <f t="shared" si="137"/>
        <v>44000000</v>
      </c>
      <c r="CM162" s="486">
        <f t="shared" si="137"/>
        <v>44500000</v>
      </c>
      <c r="CN162" s="486">
        <f t="shared" si="137"/>
        <v>45000000</v>
      </c>
      <c r="CO162" s="486">
        <f t="shared" si="137"/>
        <v>45500000</v>
      </c>
      <c r="CP162" s="486">
        <f t="shared" si="137"/>
        <v>46000000</v>
      </c>
      <c r="CQ162" s="486">
        <f t="shared" si="137"/>
        <v>46500000</v>
      </c>
      <c r="CR162" s="486">
        <f t="shared" si="137"/>
        <v>47000000</v>
      </c>
      <c r="CS162" s="486">
        <f t="shared" si="137"/>
        <v>47500000</v>
      </c>
      <c r="CT162" s="486">
        <f t="shared" si="137"/>
        <v>48000000</v>
      </c>
      <c r="CU162" s="486">
        <f t="shared" si="137"/>
        <v>48500000</v>
      </c>
      <c r="CV162" s="486">
        <f t="shared" si="137"/>
        <v>49000000</v>
      </c>
      <c r="CW162" s="486">
        <f t="shared" si="137"/>
        <v>49500000</v>
      </c>
      <c r="CX162" s="486">
        <f t="shared" si="137"/>
        <v>50000000</v>
      </c>
      <c r="CY162" s="486">
        <f t="shared" si="137"/>
        <v>50500000</v>
      </c>
      <c r="CZ162" s="486">
        <f t="shared" si="137"/>
        <v>51000000</v>
      </c>
      <c r="DA162" s="486">
        <f t="shared" si="137"/>
        <v>51500000</v>
      </c>
      <c r="DB162" s="486">
        <f t="shared" si="137"/>
        <v>52000000</v>
      </c>
      <c r="DC162" s="486">
        <f t="shared" si="137"/>
        <v>52500000</v>
      </c>
      <c r="DD162" s="486">
        <f t="shared" si="137"/>
        <v>53000000</v>
      </c>
      <c r="DE162" s="486">
        <f t="shared" si="137"/>
        <v>53500000</v>
      </c>
      <c r="DF162" s="486">
        <f t="shared" si="137"/>
        <v>54000000</v>
      </c>
      <c r="DG162" s="486">
        <f t="shared" si="137"/>
        <v>54500000</v>
      </c>
      <c r="DH162" s="486">
        <f t="shared" si="137"/>
        <v>55000000</v>
      </c>
      <c r="DI162" s="486">
        <f t="shared" si="137"/>
        <v>55500000</v>
      </c>
      <c r="DJ162" s="486">
        <f t="shared" si="137"/>
        <v>56000000</v>
      </c>
      <c r="DK162" s="486">
        <f t="shared" si="137"/>
        <v>56500000</v>
      </c>
      <c r="DL162" s="486">
        <f t="shared" si="137"/>
        <v>57000000</v>
      </c>
      <c r="DM162" s="486">
        <f t="shared" si="137"/>
        <v>57500000</v>
      </c>
      <c r="DN162" s="486">
        <f t="shared" si="137"/>
        <v>58000000</v>
      </c>
      <c r="DO162" s="486">
        <f t="shared" si="137"/>
        <v>58500000</v>
      </c>
      <c r="DP162" s="486">
        <f t="shared" si="137"/>
        <v>59000000</v>
      </c>
      <c r="DQ162" s="486">
        <f t="shared" si="137"/>
        <v>59500000</v>
      </c>
      <c r="DR162" s="486">
        <f t="shared" si="137"/>
        <v>60000000</v>
      </c>
      <c r="DS162" s="486">
        <f t="shared" si="137"/>
        <v>60500000</v>
      </c>
      <c r="DT162" s="486">
        <f t="shared" si="137"/>
        <v>61000000</v>
      </c>
      <c r="DU162" s="486">
        <f t="shared" si="137"/>
        <v>61500000</v>
      </c>
      <c r="DV162" s="486">
        <f t="shared" si="137"/>
        <v>62000000</v>
      </c>
      <c r="DW162" s="486">
        <f t="shared" si="137"/>
        <v>62500000</v>
      </c>
      <c r="DX162" s="486">
        <f t="shared" si="137"/>
        <v>63000000</v>
      </c>
      <c r="DY162" s="486">
        <f t="shared" si="137"/>
        <v>63500000</v>
      </c>
      <c r="DZ162" s="486">
        <f t="shared" si="137"/>
        <v>64000000</v>
      </c>
      <c r="EA162" s="486">
        <f t="shared" si="137"/>
        <v>64500000</v>
      </c>
      <c r="EB162" s="486">
        <f t="shared" si="137"/>
        <v>65000000</v>
      </c>
      <c r="EC162" s="486">
        <f t="shared" ref="EC162:GN162" si="138">EB162+500000</f>
        <v>65500000</v>
      </c>
      <c r="ED162" s="486">
        <f t="shared" si="138"/>
        <v>66000000</v>
      </c>
      <c r="EE162" s="486">
        <f t="shared" si="138"/>
        <v>66500000</v>
      </c>
      <c r="EF162" s="486">
        <f t="shared" si="138"/>
        <v>67000000</v>
      </c>
      <c r="EG162" s="486">
        <f t="shared" si="138"/>
        <v>67500000</v>
      </c>
      <c r="EH162" s="486">
        <f t="shared" si="138"/>
        <v>68000000</v>
      </c>
      <c r="EI162" s="486">
        <f t="shared" si="138"/>
        <v>68500000</v>
      </c>
      <c r="EJ162" s="486">
        <f t="shared" si="138"/>
        <v>69000000</v>
      </c>
      <c r="EK162" s="486">
        <f t="shared" si="138"/>
        <v>69500000</v>
      </c>
      <c r="EL162" s="486">
        <f t="shared" si="138"/>
        <v>70000000</v>
      </c>
      <c r="EM162" s="486">
        <f t="shared" si="138"/>
        <v>70500000</v>
      </c>
      <c r="EN162" s="486">
        <f t="shared" si="138"/>
        <v>71000000</v>
      </c>
      <c r="EO162" s="486">
        <f t="shared" si="138"/>
        <v>71500000</v>
      </c>
      <c r="EP162" s="486">
        <f t="shared" si="138"/>
        <v>72000000</v>
      </c>
      <c r="EQ162" s="486">
        <f t="shared" si="138"/>
        <v>72500000</v>
      </c>
      <c r="ER162" s="486">
        <f t="shared" si="138"/>
        <v>73000000</v>
      </c>
      <c r="ES162" s="486">
        <f t="shared" si="138"/>
        <v>73500000</v>
      </c>
      <c r="ET162" s="486">
        <f t="shared" si="138"/>
        <v>74000000</v>
      </c>
      <c r="EU162" s="486">
        <f t="shared" si="138"/>
        <v>74500000</v>
      </c>
      <c r="EV162" s="486">
        <f t="shared" si="138"/>
        <v>75000000</v>
      </c>
      <c r="EW162" s="486">
        <f t="shared" si="138"/>
        <v>75500000</v>
      </c>
      <c r="EX162" s="486">
        <f t="shared" si="138"/>
        <v>76000000</v>
      </c>
      <c r="EY162" s="486">
        <f t="shared" si="138"/>
        <v>76500000</v>
      </c>
      <c r="EZ162" s="486">
        <f t="shared" si="138"/>
        <v>77000000</v>
      </c>
      <c r="FA162" s="486">
        <f t="shared" si="138"/>
        <v>77500000</v>
      </c>
      <c r="FB162" s="486">
        <f t="shared" si="138"/>
        <v>78000000</v>
      </c>
      <c r="FC162" s="486">
        <f t="shared" si="138"/>
        <v>78500000</v>
      </c>
      <c r="FD162" s="486">
        <f t="shared" si="138"/>
        <v>79000000</v>
      </c>
      <c r="FE162" s="486">
        <f t="shared" si="138"/>
        <v>79500000</v>
      </c>
      <c r="FF162" s="486">
        <f t="shared" si="138"/>
        <v>80000000</v>
      </c>
      <c r="FG162" s="486">
        <f t="shared" si="138"/>
        <v>80500000</v>
      </c>
      <c r="FH162" s="486">
        <f t="shared" si="138"/>
        <v>81000000</v>
      </c>
      <c r="FI162" s="486">
        <f t="shared" si="138"/>
        <v>81500000</v>
      </c>
      <c r="FJ162" s="486">
        <f t="shared" si="138"/>
        <v>82000000</v>
      </c>
      <c r="FK162" s="486">
        <f t="shared" si="138"/>
        <v>82500000</v>
      </c>
      <c r="FL162" s="486">
        <f t="shared" si="138"/>
        <v>83000000</v>
      </c>
      <c r="FM162" s="486">
        <f t="shared" si="138"/>
        <v>83500000</v>
      </c>
      <c r="FN162" s="486">
        <f t="shared" si="138"/>
        <v>84000000</v>
      </c>
      <c r="FO162" s="486">
        <f t="shared" si="138"/>
        <v>84500000</v>
      </c>
      <c r="FP162" s="486">
        <f t="shared" si="138"/>
        <v>85000000</v>
      </c>
      <c r="FQ162" s="486">
        <f t="shared" si="138"/>
        <v>85500000</v>
      </c>
      <c r="FR162" s="486">
        <f t="shared" si="138"/>
        <v>86000000</v>
      </c>
      <c r="FS162" s="486">
        <f t="shared" si="138"/>
        <v>86500000</v>
      </c>
      <c r="FT162" s="486">
        <f t="shared" si="138"/>
        <v>87000000</v>
      </c>
      <c r="FU162" s="486">
        <f t="shared" si="138"/>
        <v>87500000</v>
      </c>
      <c r="FV162" s="486">
        <f t="shared" si="138"/>
        <v>88000000</v>
      </c>
      <c r="FW162" s="486">
        <f t="shared" si="138"/>
        <v>88500000</v>
      </c>
      <c r="FX162" s="486">
        <f t="shared" si="138"/>
        <v>89000000</v>
      </c>
      <c r="FY162" s="486">
        <f t="shared" si="138"/>
        <v>89500000</v>
      </c>
      <c r="FZ162" s="486">
        <f t="shared" si="138"/>
        <v>90000000</v>
      </c>
      <c r="GA162" s="486">
        <f t="shared" si="138"/>
        <v>90500000</v>
      </c>
      <c r="GB162" s="486">
        <f t="shared" si="138"/>
        <v>91000000</v>
      </c>
      <c r="GC162" s="486">
        <f t="shared" si="138"/>
        <v>91500000</v>
      </c>
      <c r="GD162" s="486">
        <f t="shared" si="138"/>
        <v>92000000</v>
      </c>
      <c r="GE162" s="486">
        <f t="shared" si="138"/>
        <v>92500000</v>
      </c>
      <c r="GF162" s="486">
        <f t="shared" si="138"/>
        <v>93000000</v>
      </c>
      <c r="GG162" s="486">
        <f t="shared" si="138"/>
        <v>93500000</v>
      </c>
      <c r="GH162" s="486">
        <f t="shared" si="138"/>
        <v>94000000</v>
      </c>
      <c r="GI162" s="486">
        <f t="shared" si="138"/>
        <v>94500000</v>
      </c>
      <c r="GJ162" s="486">
        <f t="shared" si="138"/>
        <v>95000000</v>
      </c>
      <c r="GK162" s="486">
        <f t="shared" si="138"/>
        <v>95500000</v>
      </c>
      <c r="GL162" s="486">
        <f t="shared" si="138"/>
        <v>96000000</v>
      </c>
      <c r="GM162" s="486">
        <f t="shared" si="138"/>
        <v>96500000</v>
      </c>
      <c r="GN162" s="486">
        <f t="shared" si="138"/>
        <v>97000000</v>
      </c>
      <c r="GO162" s="486">
        <f t="shared" ref="GO162:IV162" si="139">GN162+500000</f>
        <v>97500000</v>
      </c>
      <c r="GP162" s="486">
        <f t="shared" si="139"/>
        <v>98000000</v>
      </c>
      <c r="GQ162" s="486">
        <f t="shared" si="139"/>
        <v>98500000</v>
      </c>
      <c r="GR162" s="486">
        <f t="shared" si="139"/>
        <v>99000000</v>
      </c>
      <c r="GS162" s="486">
        <f t="shared" si="139"/>
        <v>99500000</v>
      </c>
      <c r="GT162" s="486">
        <f t="shared" si="139"/>
        <v>100000000</v>
      </c>
      <c r="GU162" s="486">
        <f t="shared" si="139"/>
        <v>100500000</v>
      </c>
      <c r="GV162" s="486">
        <f t="shared" si="139"/>
        <v>101000000</v>
      </c>
      <c r="GW162" s="486">
        <f t="shared" si="139"/>
        <v>101500000</v>
      </c>
      <c r="GX162" s="486">
        <f t="shared" si="139"/>
        <v>102000000</v>
      </c>
      <c r="GY162" s="486">
        <f t="shared" si="139"/>
        <v>102500000</v>
      </c>
      <c r="GZ162" s="486">
        <f t="shared" si="139"/>
        <v>103000000</v>
      </c>
      <c r="HA162" s="486">
        <f t="shared" si="139"/>
        <v>103500000</v>
      </c>
      <c r="HB162" s="486">
        <f t="shared" si="139"/>
        <v>104000000</v>
      </c>
      <c r="HC162" s="486">
        <f t="shared" si="139"/>
        <v>104500000</v>
      </c>
      <c r="HD162" s="486">
        <f t="shared" si="139"/>
        <v>105000000</v>
      </c>
      <c r="HE162" s="486">
        <f t="shared" si="139"/>
        <v>105500000</v>
      </c>
      <c r="HF162" s="486">
        <f t="shared" si="139"/>
        <v>106000000</v>
      </c>
      <c r="HG162" s="486">
        <f t="shared" si="139"/>
        <v>106500000</v>
      </c>
      <c r="HH162" s="486">
        <f t="shared" si="139"/>
        <v>107000000</v>
      </c>
      <c r="HI162" s="486">
        <f t="shared" si="139"/>
        <v>107500000</v>
      </c>
      <c r="HJ162" s="486">
        <f t="shared" si="139"/>
        <v>108000000</v>
      </c>
      <c r="HK162" s="486">
        <f t="shared" si="139"/>
        <v>108500000</v>
      </c>
      <c r="HL162" s="486">
        <f t="shared" si="139"/>
        <v>109000000</v>
      </c>
      <c r="HM162" s="486">
        <f t="shared" si="139"/>
        <v>109500000</v>
      </c>
      <c r="HN162" s="486">
        <f t="shared" si="139"/>
        <v>110000000</v>
      </c>
      <c r="HO162" s="486">
        <f t="shared" si="139"/>
        <v>110500000</v>
      </c>
      <c r="HP162" s="486">
        <f t="shared" si="139"/>
        <v>111000000</v>
      </c>
      <c r="HQ162" s="486">
        <f t="shared" si="139"/>
        <v>111500000</v>
      </c>
      <c r="HR162" s="486">
        <f t="shared" si="139"/>
        <v>112000000</v>
      </c>
      <c r="HS162" s="486">
        <f t="shared" si="139"/>
        <v>112500000</v>
      </c>
      <c r="HT162" s="486">
        <f t="shared" si="139"/>
        <v>113000000</v>
      </c>
      <c r="HU162" s="486">
        <f t="shared" si="139"/>
        <v>113500000</v>
      </c>
      <c r="HV162" s="486">
        <f t="shared" si="139"/>
        <v>114000000</v>
      </c>
      <c r="HW162" s="486">
        <f t="shared" si="139"/>
        <v>114500000</v>
      </c>
      <c r="HX162" s="486">
        <f t="shared" si="139"/>
        <v>115000000</v>
      </c>
      <c r="HY162" s="486">
        <f t="shared" si="139"/>
        <v>115500000</v>
      </c>
      <c r="HZ162" s="486">
        <f t="shared" si="139"/>
        <v>116000000</v>
      </c>
      <c r="IA162" s="486">
        <f t="shared" si="139"/>
        <v>116500000</v>
      </c>
      <c r="IB162" s="486">
        <f t="shared" si="139"/>
        <v>117000000</v>
      </c>
      <c r="IC162" s="486">
        <f t="shared" si="139"/>
        <v>117500000</v>
      </c>
      <c r="ID162" s="486">
        <f t="shared" si="139"/>
        <v>118000000</v>
      </c>
      <c r="IE162" s="486">
        <f t="shared" si="139"/>
        <v>118500000</v>
      </c>
      <c r="IF162" s="486">
        <f t="shared" si="139"/>
        <v>119000000</v>
      </c>
      <c r="IG162" s="486">
        <f t="shared" si="139"/>
        <v>119500000</v>
      </c>
      <c r="IH162" s="486">
        <f t="shared" si="139"/>
        <v>120000000</v>
      </c>
      <c r="II162" s="486">
        <f t="shared" si="139"/>
        <v>120500000</v>
      </c>
      <c r="IJ162" s="486">
        <f t="shared" si="139"/>
        <v>121000000</v>
      </c>
      <c r="IK162" s="486">
        <f t="shared" si="139"/>
        <v>121500000</v>
      </c>
      <c r="IL162" s="486">
        <f t="shared" si="139"/>
        <v>122000000</v>
      </c>
      <c r="IM162" s="486">
        <f t="shared" si="139"/>
        <v>122500000</v>
      </c>
      <c r="IN162" s="486">
        <f t="shared" si="139"/>
        <v>123000000</v>
      </c>
      <c r="IO162" s="486">
        <f t="shared" si="139"/>
        <v>123500000</v>
      </c>
      <c r="IP162" s="486">
        <f t="shared" si="139"/>
        <v>124000000</v>
      </c>
      <c r="IQ162" s="486">
        <f t="shared" si="139"/>
        <v>124500000</v>
      </c>
      <c r="IR162" s="486">
        <f t="shared" si="139"/>
        <v>125000000</v>
      </c>
      <c r="IS162" s="486">
        <f t="shared" si="139"/>
        <v>125500000</v>
      </c>
      <c r="IT162" s="486">
        <f t="shared" si="139"/>
        <v>126000000</v>
      </c>
      <c r="IU162" s="486">
        <f t="shared" si="139"/>
        <v>126500000</v>
      </c>
      <c r="IV162" s="486">
        <f t="shared" si="139"/>
        <v>127000000</v>
      </c>
      <c r="IW162" s="486">
        <f t="shared" ref="IW162" si="140">IV162+500000</f>
        <v>127500000</v>
      </c>
      <c r="IX162" s="486">
        <f t="shared" ref="IX162" si="141">IW162+500000</f>
        <v>128000000</v>
      </c>
      <c r="IY162" s="486">
        <f t="shared" ref="IY162" si="142">IX162+500000</f>
        <v>128500000</v>
      </c>
      <c r="IZ162" s="486">
        <f t="shared" ref="IZ162" si="143">IY162+500000</f>
        <v>129000000</v>
      </c>
      <c r="JA162" s="486">
        <f t="shared" ref="JA162" si="144">IZ162+500000</f>
        <v>129500000</v>
      </c>
      <c r="JB162" s="486">
        <f t="shared" ref="JB162" si="145">JA162+500000</f>
        <v>130000000</v>
      </c>
      <c r="JC162" s="486">
        <f t="shared" ref="JC162" si="146">JB162+500000</f>
        <v>130500000</v>
      </c>
      <c r="JD162" s="486">
        <f t="shared" ref="JD162" si="147">JC162+500000</f>
        <v>131000000</v>
      </c>
      <c r="JE162" s="486">
        <f t="shared" ref="JE162" si="148">JD162+500000</f>
        <v>131500000</v>
      </c>
      <c r="JF162" s="486">
        <f t="shared" ref="JF162" si="149">JE162+500000</f>
        <v>132000000</v>
      </c>
      <c r="JG162" s="486">
        <f t="shared" ref="JG162" si="150">JF162+500000</f>
        <v>132500000</v>
      </c>
      <c r="JH162" s="486">
        <f t="shared" ref="JH162" si="151">JG162+500000</f>
        <v>133000000</v>
      </c>
      <c r="JI162" s="486">
        <f t="shared" ref="JI162" si="152">JH162+500000</f>
        <v>133500000</v>
      </c>
      <c r="JJ162" s="486">
        <f t="shared" ref="JJ162" si="153">JI162+500000</f>
        <v>134000000</v>
      </c>
      <c r="JK162" s="486">
        <f t="shared" ref="JK162" si="154">JJ162+500000</f>
        <v>134500000</v>
      </c>
      <c r="JL162" s="486">
        <f t="shared" ref="JL162" si="155">JK162+500000</f>
        <v>135000000</v>
      </c>
      <c r="JM162" s="486">
        <f t="shared" ref="JM162" si="156">JL162+500000</f>
        <v>135500000</v>
      </c>
      <c r="JN162" s="486">
        <f t="shared" ref="JN162" si="157">JM162+500000</f>
        <v>136000000</v>
      </c>
      <c r="JO162" s="486">
        <f t="shared" ref="JO162" si="158">JN162+500000</f>
        <v>136500000</v>
      </c>
      <c r="JP162" s="486">
        <f t="shared" ref="JP162" si="159">JO162+500000</f>
        <v>137000000</v>
      </c>
      <c r="JQ162" s="486">
        <f t="shared" ref="JQ162" si="160">JP162+500000</f>
        <v>137500000</v>
      </c>
      <c r="JR162" s="486">
        <f t="shared" ref="JR162" si="161">JQ162+500000</f>
        <v>138000000</v>
      </c>
      <c r="JS162" s="486">
        <f t="shared" ref="JS162" si="162">JR162+500000</f>
        <v>138500000</v>
      </c>
      <c r="JT162" s="486">
        <f t="shared" ref="JT162" si="163">JS162+500000</f>
        <v>139000000</v>
      </c>
      <c r="JU162" s="486">
        <f t="shared" ref="JU162" si="164">JT162+500000</f>
        <v>139500000</v>
      </c>
      <c r="JV162" s="486">
        <f t="shared" ref="JV162" si="165">JU162+500000</f>
        <v>140000000</v>
      </c>
      <c r="JW162" s="486">
        <f t="shared" ref="JW162" si="166">JV162+500000</f>
        <v>140500000</v>
      </c>
      <c r="JX162" s="486">
        <f t="shared" ref="JX162" si="167">JW162+500000</f>
        <v>141000000</v>
      </c>
      <c r="JY162" s="486">
        <f t="shared" ref="JY162" si="168">JX162+500000</f>
        <v>141500000</v>
      </c>
      <c r="JZ162" s="486">
        <f t="shared" ref="JZ162" si="169">JY162+500000</f>
        <v>142000000</v>
      </c>
      <c r="KA162" s="486">
        <f t="shared" ref="KA162" si="170">JZ162+500000</f>
        <v>142500000</v>
      </c>
      <c r="KB162" s="486">
        <f t="shared" ref="KB162" si="171">KA162+500000</f>
        <v>143000000</v>
      </c>
      <c r="KC162" s="486">
        <f t="shared" ref="KC162" si="172">KB162+500000</f>
        <v>143500000</v>
      </c>
      <c r="KD162" s="486">
        <f t="shared" ref="KD162" si="173">KC162+500000</f>
        <v>144000000</v>
      </c>
      <c r="KE162" s="486">
        <f t="shared" ref="KE162" si="174">KD162+500000</f>
        <v>144500000</v>
      </c>
      <c r="KF162" s="486">
        <f t="shared" ref="KF162" si="175">KE162+500000</f>
        <v>145000000</v>
      </c>
      <c r="KG162" s="486">
        <f t="shared" ref="KG162" si="176">KF162+500000</f>
        <v>145500000</v>
      </c>
      <c r="KH162" s="486">
        <f t="shared" ref="KH162" si="177">KG162+500000</f>
        <v>146000000</v>
      </c>
      <c r="KI162" s="486">
        <f t="shared" ref="KI162" si="178">KH162+500000</f>
        <v>146500000</v>
      </c>
      <c r="KJ162" s="486">
        <f t="shared" ref="KJ162" si="179">KI162+500000</f>
        <v>147000000</v>
      </c>
      <c r="KK162" s="486">
        <f t="shared" ref="KK162" si="180">KJ162+500000</f>
        <v>147500000</v>
      </c>
      <c r="KL162" s="486">
        <f t="shared" ref="KL162" si="181">KK162+500000</f>
        <v>148000000</v>
      </c>
      <c r="KM162" s="486">
        <f t="shared" ref="KM162" si="182">KL162+500000</f>
        <v>148500000</v>
      </c>
      <c r="KN162" s="486">
        <f t="shared" ref="KN162" si="183">KM162+500000</f>
        <v>149000000</v>
      </c>
      <c r="KO162" s="486">
        <f t="shared" ref="KO162" si="184">KN162+500000</f>
        <v>149500000</v>
      </c>
      <c r="KP162" s="486">
        <f t="shared" ref="KP162" si="185">KO162+500000</f>
        <v>150000000</v>
      </c>
      <c r="KQ162" s="243"/>
      <c r="KS162" s="243"/>
      <c r="KT162" s="243"/>
      <c r="KU162" s="243"/>
      <c r="KV162" s="243"/>
      <c r="KX162" s="242" t="s">
        <v>220</v>
      </c>
      <c r="KY162" s="245">
        <v>0</v>
      </c>
    </row>
    <row r="163" spans="1:311" outlineLevel="1" x14ac:dyDescent="0.25">
      <c r="A163" s="416" t="s">
        <v>218</v>
      </c>
      <c r="B163" s="487">
        <v>150000000</v>
      </c>
      <c r="C163" s="488">
        <f>B163-500000</f>
        <v>149500000</v>
      </c>
      <c r="D163" s="488">
        <f>C163-500000</f>
        <v>149000000</v>
      </c>
      <c r="E163" s="488">
        <f t="shared" ref="E163:BP163" si="186">D163-500000</f>
        <v>148500000</v>
      </c>
      <c r="F163" s="488">
        <f t="shared" si="186"/>
        <v>148000000</v>
      </c>
      <c r="G163" s="488">
        <f t="shared" si="186"/>
        <v>147500000</v>
      </c>
      <c r="H163" s="488">
        <f t="shared" si="186"/>
        <v>147000000</v>
      </c>
      <c r="I163" s="488">
        <f t="shared" si="186"/>
        <v>146500000</v>
      </c>
      <c r="J163" s="488">
        <f t="shared" si="186"/>
        <v>146000000</v>
      </c>
      <c r="K163" s="488">
        <f t="shared" si="186"/>
        <v>145500000</v>
      </c>
      <c r="L163" s="488">
        <f t="shared" si="186"/>
        <v>145000000</v>
      </c>
      <c r="M163" s="488">
        <f t="shared" si="186"/>
        <v>144500000</v>
      </c>
      <c r="N163" s="488">
        <f t="shared" si="186"/>
        <v>144000000</v>
      </c>
      <c r="O163" s="488">
        <f t="shared" si="186"/>
        <v>143500000</v>
      </c>
      <c r="P163" s="488">
        <f t="shared" si="186"/>
        <v>143000000</v>
      </c>
      <c r="Q163" s="488">
        <f t="shared" si="186"/>
        <v>142500000</v>
      </c>
      <c r="R163" s="488">
        <f t="shared" si="186"/>
        <v>142000000</v>
      </c>
      <c r="S163" s="488">
        <f t="shared" si="186"/>
        <v>141500000</v>
      </c>
      <c r="T163" s="488">
        <f t="shared" si="186"/>
        <v>141000000</v>
      </c>
      <c r="U163" s="488">
        <f t="shared" si="186"/>
        <v>140500000</v>
      </c>
      <c r="V163" s="488">
        <f t="shared" si="186"/>
        <v>140000000</v>
      </c>
      <c r="W163" s="488">
        <f t="shared" si="186"/>
        <v>139500000</v>
      </c>
      <c r="X163" s="488">
        <f t="shared" si="186"/>
        <v>139000000</v>
      </c>
      <c r="Y163" s="488">
        <f t="shared" si="186"/>
        <v>138500000</v>
      </c>
      <c r="Z163" s="488">
        <f t="shared" si="186"/>
        <v>138000000</v>
      </c>
      <c r="AA163" s="488">
        <f t="shared" si="186"/>
        <v>137500000</v>
      </c>
      <c r="AB163" s="488">
        <f t="shared" si="186"/>
        <v>137000000</v>
      </c>
      <c r="AC163" s="488">
        <f t="shared" si="186"/>
        <v>136500000</v>
      </c>
      <c r="AD163" s="488">
        <f t="shared" si="186"/>
        <v>136000000</v>
      </c>
      <c r="AE163" s="488">
        <f t="shared" si="186"/>
        <v>135500000</v>
      </c>
      <c r="AF163" s="488">
        <f t="shared" si="186"/>
        <v>135000000</v>
      </c>
      <c r="AG163" s="488">
        <f t="shared" si="186"/>
        <v>134500000</v>
      </c>
      <c r="AH163" s="488">
        <f t="shared" si="186"/>
        <v>134000000</v>
      </c>
      <c r="AI163" s="488">
        <f t="shared" si="186"/>
        <v>133500000</v>
      </c>
      <c r="AJ163" s="488">
        <f t="shared" si="186"/>
        <v>133000000</v>
      </c>
      <c r="AK163" s="488">
        <f t="shared" si="186"/>
        <v>132500000</v>
      </c>
      <c r="AL163" s="488">
        <f t="shared" si="186"/>
        <v>132000000</v>
      </c>
      <c r="AM163" s="488">
        <f t="shared" si="186"/>
        <v>131500000</v>
      </c>
      <c r="AN163" s="488">
        <f t="shared" si="186"/>
        <v>131000000</v>
      </c>
      <c r="AO163" s="488">
        <f t="shared" si="186"/>
        <v>130500000</v>
      </c>
      <c r="AP163" s="488">
        <f t="shared" si="186"/>
        <v>130000000</v>
      </c>
      <c r="AQ163" s="488">
        <f t="shared" si="186"/>
        <v>129500000</v>
      </c>
      <c r="AR163" s="488">
        <f t="shared" si="186"/>
        <v>129000000</v>
      </c>
      <c r="AS163" s="488">
        <f t="shared" si="186"/>
        <v>128500000</v>
      </c>
      <c r="AT163" s="488">
        <f t="shared" si="186"/>
        <v>128000000</v>
      </c>
      <c r="AU163" s="488">
        <f t="shared" si="186"/>
        <v>127500000</v>
      </c>
      <c r="AV163" s="488">
        <f t="shared" si="186"/>
        <v>127000000</v>
      </c>
      <c r="AW163" s="488">
        <f t="shared" si="186"/>
        <v>126500000</v>
      </c>
      <c r="AX163" s="488">
        <f t="shared" si="186"/>
        <v>126000000</v>
      </c>
      <c r="AY163" s="488">
        <f t="shared" si="186"/>
        <v>125500000</v>
      </c>
      <c r="AZ163" s="488">
        <f t="shared" si="186"/>
        <v>125000000</v>
      </c>
      <c r="BA163" s="488">
        <f t="shared" si="186"/>
        <v>124500000</v>
      </c>
      <c r="BB163" s="488">
        <f t="shared" si="186"/>
        <v>124000000</v>
      </c>
      <c r="BC163" s="488">
        <f t="shared" si="186"/>
        <v>123500000</v>
      </c>
      <c r="BD163" s="488">
        <f t="shared" si="186"/>
        <v>123000000</v>
      </c>
      <c r="BE163" s="488">
        <f t="shared" si="186"/>
        <v>122500000</v>
      </c>
      <c r="BF163" s="488">
        <f t="shared" si="186"/>
        <v>122000000</v>
      </c>
      <c r="BG163" s="488">
        <f t="shared" si="186"/>
        <v>121500000</v>
      </c>
      <c r="BH163" s="488">
        <f t="shared" si="186"/>
        <v>121000000</v>
      </c>
      <c r="BI163" s="488">
        <f t="shared" si="186"/>
        <v>120500000</v>
      </c>
      <c r="BJ163" s="488">
        <f t="shared" si="186"/>
        <v>120000000</v>
      </c>
      <c r="BK163" s="488">
        <f t="shared" si="186"/>
        <v>119500000</v>
      </c>
      <c r="BL163" s="488">
        <f t="shared" si="186"/>
        <v>119000000</v>
      </c>
      <c r="BM163" s="488">
        <f t="shared" si="186"/>
        <v>118500000</v>
      </c>
      <c r="BN163" s="488">
        <f t="shared" si="186"/>
        <v>118000000</v>
      </c>
      <c r="BO163" s="488">
        <f t="shared" si="186"/>
        <v>117500000</v>
      </c>
      <c r="BP163" s="488">
        <f t="shared" si="186"/>
        <v>117000000</v>
      </c>
      <c r="BQ163" s="488">
        <f t="shared" ref="BQ163:EB163" si="187">BP163-500000</f>
        <v>116500000</v>
      </c>
      <c r="BR163" s="488">
        <f t="shared" si="187"/>
        <v>116000000</v>
      </c>
      <c r="BS163" s="488">
        <f t="shared" si="187"/>
        <v>115500000</v>
      </c>
      <c r="BT163" s="488">
        <f t="shared" si="187"/>
        <v>115000000</v>
      </c>
      <c r="BU163" s="488">
        <f t="shared" si="187"/>
        <v>114500000</v>
      </c>
      <c r="BV163" s="488">
        <f t="shared" si="187"/>
        <v>114000000</v>
      </c>
      <c r="BW163" s="488">
        <f t="shared" si="187"/>
        <v>113500000</v>
      </c>
      <c r="BX163" s="488">
        <f t="shared" si="187"/>
        <v>113000000</v>
      </c>
      <c r="BY163" s="488">
        <f t="shared" si="187"/>
        <v>112500000</v>
      </c>
      <c r="BZ163" s="488">
        <f t="shared" si="187"/>
        <v>112000000</v>
      </c>
      <c r="CA163" s="488">
        <f t="shared" si="187"/>
        <v>111500000</v>
      </c>
      <c r="CB163" s="488">
        <f t="shared" si="187"/>
        <v>111000000</v>
      </c>
      <c r="CC163" s="488">
        <f t="shared" si="187"/>
        <v>110500000</v>
      </c>
      <c r="CD163" s="488">
        <f t="shared" si="187"/>
        <v>110000000</v>
      </c>
      <c r="CE163" s="488">
        <f t="shared" si="187"/>
        <v>109500000</v>
      </c>
      <c r="CF163" s="488">
        <f t="shared" si="187"/>
        <v>109000000</v>
      </c>
      <c r="CG163" s="488">
        <f t="shared" si="187"/>
        <v>108500000</v>
      </c>
      <c r="CH163" s="488">
        <f t="shared" si="187"/>
        <v>108000000</v>
      </c>
      <c r="CI163" s="488">
        <f t="shared" si="187"/>
        <v>107500000</v>
      </c>
      <c r="CJ163" s="488">
        <f t="shared" si="187"/>
        <v>107000000</v>
      </c>
      <c r="CK163" s="488">
        <f t="shared" si="187"/>
        <v>106500000</v>
      </c>
      <c r="CL163" s="488">
        <f t="shared" si="187"/>
        <v>106000000</v>
      </c>
      <c r="CM163" s="488">
        <f t="shared" si="187"/>
        <v>105500000</v>
      </c>
      <c r="CN163" s="488">
        <f t="shared" si="187"/>
        <v>105000000</v>
      </c>
      <c r="CO163" s="488">
        <f t="shared" si="187"/>
        <v>104500000</v>
      </c>
      <c r="CP163" s="488">
        <f t="shared" si="187"/>
        <v>104000000</v>
      </c>
      <c r="CQ163" s="488">
        <f t="shared" si="187"/>
        <v>103500000</v>
      </c>
      <c r="CR163" s="488">
        <f t="shared" si="187"/>
        <v>103000000</v>
      </c>
      <c r="CS163" s="488">
        <f t="shared" si="187"/>
        <v>102500000</v>
      </c>
      <c r="CT163" s="488">
        <f t="shared" si="187"/>
        <v>102000000</v>
      </c>
      <c r="CU163" s="488">
        <f t="shared" si="187"/>
        <v>101500000</v>
      </c>
      <c r="CV163" s="488">
        <f t="shared" si="187"/>
        <v>101000000</v>
      </c>
      <c r="CW163" s="488">
        <f t="shared" si="187"/>
        <v>100500000</v>
      </c>
      <c r="CX163" s="488">
        <f t="shared" si="187"/>
        <v>100000000</v>
      </c>
      <c r="CY163" s="488">
        <f t="shared" si="187"/>
        <v>99500000</v>
      </c>
      <c r="CZ163" s="488">
        <f t="shared" si="187"/>
        <v>99000000</v>
      </c>
      <c r="DA163" s="488">
        <f t="shared" si="187"/>
        <v>98500000</v>
      </c>
      <c r="DB163" s="488">
        <f t="shared" si="187"/>
        <v>98000000</v>
      </c>
      <c r="DC163" s="488">
        <f t="shared" si="187"/>
        <v>97500000</v>
      </c>
      <c r="DD163" s="488">
        <f t="shared" si="187"/>
        <v>97000000</v>
      </c>
      <c r="DE163" s="488">
        <f t="shared" si="187"/>
        <v>96500000</v>
      </c>
      <c r="DF163" s="488">
        <f t="shared" si="187"/>
        <v>96000000</v>
      </c>
      <c r="DG163" s="488">
        <f t="shared" si="187"/>
        <v>95500000</v>
      </c>
      <c r="DH163" s="488">
        <f t="shared" si="187"/>
        <v>95000000</v>
      </c>
      <c r="DI163" s="488">
        <f t="shared" si="187"/>
        <v>94500000</v>
      </c>
      <c r="DJ163" s="488">
        <f t="shared" si="187"/>
        <v>94000000</v>
      </c>
      <c r="DK163" s="488">
        <f t="shared" si="187"/>
        <v>93500000</v>
      </c>
      <c r="DL163" s="488">
        <f t="shared" si="187"/>
        <v>93000000</v>
      </c>
      <c r="DM163" s="488">
        <f t="shared" si="187"/>
        <v>92500000</v>
      </c>
      <c r="DN163" s="488">
        <f t="shared" si="187"/>
        <v>92000000</v>
      </c>
      <c r="DO163" s="488">
        <f t="shared" si="187"/>
        <v>91500000</v>
      </c>
      <c r="DP163" s="488">
        <f t="shared" si="187"/>
        <v>91000000</v>
      </c>
      <c r="DQ163" s="488">
        <f t="shared" si="187"/>
        <v>90500000</v>
      </c>
      <c r="DR163" s="488">
        <f t="shared" si="187"/>
        <v>90000000</v>
      </c>
      <c r="DS163" s="488">
        <f t="shared" si="187"/>
        <v>89500000</v>
      </c>
      <c r="DT163" s="488">
        <f t="shared" si="187"/>
        <v>89000000</v>
      </c>
      <c r="DU163" s="488">
        <f t="shared" si="187"/>
        <v>88500000</v>
      </c>
      <c r="DV163" s="488">
        <f t="shared" si="187"/>
        <v>88000000</v>
      </c>
      <c r="DW163" s="488">
        <f t="shared" si="187"/>
        <v>87500000</v>
      </c>
      <c r="DX163" s="488">
        <f t="shared" si="187"/>
        <v>87000000</v>
      </c>
      <c r="DY163" s="488">
        <f t="shared" si="187"/>
        <v>86500000</v>
      </c>
      <c r="DZ163" s="488">
        <f t="shared" si="187"/>
        <v>86000000</v>
      </c>
      <c r="EA163" s="488">
        <f t="shared" si="187"/>
        <v>85500000</v>
      </c>
      <c r="EB163" s="488">
        <f t="shared" si="187"/>
        <v>85000000</v>
      </c>
      <c r="EC163" s="488">
        <f t="shared" ref="EC163:GN163" si="188">EB163-500000</f>
        <v>84500000</v>
      </c>
      <c r="ED163" s="488">
        <f t="shared" si="188"/>
        <v>84000000</v>
      </c>
      <c r="EE163" s="488">
        <f t="shared" si="188"/>
        <v>83500000</v>
      </c>
      <c r="EF163" s="488">
        <f t="shared" si="188"/>
        <v>83000000</v>
      </c>
      <c r="EG163" s="488">
        <f t="shared" si="188"/>
        <v>82500000</v>
      </c>
      <c r="EH163" s="488">
        <f t="shared" si="188"/>
        <v>82000000</v>
      </c>
      <c r="EI163" s="488">
        <f t="shared" si="188"/>
        <v>81500000</v>
      </c>
      <c r="EJ163" s="488">
        <f t="shared" si="188"/>
        <v>81000000</v>
      </c>
      <c r="EK163" s="488">
        <f t="shared" si="188"/>
        <v>80500000</v>
      </c>
      <c r="EL163" s="488">
        <f t="shared" si="188"/>
        <v>80000000</v>
      </c>
      <c r="EM163" s="488">
        <f t="shared" si="188"/>
        <v>79500000</v>
      </c>
      <c r="EN163" s="488">
        <f t="shared" si="188"/>
        <v>79000000</v>
      </c>
      <c r="EO163" s="488">
        <f t="shared" si="188"/>
        <v>78500000</v>
      </c>
      <c r="EP163" s="488">
        <f t="shared" si="188"/>
        <v>78000000</v>
      </c>
      <c r="EQ163" s="488">
        <f t="shared" si="188"/>
        <v>77500000</v>
      </c>
      <c r="ER163" s="488">
        <f t="shared" si="188"/>
        <v>77000000</v>
      </c>
      <c r="ES163" s="488">
        <f t="shared" si="188"/>
        <v>76500000</v>
      </c>
      <c r="ET163" s="488">
        <f t="shared" si="188"/>
        <v>76000000</v>
      </c>
      <c r="EU163" s="488">
        <f t="shared" si="188"/>
        <v>75500000</v>
      </c>
      <c r="EV163" s="488">
        <f t="shared" si="188"/>
        <v>75000000</v>
      </c>
      <c r="EW163" s="488">
        <f t="shared" si="188"/>
        <v>74500000</v>
      </c>
      <c r="EX163" s="488">
        <f t="shared" si="188"/>
        <v>74000000</v>
      </c>
      <c r="EY163" s="488">
        <f t="shared" si="188"/>
        <v>73500000</v>
      </c>
      <c r="EZ163" s="488">
        <f t="shared" si="188"/>
        <v>73000000</v>
      </c>
      <c r="FA163" s="488">
        <f t="shared" si="188"/>
        <v>72500000</v>
      </c>
      <c r="FB163" s="488">
        <f t="shared" si="188"/>
        <v>72000000</v>
      </c>
      <c r="FC163" s="488">
        <f t="shared" si="188"/>
        <v>71500000</v>
      </c>
      <c r="FD163" s="488">
        <f t="shared" si="188"/>
        <v>71000000</v>
      </c>
      <c r="FE163" s="488">
        <f t="shared" si="188"/>
        <v>70500000</v>
      </c>
      <c r="FF163" s="488">
        <f t="shared" si="188"/>
        <v>70000000</v>
      </c>
      <c r="FG163" s="488">
        <f t="shared" si="188"/>
        <v>69500000</v>
      </c>
      <c r="FH163" s="488">
        <f t="shared" si="188"/>
        <v>69000000</v>
      </c>
      <c r="FI163" s="488">
        <f t="shared" si="188"/>
        <v>68500000</v>
      </c>
      <c r="FJ163" s="488">
        <f t="shared" si="188"/>
        <v>68000000</v>
      </c>
      <c r="FK163" s="488">
        <f t="shared" si="188"/>
        <v>67500000</v>
      </c>
      <c r="FL163" s="488">
        <f t="shared" si="188"/>
        <v>67000000</v>
      </c>
      <c r="FM163" s="488">
        <f t="shared" si="188"/>
        <v>66500000</v>
      </c>
      <c r="FN163" s="488">
        <f t="shared" si="188"/>
        <v>66000000</v>
      </c>
      <c r="FO163" s="488">
        <f t="shared" si="188"/>
        <v>65500000</v>
      </c>
      <c r="FP163" s="488">
        <f t="shared" si="188"/>
        <v>65000000</v>
      </c>
      <c r="FQ163" s="488">
        <f t="shared" si="188"/>
        <v>64500000</v>
      </c>
      <c r="FR163" s="488">
        <f t="shared" si="188"/>
        <v>64000000</v>
      </c>
      <c r="FS163" s="488">
        <f t="shared" si="188"/>
        <v>63500000</v>
      </c>
      <c r="FT163" s="488">
        <f t="shared" si="188"/>
        <v>63000000</v>
      </c>
      <c r="FU163" s="488">
        <f t="shared" si="188"/>
        <v>62500000</v>
      </c>
      <c r="FV163" s="488">
        <f t="shared" si="188"/>
        <v>62000000</v>
      </c>
      <c r="FW163" s="488">
        <f t="shared" si="188"/>
        <v>61500000</v>
      </c>
      <c r="FX163" s="488">
        <f t="shared" si="188"/>
        <v>61000000</v>
      </c>
      <c r="FY163" s="488">
        <f t="shared" si="188"/>
        <v>60500000</v>
      </c>
      <c r="FZ163" s="488">
        <f t="shared" si="188"/>
        <v>60000000</v>
      </c>
      <c r="GA163" s="488">
        <f t="shared" si="188"/>
        <v>59500000</v>
      </c>
      <c r="GB163" s="488">
        <f t="shared" si="188"/>
        <v>59000000</v>
      </c>
      <c r="GC163" s="488">
        <f t="shared" si="188"/>
        <v>58500000</v>
      </c>
      <c r="GD163" s="488">
        <f t="shared" si="188"/>
        <v>58000000</v>
      </c>
      <c r="GE163" s="488">
        <f t="shared" si="188"/>
        <v>57500000</v>
      </c>
      <c r="GF163" s="488">
        <f t="shared" si="188"/>
        <v>57000000</v>
      </c>
      <c r="GG163" s="488">
        <f t="shared" si="188"/>
        <v>56500000</v>
      </c>
      <c r="GH163" s="488">
        <f t="shared" si="188"/>
        <v>56000000</v>
      </c>
      <c r="GI163" s="488">
        <f t="shared" si="188"/>
        <v>55500000</v>
      </c>
      <c r="GJ163" s="488">
        <f t="shared" si="188"/>
        <v>55000000</v>
      </c>
      <c r="GK163" s="488">
        <f t="shared" si="188"/>
        <v>54500000</v>
      </c>
      <c r="GL163" s="488">
        <f t="shared" si="188"/>
        <v>54000000</v>
      </c>
      <c r="GM163" s="488">
        <f t="shared" si="188"/>
        <v>53500000</v>
      </c>
      <c r="GN163" s="488">
        <f t="shared" si="188"/>
        <v>53000000</v>
      </c>
      <c r="GO163" s="488">
        <f t="shared" ref="GO163:IV163" si="189">GN163-500000</f>
        <v>52500000</v>
      </c>
      <c r="GP163" s="488">
        <f t="shared" si="189"/>
        <v>52000000</v>
      </c>
      <c r="GQ163" s="488">
        <f t="shared" si="189"/>
        <v>51500000</v>
      </c>
      <c r="GR163" s="488">
        <f t="shared" si="189"/>
        <v>51000000</v>
      </c>
      <c r="GS163" s="488">
        <f t="shared" si="189"/>
        <v>50500000</v>
      </c>
      <c r="GT163" s="488">
        <f t="shared" si="189"/>
        <v>50000000</v>
      </c>
      <c r="GU163" s="488">
        <f t="shared" si="189"/>
        <v>49500000</v>
      </c>
      <c r="GV163" s="488">
        <f t="shared" si="189"/>
        <v>49000000</v>
      </c>
      <c r="GW163" s="488">
        <f t="shared" si="189"/>
        <v>48500000</v>
      </c>
      <c r="GX163" s="488">
        <f t="shared" si="189"/>
        <v>48000000</v>
      </c>
      <c r="GY163" s="488">
        <f t="shared" si="189"/>
        <v>47500000</v>
      </c>
      <c r="GZ163" s="488">
        <f t="shared" si="189"/>
        <v>47000000</v>
      </c>
      <c r="HA163" s="488">
        <f t="shared" si="189"/>
        <v>46500000</v>
      </c>
      <c r="HB163" s="488">
        <f t="shared" si="189"/>
        <v>46000000</v>
      </c>
      <c r="HC163" s="488">
        <f t="shared" si="189"/>
        <v>45500000</v>
      </c>
      <c r="HD163" s="488">
        <f t="shared" si="189"/>
        <v>45000000</v>
      </c>
      <c r="HE163" s="488">
        <f t="shared" si="189"/>
        <v>44500000</v>
      </c>
      <c r="HF163" s="488">
        <f t="shared" si="189"/>
        <v>44000000</v>
      </c>
      <c r="HG163" s="488">
        <f t="shared" si="189"/>
        <v>43500000</v>
      </c>
      <c r="HH163" s="488">
        <f t="shared" si="189"/>
        <v>43000000</v>
      </c>
      <c r="HI163" s="488">
        <f t="shared" si="189"/>
        <v>42500000</v>
      </c>
      <c r="HJ163" s="488">
        <f t="shared" si="189"/>
        <v>42000000</v>
      </c>
      <c r="HK163" s="488">
        <f t="shared" si="189"/>
        <v>41500000</v>
      </c>
      <c r="HL163" s="488">
        <f t="shared" si="189"/>
        <v>41000000</v>
      </c>
      <c r="HM163" s="488">
        <f t="shared" si="189"/>
        <v>40500000</v>
      </c>
      <c r="HN163" s="488">
        <f t="shared" si="189"/>
        <v>40000000</v>
      </c>
      <c r="HO163" s="488">
        <f t="shared" si="189"/>
        <v>39500000</v>
      </c>
      <c r="HP163" s="488">
        <f t="shared" si="189"/>
        <v>39000000</v>
      </c>
      <c r="HQ163" s="488">
        <f t="shared" si="189"/>
        <v>38500000</v>
      </c>
      <c r="HR163" s="488">
        <f t="shared" si="189"/>
        <v>38000000</v>
      </c>
      <c r="HS163" s="488">
        <f t="shared" si="189"/>
        <v>37500000</v>
      </c>
      <c r="HT163" s="488">
        <f t="shared" si="189"/>
        <v>37000000</v>
      </c>
      <c r="HU163" s="488">
        <f t="shared" si="189"/>
        <v>36500000</v>
      </c>
      <c r="HV163" s="488">
        <f t="shared" si="189"/>
        <v>36000000</v>
      </c>
      <c r="HW163" s="488">
        <f t="shared" si="189"/>
        <v>35500000</v>
      </c>
      <c r="HX163" s="488">
        <f t="shared" si="189"/>
        <v>35000000</v>
      </c>
      <c r="HY163" s="488">
        <f t="shared" si="189"/>
        <v>34500000</v>
      </c>
      <c r="HZ163" s="488">
        <f t="shared" si="189"/>
        <v>34000000</v>
      </c>
      <c r="IA163" s="488">
        <f t="shared" si="189"/>
        <v>33500000</v>
      </c>
      <c r="IB163" s="488">
        <f t="shared" si="189"/>
        <v>33000000</v>
      </c>
      <c r="IC163" s="488">
        <f t="shared" si="189"/>
        <v>32500000</v>
      </c>
      <c r="ID163" s="488">
        <f t="shared" si="189"/>
        <v>32000000</v>
      </c>
      <c r="IE163" s="488">
        <f t="shared" si="189"/>
        <v>31500000</v>
      </c>
      <c r="IF163" s="488">
        <f t="shared" si="189"/>
        <v>31000000</v>
      </c>
      <c r="IG163" s="488">
        <f t="shared" si="189"/>
        <v>30500000</v>
      </c>
      <c r="IH163" s="488">
        <f t="shared" si="189"/>
        <v>30000000</v>
      </c>
      <c r="II163" s="488">
        <f t="shared" si="189"/>
        <v>29500000</v>
      </c>
      <c r="IJ163" s="488">
        <f t="shared" si="189"/>
        <v>29000000</v>
      </c>
      <c r="IK163" s="488">
        <f t="shared" si="189"/>
        <v>28500000</v>
      </c>
      <c r="IL163" s="488">
        <f t="shared" si="189"/>
        <v>28000000</v>
      </c>
      <c r="IM163" s="488">
        <f t="shared" si="189"/>
        <v>27500000</v>
      </c>
      <c r="IN163" s="488">
        <f t="shared" si="189"/>
        <v>27000000</v>
      </c>
      <c r="IO163" s="488">
        <f t="shared" si="189"/>
        <v>26500000</v>
      </c>
      <c r="IP163" s="488">
        <f t="shared" si="189"/>
        <v>26000000</v>
      </c>
      <c r="IQ163" s="488">
        <f t="shared" si="189"/>
        <v>25500000</v>
      </c>
      <c r="IR163" s="488">
        <f t="shared" si="189"/>
        <v>25000000</v>
      </c>
      <c r="IS163" s="488">
        <f t="shared" si="189"/>
        <v>24500000</v>
      </c>
      <c r="IT163" s="488">
        <f t="shared" si="189"/>
        <v>24000000</v>
      </c>
      <c r="IU163" s="488">
        <f t="shared" si="189"/>
        <v>23500000</v>
      </c>
      <c r="IV163" s="488">
        <f t="shared" si="189"/>
        <v>23000000</v>
      </c>
      <c r="IW163" s="488">
        <f t="shared" ref="IW163" si="190">IV163-500000</f>
        <v>22500000</v>
      </c>
      <c r="IX163" s="488">
        <f t="shared" ref="IX163" si="191">IW163-500000</f>
        <v>22000000</v>
      </c>
      <c r="IY163" s="488">
        <f t="shared" ref="IY163" si="192">IX163-500000</f>
        <v>21500000</v>
      </c>
      <c r="IZ163" s="488">
        <f t="shared" ref="IZ163" si="193">IY163-500000</f>
        <v>21000000</v>
      </c>
      <c r="JA163" s="488">
        <f t="shared" ref="JA163" si="194">IZ163-500000</f>
        <v>20500000</v>
      </c>
      <c r="JB163" s="488">
        <f t="shared" ref="JB163" si="195">JA163-500000</f>
        <v>20000000</v>
      </c>
      <c r="JC163" s="488">
        <f t="shared" ref="JC163" si="196">JB163-500000</f>
        <v>19500000</v>
      </c>
      <c r="JD163" s="488">
        <f t="shared" ref="JD163" si="197">JC163-500000</f>
        <v>19000000</v>
      </c>
      <c r="JE163" s="488">
        <f t="shared" ref="JE163" si="198">JD163-500000</f>
        <v>18500000</v>
      </c>
      <c r="JF163" s="488">
        <f t="shared" ref="JF163" si="199">JE163-500000</f>
        <v>18000000</v>
      </c>
      <c r="JG163" s="488">
        <f t="shared" ref="JG163" si="200">JF163-500000</f>
        <v>17500000</v>
      </c>
      <c r="JH163" s="488">
        <f t="shared" ref="JH163" si="201">JG163-500000</f>
        <v>17000000</v>
      </c>
      <c r="JI163" s="488">
        <f t="shared" ref="JI163" si="202">JH163-500000</f>
        <v>16500000</v>
      </c>
      <c r="JJ163" s="488">
        <f t="shared" ref="JJ163" si="203">JI163-500000</f>
        <v>16000000</v>
      </c>
      <c r="JK163" s="488">
        <f t="shared" ref="JK163" si="204">JJ163-500000</f>
        <v>15500000</v>
      </c>
      <c r="JL163" s="488">
        <f t="shared" ref="JL163" si="205">JK163-500000</f>
        <v>15000000</v>
      </c>
      <c r="JM163" s="488">
        <f t="shared" ref="JM163" si="206">JL163-500000</f>
        <v>14500000</v>
      </c>
      <c r="JN163" s="488">
        <f t="shared" ref="JN163" si="207">JM163-500000</f>
        <v>14000000</v>
      </c>
      <c r="JO163" s="488">
        <f t="shared" ref="JO163" si="208">JN163-500000</f>
        <v>13500000</v>
      </c>
      <c r="JP163" s="488">
        <f t="shared" ref="JP163" si="209">JO163-500000</f>
        <v>13000000</v>
      </c>
      <c r="JQ163" s="488">
        <f t="shared" ref="JQ163" si="210">JP163-500000</f>
        <v>12500000</v>
      </c>
      <c r="JR163" s="488">
        <f t="shared" ref="JR163" si="211">JQ163-500000</f>
        <v>12000000</v>
      </c>
      <c r="JS163" s="488">
        <f t="shared" ref="JS163" si="212">JR163-500000</f>
        <v>11500000</v>
      </c>
      <c r="JT163" s="488">
        <f t="shared" ref="JT163" si="213">JS163-500000</f>
        <v>11000000</v>
      </c>
      <c r="JU163" s="488">
        <f t="shared" ref="JU163" si="214">JT163-500000</f>
        <v>10500000</v>
      </c>
      <c r="JV163" s="488">
        <f t="shared" ref="JV163" si="215">JU163-500000</f>
        <v>10000000</v>
      </c>
      <c r="JW163" s="488">
        <f t="shared" ref="JW163" si="216">JV163-500000</f>
        <v>9500000</v>
      </c>
      <c r="JX163" s="488">
        <f t="shared" ref="JX163" si="217">JW163-500000</f>
        <v>9000000</v>
      </c>
      <c r="JY163" s="488">
        <f t="shared" ref="JY163" si="218">JX163-500000</f>
        <v>8500000</v>
      </c>
      <c r="JZ163" s="488">
        <f t="shared" ref="JZ163" si="219">JY163-500000</f>
        <v>8000000</v>
      </c>
      <c r="KA163" s="488">
        <f t="shared" ref="KA163" si="220">JZ163-500000</f>
        <v>7500000</v>
      </c>
      <c r="KB163" s="488">
        <f t="shared" ref="KB163" si="221">KA163-500000</f>
        <v>7000000</v>
      </c>
      <c r="KC163" s="488">
        <f t="shared" ref="KC163" si="222">KB163-500000</f>
        <v>6500000</v>
      </c>
      <c r="KD163" s="488">
        <f t="shared" ref="KD163" si="223">KC163-500000</f>
        <v>6000000</v>
      </c>
      <c r="KE163" s="488">
        <f t="shared" ref="KE163" si="224">KD163-500000</f>
        <v>5500000</v>
      </c>
      <c r="KF163" s="488">
        <f t="shared" ref="KF163" si="225">KE163-500000</f>
        <v>5000000</v>
      </c>
      <c r="KG163" s="488">
        <f t="shared" ref="KG163" si="226">KF163-500000</f>
        <v>4500000</v>
      </c>
      <c r="KH163" s="488">
        <f t="shared" ref="KH163" si="227">KG163-500000</f>
        <v>4000000</v>
      </c>
      <c r="KI163" s="488">
        <f t="shared" ref="KI163" si="228">KH163-500000</f>
        <v>3500000</v>
      </c>
      <c r="KJ163" s="488">
        <f t="shared" ref="KJ163" si="229">KI163-500000</f>
        <v>3000000</v>
      </c>
      <c r="KK163" s="488">
        <f t="shared" ref="KK163" si="230">KJ163-500000</f>
        <v>2500000</v>
      </c>
      <c r="KL163" s="488">
        <f t="shared" ref="KL163" si="231">KK163-500000</f>
        <v>2000000</v>
      </c>
      <c r="KM163" s="488">
        <f t="shared" ref="KM163" si="232">KL163-500000</f>
        <v>1500000</v>
      </c>
      <c r="KN163" s="488">
        <f t="shared" ref="KN163" si="233">KM163-500000</f>
        <v>1000000</v>
      </c>
      <c r="KO163" s="488">
        <f t="shared" ref="KO163" si="234">KN163-500000</f>
        <v>500000</v>
      </c>
      <c r="KP163" s="488">
        <f t="shared" ref="KP163" si="235">KO163-500000</f>
        <v>0</v>
      </c>
      <c r="KQ163" s="243"/>
      <c r="KS163" s="243"/>
      <c r="KT163" s="243"/>
      <c r="KU163" s="243"/>
      <c r="KV163" s="243"/>
      <c r="KX163" s="242" t="s">
        <v>221</v>
      </c>
      <c r="KY163" s="245">
        <v>150</v>
      </c>
    </row>
    <row r="164" spans="1:311" outlineLevel="1" x14ac:dyDescent="0.25">
      <c r="A164" s="416" t="s">
        <v>400</v>
      </c>
      <c r="B164" s="487">
        <v>0</v>
      </c>
      <c r="C164" s="488">
        <f>B164+10000000</f>
        <v>10000000</v>
      </c>
      <c r="D164" s="488">
        <f t="shared" ref="D164:BO164" si="236">C164+10000000</f>
        <v>20000000</v>
      </c>
      <c r="E164" s="488">
        <f t="shared" si="236"/>
        <v>30000000</v>
      </c>
      <c r="F164" s="488">
        <f t="shared" si="236"/>
        <v>40000000</v>
      </c>
      <c r="G164" s="488">
        <f t="shared" si="236"/>
        <v>50000000</v>
      </c>
      <c r="H164" s="488">
        <f t="shared" si="236"/>
        <v>60000000</v>
      </c>
      <c r="I164" s="488">
        <f t="shared" si="236"/>
        <v>70000000</v>
      </c>
      <c r="J164" s="488">
        <f t="shared" si="236"/>
        <v>80000000</v>
      </c>
      <c r="K164" s="488">
        <f t="shared" si="236"/>
        <v>90000000</v>
      </c>
      <c r="L164" s="488">
        <f t="shared" si="236"/>
        <v>100000000</v>
      </c>
      <c r="M164" s="488">
        <f t="shared" si="236"/>
        <v>110000000</v>
      </c>
      <c r="N164" s="488">
        <f t="shared" si="236"/>
        <v>120000000</v>
      </c>
      <c r="O164" s="488">
        <f t="shared" si="236"/>
        <v>130000000</v>
      </c>
      <c r="P164" s="488">
        <f t="shared" si="236"/>
        <v>140000000</v>
      </c>
      <c r="Q164" s="488">
        <f t="shared" si="236"/>
        <v>150000000</v>
      </c>
      <c r="R164" s="488">
        <f t="shared" si="236"/>
        <v>160000000</v>
      </c>
      <c r="S164" s="488">
        <f t="shared" si="236"/>
        <v>170000000</v>
      </c>
      <c r="T164" s="488">
        <f t="shared" si="236"/>
        <v>180000000</v>
      </c>
      <c r="U164" s="488">
        <f t="shared" si="236"/>
        <v>190000000</v>
      </c>
      <c r="V164" s="488">
        <f t="shared" si="236"/>
        <v>200000000</v>
      </c>
      <c r="W164" s="488">
        <f t="shared" si="236"/>
        <v>210000000</v>
      </c>
      <c r="X164" s="488">
        <f t="shared" si="236"/>
        <v>220000000</v>
      </c>
      <c r="Y164" s="488">
        <f t="shared" si="236"/>
        <v>230000000</v>
      </c>
      <c r="Z164" s="488">
        <f t="shared" si="236"/>
        <v>240000000</v>
      </c>
      <c r="AA164" s="488">
        <f t="shared" si="236"/>
        <v>250000000</v>
      </c>
      <c r="AB164" s="488">
        <f t="shared" si="236"/>
        <v>260000000</v>
      </c>
      <c r="AC164" s="488">
        <f t="shared" si="236"/>
        <v>270000000</v>
      </c>
      <c r="AD164" s="488">
        <f t="shared" si="236"/>
        <v>280000000</v>
      </c>
      <c r="AE164" s="488">
        <f t="shared" si="236"/>
        <v>290000000</v>
      </c>
      <c r="AF164" s="488">
        <f t="shared" si="236"/>
        <v>300000000</v>
      </c>
      <c r="AG164" s="488">
        <f t="shared" si="236"/>
        <v>310000000</v>
      </c>
      <c r="AH164" s="488">
        <f t="shared" si="236"/>
        <v>320000000</v>
      </c>
      <c r="AI164" s="488">
        <f t="shared" si="236"/>
        <v>330000000</v>
      </c>
      <c r="AJ164" s="488">
        <f t="shared" si="236"/>
        <v>340000000</v>
      </c>
      <c r="AK164" s="488">
        <f t="shared" si="236"/>
        <v>350000000</v>
      </c>
      <c r="AL164" s="488">
        <f t="shared" si="236"/>
        <v>360000000</v>
      </c>
      <c r="AM164" s="488">
        <f t="shared" si="236"/>
        <v>370000000</v>
      </c>
      <c r="AN164" s="488">
        <f t="shared" si="236"/>
        <v>380000000</v>
      </c>
      <c r="AO164" s="488">
        <f t="shared" si="236"/>
        <v>390000000</v>
      </c>
      <c r="AP164" s="488">
        <f t="shared" si="236"/>
        <v>400000000</v>
      </c>
      <c r="AQ164" s="488">
        <f t="shared" si="236"/>
        <v>410000000</v>
      </c>
      <c r="AR164" s="488">
        <f t="shared" si="236"/>
        <v>420000000</v>
      </c>
      <c r="AS164" s="488">
        <f t="shared" si="236"/>
        <v>430000000</v>
      </c>
      <c r="AT164" s="488">
        <f t="shared" si="236"/>
        <v>440000000</v>
      </c>
      <c r="AU164" s="488">
        <f t="shared" si="236"/>
        <v>450000000</v>
      </c>
      <c r="AV164" s="488">
        <f t="shared" si="236"/>
        <v>460000000</v>
      </c>
      <c r="AW164" s="488">
        <f t="shared" si="236"/>
        <v>470000000</v>
      </c>
      <c r="AX164" s="488">
        <f t="shared" si="236"/>
        <v>480000000</v>
      </c>
      <c r="AY164" s="488">
        <f t="shared" si="236"/>
        <v>490000000</v>
      </c>
      <c r="AZ164" s="488">
        <f t="shared" si="236"/>
        <v>500000000</v>
      </c>
      <c r="BA164" s="488">
        <f t="shared" si="236"/>
        <v>510000000</v>
      </c>
      <c r="BB164" s="488">
        <f t="shared" si="236"/>
        <v>520000000</v>
      </c>
      <c r="BC164" s="488">
        <f t="shared" si="236"/>
        <v>530000000</v>
      </c>
      <c r="BD164" s="488">
        <f t="shared" si="236"/>
        <v>540000000</v>
      </c>
      <c r="BE164" s="488">
        <f t="shared" si="236"/>
        <v>550000000</v>
      </c>
      <c r="BF164" s="488">
        <f t="shared" si="236"/>
        <v>560000000</v>
      </c>
      <c r="BG164" s="488">
        <f t="shared" si="236"/>
        <v>570000000</v>
      </c>
      <c r="BH164" s="488">
        <f t="shared" si="236"/>
        <v>580000000</v>
      </c>
      <c r="BI164" s="488">
        <f t="shared" si="236"/>
        <v>590000000</v>
      </c>
      <c r="BJ164" s="488">
        <f t="shared" si="236"/>
        <v>600000000</v>
      </c>
      <c r="BK164" s="488">
        <f t="shared" si="236"/>
        <v>610000000</v>
      </c>
      <c r="BL164" s="488">
        <f t="shared" si="236"/>
        <v>620000000</v>
      </c>
      <c r="BM164" s="488">
        <f t="shared" si="236"/>
        <v>630000000</v>
      </c>
      <c r="BN164" s="488">
        <f t="shared" si="236"/>
        <v>640000000</v>
      </c>
      <c r="BO164" s="488">
        <f t="shared" si="236"/>
        <v>650000000</v>
      </c>
      <c r="BP164" s="488">
        <f t="shared" ref="BP164:EA164" si="237">BO164+10000000</f>
        <v>660000000</v>
      </c>
      <c r="BQ164" s="488">
        <f t="shared" si="237"/>
        <v>670000000</v>
      </c>
      <c r="BR164" s="488">
        <f t="shared" si="237"/>
        <v>680000000</v>
      </c>
      <c r="BS164" s="488">
        <f t="shared" si="237"/>
        <v>690000000</v>
      </c>
      <c r="BT164" s="488">
        <f t="shared" si="237"/>
        <v>700000000</v>
      </c>
      <c r="BU164" s="488">
        <f t="shared" si="237"/>
        <v>710000000</v>
      </c>
      <c r="BV164" s="488">
        <f t="shared" si="237"/>
        <v>720000000</v>
      </c>
      <c r="BW164" s="488">
        <f t="shared" si="237"/>
        <v>730000000</v>
      </c>
      <c r="BX164" s="488">
        <f t="shared" si="237"/>
        <v>740000000</v>
      </c>
      <c r="BY164" s="488">
        <f t="shared" si="237"/>
        <v>750000000</v>
      </c>
      <c r="BZ164" s="488">
        <f t="shared" si="237"/>
        <v>760000000</v>
      </c>
      <c r="CA164" s="488">
        <f t="shared" si="237"/>
        <v>770000000</v>
      </c>
      <c r="CB164" s="488">
        <f t="shared" si="237"/>
        <v>780000000</v>
      </c>
      <c r="CC164" s="488">
        <f t="shared" si="237"/>
        <v>790000000</v>
      </c>
      <c r="CD164" s="488">
        <f t="shared" si="237"/>
        <v>800000000</v>
      </c>
      <c r="CE164" s="488">
        <f t="shared" si="237"/>
        <v>810000000</v>
      </c>
      <c r="CF164" s="488">
        <f t="shared" si="237"/>
        <v>820000000</v>
      </c>
      <c r="CG164" s="488">
        <f t="shared" si="237"/>
        <v>830000000</v>
      </c>
      <c r="CH164" s="488">
        <f t="shared" si="237"/>
        <v>840000000</v>
      </c>
      <c r="CI164" s="488">
        <f t="shared" si="237"/>
        <v>850000000</v>
      </c>
      <c r="CJ164" s="488">
        <f t="shared" si="237"/>
        <v>860000000</v>
      </c>
      <c r="CK164" s="488">
        <f t="shared" si="237"/>
        <v>870000000</v>
      </c>
      <c r="CL164" s="488">
        <f t="shared" si="237"/>
        <v>880000000</v>
      </c>
      <c r="CM164" s="488">
        <f t="shared" si="237"/>
        <v>890000000</v>
      </c>
      <c r="CN164" s="488">
        <f t="shared" si="237"/>
        <v>900000000</v>
      </c>
      <c r="CO164" s="488">
        <f t="shared" si="237"/>
        <v>910000000</v>
      </c>
      <c r="CP164" s="488">
        <f t="shared" si="237"/>
        <v>920000000</v>
      </c>
      <c r="CQ164" s="488">
        <f t="shared" si="237"/>
        <v>930000000</v>
      </c>
      <c r="CR164" s="488">
        <f t="shared" si="237"/>
        <v>940000000</v>
      </c>
      <c r="CS164" s="488">
        <f t="shared" si="237"/>
        <v>950000000</v>
      </c>
      <c r="CT164" s="488">
        <f t="shared" si="237"/>
        <v>960000000</v>
      </c>
      <c r="CU164" s="488">
        <f t="shared" si="237"/>
        <v>970000000</v>
      </c>
      <c r="CV164" s="488">
        <f t="shared" si="237"/>
        <v>980000000</v>
      </c>
      <c r="CW164" s="488">
        <f t="shared" si="237"/>
        <v>990000000</v>
      </c>
      <c r="CX164" s="488">
        <f t="shared" si="237"/>
        <v>1000000000</v>
      </c>
      <c r="CY164" s="488">
        <f t="shared" si="237"/>
        <v>1010000000</v>
      </c>
      <c r="CZ164" s="488">
        <f t="shared" si="237"/>
        <v>1020000000</v>
      </c>
      <c r="DA164" s="488">
        <f t="shared" si="237"/>
        <v>1030000000</v>
      </c>
      <c r="DB164" s="488">
        <f t="shared" si="237"/>
        <v>1040000000</v>
      </c>
      <c r="DC164" s="488">
        <f t="shared" si="237"/>
        <v>1050000000</v>
      </c>
      <c r="DD164" s="488">
        <f t="shared" si="237"/>
        <v>1060000000</v>
      </c>
      <c r="DE164" s="488">
        <f t="shared" si="237"/>
        <v>1070000000</v>
      </c>
      <c r="DF164" s="488">
        <f t="shared" si="237"/>
        <v>1080000000</v>
      </c>
      <c r="DG164" s="488">
        <f t="shared" si="237"/>
        <v>1090000000</v>
      </c>
      <c r="DH164" s="488">
        <f t="shared" si="237"/>
        <v>1100000000</v>
      </c>
      <c r="DI164" s="488">
        <f t="shared" si="237"/>
        <v>1110000000</v>
      </c>
      <c r="DJ164" s="488">
        <f t="shared" si="237"/>
        <v>1120000000</v>
      </c>
      <c r="DK164" s="488">
        <f t="shared" si="237"/>
        <v>1130000000</v>
      </c>
      <c r="DL164" s="488">
        <f t="shared" si="237"/>
        <v>1140000000</v>
      </c>
      <c r="DM164" s="488">
        <f t="shared" si="237"/>
        <v>1150000000</v>
      </c>
      <c r="DN164" s="488">
        <f t="shared" si="237"/>
        <v>1160000000</v>
      </c>
      <c r="DO164" s="488">
        <f t="shared" si="237"/>
        <v>1170000000</v>
      </c>
      <c r="DP164" s="488">
        <f t="shared" si="237"/>
        <v>1180000000</v>
      </c>
      <c r="DQ164" s="488">
        <f t="shared" si="237"/>
        <v>1190000000</v>
      </c>
      <c r="DR164" s="488">
        <f t="shared" si="237"/>
        <v>1200000000</v>
      </c>
      <c r="DS164" s="488">
        <f t="shared" si="237"/>
        <v>1210000000</v>
      </c>
      <c r="DT164" s="488">
        <f t="shared" si="237"/>
        <v>1220000000</v>
      </c>
      <c r="DU164" s="488">
        <f t="shared" si="237"/>
        <v>1230000000</v>
      </c>
      <c r="DV164" s="488">
        <f t="shared" si="237"/>
        <v>1240000000</v>
      </c>
      <c r="DW164" s="488">
        <f t="shared" si="237"/>
        <v>1250000000</v>
      </c>
      <c r="DX164" s="488">
        <f t="shared" si="237"/>
        <v>1260000000</v>
      </c>
      <c r="DY164" s="488">
        <f t="shared" si="237"/>
        <v>1270000000</v>
      </c>
      <c r="DZ164" s="488">
        <f t="shared" si="237"/>
        <v>1280000000</v>
      </c>
      <c r="EA164" s="488">
        <f t="shared" si="237"/>
        <v>1290000000</v>
      </c>
      <c r="EB164" s="488">
        <f t="shared" ref="EB164:GM164" si="238">EA164+10000000</f>
        <v>1300000000</v>
      </c>
      <c r="EC164" s="488">
        <f t="shared" si="238"/>
        <v>1310000000</v>
      </c>
      <c r="ED164" s="488">
        <f t="shared" si="238"/>
        <v>1320000000</v>
      </c>
      <c r="EE164" s="488">
        <f t="shared" si="238"/>
        <v>1330000000</v>
      </c>
      <c r="EF164" s="488">
        <f t="shared" si="238"/>
        <v>1340000000</v>
      </c>
      <c r="EG164" s="488">
        <f t="shared" si="238"/>
        <v>1350000000</v>
      </c>
      <c r="EH164" s="488">
        <f t="shared" si="238"/>
        <v>1360000000</v>
      </c>
      <c r="EI164" s="488">
        <f t="shared" si="238"/>
        <v>1370000000</v>
      </c>
      <c r="EJ164" s="488">
        <f t="shared" si="238"/>
        <v>1380000000</v>
      </c>
      <c r="EK164" s="488">
        <f t="shared" si="238"/>
        <v>1390000000</v>
      </c>
      <c r="EL164" s="488">
        <f t="shared" si="238"/>
        <v>1400000000</v>
      </c>
      <c r="EM164" s="488">
        <f t="shared" si="238"/>
        <v>1410000000</v>
      </c>
      <c r="EN164" s="488">
        <f t="shared" si="238"/>
        <v>1420000000</v>
      </c>
      <c r="EO164" s="488">
        <f t="shared" si="238"/>
        <v>1430000000</v>
      </c>
      <c r="EP164" s="488">
        <f t="shared" si="238"/>
        <v>1440000000</v>
      </c>
      <c r="EQ164" s="488">
        <f t="shared" si="238"/>
        <v>1450000000</v>
      </c>
      <c r="ER164" s="488">
        <f t="shared" si="238"/>
        <v>1460000000</v>
      </c>
      <c r="ES164" s="488">
        <f t="shared" si="238"/>
        <v>1470000000</v>
      </c>
      <c r="ET164" s="488">
        <f t="shared" si="238"/>
        <v>1480000000</v>
      </c>
      <c r="EU164" s="488">
        <f t="shared" si="238"/>
        <v>1490000000</v>
      </c>
      <c r="EV164" s="488">
        <f t="shared" si="238"/>
        <v>1500000000</v>
      </c>
      <c r="EW164" s="488">
        <f t="shared" si="238"/>
        <v>1510000000</v>
      </c>
      <c r="EX164" s="488">
        <f t="shared" si="238"/>
        <v>1520000000</v>
      </c>
      <c r="EY164" s="488">
        <f t="shared" si="238"/>
        <v>1530000000</v>
      </c>
      <c r="EZ164" s="488">
        <f t="shared" si="238"/>
        <v>1540000000</v>
      </c>
      <c r="FA164" s="488">
        <f t="shared" si="238"/>
        <v>1550000000</v>
      </c>
      <c r="FB164" s="488">
        <f t="shared" si="238"/>
        <v>1560000000</v>
      </c>
      <c r="FC164" s="488">
        <f t="shared" si="238"/>
        <v>1570000000</v>
      </c>
      <c r="FD164" s="488">
        <f t="shared" si="238"/>
        <v>1580000000</v>
      </c>
      <c r="FE164" s="488">
        <f t="shared" si="238"/>
        <v>1590000000</v>
      </c>
      <c r="FF164" s="488">
        <f t="shared" si="238"/>
        <v>1600000000</v>
      </c>
      <c r="FG164" s="488">
        <f t="shared" si="238"/>
        <v>1610000000</v>
      </c>
      <c r="FH164" s="488">
        <f t="shared" si="238"/>
        <v>1620000000</v>
      </c>
      <c r="FI164" s="488">
        <f t="shared" si="238"/>
        <v>1630000000</v>
      </c>
      <c r="FJ164" s="488">
        <f t="shared" si="238"/>
        <v>1640000000</v>
      </c>
      <c r="FK164" s="488">
        <f t="shared" si="238"/>
        <v>1650000000</v>
      </c>
      <c r="FL164" s="488">
        <f t="shared" si="238"/>
        <v>1660000000</v>
      </c>
      <c r="FM164" s="488">
        <f t="shared" si="238"/>
        <v>1670000000</v>
      </c>
      <c r="FN164" s="488">
        <f t="shared" si="238"/>
        <v>1680000000</v>
      </c>
      <c r="FO164" s="488">
        <f t="shared" si="238"/>
        <v>1690000000</v>
      </c>
      <c r="FP164" s="488">
        <f t="shared" si="238"/>
        <v>1700000000</v>
      </c>
      <c r="FQ164" s="488">
        <f t="shared" si="238"/>
        <v>1710000000</v>
      </c>
      <c r="FR164" s="488">
        <f t="shared" si="238"/>
        <v>1720000000</v>
      </c>
      <c r="FS164" s="488">
        <f t="shared" si="238"/>
        <v>1730000000</v>
      </c>
      <c r="FT164" s="488">
        <f t="shared" si="238"/>
        <v>1740000000</v>
      </c>
      <c r="FU164" s="488">
        <f t="shared" si="238"/>
        <v>1750000000</v>
      </c>
      <c r="FV164" s="488">
        <f t="shared" si="238"/>
        <v>1760000000</v>
      </c>
      <c r="FW164" s="488">
        <f t="shared" si="238"/>
        <v>1770000000</v>
      </c>
      <c r="FX164" s="488">
        <f t="shared" si="238"/>
        <v>1780000000</v>
      </c>
      <c r="FY164" s="488">
        <f t="shared" si="238"/>
        <v>1790000000</v>
      </c>
      <c r="FZ164" s="488">
        <f t="shared" si="238"/>
        <v>1800000000</v>
      </c>
      <c r="GA164" s="488">
        <f t="shared" si="238"/>
        <v>1810000000</v>
      </c>
      <c r="GB164" s="488">
        <f t="shared" si="238"/>
        <v>1820000000</v>
      </c>
      <c r="GC164" s="488">
        <f t="shared" si="238"/>
        <v>1830000000</v>
      </c>
      <c r="GD164" s="488">
        <f t="shared" si="238"/>
        <v>1840000000</v>
      </c>
      <c r="GE164" s="488">
        <f t="shared" si="238"/>
        <v>1850000000</v>
      </c>
      <c r="GF164" s="488">
        <f t="shared" si="238"/>
        <v>1860000000</v>
      </c>
      <c r="GG164" s="488">
        <f t="shared" si="238"/>
        <v>1870000000</v>
      </c>
      <c r="GH164" s="488">
        <f t="shared" si="238"/>
        <v>1880000000</v>
      </c>
      <c r="GI164" s="488">
        <f t="shared" si="238"/>
        <v>1890000000</v>
      </c>
      <c r="GJ164" s="488">
        <f t="shared" si="238"/>
        <v>1900000000</v>
      </c>
      <c r="GK164" s="488">
        <f t="shared" si="238"/>
        <v>1910000000</v>
      </c>
      <c r="GL164" s="488">
        <f t="shared" si="238"/>
        <v>1920000000</v>
      </c>
      <c r="GM164" s="488">
        <f t="shared" si="238"/>
        <v>1930000000</v>
      </c>
      <c r="GN164" s="488">
        <f t="shared" ref="GN164:IV164" si="239">GM164+10000000</f>
        <v>1940000000</v>
      </c>
      <c r="GO164" s="488">
        <f t="shared" si="239"/>
        <v>1950000000</v>
      </c>
      <c r="GP164" s="488">
        <f t="shared" si="239"/>
        <v>1960000000</v>
      </c>
      <c r="GQ164" s="488">
        <f t="shared" si="239"/>
        <v>1970000000</v>
      </c>
      <c r="GR164" s="488">
        <f t="shared" si="239"/>
        <v>1980000000</v>
      </c>
      <c r="GS164" s="488">
        <f t="shared" si="239"/>
        <v>1990000000</v>
      </c>
      <c r="GT164" s="488">
        <f t="shared" si="239"/>
        <v>2000000000</v>
      </c>
      <c r="GU164" s="488">
        <f t="shared" si="239"/>
        <v>2010000000</v>
      </c>
      <c r="GV164" s="488">
        <f t="shared" si="239"/>
        <v>2020000000</v>
      </c>
      <c r="GW164" s="488">
        <f t="shared" si="239"/>
        <v>2030000000</v>
      </c>
      <c r="GX164" s="488">
        <f t="shared" si="239"/>
        <v>2040000000</v>
      </c>
      <c r="GY164" s="488">
        <f t="shared" si="239"/>
        <v>2050000000</v>
      </c>
      <c r="GZ164" s="488">
        <f t="shared" si="239"/>
        <v>2060000000</v>
      </c>
      <c r="HA164" s="488">
        <f t="shared" si="239"/>
        <v>2070000000</v>
      </c>
      <c r="HB164" s="488">
        <f t="shared" si="239"/>
        <v>2080000000</v>
      </c>
      <c r="HC164" s="488">
        <f t="shared" si="239"/>
        <v>2090000000</v>
      </c>
      <c r="HD164" s="488">
        <f t="shared" si="239"/>
        <v>2100000000</v>
      </c>
      <c r="HE164" s="488">
        <f t="shared" si="239"/>
        <v>2110000000</v>
      </c>
      <c r="HF164" s="488">
        <f t="shared" si="239"/>
        <v>2120000000</v>
      </c>
      <c r="HG164" s="488">
        <f t="shared" si="239"/>
        <v>2130000000</v>
      </c>
      <c r="HH164" s="488">
        <f t="shared" si="239"/>
        <v>2140000000</v>
      </c>
      <c r="HI164" s="488">
        <f t="shared" si="239"/>
        <v>2150000000</v>
      </c>
      <c r="HJ164" s="488">
        <f t="shared" si="239"/>
        <v>2160000000</v>
      </c>
      <c r="HK164" s="488">
        <f t="shared" si="239"/>
        <v>2170000000</v>
      </c>
      <c r="HL164" s="488">
        <f t="shared" si="239"/>
        <v>2180000000</v>
      </c>
      <c r="HM164" s="488">
        <f t="shared" si="239"/>
        <v>2190000000</v>
      </c>
      <c r="HN164" s="488">
        <f t="shared" si="239"/>
        <v>2200000000</v>
      </c>
      <c r="HO164" s="488">
        <f t="shared" si="239"/>
        <v>2210000000</v>
      </c>
      <c r="HP164" s="488">
        <f t="shared" si="239"/>
        <v>2220000000</v>
      </c>
      <c r="HQ164" s="488">
        <f t="shared" si="239"/>
        <v>2230000000</v>
      </c>
      <c r="HR164" s="488">
        <f t="shared" si="239"/>
        <v>2240000000</v>
      </c>
      <c r="HS164" s="488">
        <f t="shared" si="239"/>
        <v>2250000000</v>
      </c>
      <c r="HT164" s="488">
        <f t="shared" si="239"/>
        <v>2260000000</v>
      </c>
      <c r="HU164" s="488">
        <f t="shared" si="239"/>
        <v>2270000000</v>
      </c>
      <c r="HV164" s="488">
        <f t="shared" si="239"/>
        <v>2280000000</v>
      </c>
      <c r="HW164" s="488">
        <f t="shared" si="239"/>
        <v>2290000000</v>
      </c>
      <c r="HX164" s="488">
        <f t="shared" si="239"/>
        <v>2300000000</v>
      </c>
      <c r="HY164" s="488">
        <f t="shared" si="239"/>
        <v>2310000000</v>
      </c>
      <c r="HZ164" s="488">
        <f t="shared" si="239"/>
        <v>2320000000</v>
      </c>
      <c r="IA164" s="488">
        <f t="shared" si="239"/>
        <v>2330000000</v>
      </c>
      <c r="IB164" s="488">
        <f t="shared" si="239"/>
        <v>2340000000</v>
      </c>
      <c r="IC164" s="488">
        <f t="shared" si="239"/>
        <v>2350000000</v>
      </c>
      <c r="ID164" s="488">
        <f t="shared" si="239"/>
        <v>2360000000</v>
      </c>
      <c r="IE164" s="488">
        <f t="shared" si="239"/>
        <v>2370000000</v>
      </c>
      <c r="IF164" s="488">
        <f t="shared" si="239"/>
        <v>2380000000</v>
      </c>
      <c r="IG164" s="488">
        <f t="shared" si="239"/>
        <v>2390000000</v>
      </c>
      <c r="IH164" s="488">
        <f t="shared" si="239"/>
        <v>2400000000</v>
      </c>
      <c r="II164" s="488">
        <f t="shared" si="239"/>
        <v>2410000000</v>
      </c>
      <c r="IJ164" s="488">
        <f t="shared" si="239"/>
        <v>2420000000</v>
      </c>
      <c r="IK164" s="488">
        <f t="shared" si="239"/>
        <v>2430000000</v>
      </c>
      <c r="IL164" s="488">
        <f t="shared" si="239"/>
        <v>2440000000</v>
      </c>
      <c r="IM164" s="488">
        <f t="shared" si="239"/>
        <v>2450000000</v>
      </c>
      <c r="IN164" s="488">
        <f t="shared" si="239"/>
        <v>2460000000</v>
      </c>
      <c r="IO164" s="488">
        <f t="shared" si="239"/>
        <v>2470000000</v>
      </c>
      <c r="IP164" s="488">
        <f t="shared" si="239"/>
        <v>2480000000</v>
      </c>
      <c r="IQ164" s="488">
        <f t="shared" si="239"/>
        <v>2490000000</v>
      </c>
      <c r="IR164" s="488">
        <f t="shared" si="239"/>
        <v>2500000000</v>
      </c>
      <c r="IS164" s="488">
        <f t="shared" si="239"/>
        <v>2510000000</v>
      </c>
      <c r="IT164" s="488">
        <f t="shared" si="239"/>
        <v>2520000000</v>
      </c>
      <c r="IU164" s="488">
        <f t="shared" si="239"/>
        <v>2530000000</v>
      </c>
      <c r="IV164" s="488">
        <f t="shared" si="239"/>
        <v>2540000000</v>
      </c>
      <c r="IW164" s="488">
        <f t="shared" ref="IW164" si="240">IV164+10000000</f>
        <v>2550000000</v>
      </c>
      <c r="IX164" s="488">
        <f t="shared" ref="IX164" si="241">IW164+10000000</f>
        <v>2560000000</v>
      </c>
      <c r="IY164" s="488">
        <f t="shared" ref="IY164" si="242">IX164+10000000</f>
        <v>2570000000</v>
      </c>
      <c r="IZ164" s="488">
        <f t="shared" ref="IZ164" si="243">IY164+10000000</f>
        <v>2580000000</v>
      </c>
      <c r="JA164" s="488">
        <f t="shared" ref="JA164" si="244">IZ164+10000000</f>
        <v>2590000000</v>
      </c>
      <c r="JB164" s="488">
        <f t="shared" ref="JB164" si="245">JA164+10000000</f>
        <v>2600000000</v>
      </c>
      <c r="JC164" s="488">
        <f t="shared" ref="JC164" si="246">JB164+10000000</f>
        <v>2610000000</v>
      </c>
      <c r="JD164" s="488">
        <f t="shared" ref="JD164" si="247">JC164+10000000</f>
        <v>2620000000</v>
      </c>
      <c r="JE164" s="488">
        <f t="shared" ref="JE164" si="248">JD164+10000000</f>
        <v>2630000000</v>
      </c>
      <c r="JF164" s="488">
        <f t="shared" ref="JF164" si="249">JE164+10000000</f>
        <v>2640000000</v>
      </c>
      <c r="JG164" s="488">
        <f t="shared" ref="JG164" si="250">JF164+10000000</f>
        <v>2650000000</v>
      </c>
      <c r="JH164" s="488">
        <f t="shared" ref="JH164" si="251">JG164+10000000</f>
        <v>2660000000</v>
      </c>
      <c r="JI164" s="488">
        <f t="shared" ref="JI164" si="252">JH164+10000000</f>
        <v>2670000000</v>
      </c>
      <c r="JJ164" s="488">
        <f t="shared" ref="JJ164" si="253">JI164+10000000</f>
        <v>2680000000</v>
      </c>
      <c r="JK164" s="488">
        <f t="shared" ref="JK164" si="254">JJ164+10000000</f>
        <v>2690000000</v>
      </c>
      <c r="JL164" s="488">
        <f t="shared" ref="JL164" si="255">JK164+10000000</f>
        <v>2700000000</v>
      </c>
      <c r="JM164" s="488">
        <f t="shared" ref="JM164" si="256">JL164+10000000</f>
        <v>2710000000</v>
      </c>
      <c r="JN164" s="488">
        <f t="shared" ref="JN164" si="257">JM164+10000000</f>
        <v>2720000000</v>
      </c>
      <c r="JO164" s="488">
        <f t="shared" ref="JO164" si="258">JN164+10000000</f>
        <v>2730000000</v>
      </c>
      <c r="JP164" s="488">
        <f t="shared" ref="JP164" si="259">JO164+10000000</f>
        <v>2740000000</v>
      </c>
      <c r="JQ164" s="488">
        <f t="shared" ref="JQ164" si="260">JP164+10000000</f>
        <v>2750000000</v>
      </c>
      <c r="JR164" s="488">
        <f t="shared" ref="JR164" si="261">JQ164+10000000</f>
        <v>2760000000</v>
      </c>
      <c r="JS164" s="488">
        <f t="shared" ref="JS164" si="262">JR164+10000000</f>
        <v>2770000000</v>
      </c>
      <c r="JT164" s="488">
        <f t="shared" ref="JT164" si="263">JS164+10000000</f>
        <v>2780000000</v>
      </c>
      <c r="JU164" s="488">
        <f t="shared" ref="JU164" si="264">JT164+10000000</f>
        <v>2790000000</v>
      </c>
      <c r="JV164" s="488">
        <f t="shared" ref="JV164" si="265">JU164+10000000</f>
        <v>2800000000</v>
      </c>
      <c r="JW164" s="488">
        <f t="shared" ref="JW164" si="266">JV164+10000000</f>
        <v>2810000000</v>
      </c>
      <c r="JX164" s="488">
        <f t="shared" ref="JX164" si="267">JW164+10000000</f>
        <v>2820000000</v>
      </c>
      <c r="JY164" s="488">
        <f t="shared" ref="JY164" si="268">JX164+10000000</f>
        <v>2830000000</v>
      </c>
      <c r="JZ164" s="488">
        <f t="shared" ref="JZ164" si="269">JY164+10000000</f>
        <v>2840000000</v>
      </c>
      <c r="KA164" s="488">
        <f t="shared" ref="KA164" si="270">JZ164+10000000</f>
        <v>2850000000</v>
      </c>
      <c r="KB164" s="488">
        <f t="shared" ref="KB164" si="271">KA164+10000000</f>
        <v>2860000000</v>
      </c>
      <c r="KC164" s="488">
        <f t="shared" ref="KC164" si="272">KB164+10000000</f>
        <v>2870000000</v>
      </c>
      <c r="KD164" s="488">
        <f t="shared" ref="KD164" si="273">KC164+10000000</f>
        <v>2880000000</v>
      </c>
      <c r="KE164" s="488">
        <f t="shared" ref="KE164" si="274">KD164+10000000</f>
        <v>2890000000</v>
      </c>
      <c r="KF164" s="488">
        <f t="shared" ref="KF164" si="275">KE164+10000000</f>
        <v>2900000000</v>
      </c>
      <c r="KG164" s="488">
        <f t="shared" ref="KG164" si="276">KF164+10000000</f>
        <v>2910000000</v>
      </c>
      <c r="KH164" s="488">
        <f t="shared" ref="KH164" si="277">KG164+10000000</f>
        <v>2920000000</v>
      </c>
      <c r="KI164" s="488">
        <f t="shared" ref="KI164" si="278">KH164+10000000</f>
        <v>2930000000</v>
      </c>
      <c r="KJ164" s="488">
        <f t="shared" ref="KJ164" si="279">KI164+10000000</f>
        <v>2940000000</v>
      </c>
      <c r="KK164" s="488">
        <f t="shared" ref="KK164" si="280">KJ164+10000000</f>
        <v>2950000000</v>
      </c>
      <c r="KL164" s="488">
        <f t="shared" ref="KL164" si="281">KK164+10000000</f>
        <v>2960000000</v>
      </c>
      <c r="KM164" s="488">
        <f t="shared" ref="KM164" si="282">KL164+10000000</f>
        <v>2970000000</v>
      </c>
      <c r="KN164" s="488">
        <f t="shared" ref="KN164" si="283">KM164+10000000</f>
        <v>2980000000</v>
      </c>
      <c r="KO164" s="488">
        <f t="shared" ref="KO164" si="284">KN164+10000000</f>
        <v>2990000000</v>
      </c>
      <c r="KP164" s="488">
        <f t="shared" ref="KP164" si="285">KO164+10000000</f>
        <v>3000000000</v>
      </c>
      <c r="KQ164" s="243"/>
      <c r="KS164" s="243"/>
      <c r="KT164" s="243"/>
      <c r="KU164" s="243"/>
      <c r="KV164" s="243"/>
      <c r="KX164" s="485" t="s">
        <v>414</v>
      </c>
      <c r="KY164" s="505">
        <v>18264</v>
      </c>
    </row>
    <row r="165" spans="1:311" outlineLevel="1" x14ac:dyDescent="0.25">
      <c r="A165" s="416" t="s">
        <v>404</v>
      </c>
      <c r="B165" s="491">
        <v>2000000000</v>
      </c>
      <c r="C165" s="492">
        <f>B165-10000000</f>
        <v>1990000000</v>
      </c>
      <c r="D165" s="492">
        <f t="shared" ref="D165:BO167" si="286">C165-10000000</f>
        <v>1980000000</v>
      </c>
      <c r="E165" s="492">
        <f t="shared" si="286"/>
        <v>1970000000</v>
      </c>
      <c r="F165" s="492">
        <f t="shared" si="286"/>
        <v>1960000000</v>
      </c>
      <c r="G165" s="492">
        <f t="shared" si="286"/>
        <v>1950000000</v>
      </c>
      <c r="H165" s="492">
        <f t="shared" si="286"/>
        <v>1940000000</v>
      </c>
      <c r="I165" s="492">
        <f t="shared" si="286"/>
        <v>1930000000</v>
      </c>
      <c r="J165" s="492">
        <f t="shared" si="286"/>
        <v>1920000000</v>
      </c>
      <c r="K165" s="492">
        <f t="shared" si="286"/>
        <v>1910000000</v>
      </c>
      <c r="L165" s="492">
        <f t="shared" si="286"/>
        <v>1900000000</v>
      </c>
      <c r="M165" s="492">
        <f t="shared" si="286"/>
        <v>1890000000</v>
      </c>
      <c r="N165" s="492">
        <f t="shared" si="286"/>
        <v>1880000000</v>
      </c>
      <c r="O165" s="492">
        <f t="shared" si="286"/>
        <v>1870000000</v>
      </c>
      <c r="P165" s="492">
        <f t="shared" si="286"/>
        <v>1860000000</v>
      </c>
      <c r="Q165" s="492">
        <f t="shared" si="286"/>
        <v>1850000000</v>
      </c>
      <c r="R165" s="492">
        <f t="shared" si="286"/>
        <v>1840000000</v>
      </c>
      <c r="S165" s="492">
        <f t="shared" si="286"/>
        <v>1830000000</v>
      </c>
      <c r="T165" s="492">
        <f t="shared" si="286"/>
        <v>1820000000</v>
      </c>
      <c r="U165" s="492">
        <f t="shared" si="286"/>
        <v>1810000000</v>
      </c>
      <c r="V165" s="492">
        <f t="shared" si="286"/>
        <v>1800000000</v>
      </c>
      <c r="W165" s="492">
        <f t="shared" si="286"/>
        <v>1790000000</v>
      </c>
      <c r="X165" s="492">
        <f t="shared" si="286"/>
        <v>1780000000</v>
      </c>
      <c r="Y165" s="492">
        <f t="shared" si="286"/>
        <v>1770000000</v>
      </c>
      <c r="Z165" s="492">
        <f t="shared" si="286"/>
        <v>1760000000</v>
      </c>
      <c r="AA165" s="492">
        <f t="shared" si="286"/>
        <v>1750000000</v>
      </c>
      <c r="AB165" s="492">
        <f t="shared" si="286"/>
        <v>1740000000</v>
      </c>
      <c r="AC165" s="492">
        <f t="shared" si="286"/>
        <v>1730000000</v>
      </c>
      <c r="AD165" s="492">
        <f t="shared" si="286"/>
        <v>1720000000</v>
      </c>
      <c r="AE165" s="492">
        <f t="shared" si="286"/>
        <v>1710000000</v>
      </c>
      <c r="AF165" s="492">
        <f t="shared" si="286"/>
        <v>1700000000</v>
      </c>
      <c r="AG165" s="492">
        <f t="shared" si="286"/>
        <v>1690000000</v>
      </c>
      <c r="AH165" s="492">
        <f t="shared" si="286"/>
        <v>1680000000</v>
      </c>
      <c r="AI165" s="492">
        <f t="shared" si="286"/>
        <v>1670000000</v>
      </c>
      <c r="AJ165" s="492">
        <f t="shared" si="286"/>
        <v>1660000000</v>
      </c>
      <c r="AK165" s="492">
        <f t="shared" si="286"/>
        <v>1650000000</v>
      </c>
      <c r="AL165" s="492">
        <f t="shared" si="286"/>
        <v>1640000000</v>
      </c>
      <c r="AM165" s="492">
        <f t="shared" si="286"/>
        <v>1630000000</v>
      </c>
      <c r="AN165" s="492">
        <f t="shared" si="286"/>
        <v>1620000000</v>
      </c>
      <c r="AO165" s="492">
        <f t="shared" si="286"/>
        <v>1610000000</v>
      </c>
      <c r="AP165" s="492">
        <f t="shared" si="286"/>
        <v>1600000000</v>
      </c>
      <c r="AQ165" s="492">
        <f t="shared" si="286"/>
        <v>1590000000</v>
      </c>
      <c r="AR165" s="492">
        <f t="shared" si="286"/>
        <v>1580000000</v>
      </c>
      <c r="AS165" s="492">
        <f t="shared" si="286"/>
        <v>1570000000</v>
      </c>
      <c r="AT165" s="492">
        <f t="shared" si="286"/>
        <v>1560000000</v>
      </c>
      <c r="AU165" s="492">
        <f t="shared" si="286"/>
        <v>1550000000</v>
      </c>
      <c r="AV165" s="492">
        <f t="shared" si="286"/>
        <v>1540000000</v>
      </c>
      <c r="AW165" s="492">
        <f t="shared" si="286"/>
        <v>1530000000</v>
      </c>
      <c r="AX165" s="492">
        <f t="shared" si="286"/>
        <v>1520000000</v>
      </c>
      <c r="AY165" s="492">
        <f t="shared" si="286"/>
        <v>1510000000</v>
      </c>
      <c r="AZ165" s="492">
        <f t="shared" si="286"/>
        <v>1500000000</v>
      </c>
      <c r="BA165" s="492">
        <f t="shared" si="286"/>
        <v>1490000000</v>
      </c>
      <c r="BB165" s="492">
        <f t="shared" si="286"/>
        <v>1480000000</v>
      </c>
      <c r="BC165" s="492">
        <f t="shared" si="286"/>
        <v>1470000000</v>
      </c>
      <c r="BD165" s="492">
        <f t="shared" si="286"/>
        <v>1460000000</v>
      </c>
      <c r="BE165" s="492">
        <f t="shared" si="286"/>
        <v>1450000000</v>
      </c>
      <c r="BF165" s="492">
        <f t="shared" si="286"/>
        <v>1440000000</v>
      </c>
      <c r="BG165" s="492">
        <f t="shared" si="286"/>
        <v>1430000000</v>
      </c>
      <c r="BH165" s="492">
        <f t="shared" si="286"/>
        <v>1420000000</v>
      </c>
      <c r="BI165" s="492">
        <f t="shared" si="286"/>
        <v>1410000000</v>
      </c>
      <c r="BJ165" s="492">
        <f t="shared" si="286"/>
        <v>1400000000</v>
      </c>
      <c r="BK165" s="492">
        <f t="shared" si="286"/>
        <v>1390000000</v>
      </c>
      <c r="BL165" s="492">
        <f t="shared" si="286"/>
        <v>1380000000</v>
      </c>
      <c r="BM165" s="492">
        <f t="shared" si="286"/>
        <v>1370000000</v>
      </c>
      <c r="BN165" s="492">
        <f t="shared" si="286"/>
        <v>1360000000</v>
      </c>
      <c r="BO165" s="492">
        <f t="shared" si="286"/>
        <v>1350000000</v>
      </c>
      <c r="BP165" s="492">
        <f t="shared" ref="BP165:EA167" si="287">BO165-10000000</f>
        <v>1340000000</v>
      </c>
      <c r="BQ165" s="492">
        <f t="shared" si="287"/>
        <v>1330000000</v>
      </c>
      <c r="BR165" s="492">
        <f t="shared" si="287"/>
        <v>1320000000</v>
      </c>
      <c r="BS165" s="492">
        <f t="shared" si="287"/>
        <v>1310000000</v>
      </c>
      <c r="BT165" s="492">
        <f t="shared" si="287"/>
        <v>1300000000</v>
      </c>
      <c r="BU165" s="492">
        <f t="shared" si="287"/>
        <v>1290000000</v>
      </c>
      <c r="BV165" s="492">
        <f t="shared" si="287"/>
        <v>1280000000</v>
      </c>
      <c r="BW165" s="492">
        <f t="shared" si="287"/>
        <v>1270000000</v>
      </c>
      <c r="BX165" s="492">
        <f t="shared" si="287"/>
        <v>1260000000</v>
      </c>
      <c r="BY165" s="492">
        <f t="shared" si="287"/>
        <v>1250000000</v>
      </c>
      <c r="BZ165" s="492">
        <f t="shared" si="287"/>
        <v>1240000000</v>
      </c>
      <c r="CA165" s="492">
        <f t="shared" si="287"/>
        <v>1230000000</v>
      </c>
      <c r="CB165" s="492">
        <f t="shared" si="287"/>
        <v>1220000000</v>
      </c>
      <c r="CC165" s="492">
        <f t="shared" si="287"/>
        <v>1210000000</v>
      </c>
      <c r="CD165" s="492">
        <f t="shared" si="287"/>
        <v>1200000000</v>
      </c>
      <c r="CE165" s="492">
        <f t="shared" si="287"/>
        <v>1190000000</v>
      </c>
      <c r="CF165" s="492">
        <f t="shared" si="287"/>
        <v>1180000000</v>
      </c>
      <c r="CG165" s="492">
        <f t="shared" si="287"/>
        <v>1170000000</v>
      </c>
      <c r="CH165" s="492">
        <f t="shared" si="287"/>
        <v>1160000000</v>
      </c>
      <c r="CI165" s="492">
        <f t="shared" si="287"/>
        <v>1150000000</v>
      </c>
      <c r="CJ165" s="492">
        <f t="shared" si="287"/>
        <v>1140000000</v>
      </c>
      <c r="CK165" s="492">
        <f t="shared" si="287"/>
        <v>1130000000</v>
      </c>
      <c r="CL165" s="492">
        <f t="shared" si="287"/>
        <v>1120000000</v>
      </c>
      <c r="CM165" s="492">
        <f t="shared" si="287"/>
        <v>1110000000</v>
      </c>
      <c r="CN165" s="492">
        <f t="shared" si="287"/>
        <v>1100000000</v>
      </c>
      <c r="CO165" s="492">
        <f t="shared" si="287"/>
        <v>1090000000</v>
      </c>
      <c r="CP165" s="492">
        <f t="shared" si="287"/>
        <v>1080000000</v>
      </c>
      <c r="CQ165" s="492">
        <f t="shared" si="287"/>
        <v>1070000000</v>
      </c>
      <c r="CR165" s="492">
        <f t="shared" si="287"/>
        <v>1060000000</v>
      </c>
      <c r="CS165" s="492">
        <f t="shared" si="287"/>
        <v>1050000000</v>
      </c>
      <c r="CT165" s="492">
        <f t="shared" si="287"/>
        <v>1040000000</v>
      </c>
      <c r="CU165" s="492">
        <f t="shared" si="287"/>
        <v>1030000000</v>
      </c>
      <c r="CV165" s="492">
        <f t="shared" si="287"/>
        <v>1020000000</v>
      </c>
      <c r="CW165" s="492">
        <f t="shared" si="287"/>
        <v>1010000000</v>
      </c>
      <c r="CX165" s="492">
        <f t="shared" si="287"/>
        <v>1000000000</v>
      </c>
      <c r="CY165" s="492">
        <f t="shared" si="287"/>
        <v>990000000</v>
      </c>
      <c r="CZ165" s="492">
        <f t="shared" si="287"/>
        <v>980000000</v>
      </c>
      <c r="DA165" s="492">
        <f t="shared" si="287"/>
        <v>970000000</v>
      </c>
      <c r="DB165" s="492">
        <f t="shared" si="287"/>
        <v>960000000</v>
      </c>
      <c r="DC165" s="492">
        <f t="shared" si="287"/>
        <v>950000000</v>
      </c>
      <c r="DD165" s="492">
        <f t="shared" si="287"/>
        <v>940000000</v>
      </c>
      <c r="DE165" s="492">
        <f t="shared" si="287"/>
        <v>930000000</v>
      </c>
      <c r="DF165" s="492">
        <f t="shared" si="287"/>
        <v>920000000</v>
      </c>
      <c r="DG165" s="492">
        <f t="shared" si="287"/>
        <v>910000000</v>
      </c>
      <c r="DH165" s="492">
        <f t="shared" si="287"/>
        <v>900000000</v>
      </c>
      <c r="DI165" s="492">
        <f t="shared" si="287"/>
        <v>890000000</v>
      </c>
      <c r="DJ165" s="492">
        <f t="shared" si="287"/>
        <v>880000000</v>
      </c>
      <c r="DK165" s="492">
        <f t="shared" si="287"/>
        <v>870000000</v>
      </c>
      <c r="DL165" s="492">
        <f t="shared" si="287"/>
        <v>860000000</v>
      </c>
      <c r="DM165" s="492">
        <f t="shared" si="287"/>
        <v>850000000</v>
      </c>
      <c r="DN165" s="492">
        <f t="shared" si="287"/>
        <v>840000000</v>
      </c>
      <c r="DO165" s="492">
        <f t="shared" si="287"/>
        <v>830000000</v>
      </c>
      <c r="DP165" s="492">
        <f t="shared" si="287"/>
        <v>820000000</v>
      </c>
      <c r="DQ165" s="492">
        <f t="shared" si="287"/>
        <v>810000000</v>
      </c>
      <c r="DR165" s="492">
        <f t="shared" si="287"/>
        <v>800000000</v>
      </c>
      <c r="DS165" s="492">
        <f t="shared" si="287"/>
        <v>790000000</v>
      </c>
      <c r="DT165" s="492">
        <f t="shared" si="287"/>
        <v>780000000</v>
      </c>
      <c r="DU165" s="492">
        <f t="shared" si="287"/>
        <v>770000000</v>
      </c>
      <c r="DV165" s="492">
        <f t="shared" si="287"/>
        <v>760000000</v>
      </c>
      <c r="DW165" s="492">
        <f t="shared" si="287"/>
        <v>750000000</v>
      </c>
      <c r="DX165" s="492">
        <f t="shared" si="287"/>
        <v>740000000</v>
      </c>
      <c r="DY165" s="492">
        <f t="shared" si="287"/>
        <v>730000000</v>
      </c>
      <c r="DZ165" s="492">
        <f t="shared" si="287"/>
        <v>720000000</v>
      </c>
      <c r="EA165" s="492">
        <f t="shared" si="287"/>
        <v>710000000</v>
      </c>
      <c r="EB165" s="492">
        <f t="shared" ref="EB165:GM167" si="288">EA165-10000000</f>
        <v>700000000</v>
      </c>
      <c r="EC165" s="492">
        <f t="shared" si="288"/>
        <v>690000000</v>
      </c>
      <c r="ED165" s="492">
        <f t="shared" si="288"/>
        <v>680000000</v>
      </c>
      <c r="EE165" s="492">
        <f t="shared" si="288"/>
        <v>670000000</v>
      </c>
      <c r="EF165" s="492">
        <f t="shared" si="288"/>
        <v>660000000</v>
      </c>
      <c r="EG165" s="492">
        <f t="shared" si="288"/>
        <v>650000000</v>
      </c>
      <c r="EH165" s="492">
        <f t="shared" si="288"/>
        <v>640000000</v>
      </c>
      <c r="EI165" s="492">
        <f t="shared" si="288"/>
        <v>630000000</v>
      </c>
      <c r="EJ165" s="492">
        <f t="shared" si="288"/>
        <v>620000000</v>
      </c>
      <c r="EK165" s="492">
        <f t="shared" si="288"/>
        <v>610000000</v>
      </c>
      <c r="EL165" s="492">
        <f t="shared" si="288"/>
        <v>600000000</v>
      </c>
      <c r="EM165" s="492">
        <f t="shared" si="288"/>
        <v>590000000</v>
      </c>
      <c r="EN165" s="492">
        <f t="shared" si="288"/>
        <v>580000000</v>
      </c>
      <c r="EO165" s="492">
        <f t="shared" si="288"/>
        <v>570000000</v>
      </c>
      <c r="EP165" s="492">
        <f t="shared" si="288"/>
        <v>560000000</v>
      </c>
      <c r="EQ165" s="492">
        <f t="shared" si="288"/>
        <v>550000000</v>
      </c>
      <c r="ER165" s="492">
        <f t="shared" si="288"/>
        <v>540000000</v>
      </c>
      <c r="ES165" s="492">
        <f t="shared" si="288"/>
        <v>530000000</v>
      </c>
      <c r="ET165" s="492">
        <f t="shared" si="288"/>
        <v>520000000</v>
      </c>
      <c r="EU165" s="492">
        <f t="shared" si="288"/>
        <v>510000000</v>
      </c>
      <c r="EV165" s="492">
        <f t="shared" si="288"/>
        <v>500000000</v>
      </c>
      <c r="EW165" s="492">
        <f t="shared" si="288"/>
        <v>490000000</v>
      </c>
      <c r="EX165" s="492">
        <f t="shared" si="288"/>
        <v>480000000</v>
      </c>
      <c r="EY165" s="492">
        <f t="shared" si="288"/>
        <v>470000000</v>
      </c>
      <c r="EZ165" s="492">
        <f t="shared" si="288"/>
        <v>460000000</v>
      </c>
      <c r="FA165" s="492">
        <f t="shared" si="288"/>
        <v>450000000</v>
      </c>
      <c r="FB165" s="492">
        <f t="shared" si="288"/>
        <v>440000000</v>
      </c>
      <c r="FC165" s="492">
        <f t="shared" si="288"/>
        <v>430000000</v>
      </c>
      <c r="FD165" s="492">
        <f t="shared" si="288"/>
        <v>420000000</v>
      </c>
      <c r="FE165" s="492">
        <f t="shared" si="288"/>
        <v>410000000</v>
      </c>
      <c r="FF165" s="492">
        <f t="shared" si="288"/>
        <v>400000000</v>
      </c>
      <c r="FG165" s="492">
        <f t="shared" si="288"/>
        <v>390000000</v>
      </c>
      <c r="FH165" s="492">
        <f t="shared" si="288"/>
        <v>380000000</v>
      </c>
      <c r="FI165" s="492">
        <f t="shared" si="288"/>
        <v>370000000</v>
      </c>
      <c r="FJ165" s="492">
        <f t="shared" si="288"/>
        <v>360000000</v>
      </c>
      <c r="FK165" s="492">
        <f t="shared" si="288"/>
        <v>350000000</v>
      </c>
      <c r="FL165" s="492">
        <f t="shared" si="288"/>
        <v>340000000</v>
      </c>
      <c r="FM165" s="492">
        <f t="shared" si="288"/>
        <v>330000000</v>
      </c>
      <c r="FN165" s="492">
        <f t="shared" si="288"/>
        <v>320000000</v>
      </c>
      <c r="FO165" s="492">
        <f t="shared" si="288"/>
        <v>310000000</v>
      </c>
      <c r="FP165" s="492">
        <f t="shared" si="288"/>
        <v>300000000</v>
      </c>
      <c r="FQ165" s="492">
        <f t="shared" si="288"/>
        <v>290000000</v>
      </c>
      <c r="FR165" s="492">
        <f t="shared" si="288"/>
        <v>280000000</v>
      </c>
      <c r="FS165" s="492">
        <f t="shared" si="288"/>
        <v>270000000</v>
      </c>
      <c r="FT165" s="492">
        <f t="shared" si="288"/>
        <v>260000000</v>
      </c>
      <c r="FU165" s="492">
        <f t="shared" si="288"/>
        <v>250000000</v>
      </c>
      <c r="FV165" s="492">
        <f t="shared" si="288"/>
        <v>240000000</v>
      </c>
      <c r="FW165" s="492">
        <f t="shared" si="288"/>
        <v>230000000</v>
      </c>
      <c r="FX165" s="492">
        <f t="shared" si="288"/>
        <v>220000000</v>
      </c>
      <c r="FY165" s="492">
        <f t="shared" si="288"/>
        <v>210000000</v>
      </c>
      <c r="FZ165" s="492">
        <f t="shared" si="288"/>
        <v>200000000</v>
      </c>
      <c r="GA165" s="492">
        <f t="shared" si="288"/>
        <v>190000000</v>
      </c>
      <c r="GB165" s="492">
        <f t="shared" si="288"/>
        <v>180000000</v>
      </c>
      <c r="GC165" s="492">
        <f t="shared" si="288"/>
        <v>170000000</v>
      </c>
      <c r="GD165" s="492">
        <f t="shared" si="288"/>
        <v>160000000</v>
      </c>
      <c r="GE165" s="492">
        <f t="shared" si="288"/>
        <v>150000000</v>
      </c>
      <c r="GF165" s="492">
        <f t="shared" si="288"/>
        <v>140000000</v>
      </c>
      <c r="GG165" s="492">
        <f t="shared" si="288"/>
        <v>130000000</v>
      </c>
      <c r="GH165" s="492">
        <f t="shared" si="288"/>
        <v>120000000</v>
      </c>
      <c r="GI165" s="492">
        <f t="shared" si="288"/>
        <v>110000000</v>
      </c>
      <c r="GJ165" s="492">
        <f t="shared" si="288"/>
        <v>100000000</v>
      </c>
      <c r="GK165" s="492">
        <f t="shared" si="288"/>
        <v>90000000</v>
      </c>
      <c r="GL165" s="492">
        <f t="shared" si="288"/>
        <v>80000000</v>
      </c>
      <c r="GM165" s="492">
        <f t="shared" si="288"/>
        <v>70000000</v>
      </c>
      <c r="GN165" s="492">
        <f t="shared" ref="GN165:IV167" si="289">GM165-10000000</f>
        <v>60000000</v>
      </c>
      <c r="GO165" s="492">
        <f t="shared" si="289"/>
        <v>50000000</v>
      </c>
      <c r="GP165" s="492">
        <f t="shared" si="289"/>
        <v>40000000</v>
      </c>
      <c r="GQ165" s="492">
        <f t="shared" si="289"/>
        <v>30000000</v>
      </c>
      <c r="GR165" s="492">
        <f t="shared" si="289"/>
        <v>20000000</v>
      </c>
      <c r="GS165" s="492">
        <f t="shared" si="289"/>
        <v>10000000</v>
      </c>
      <c r="GT165" s="492">
        <f t="shared" si="289"/>
        <v>0</v>
      </c>
      <c r="GU165" s="492">
        <f t="shared" si="289"/>
        <v>-10000000</v>
      </c>
      <c r="GV165" s="492">
        <f t="shared" si="289"/>
        <v>-20000000</v>
      </c>
      <c r="GW165" s="492">
        <f t="shared" si="289"/>
        <v>-30000000</v>
      </c>
      <c r="GX165" s="492">
        <f t="shared" si="289"/>
        <v>-40000000</v>
      </c>
      <c r="GY165" s="492">
        <f t="shared" si="289"/>
        <v>-50000000</v>
      </c>
      <c r="GZ165" s="492">
        <f t="shared" si="289"/>
        <v>-60000000</v>
      </c>
      <c r="HA165" s="492">
        <f t="shared" si="289"/>
        <v>-70000000</v>
      </c>
      <c r="HB165" s="492">
        <f t="shared" si="289"/>
        <v>-80000000</v>
      </c>
      <c r="HC165" s="492">
        <f t="shared" si="289"/>
        <v>-90000000</v>
      </c>
      <c r="HD165" s="492">
        <f t="shared" si="289"/>
        <v>-100000000</v>
      </c>
      <c r="HE165" s="492">
        <f t="shared" si="289"/>
        <v>-110000000</v>
      </c>
      <c r="HF165" s="492">
        <f t="shared" si="289"/>
        <v>-120000000</v>
      </c>
      <c r="HG165" s="492">
        <f t="shared" si="289"/>
        <v>-130000000</v>
      </c>
      <c r="HH165" s="492">
        <f t="shared" si="289"/>
        <v>-140000000</v>
      </c>
      <c r="HI165" s="492">
        <f t="shared" si="289"/>
        <v>-150000000</v>
      </c>
      <c r="HJ165" s="492">
        <f t="shared" si="289"/>
        <v>-160000000</v>
      </c>
      <c r="HK165" s="492">
        <f t="shared" si="289"/>
        <v>-170000000</v>
      </c>
      <c r="HL165" s="492">
        <f t="shared" si="289"/>
        <v>-180000000</v>
      </c>
      <c r="HM165" s="492">
        <f t="shared" si="289"/>
        <v>-190000000</v>
      </c>
      <c r="HN165" s="492">
        <f t="shared" si="289"/>
        <v>-200000000</v>
      </c>
      <c r="HO165" s="492">
        <f t="shared" si="289"/>
        <v>-210000000</v>
      </c>
      <c r="HP165" s="492">
        <f t="shared" si="289"/>
        <v>-220000000</v>
      </c>
      <c r="HQ165" s="492">
        <f t="shared" si="289"/>
        <v>-230000000</v>
      </c>
      <c r="HR165" s="492">
        <f t="shared" si="289"/>
        <v>-240000000</v>
      </c>
      <c r="HS165" s="492">
        <f t="shared" si="289"/>
        <v>-250000000</v>
      </c>
      <c r="HT165" s="492">
        <f t="shared" si="289"/>
        <v>-260000000</v>
      </c>
      <c r="HU165" s="492">
        <f t="shared" si="289"/>
        <v>-270000000</v>
      </c>
      <c r="HV165" s="492">
        <f t="shared" si="289"/>
        <v>-280000000</v>
      </c>
      <c r="HW165" s="492">
        <f t="shared" si="289"/>
        <v>-290000000</v>
      </c>
      <c r="HX165" s="492">
        <f t="shared" si="289"/>
        <v>-300000000</v>
      </c>
      <c r="HY165" s="492">
        <f t="shared" si="289"/>
        <v>-310000000</v>
      </c>
      <c r="HZ165" s="492">
        <f t="shared" si="289"/>
        <v>-320000000</v>
      </c>
      <c r="IA165" s="492">
        <f t="shared" si="289"/>
        <v>-330000000</v>
      </c>
      <c r="IB165" s="492">
        <f t="shared" si="289"/>
        <v>-340000000</v>
      </c>
      <c r="IC165" s="492">
        <f t="shared" si="289"/>
        <v>-350000000</v>
      </c>
      <c r="ID165" s="492">
        <f t="shared" si="289"/>
        <v>-360000000</v>
      </c>
      <c r="IE165" s="492">
        <f t="shared" si="289"/>
        <v>-370000000</v>
      </c>
      <c r="IF165" s="492">
        <f t="shared" si="289"/>
        <v>-380000000</v>
      </c>
      <c r="IG165" s="492">
        <f t="shared" si="289"/>
        <v>-390000000</v>
      </c>
      <c r="IH165" s="492">
        <f t="shared" si="289"/>
        <v>-400000000</v>
      </c>
      <c r="II165" s="492">
        <f t="shared" si="289"/>
        <v>-410000000</v>
      </c>
      <c r="IJ165" s="492">
        <f t="shared" si="289"/>
        <v>-420000000</v>
      </c>
      <c r="IK165" s="492">
        <f t="shared" si="289"/>
        <v>-430000000</v>
      </c>
      <c r="IL165" s="492">
        <f t="shared" si="289"/>
        <v>-440000000</v>
      </c>
      <c r="IM165" s="492">
        <f t="shared" si="289"/>
        <v>-450000000</v>
      </c>
      <c r="IN165" s="492">
        <f t="shared" si="289"/>
        <v>-460000000</v>
      </c>
      <c r="IO165" s="492">
        <f t="shared" si="289"/>
        <v>-470000000</v>
      </c>
      <c r="IP165" s="492">
        <f t="shared" si="289"/>
        <v>-480000000</v>
      </c>
      <c r="IQ165" s="492">
        <f t="shared" si="289"/>
        <v>-490000000</v>
      </c>
      <c r="IR165" s="492">
        <f t="shared" si="289"/>
        <v>-500000000</v>
      </c>
      <c r="IS165" s="492">
        <f t="shared" si="289"/>
        <v>-510000000</v>
      </c>
      <c r="IT165" s="492">
        <f t="shared" si="289"/>
        <v>-520000000</v>
      </c>
      <c r="IU165" s="492">
        <f t="shared" si="289"/>
        <v>-530000000</v>
      </c>
      <c r="IV165" s="492">
        <f t="shared" si="289"/>
        <v>-540000000</v>
      </c>
      <c r="IW165" s="492">
        <f t="shared" ref="IW165" si="290">IV165-10000000</f>
        <v>-550000000</v>
      </c>
      <c r="IX165" s="492">
        <f t="shared" ref="IX165" si="291">IW165-10000000</f>
        <v>-560000000</v>
      </c>
      <c r="IY165" s="492">
        <f t="shared" ref="IY165" si="292">IX165-10000000</f>
        <v>-570000000</v>
      </c>
      <c r="IZ165" s="492">
        <f t="shared" ref="IZ165" si="293">IY165-10000000</f>
        <v>-580000000</v>
      </c>
      <c r="JA165" s="492">
        <f t="shared" ref="JA165" si="294">IZ165-10000000</f>
        <v>-590000000</v>
      </c>
      <c r="JB165" s="492">
        <f t="shared" ref="JB165" si="295">JA165-10000000</f>
        <v>-600000000</v>
      </c>
      <c r="JC165" s="492">
        <f t="shared" ref="JC165" si="296">JB165-10000000</f>
        <v>-610000000</v>
      </c>
      <c r="JD165" s="492">
        <f t="shared" ref="JD165" si="297">JC165-10000000</f>
        <v>-620000000</v>
      </c>
      <c r="JE165" s="492">
        <f t="shared" ref="JE165" si="298">JD165-10000000</f>
        <v>-630000000</v>
      </c>
      <c r="JF165" s="492">
        <f t="shared" ref="JF165" si="299">JE165-10000000</f>
        <v>-640000000</v>
      </c>
      <c r="JG165" s="492">
        <f t="shared" ref="JG165" si="300">JF165-10000000</f>
        <v>-650000000</v>
      </c>
      <c r="JH165" s="492">
        <f t="shared" ref="JH165" si="301">JG165-10000000</f>
        <v>-660000000</v>
      </c>
      <c r="JI165" s="492">
        <f t="shared" ref="JI165" si="302">JH165-10000000</f>
        <v>-670000000</v>
      </c>
      <c r="JJ165" s="492">
        <f t="shared" ref="JJ165" si="303">JI165-10000000</f>
        <v>-680000000</v>
      </c>
      <c r="JK165" s="492">
        <f t="shared" ref="JK165" si="304">JJ165-10000000</f>
        <v>-690000000</v>
      </c>
      <c r="JL165" s="492">
        <f t="shared" ref="JL165" si="305">JK165-10000000</f>
        <v>-700000000</v>
      </c>
      <c r="JM165" s="492">
        <f t="shared" ref="JM165" si="306">JL165-10000000</f>
        <v>-710000000</v>
      </c>
      <c r="JN165" s="492">
        <f t="shared" ref="JN165" si="307">JM165-10000000</f>
        <v>-720000000</v>
      </c>
      <c r="JO165" s="492">
        <f t="shared" ref="JO165" si="308">JN165-10000000</f>
        <v>-730000000</v>
      </c>
      <c r="JP165" s="492">
        <f t="shared" ref="JP165" si="309">JO165-10000000</f>
        <v>-740000000</v>
      </c>
      <c r="JQ165" s="492">
        <f t="shared" ref="JQ165" si="310">JP165-10000000</f>
        <v>-750000000</v>
      </c>
      <c r="JR165" s="492">
        <f t="shared" ref="JR165" si="311">JQ165-10000000</f>
        <v>-760000000</v>
      </c>
      <c r="JS165" s="492">
        <f t="shared" ref="JS165" si="312">JR165-10000000</f>
        <v>-770000000</v>
      </c>
      <c r="JT165" s="492">
        <f t="shared" ref="JT165" si="313">JS165-10000000</f>
        <v>-780000000</v>
      </c>
      <c r="JU165" s="492">
        <f t="shared" ref="JU165" si="314">JT165-10000000</f>
        <v>-790000000</v>
      </c>
      <c r="JV165" s="492">
        <f t="shared" ref="JV165" si="315">JU165-10000000</f>
        <v>-800000000</v>
      </c>
      <c r="JW165" s="492">
        <f t="shared" ref="JW165" si="316">JV165-10000000</f>
        <v>-810000000</v>
      </c>
      <c r="JX165" s="492">
        <f t="shared" ref="JX165" si="317">JW165-10000000</f>
        <v>-820000000</v>
      </c>
      <c r="JY165" s="492">
        <f t="shared" ref="JY165" si="318">JX165-10000000</f>
        <v>-830000000</v>
      </c>
      <c r="JZ165" s="492">
        <f t="shared" ref="JZ165" si="319">JY165-10000000</f>
        <v>-840000000</v>
      </c>
      <c r="KA165" s="492">
        <f t="shared" ref="KA165" si="320">JZ165-10000000</f>
        <v>-850000000</v>
      </c>
      <c r="KB165" s="492">
        <f t="shared" ref="KB165" si="321">KA165-10000000</f>
        <v>-860000000</v>
      </c>
      <c r="KC165" s="492">
        <f t="shared" ref="KC165" si="322">KB165-10000000</f>
        <v>-870000000</v>
      </c>
      <c r="KD165" s="492">
        <f t="shared" ref="KD165" si="323">KC165-10000000</f>
        <v>-880000000</v>
      </c>
      <c r="KE165" s="492">
        <f t="shared" ref="KE165" si="324">KD165-10000000</f>
        <v>-890000000</v>
      </c>
      <c r="KF165" s="492">
        <f t="shared" ref="KF165" si="325">KE165-10000000</f>
        <v>-900000000</v>
      </c>
      <c r="KG165" s="492">
        <f t="shared" ref="KG165" si="326">KF165-10000000</f>
        <v>-910000000</v>
      </c>
      <c r="KH165" s="492">
        <f t="shared" ref="KH165" si="327">KG165-10000000</f>
        <v>-920000000</v>
      </c>
      <c r="KI165" s="492">
        <f t="shared" ref="KI165" si="328">KH165-10000000</f>
        <v>-930000000</v>
      </c>
      <c r="KJ165" s="492">
        <f t="shared" ref="KJ165" si="329">KI165-10000000</f>
        <v>-940000000</v>
      </c>
      <c r="KK165" s="492">
        <f t="shared" ref="KK165" si="330">KJ165-10000000</f>
        <v>-950000000</v>
      </c>
      <c r="KL165" s="492">
        <f t="shared" ref="KL165" si="331">KK165-10000000</f>
        <v>-960000000</v>
      </c>
      <c r="KM165" s="492">
        <f t="shared" ref="KM165" si="332">KL165-10000000</f>
        <v>-970000000</v>
      </c>
      <c r="KN165" s="492">
        <f t="shared" ref="KN165" si="333">KM165-10000000</f>
        <v>-980000000</v>
      </c>
      <c r="KO165" s="492">
        <f t="shared" ref="KO165" si="334">KN165-10000000</f>
        <v>-990000000</v>
      </c>
      <c r="KP165" s="492">
        <f t="shared" ref="KP165" si="335">KO165-10000000</f>
        <v>-1000000000</v>
      </c>
      <c r="KS165" s="243"/>
      <c r="KT165" s="243"/>
      <c r="KU165" s="243"/>
      <c r="KX165" s="485" t="s">
        <v>415</v>
      </c>
      <c r="KY165" s="505">
        <v>44196</v>
      </c>
    </row>
    <row r="166" spans="1:311" outlineLevel="1" x14ac:dyDescent="0.25">
      <c r="A166" s="416" t="s">
        <v>405</v>
      </c>
      <c r="B166" s="491">
        <v>-500000000</v>
      </c>
      <c r="C166" s="492">
        <f>B166+10000000</f>
        <v>-490000000</v>
      </c>
      <c r="D166" s="492">
        <f t="shared" ref="D166:BO166" si="336">C166+10000000</f>
        <v>-480000000</v>
      </c>
      <c r="E166" s="492">
        <f t="shared" si="336"/>
        <v>-470000000</v>
      </c>
      <c r="F166" s="492">
        <f t="shared" si="336"/>
        <v>-460000000</v>
      </c>
      <c r="G166" s="492">
        <f t="shared" si="336"/>
        <v>-450000000</v>
      </c>
      <c r="H166" s="492">
        <f t="shared" si="336"/>
        <v>-440000000</v>
      </c>
      <c r="I166" s="492">
        <f t="shared" si="336"/>
        <v>-430000000</v>
      </c>
      <c r="J166" s="492">
        <f t="shared" si="336"/>
        <v>-420000000</v>
      </c>
      <c r="K166" s="492">
        <f t="shared" si="336"/>
        <v>-410000000</v>
      </c>
      <c r="L166" s="492">
        <f t="shared" si="336"/>
        <v>-400000000</v>
      </c>
      <c r="M166" s="492">
        <f t="shared" si="336"/>
        <v>-390000000</v>
      </c>
      <c r="N166" s="492">
        <f t="shared" si="336"/>
        <v>-380000000</v>
      </c>
      <c r="O166" s="492">
        <f t="shared" si="336"/>
        <v>-370000000</v>
      </c>
      <c r="P166" s="492">
        <f t="shared" si="336"/>
        <v>-360000000</v>
      </c>
      <c r="Q166" s="492">
        <f t="shared" si="336"/>
        <v>-350000000</v>
      </c>
      <c r="R166" s="492">
        <f t="shared" si="336"/>
        <v>-340000000</v>
      </c>
      <c r="S166" s="492">
        <f t="shared" si="336"/>
        <v>-330000000</v>
      </c>
      <c r="T166" s="492">
        <f t="shared" si="336"/>
        <v>-320000000</v>
      </c>
      <c r="U166" s="492">
        <f t="shared" si="336"/>
        <v>-310000000</v>
      </c>
      <c r="V166" s="492">
        <f t="shared" si="336"/>
        <v>-300000000</v>
      </c>
      <c r="W166" s="492">
        <f t="shared" si="336"/>
        <v>-290000000</v>
      </c>
      <c r="X166" s="492">
        <f t="shared" si="336"/>
        <v>-280000000</v>
      </c>
      <c r="Y166" s="492">
        <f t="shared" si="336"/>
        <v>-270000000</v>
      </c>
      <c r="Z166" s="492">
        <f t="shared" si="336"/>
        <v>-260000000</v>
      </c>
      <c r="AA166" s="492">
        <f t="shared" si="336"/>
        <v>-250000000</v>
      </c>
      <c r="AB166" s="492">
        <f t="shared" si="336"/>
        <v>-240000000</v>
      </c>
      <c r="AC166" s="492">
        <f t="shared" si="336"/>
        <v>-230000000</v>
      </c>
      <c r="AD166" s="492">
        <f t="shared" si="336"/>
        <v>-220000000</v>
      </c>
      <c r="AE166" s="492">
        <f t="shared" si="336"/>
        <v>-210000000</v>
      </c>
      <c r="AF166" s="492">
        <f t="shared" si="336"/>
        <v>-200000000</v>
      </c>
      <c r="AG166" s="492">
        <f t="shared" si="336"/>
        <v>-190000000</v>
      </c>
      <c r="AH166" s="492">
        <f t="shared" si="336"/>
        <v>-180000000</v>
      </c>
      <c r="AI166" s="492">
        <f t="shared" si="336"/>
        <v>-170000000</v>
      </c>
      <c r="AJ166" s="492">
        <f t="shared" si="336"/>
        <v>-160000000</v>
      </c>
      <c r="AK166" s="492">
        <f t="shared" si="336"/>
        <v>-150000000</v>
      </c>
      <c r="AL166" s="492">
        <f t="shared" si="336"/>
        <v>-140000000</v>
      </c>
      <c r="AM166" s="492">
        <f t="shared" si="336"/>
        <v>-130000000</v>
      </c>
      <c r="AN166" s="492">
        <f t="shared" si="336"/>
        <v>-120000000</v>
      </c>
      <c r="AO166" s="492">
        <f t="shared" si="336"/>
        <v>-110000000</v>
      </c>
      <c r="AP166" s="492">
        <f t="shared" si="336"/>
        <v>-100000000</v>
      </c>
      <c r="AQ166" s="492">
        <f t="shared" si="336"/>
        <v>-90000000</v>
      </c>
      <c r="AR166" s="492">
        <f t="shared" si="336"/>
        <v>-80000000</v>
      </c>
      <c r="AS166" s="492">
        <f t="shared" si="336"/>
        <v>-70000000</v>
      </c>
      <c r="AT166" s="492">
        <f t="shared" si="336"/>
        <v>-60000000</v>
      </c>
      <c r="AU166" s="492">
        <f t="shared" si="336"/>
        <v>-50000000</v>
      </c>
      <c r="AV166" s="492">
        <f t="shared" si="336"/>
        <v>-40000000</v>
      </c>
      <c r="AW166" s="492">
        <f t="shared" si="336"/>
        <v>-30000000</v>
      </c>
      <c r="AX166" s="492">
        <f t="shared" si="336"/>
        <v>-20000000</v>
      </c>
      <c r="AY166" s="492">
        <f t="shared" si="336"/>
        <v>-10000000</v>
      </c>
      <c r="AZ166" s="492">
        <f t="shared" si="336"/>
        <v>0</v>
      </c>
      <c r="BA166" s="492">
        <f t="shared" si="336"/>
        <v>10000000</v>
      </c>
      <c r="BB166" s="492">
        <f t="shared" si="336"/>
        <v>20000000</v>
      </c>
      <c r="BC166" s="492">
        <f t="shared" si="336"/>
        <v>30000000</v>
      </c>
      <c r="BD166" s="492">
        <f t="shared" si="336"/>
        <v>40000000</v>
      </c>
      <c r="BE166" s="492">
        <f t="shared" si="336"/>
        <v>50000000</v>
      </c>
      <c r="BF166" s="492">
        <f t="shared" si="336"/>
        <v>60000000</v>
      </c>
      <c r="BG166" s="492">
        <f t="shared" si="336"/>
        <v>70000000</v>
      </c>
      <c r="BH166" s="492">
        <f t="shared" si="336"/>
        <v>80000000</v>
      </c>
      <c r="BI166" s="492">
        <f t="shared" si="336"/>
        <v>90000000</v>
      </c>
      <c r="BJ166" s="492">
        <f t="shared" si="336"/>
        <v>100000000</v>
      </c>
      <c r="BK166" s="492">
        <f t="shared" si="336"/>
        <v>110000000</v>
      </c>
      <c r="BL166" s="492">
        <f t="shared" si="336"/>
        <v>120000000</v>
      </c>
      <c r="BM166" s="492">
        <f t="shared" si="336"/>
        <v>130000000</v>
      </c>
      <c r="BN166" s="492">
        <f t="shared" si="336"/>
        <v>140000000</v>
      </c>
      <c r="BO166" s="492">
        <f t="shared" si="336"/>
        <v>150000000</v>
      </c>
      <c r="BP166" s="492">
        <f t="shared" ref="BP166:EA166" si="337">BO166+10000000</f>
        <v>160000000</v>
      </c>
      <c r="BQ166" s="492">
        <f t="shared" si="337"/>
        <v>170000000</v>
      </c>
      <c r="BR166" s="492">
        <f t="shared" si="337"/>
        <v>180000000</v>
      </c>
      <c r="BS166" s="492">
        <f t="shared" si="337"/>
        <v>190000000</v>
      </c>
      <c r="BT166" s="492">
        <f t="shared" si="337"/>
        <v>200000000</v>
      </c>
      <c r="BU166" s="492">
        <f t="shared" si="337"/>
        <v>210000000</v>
      </c>
      <c r="BV166" s="492">
        <f t="shared" si="337"/>
        <v>220000000</v>
      </c>
      <c r="BW166" s="492">
        <f t="shared" si="337"/>
        <v>230000000</v>
      </c>
      <c r="BX166" s="492">
        <f t="shared" si="337"/>
        <v>240000000</v>
      </c>
      <c r="BY166" s="492">
        <f t="shared" si="337"/>
        <v>250000000</v>
      </c>
      <c r="BZ166" s="492">
        <f t="shared" si="337"/>
        <v>260000000</v>
      </c>
      <c r="CA166" s="492">
        <f t="shared" si="337"/>
        <v>270000000</v>
      </c>
      <c r="CB166" s="492">
        <f t="shared" si="337"/>
        <v>280000000</v>
      </c>
      <c r="CC166" s="492">
        <f t="shared" si="337"/>
        <v>290000000</v>
      </c>
      <c r="CD166" s="492">
        <f t="shared" si="337"/>
        <v>300000000</v>
      </c>
      <c r="CE166" s="492">
        <f t="shared" si="337"/>
        <v>310000000</v>
      </c>
      <c r="CF166" s="492">
        <f t="shared" si="337"/>
        <v>320000000</v>
      </c>
      <c r="CG166" s="492">
        <f t="shared" si="337"/>
        <v>330000000</v>
      </c>
      <c r="CH166" s="492">
        <f t="shared" si="337"/>
        <v>340000000</v>
      </c>
      <c r="CI166" s="492">
        <f t="shared" si="337"/>
        <v>350000000</v>
      </c>
      <c r="CJ166" s="492">
        <f t="shared" si="337"/>
        <v>360000000</v>
      </c>
      <c r="CK166" s="492">
        <f t="shared" si="337"/>
        <v>370000000</v>
      </c>
      <c r="CL166" s="492">
        <f t="shared" si="337"/>
        <v>380000000</v>
      </c>
      <c r="CM166" s="492">
        <f t="shared" si="337"/>
        <v>390000000</v>
      </c>
      <c r="CN166" s="492">
        <f t="shared" si="337"/>
        <v>400000000</v>
      </c>
      <c r="CO166" s="492">
        <f t="shared" si="337"/>
        <v>410000000</v>
      </c>
      <c r="CP166" s="492">
        <f t="shared" si="337"/>
        <v>420000000</v>
      </c>
      <c r="CQ166" s="492">
        <f t="shared" si="337"/>
        <v>430000000</v>
      </c>
      <c r="CR166" s="492">
        <f t="shared" si="337"/>
        <v>440000000</v>
      </c>
      <c r="CS166" s="492">
        <f t="shared" si="337"/>
        <v>450000000</v>
      </c>
      <c r="CT166" s="492">
        <f t="shared" si="337"/>
        <v>460000000</v>
      </c>
      <c r="CU166" s="492">
        <f t="shared" si="337"/>
        <v>470000000</v>
      </c>
      <c r="CV166" s="492">
        <f t="shared" si="337"/>
        <v>480000000</v>
      </c>
      <c r="CW166" s="492">
        <f t="shared" si="337"/>
        <v>490000000</v>
      </c>
      <c r="CX166" s="492">
        <f t="shared" si="337"/>
        <v>500000000</v>
      </c>
      <c r="CY166" s="492">
        <f t="shared" si="337"/>
        <v>510000000</v>
      </c>
      <c r="CZ166" s="492">
        <f t="shared" si="337"/>
        <v>520000000</v>
      </c>
      <c r="DA166" s="492">
        <f t="shared" si="337"/>
        <v>530000000</v>
      </c>
      <c r="DB166" s="492">
        <f t="shared" si="337"/>
        <v>540000000</v>
      </c>
      <c r="DC166" s="492">
        <f t="shared" si="337"/>
        <v>550000000</v>
      </c>
      <c r="DD166" s="492">
        <f t="shared" si="337"/>
        <v>560000000</v>
      </c>
      <c r="DE166" s="492">
        <f t="shared" si="337"/>
        <v>570000000</v>
      </c>
      <c r="DF166" s="492">
        <f t="shared" si="337"/>
        <v>580000000</v>
      </c>
      <c r="DG166" s="492">
        <f t="shared" si="337"/>
        <v>590000000</v>
      </c>
      <c r="DH166" s="492">
        <f t="shared" si="337"/>
        <v>600000000</v>
      </c>
      <c r="DI166" s="492">
        <f t="shared" si="337"/>
        <v>610000000</v>
      </c>
      <c r="DJ166" s="492">
        <f t="shared" si="337"/>
        <v>620000000</v>
      </c>
      <c r="DK166" s="492">
        <f t="shared" si="337"/>
        <v>630000000</v>
      </c>
      <c r="DL166" s="492">
        <f t="shared" si="337"/>
        <v>640000000</v>
      </c>
      <c r="DM166" s="492">
        <f t="shared" si="337"/>
        <v>650000000</v>
      </c>
      <c r="DN166" s="492">
        <f t="shared" si="337"/>
        <v>660000000</v>
      </c>
      <c r="DO166" s="492">
        <f t="shared" si="337"/>
        <v>670000000</v>
      </c>
      <c r="DP166" s="492">
        <f t="shared" si="337"/>
        <v>680000000</v>
      </c>
      <c r="DQ166" s="492">
        <f t="shared" si="337"/>
        <v>690000000</v>
      </c>
      <c r="DR166" s="492">
        <f t="shared" si="337"/>
        <v>700000000</v>
      </c>
      <c r="DS166" s="492">
        <f t="shared" si="337"/>
        <v>710000000</v>
      </c>
      <c r="DT166" s="492">
        <f t="shared" si="337"/>
        <v>720000000</v>
      </c>
      <c r="DU166" s="492">
        <f t="shared" si="337"/>
        <v>730000000</v>
      </c>
      <c r="DV166" s="492">
        <f t="shared" si="337"/>
        <v>740000000</v>
      </c>
      <c r="DW166" s="492">
        <f t="shared" si="337"/>
        <v>750000000</v>
      </c>
      <c r="DX166" s="492">
        <f t="shared" si="337"/>
        <v>760000000</v>
      </c>
      <c r="DY166" s="492">
        <f t="shared" si="337"/>
        <v>770000000</v>
      </c>
      <c r="DZ166" s="492">
        <f t="shared" si="337"/>
        <v>780000000</v>
      </c>
      <c r="EA166" s="492">
        <f t="shared" si="337"/>
        <v>790000000</v>
      </c>
      <c r="EB166" s="492">
        <f t="shared" ref="EB166:GM166" si="338">EA166+10000000</f>
        <v>800000000</v>
      </c>
      <c r="EC166" s="492">
        <f t="shared" si="338"/>
        <v>810000000</v>
      </c>
      <c r="ED166" s="492">
        <f t="shared" si="338"/>
        <v>820000000</v>
      </c>
      <c r="EE166" s="492">
        <f t="shared" si="338"/>
        <v>830000000</v>
      </c>
      <c r="EF166" s="492">
        <f t="shared" si="338"/>
        <v>840000000</v>
      </c>
      <c r="EG166" s="492">
        <f t="shared" si="338"/>
        <v>850000000</v>
      </c>
      <c r="EH166" s="492">
        <f t="shared" si="338"/>
        <v>860000000</v>
      </c>
      <c r="EI166" s="492">
        <f t="shared" si="338"/>
        <v>870000000</v>
      </c>
      <c r="EJ166" s="492">
        <f t="shared" si="338"/>
        <v>880000000</v>
      </c>
      <c r="EK166" s="492">
        <f t="shared" si="338"/>
        <v>890000000</v>
      </c>
      <c r="EL166" s="492">
        <f t="shared" si="338"/>
        <v>900000000</v>
      </c>
      <c r="EM166" s="492">
        <f t="shared" si="338"/>
        <v>910000000</v>
      </c>
      <c r="EN166" s="492">
        <f t="shared" si="338"/>
        <v>920000000</v>
      </c>
      <c r="EO166" s="492">
        <f t="shared" si="338"/>
        <v>930000000</v>
      </c>
      <c r="EP166" s="492">
        <f t="shared" si="338"/>
        <v>940000000</v>
      </c>
      <c r="EQ166" s="492">
        <f t="shared" si="338"/>
        <v>950000000</v>
      </c>
      <c r="ER166" s="492">
        <f t="shared" si="338"/>
        <v>960000000</v>
      </c>
      <c r="ES166" s="492">
        <f t="shared" si="338"/>
        <v>970000000</v>
      </c>
      <c r="ET166" s="492">
        <f t="shared" si="338"/>
        <v>980000000</v>
      </c>
      <c r="EU166" s="492">
        <f t="shared" si="338"/>
        <v>990000000</v>
      </c>
      <c r="EV166" s="492">
        <f t="shared" si="338"/>
        <v>1000000000</v>
      </c>
      <c r="EW166" s="492">
        <f t="shared" si="338"/>
        <v>1010000000</v>
      </c>
      <c r="EX166" s="492">
        <f t="shared" si="338"/>
        <v>1020000000</v>
      </c>
      <c r="EY166" s="492">
        <f t="shared" si="338"/>
        <v>1030000000</v>
      </c>
      <c r="EZ166" s="492">
        <f t="shared" si="338"/>
        <v>1040000000</v>
      </c>
      <c r="FA166" s="492">
        <f t="shared" si="338"/>
        <v>1050000000</v>
      </c>
      <c r="FB166" s="492">
        <f t="shared" si="338"/>
        <v>1060000000</v>
      </c>
      <c r="FC166" s="492">
        <f t="shared" si="338"/>
        <v>1070000000</v>
      </c>
      <c r="FD166" s="492">
        <f t="shared" si="338"/>
        <v>1080000000</v>
      </c>
      <c r="FE166" s="492">
        <f t="shared" si="338"/>
        <v>1090000000</v>
      </c>
      <c r="FF166" s="492">
        <f t="shared" si="338"/>
        <v>1100000000</v>
      </c>
      <c r="FG166" s="492">
        <f t="shared" si="338"/>
        <v>1110000000</v>
      </c>
      <c r="FH166" s="492">
        <f t="shared" si="338"/>
        <v>1120000000</v>
      </c>
      <c r="FI166" s="492">
        <f t="shared" si="338"/>
        <v>1130000000</v>
      </c>
      <c r="FJ166" s="492">
        <f t="shared" si="338"/>
        <v>1140000000</v>
      </c>
      <c r="FK166" s="492">
        <f t="shared" si="338"/>
        <v>1150000000</v>
      </c>
      <c r="FL166" s="492">
        <f t="shared" si="338"/>
        <v>1160000000</v>
      </c>
      <c r="FM166" s="492">
        <f t="shared" si="338"/>
        <v>1170000000</v>
      </c>
      <c r="FN166" s="492">
        <f t="shared" si="338"/>
        <v>1180000000</v>
      </c>
      <c r="FO166" s="492">
        <f t="shared" si="338"/>
        <v>1190000000</v>
      </c>
      <c r="FP166" s="492">
        <f t="shared" si="338"/>
        <v>1200000000</v>
      </c>
      <c r="FQ166" s="492">
        <f t="shared" si="338"/>
        <v>1210000000</v>
      </c>
      <c r="FR166" s="492">
        <f t="shared" si="338"/>
        <v>1220000000</v>
      </c>
      <c r="FS166" s="492">
        <f t="shared" si="338"/>
        <v>1230000000</v>
      </c>
      <c r="FT166" s="492">
        <f t="shared" si="338"/>
        <v>1240000000</v>
      </c>
      <c r="FU166" s="492">
        <f t="shared" si="338"/>
        <v>1250000000</v>
      </c>
      <c r="FV166" s="492">
        <f t="shared" si="338"/>
        <v>1260000000</v>
      </c>
      <c r="FW166" s="492">
        <f t="shared" si="338"/>
        <v>1270000000</v>
      </c>
      <c r="FX166" s="492">
        <f t="shared" si="338"/>
        <v>1280000000</v>
      </c>
      <c r="FY166" s="492">
        <f t="shared" si="338"/>
        <v>1290000000</v>
      </c>
      <c r="FZ166" s="492">
        <f t="shared" si="338"/>
        <v>1300000000</v>
      </c>
      <c r="GA166" s="492">
        <f t="shared" si="338"/>
        <v>1310000000</v>
      </c>
      <c r="GB166" s="492">
        <f t="shared" si="338"/>
        <v>1320000000</v>
      </c>
      <c r="GC166" s="492">
        <f t="shared" si="338"/>
        <v>1330000000</v>
      </c>
      <c r="GD166" s="492">
        <f t="shared" si="338"/>
        <v>1340000000</v>
      </c>
      <c r="GE166" s="492">
        <f t="shared" si="338"/>
        <v>1350000000</v>
      </c>
      <c r="GF166" s="492">
        <f t="shared" si="338"/>
        <v>1360000000</v>
      </c>
      <c r="GG166" s="492">
        <f t="shared" si="338"/>
        <v>1370000000</v>
      </c>
      <c r="GH166" s="492">
        <f t="shared" si="338"/>
        <v>1380000000</v>
      </c>
      <c r="GI166" s="492">
        <f t="shared" si="338"/>
        <v>1390000000</v>
      </c>
      <c r="GJ166" s="492">
        <f t="shared" si="338"/>
        <v>1400000000</v>
      </c>
      <c r="GK166" s="492">
        <f t="shared" si="338"/>
        <v>1410000000</v>
      </c>
      <c r="GL166" s="492">
        <f t="shared" si="338"/>
        <v>1420000000</v>
      </c>
      <c r="GM166" s="492">
        <f t="shared" si="338"/>
        <v>1430000000</v>
      </c>
      <c r="GN166" s="492">
        <f t="shared" ref="GN166:IV166" si="339">GM166+10000000</f>
        <v>1440000000</v>
      </c>
      <c r="GO166" s="492">
        <f t="shared" si="339"/>
        <v>1450000000</v>
      </c>
      <c r="GP166" s="492">
        <f t="shared" si="339"/>
        <v>1460000000</v>
      </c>
      <c r="GQ166" s="492">
        <f t="shared" si="339"/>
        <v>1470000000</v>
      </c>
      <c r="GR166" s="492">
        <f t="shared" si="339"/>
        <v>1480000000</v>
      </c>
      <c r="GS166" s="492">
        <f t="shared" si="339"/>
        <v>1490000000</v>
      </c>
      <c r="GT166" s="492">
        <f t="shared" si="339"/>
        <v>1500000000</v>
      </c>
      <c r="GU166" s="492">
        <f t="shared" si="339"/>
        <v>1510000000</v>
      </c>
      <c r="GV166" s="492">
        <f t="shared" si="339"/>
        <v>1520000000</v>
      </c>
      <c r="GW166" s="492">
        <f t="shared" si="339"/>
        <v>1530000000</v>
      </c>
      <c r="GX166" s="492">
        <f t="shared" si="339"/>
        <v>1540000000</v>
      </c>
      <c r="GY166" s="492">
        <f t="shared" si="339"/>
        <v>1550000000</v>
      </c>
      <c r="GZ166" s="492">
        <f t="shared" si="339"/>
        <v>1560000000</v>
      </c>
      <c r="HA166" s="492">
        <f t="shared" si="339"/>
        <v>1570000000</v>
      </c>
      <c r="HB166" s="492">
        <f t="shared" si="339"/>
        <v>1580000000</v>
      </c>
      <c r="HC166" s="492">
        <f t="shared" si="339"/>
        <v>1590000000</v>
      </c>
      <c r="HD166" s="492">
        <f t="shared" si="339"/>
        <v>1600000000</v>
      </c>
      <c r="HE166" s="492">
        <f t="shared" si="339"/>
        <v>1610000000</v>
      </c>
      <c r="HF166" s="492">
        <f t="shared" si="339"/>
        <v>1620000000</v>
      </c>
      <c r="HG166" s="492">
        <f t="shared" si="339"/>
        <v>1630000000</v>
      </c>
      <c r="HH166" s="492">
        <f t="shared" si="339"/>
        <v>1640000000</v>
      </c>
      <c r="HI166" s="492">
        <f t="shared" si="339"/>
        <v>1650000000</v>
      </c>
      <c r="HJ166" s="492">
        <f t="shared" si="339"/>
        <v>1660000000</v>
      </c>
      <c r="HK166" s="492">
        <f t="shared" si="339"/>
        <v>1670000000</v>
      </c>
      <c r="HL166" s="492">
        <f t="shared" si="339"/>
        <v>1680000000</v>
      </c>
      <c r="HM166" s="492">
        <f t="shared" si="339"/>
        <v>1690000000</v>
      </c>
      <c r="HN166" s="492">
        <f t="shared" si="339"/>
        <v>1700000000</v>
      </c>
      <c r="HO166" s="492">
        <f t="shared" si="339"/>
        <v>1710000000</v>
      </c>
      <c r="HP166" s="492">
        <f t="shared" si="339"/>
        <v>1720000000</v>
      </c>
      <c r="HQ166" s="492">
        <f t="shared" si="339"/>
        <v>1730000000</v>
      </c>
      <c r="HR166" s="492">
        <f t="shared" si="339"/>
        <v>1740000000</v>
      </c>
      <c r="HS166" s="492">
        <f t="shared" si="339"/>
        <v>1750000000</v>
      </c>
      <c r="HT166" s="492">
        <f t="shared" si="339"/>
        <v>1760000000</v>
      </c>
      <c r="HU166" s="492">
        <f t="shared" si="339"/>
        <v>1770000000</v>
      </c>
      <c r="HV166" s="492">
        <f t="shared" si="339"/>
        <v>1780000000</v>
      </c>
      <c r="HW166" s="492">
        <f t="shared" si="339"/>
        <v>1790000000</v>
      </c>
      <c r="HX166" s="492">
        <f t="shared" si="339"/>
        <v>1800000000</v>
      </c>
      <c r="HY166" s="492">
        <f t="shared" si="339"/>
        <v>1810000000</v>
      </c>
      <c r="HZ166" s="492">
        <f t="shared" si="339"/>
        <v>1820000000</v>
      </c>
      <c r="IA166" s="492">
        <f t="shared" si="339"/>
        <v>1830000000</v>
      </c>
      <c r="IB166" s="492">
        <f t="shared" si="339"/>
        <v>1840000000</v>
      </c>
      <c r="IC166" s="492">
        <f t="shared" si="339"/>
        <v>1850000000</v>
      </c>
      <c r="ID166" s="492">
        <f t="shared" si="339"/>
        <v>1860000000</v>
      </c>
      <c r="IE166" s="492">
        <f t="shared" si="339"/>
        <v>1870000000</v>
      </c>
      <c r="IF166" s="492">
        <f t="shared" si="339"/>
        <v>1880000000</v>
      </c>
      <c r="IG166" s="492">
        <f t="shared" si="339"/>
        <v>1890000000</v>
      </c>
      <c r="IH166" s="492">
        <f t="shared" si="339"/>
        <v>1900000000</v>
      </c>
      <c r="II166" s="492">
        <f t="shared" si="339"/>
        <v>1910000000</v>
      </c>
      <c r="IJ166" s="492">
        <f t="shared" si="339"/>
        <v>1920000000</v>
      </c>
      <c r="IK166" s="492">
        <f t="shared" si="339"/>
        <v>1930000000</v>
      </c>
      <c r="IL166" s="492">
        <f t="shared" si="339"/>
        <v>1940000000</v>
      </c>
      <c r="IM166" s="492">
        <f t="shared" si="339"/>
        <v>1950000000</v>
      </c>
      <c r="IN166" s="492">
        <f t="shared" si="339"/>
        <v>1960000000</v>
      </c>
      <c r="IO166" s="492">
        <f t="shared" si="339"/>
        <v>1970000000</v>
      </c>
      <c r="IP166" s="492">
        <f t="shared" si="339"/>
        <v>1980000000</v>
      </c>
      <c r="IQ166" s="492">
        <f t="shared" si="339"/>
        <v>1990000000</v>
      </c>
      <c r="IR166" s="492">
        <f t="shared" si="339"/>
        <v>2000000000</v>
      </c>
      <c r="IS166" s="492">
        <f t="shared" si="339"/>
        <v>2010000000</v>
      </c>
      <c r="IT166" s="492">
        <f t="shared" si="339"/>
        <v>2020000000</v>
      </c>
      <c r="IU166" s="492">
        <f t="shared" si="339"/>
        <v>2030000000</v>
      </c>
      <c r="IV166" s="492">
        <f t="shared" si="339"/>
        <v>2040000000</v>
      </c>
      <c r="IW166" s="492">
        <f t="shared" ref="IW166" si="340">IV166+10000000</f>
        <v>2050000000</v>
      </c>
      <c r="IX166" s="492">
        <f t="shared" ref="IX166" si="341">IW166+10000000</f>
        <v>2060000000</v>
      </c>
      <c r="IY166" s="492">
        <f t="shared" ref="IY166" si="342">IX166+10000000</f>
        <v>2070000000</v>
      </c>
      <c r="IZ166" s="492">
        <f t="shared" ref="IZ166" si="343">IY166+10000000</f>
        <v>2080000000</v>
      </c>
      <c r="JA166" s="492">
        <f t="shared" ref="JA166" si="344">IZ166+10000000</f>
        <v>2090000000</v>
      </c>
      <c r="JB166" s="492">
        <f t="shared" ref="JB166" si="345">JA166+10000000</f>
        <v>2100000000</v>
      </c>
      <c r="JC166" s="492">
        <f t="shared" ref="JC166" si="346">JB166+10000000</f>
        <v>2110000000</v>
      </c>
      <c r="JD166" s="492">
        <f t="shared" ref="JD166" si="347">JC166+10000000</f>
        <v>2120000000</v>
      </c>
      <c r="JE166" s="492">
        <f t="shared" ref="JE166" si="348">JD166+10000000</f>
        <v>2130000000</v>
      </c>
      <c r="JF166" s="492">
        <f t="shared" ref="JF166" si="349">JE166+10000000</f>
        <v>2140000000</v>
      </c>
      <c r="JG166" s="492">
        <f t="shared" ref="JG166" si="350">JF166+10000000</f>
        <v>2150000000</v>
      </c>
      <c r="JH166" s="492">
        <f t="shared" ref="JH166" si="351">JG166+10000000</f>
        <v>2160000000</v>
      </c>
      <c r="JI166" s="492">
        <f t="shared" ref="JI166" si="352">JH166+10000000</f>
        <v>2170000000</v>
      </c>
      <c r="JJ166" s="492">
        <f t="shared" ref="JJ166" si="353">JI166+10000000</f>
        <v>2180000000</v>
      </c>
      <c r="JK166" s="492">
        <f t="shared" ref="JK166" si="354">JJ166+10000000</f>
        <v>2190000000</v>
      </c>
      <c r="JL166" s="492">
        <f t="shared" ref="JL166" si="355">JK166+10000000</f>
        <v>2200000000</v>
      </c>
      <c r="JM166" s="492">
        <f t="shared" ref="JM166" si="356">JL166+10000000</f>
        <v>2210000000</v>
      </c>
      <c r="JN166" s="492">
        <f t="shared" ref="JN166" si="357">JM166+10000000</f>
        <v>2220000000</v>
      </c>
      <c r="JO166" s="492">
        <f t="shared" ref="JO166" si="358">JN166+10000000</f>
        <v>2230000000</v>
      </c>
      <c r="JP166" s="492">
        <f t="shared" ref="JP166" si="359">JO166+10000000</f>
        <v>2240000000</v>
      </c>
      <c r="JQ166" s="492">
        <f t="shared" ref="JQ166" si="360">JP166+10000000</f>
        <v>2250000000</v>
      </c>
      <c r="JR166" s="492">
        <f t="shared" ref="JR166" si="361">JQ166+10000000</f>
        <v>2260000000</v>
      </c>
      <c r="JS166" s="492">
        <f t="shared" ref="JS166" si="362">JR166+10000000</f>
        <v>2270000000</v>
      </c>
      <c r="JT166" s="492">
        <f t="shared" ref="JT166" si="363">JS166+10000000</f>
        <v>2280000000</v>
      </c>
      <c r="JU166" s="492">
        <f t="shared" ref="JU166" si="364">JT166+10000000</f>
        <v>2290000000</v>
      </c>
      <c r="JV166" s="492">
        <f t="shared" ref="JV166" si="365">JU166+10000000</f>
        <v>2300000000</v>
      </c>
      <c r="JW166" s="492">
        <f t="shared" ref="JW166" si="366">JV166+10000000</f>
        <v>2310000000</v>
      </c>
      <c r="JX166" s="492">
        <f t="shared" ref="JX166" si="367">JW166+10000000</f>
        <v>2320000000</v>
      </c>
      <c r="JY166" s="492">
        <f t="shared" ref="JY166" si="368">JX166+10000000</f>
        <v>2330000000</v>
      </c>
      <c r="JZ166" s="492">
        <f t="shared" ref="JZ166" si="369">JY166+10000000</f>
        <v>2340000000</v>
      </c>
      <c r="KA166" s="492">
        <f t="shared" ref="KA166" si="370">JZ166+10000000</f>
        <v>2350000000</v>
      </c>
      <c r="KB166" s="492">
        <f t="shared" ref="KB166" si="371">KA166+10000000</f>
        <v>2360000000</v>
      </c>
      <c r="KC166" s="492">
        <f t="shared" ref="KC166" si="372">KB166+10000000</f>
        <v>2370000000</v>
      </c>
      <c r="KD166" s="492">
        <f t="shared" ref="KD166" si="373">KC166+10000000</f>
        <v>2380000000</v>
      </c>
      <c r="KE166" s="492">
        <f t="shared" ref="KE166" si="374">KD166+10000000</f>
        <v>2390000000</v>
      </c>
      <c r="KF166" s="492">
        <f t="shared" ref="KF166" si="375">KE166+10000000</f>
        <v>2400000000</v>
      </c>
      <c r="KG166" s="492">
        <f t="shared" ref="KG166" si="376">KF166+10000000</f>
        <v>2410000000</v>
      </c>
      <c r="KH166" s="492">
        <f t="shared" ref="KH166" si="377">KG166+10000000</f>
        <v>2420000000</v>
      </c>
      <c r="KI166" s="492">
        <f t="shared" ref="KI166" si="378">KH166+10000000</f>
        <v>2430000000</v>
      </c>
      <c r="KJ166" s="492">
        <f t="shared" ref="KJ166" si="379">KI166+10000000</f>
        <v>2440000000</v>
      </c>
      <c r="KK166" s="492">
        <f t="shared" ref="KK166" si="380">KJ166+10000000</f>
        <v>2450000000</v>
      </c>
      <c r="KL166" s="492">
        <f t="shared" ref="KL166" si="381">KK166+10000000</f>
        <v>2460000000</v>
      </c>
      <c r="KM166" s="492">
        <f t="shared" ref="KM166" si="382">KL166+10000000</f>
        <v>2470000000</v>
      </c>
      <c r="KN166" s="492">
        <f t="shared" ref="KN166" si="383">KM166+10000000</f>
        <v>2480000000</v>
      </c>
      <c r="KO166" s="492">
        <f t="shared" ref="KO166" si="384">KN166+10000000</f>
        <v>2490000000</v>
      </c>
      <c r="KP166" s="492">
        <f t="shared" ref="KP166" si="385">KO166+10000000</f>
        <v>2500000000</v>
      </c>
      <c r="KS166" s="243"/>
      <c r="KT166" s="243"/>
      <c r="KU166" s="243"/>
      <c r="KX166" s="225" t="s">
        <v>196</v>
      </c>
      <c r="KY166" s="245" t="s">
        <v>276</v>
      </c>
    </row>
    <row r="167" spans="1:311" outlineLevel="1" x14ac:dyDescent="0.25">
      <c r="A167" s="416" t="s">
        <v>406</v>
      </c>
      <c r="B167" s="491">
        <v>2000000000</v>
      </c>
      <c r="C167" s="492">
        <f>B167-10000000</f>
        <v>1990000000</v>
      </c>
      <c r="D167" s="492">
        <f t="shared" si="286"/>
        <v>1980000000</v>
      </c>
      <c r="E167" s="492">
        <f t="shared" si="286"/>
        <v>1970000000</v>
      </c>
      <c r="F167" s="492">
        <f t="shared" si="286"/>
        <v>1960000000</v>
      </c>
      <c r="G167" s="492">
        <f t="shared" si="286"/>
        <v>1950000000</v>
      </c>
      <c r="H167" s="492">
        <f t="shared" si="286"/>
        <v>1940000000</v>
      </c>
      <c r="I167" s="492">
        <f t="shared" si="286"/>
        <v>1930000000</v>
      </c>
      <c r="J167" s="492">
        <f t="shared" si="286"/>
        <v>1920000000</v>
      </c>
      <c r="K167" s="492">
        <f t="shared" si="286"/>
        <v>1910000000</v>
      </c>
      <c r="L167" s="492">
        <f t="shared" si="286"/>
        <v>1900000000</v>
      </c>
      <c r="M167" s="492">
        <f t="shared" si="286"/>
        <v>1890000000</v>
      </c>
      <c r="N167" s="492">
        <f t="shared" si="286"/>
        <v>1880000000</v>
      </c>
      <c r="O167" s="492">
        <f t="shared" si="286"/>
        <v>1870000000</v>
      </c>
      <c r="P167" s="492">
        <f t="shared" si="286"/>
        <v>1860000000</v>
      </c>
      <c r="Q167" s="492">
        <f t="shared" si="286"/>
        <v>1850000000</v>
      </c>
      <c r="R167" s="492">
        <f t="shared" si="286"/>
        <v>1840000000</v>
      </c>
      <c r="S167" s="492">
        <f t="shared" si="286"/>
        <v>1830000000</v>
      </c>
      <c r="T167" s="492">
        <f t="shared" si="286"/>
        <v>1820000000</v>
      </c>
      <c r="U167" s="492">
        <f t="shared" si="286"/>
        <v>1810000000</v>
      </c>
      <c r="V167" s="492">
        <f t="shared" si="286"/>
        <v>1800000000</v>
      </c>
      <c r="W167" s="492">
        <f t="shared" si="286"/>
        <v>1790000000</v>
      </c>
      <c r="X167" s="492">
        <f t="shared" si="286"/>
        <v>1780000000</v>
      </c>
      <c r="Y167" s="492">
        <f t="shared" si="286"/>
        <v>1770000000</v>
      </c>
      <c r="Z167" s="492">
        <f t="shared" si="286"/>
        <v>1760000000</v>
      </c>
      <c r="AA167" s="492">
        <f t="shared" si="286"/>
        <v>1750000000</v>
      </c>
      <c r="AB167" s="492">
        <f t="shared" si="286"/>
        <v>1740000000</v>
      </c>
      <c r="AC167" s="492">
        <f t="shared" si="286"/>
        <v>1730000000</v>
      </c>
      <c r="AD167" s="492">
        <f t="shared" si="286"/>
        <v>1720000000</v>
      </c>
      <c r="AE167" s="492">
        <f t="shared" si="286"/>
        <v>1710000000</v>
      </c>
      <c r="AF167" s="492">
        <f t="shared" si="286"/>
        <v>1700000000</v>
      </c>
      <c r="AG167" s="492">
        <f t="shared" si="286"/>
        <v>1690000000</v>
      </c>
      <c r="AH167" s="492">
        <f t="shared" si="286"/>
        <v>1680000000</v>
      </c>
      <c r="AI167" s="492">
        <f t="shared" si="286"/>
        <v>1670000000</v>
      </c>
      <c r="AJ167" s="492">
        <f t="shared" si="286"/>
        <v>1660000000</v>
      </c>
      <c r="AK167" s="492">
        <f t="shared" si="286"/>
        <v>1650000000</v>
      </c>
      <c r="AL167" s="492">
        <f t="shared" si="286"/>
        <v>1640000000</v>
      </c>
      <c r="AM167" s="492">
        <f t="shared" si="286"/>
        <v>1630000000</v>
      </c>
      <c r="AN167" s="492">
        <f t="shared" si="286"/>
        <v>1620000000</v>
      </c>
      <c r="AO167" s="492">
        <f t="shared" si="286"/>
        <v>1610000000</v>
      </c>
      <c r="AP167" s="492">
        <f t="shared" si="286"/>
        <v>1600000000</v>
      </c>
      <c r="AQ167" s="492">
        <f t="shared" si="286"/>
        <v>1590000000</v>
      </c>
      <c r="AR167" s="492">
        <f t="shared" si="286"/>
        <v>1580000000</v>
      </c>
      <c r="AS167" s="492">
        <f t="shared" si="286"/>
        <v>1570000000</v>
      </c>
      <c r="AT167" s="492">
        <f t="shared" si="286"/>
        <v>1560000000</v>
      </c>
      <c r="AU167" s="492">
        <f t="shared" si="286"/>
        <v>1550000000</v>
      </c>
      <c r="AV167" s="492">
        <f t="shared" si="286"/>
        <v>1540000000</v>
      </c>
      <c r="AW167" s="492">
        <f t="shared" si="286"/>
        <v>1530000000</v>
      </c>
      <c r="AX167" s="492">
        <f t="shared" si="286"/>
        <v>1520000000</v>
      </c>
      <c r="AY167" s="492">
        <f t="shared" si="286"/>
        <v>1510000000</v>
      </c>
      <c r="AZ167" s="492">
        <f t="shared" si="286"/>
        <v>1500000000</v>
      </c>
      <c r="BA167" s="492">
        <f t="shared" si="286"/>
        <v>1490000000</v>
      </c>
      <c r="BB167" s="492">
        <f t="shared" si="286"/>
        <v>1480000000</v>
      </c>
      <c r="BC167" s="492">
        <f t="shared" si="286"/>
        <v>1470000000</v>
      </c>
      <c r="BD167" s="492">
        <f t="shared" si="286"/>
        <v>1460000000</v>
      </c>
      <c r="BE167" s="492">
        <f t="shared" si="286"/>
        <v>1450000000</v>
      </c>
      <c r="BF167" s="492">
        <f t="shared" si="286"/>
        <v>1440000000</v>
      </c>
      <c r="BG167" s="492">
        <f t="shared" si="286"/>
        <v>1430000000</v>
      </c>
      <c r="BH167" s="492">
        <f t="shared" si="286"/>
        <v>1420000000</v>
      </c>
      <c r="BI167" s="492">
        <f t="shared" si="286"/>
        <v>1410000000</v>
      </c>
      <c r="BJ167" s="492">
        <f t="shared" si="286"/>
        <v>1400000000</v>
      </c>
      <c r="BK167" s="492">
        <f t="shared" si="286"/>
        <v>1390000000</v>
      </c>
      <c r="BL167" s="492">
        <f t="shared" si="286"/>
        <v>1380000000</v>
      </c>
      <c r="BM167" s="492">
        <f t="shared" si="286"/>
        <v>1370000000</v>
      </c>
      <c r="BN167" s="492">
        <f t="shared" si="286"/>
        <v>1360000000</v>
      </c>
      <c r="BO167" s="492">
        <f t="shared" si="286"/>
        <v>1350000000</v>
      </c>
      <c r="BP167" s="492">
        <f t="shared" si="287"/>
        <v>1340000000</v>
      </c>
      <c r="BQ167" s="492">
        <f t="shared" si="287"/>
        <v>1330000000</v>
      </c>
      <c r="BR167" s="492">
        <f t="shared" si="287"/>
        <v>1320000000</v>
      </c>
      <c r="BS167" s="492">
        <f t="shared" si="287"/>
        <v>1310000000</v>
      </c>
      <c r="BT167" s="492">
        <f t="shared" si="287"/>
        <v>1300000000</v>
      </c>
      <c r="BU167" s="492">
        <f t="shared" si="287"/>
        <v>1290000000</v>
      </c>
      <c r="BV167" s="492">
        <f t="shared" si="287"/>
        <v>1280000000</v>
      </c>
      <c r="BW167" s="492">
        <f t="shared" si="287"/>
        <v>1270000000</v>
      </c>
      <c r="BX167" s="492">
        <f t="shared" si="287"/>
        <v>1260000000</v>
      </c>
      <c r="BY167" s="492">
        <f t="shared" si="287"/>
        <v>1250000000</v>
      </c>
      <c r="BZ167" s="492">
        <f t="shared" si="287"/>
        <v>1240000000</v>
      </c>
      <c r="CA167" s="492">
        <f t="shared" si="287"/>
        <v>1230000000</v>
      </c>
      <c r="CB167" s="492">
        <f t="shared" si="287"/>
        <v>1220000000</v>
      </c>
      <c r="CC167" s="492">
        <f t="shared" si="287"/>
        <v>1210000000</v>
      </c>
      <c r="CD167" s="492">
        <f t="shared" si="287"/>
        <v>1200000000</v>
      </c>
      <c r="CE167" s="492">
        <f t="shared" si="287"/>
        <v>1190000000</v>
      </c>
      <c r="CF167" s="492">
        <f t="shared" si="287"/>
        <v>1180000000</v>
      </c>
      <c r="CG167" s="492">
        <f t="shared" si="287"/>
        <v>1170000000</v>
      </c>
      <c r="CH167" s="492">
        <f t="shared" si="287"/>
        <v>1160000000</v>
      </c>
      <c r="CI167" s="492">
        <f t="shared" si="287"/>
        <v>1150000000</v>
      </c>
      <c r="CJ167" s="492">
        <f t="shared" si="287"/>
        <v>1140000000</v>
      </c>
      <c r="CK167" s="492">
        <f t="shared" si="287"/>
        <v>1130000000</v>
      </c>
      <c r="CL167" s="492">
        <f t="shared" si="287"/>
        <v>1120000000</v>
      </c>
      <c r="CM167" s="492">
        <f t="shared" si="287"/>
        <v>1110000000</v>
      </c>
      <c r="CN167" s="492">
        <f t="shared" si="287"/>
        <v>1100000000</v>
      </c>
      <c r="CO167" s="492">
        <f t="shared" si="287"/>
        <v>1090000000</v>
      </c>
      <c r="CP167" s="492">
        <f t="shared" si="287"/>
        <v>1080000000</v>
      </c>
      <c r="CQ167" s="492">
        <f t="shared" si="287"/>
        <v>1070000000</v>
      </c>
      <c r="CR167" s="492">
        <f t="shared" si="287"/>
        <v>1060000000</v>
      </c>
      <c r="CS167" s="492">
        <f t="shared" si="287"/>
        <v>1050000000</v>
      </c>
      <c r="CT167" s="492">
        <f t="shared" si="287"/>
        <v>1040000000</v>
      </c>
      <c r="CU167" s="492">
        <f t="shared" si="287"/>
        <v>1030000000</v>
      </c>
      <c r="CV167" s="492">
        <f t="shared" si="287"/>
        <v>1020000000</v>
      </c>
      <c r="CW167" s="492">
        <f t="shared" si="287"/>
        <v>1010000000</v>
      </c>
      <c r="CX167" s="492">
        <f t="shared" si="287"/>
        <v>1000000000</v>
      </c>
      <c r="CY167" s="492">
        <f t="shared" si="287"/>
        <v>990000000</v>
      </c>
      <c r="CZ167" s="492">
        <f t="shared" si="287"/>
        <v>980000000</v>
      </c>
      <c r="DA167" s="492">
        <f t="shared" si="287"/>
        <v>970000000</v>
      </c>
      <c r="DB167" s="492">
        <f t="shared" si="287"/>
        <v>960000000</v>
      </c>
      <c r="DC167" s="492">
        <f t="shared" si="287"/>
        <v>950000000</v>
      </c>
      <c r="DD167" s="492">
        <f t="shared" si="287"/>
        <v>940000000</v>
      </c>
      <c r="DE167" s="492">
        <f t="shared" si="287"/>
        <v>930000000</v>
      </c>
      <c r="DF167" s="492">
        <f t="shared" si="287"/>
        <v>920000000</v>
      </c>
      <c r="DG167" s="492">
        <f t="shared" si="287"/>
        <v>910000000</v>
      </c>
      <c r="DH167" s="492">
        <f t="shared" si="287"/>
        <v>900000000</v>
      </c>
      <c r="DI167" s="492">
        <f t="shared" si="287"/>
        <v>890000000</v>
      </c>
      <c r="DJ167" s="492">
        <f t="shared" si="287"/>
        <v>880000000</v>
      </c>
      <c r="DK167" s="492">
        <f t="shared" si="287"/>
        <v>870000000</v>
      </c>
      <c r="DL167" s="492">
        <f t="shared" si="287"/>
        <v>860000000</v>
      </c>
      <c r="DM167" s="492">
        <f t="shared" si="287"/>
        <v>850000000</v>
      </c>
      <c r="DN167" s="492">
        <f t="shared" si="287"/>
        <v>840000000</v>
      </c>
      <c r="DO167" s="492">
        <f t="shared" si="287"/>
        <v>830000000</v>
      </c>
      <c r="DP167" s="492">
        <f t="shared" si="287"/>
        <v>820000000</v>
      </c>
      <c r="DQ167" s="492">
        <f t="shared" si="287"/>
        <v>810000000</v>
      </c>
      <c r="DR167" s="492">
        <f t="shared" si="287"/>
        <v>800000000</v>
      </c>
      <c r="DS167" s="492">
        <f t="shared" si="287"/>
        <v>790000000</v>
      </c>
      <c r="DT167" s="492">
        <f t="shared" si="287"/>
        <v>780000000</v>
      </c>
      <c r="DU167" s="492">
        <f t="shared" si="287"/>
        <v>770000000</v>
      </c>
      <c r="DV167" s="492">
        <f t="shared" si="287"/>
        <v>760000000</v>
      </c>
      <c r="DW167" s="492">
        <f t="shared" si="287"/>
        <v>750000000</v>
      </c>
      <c r="DX167" s="492">
        <f t="shared" si="287"/>
        <v>740000000</v>
      </c>
      <c r="DY167" s="492">
        <f t="shared" si="287"/>
        <v>730000000</v>
      </c>
      <c r="DZ167" s="492">
        <f t="shared" si="287"/>
        <v>720000000</v>
      </c>
      <c r="EA167" s="492">
        <f t="shared" si="287"/>
        <v>710000000</v>
      </c>
      <c r="EB167" s="492">
        <f t="shared" si="288"/>
        <v>700000000</v>
      </c>
      <c r="EC167" s="492">
        <f t="shared" si="288"/>
        <v>690000000</v>
      </c>
      <c r="ED167" s="492">
        <f t="shared" si="288"/>
        <v>680000000</v>
      </c>
      <c r="EE167" s="492">
        <f t="shared" si="288"/>
        <v>670000000</v>
      </c>
      <c r="EF167" s="492">
        <f t="shared" si="288"/>
        <v>660000000</v>
      </c>
      <c r="EG167" s="492">
        <f t="shared" si="288"/>
        <v>650000000</v>
      </c>
      <c r="EH167" s="492">
        <f t="shared" si="288"/>
        <v>640000000</v>
      </c>
      <c r="EI167" s="492">
        <f t="shared" si="288"/>
        <v>630000000</v>
      </c>
      <c r="EJ167" s="492">
        <f t="shared" si="288"/>
        <v>620000000</v>
      </c>
      <c r="EK167" s="492">
        <f t="shared" si="288"/>
        <v>610000000</v>
      </c>
      <c r="EL167" s="492">
        <f t="shared" si="288"/>
        <v>600000000</v>
      </c>
      <c r="EM167" s="492">
        <f t="shared" si="288"/>
        <v>590000000</v>
      </c>
      <c r="EN167" s="492">
        <f t="shared" si="288"/>
        <v>580000000</v>
      </c>
      <c r="EO167" s="492">
        <f t="shared" si="288"/>
        <v>570000000</v>
      </c>
      <c r="EP167" s="492">
        <f t="shared" si="288"/>
        <v>560000000</v>
      </c>
      <c r="EQ167" s="492">
        <f t="shared" si="288"/>
        <v>550000000</v>
      </c>
      <c r="ER167" s="492">
        <f t="shared" si="288"/>
        <v>540000000</v>
      </c>
      <c r="ES167" s="492">
        <f t="shared" si="288"/>
        <v>530000000</v>
      </c>
      <c r="ET167" s="492">
        <f t="shared" si="288"/>
        <v>520000000</v>
      </c>
      <c r="EU167" s="492">
        <f t="shared" si="288"/>
        <v>510000000</v>
      </c>
      <c r="EV167" s="492">
        <f t="shared" si="288"/>
        <v>500000000</v>
      </c>
      <c r="EW167" s="492">
        <f t="shared" si="288"/>
        <v>490000000</v>
      </c>
      <c r="EX167" s="492">
        <f t="shared" si="288"/>
        <v>480000000</v>
      </c>
      <c r="EY167" s="492">
        <f t="shared" si="288"/>
        <v>470000000</v>
      </c>
      <c r="EZ167" s="492">
        <f t="shared" si="288"/>
        <v>460000000</v>
      </c>
      <c r="FA167" s="492">
        <f t="shared" si="288"/>
        <v>450000000</v>
      </c>
      <c r="FB167" s="492">
        <f t="shared" si="288"/>
        <v>440000000</v>
      </c>
      <c r="FC167" s="492">
        <f t="shared" si="288"/>
        <v>430000000</v>
      </c>
      <c r="FD167" s="492">
        <f t="shared" si="288"/>
        <v>420000000</v>
      </c>
      <c r="FE167" s="492">
        <f t="shared" si="288"/>
        <v>410000000</v>
      </c>
      <c r="FF167" s="492">
        <f t="shared" si="288"/>
        <v>400000000</v>
      </c>
      <c r="FG167" s="492">
        <f t="shared" si="288"/>
        <v>390000000</v>
      </c>
      <c r="FH167" s="492">
        <f t="shared" si="288"/>
        <v>380000000</v>
      </c>
      <c r="FI167" s="492">
        <f t="shared" si="288"/>
        <v>370000000</v>
      </c>
      <c r="FJ167" s="492">
        <f t="shared" si="288"/>
        <v>360000000</v>
      </c>
      <c r="FK167" s="492">
        <f t="shared" si="288"/>
        <v>350000000</v>
      </c>
      <c r="FL167" s="492">
        <f t="shared" si="288"/>
        <v>340000000</v>
      </c>
      <c r="FM167" s="492">
        <f t="shared" si="288"/>
        <v>330000000</v>
      </c>
      <c r="FN167" s="492">
        <f t="shared" si="288"/>
        <v>320000000</v>
      </c>
      <c r="FO167" s="492">
        <f t="shared" si="288"/>
        <v>310000000</v>
      </c>
      <c r="FP167" s="492">
        <f t="shared" si="288"/>
        <v>300000000</v>
      </c>
      <c r="FQ167" s="492">
        <f t="shared" si="288"/>
        <v>290000000</v>
      </c>
      <c r="FR167" s="492">
        <f t="shared" si="288"/>
        <v>280000000</v>
      </c>
      <c r="FS167" s="492">
        <f t="shared" si="288"/>
        <v>270000000</v>
      </c>
      <c r="FT167" s="492">
        <f t="shared" si="288"/>
        <v>260000000</v>
      </c>
      <c r="FU167" s="492">
        <f t="shared" si="288"/>
        <v>250000000</v>
      </c>
      <c r="FV167" s="492">
        <f t="shared" si="288"/>
        <v>240000000</v>
      </c>
      <c r="FW167" s="492">
        <f t="shared" si="288"/>
        <v>230000000</v>
      </c>
      <c r="FX167" s="492">
        <f t="shared" si="288"/>
        <v>220000000</v>
      </c>
      <c r="FY167" s="492">
        <f t="shared" si="288"/>
        <v>210000000</v>
      </c>
      <c r="FZ167" s="492">
        <f t="shared" si="288"/>
        <v>200000000</v>
      </c>
      <c r="GA167" s="492">
        <f t="shared" si="288"/>
        <v>190000000</v>
      </c>
      <c r="GB167" s="492">
        <f t="shared" si="288"/>
        <v>180000000</v>
      </c>
      <c r="GC167" s="492">
        <f t="shared" si="288"/>
        <v>170000000</v>
      </c>
      <c r="GD167" s="492">
        <f t="shared" si="288"/>
        <v>160000000</v>
      </c>
      <c r="GE167" s="492">
        <f t="shared" si="288"/>
        <v>150000000</v>
      </c>
      <c r="GF167" s="492">
        <f t="shared" si="288"/>
        <v>140000000</v>
      </c>
      <c r="GG167" s="492">
        <f t="shared" si="288"/>
        <v>130000000</v>
      </c>
      <c r="GH167" s="492">
        <f t="shared" si="288"/>
        <v>120000000</v>
      </c>
      <c r="GI167" s="492">
        <f t="shared" si="288"/>
        <v>110000000</v>
      </c>
      <c r="GJ167" s="492">
        <f t="shared" si="288"/>
        <v>100000000</v>
      </c>
      <c r="GK167" s="492">
        <f t="shared" si="288"/>
        <v>90000000</v>
      </c>
      <c r="GL167" s="492">
        <f t="shared" si="288"/>
        <v>80000000</v>
      </c>
      <c r="GM167" s="492">
        <f t="shared" si="288"/>
        <v>70000000</v>
      </c>
      <c r="GN167" s="492">
        <f t="shared" si="289"/>
        <v>60000000</v>
      </c>
      <c r="GO167" s="492">
        <f t="shared" si="289"/>
        <v>50000000</v>
      </c>
      <c r="GP167" s="492">
        <f t="shared" si="289"/>
        <v>40000000</v>
      </c>
      <c r="GQ167" s="492">
        <f t="shared" si="289"/>
        <v>30000000</v>
      </c>
      <c r="GR167" s="492">
        <f t="shared" si="289"/>
        <v>20000000</v>
      </c>
      <c r="GS167" s="492">
        <f t="shared" si="289"/>
        <v>10000000</v>
      </c>
      <c r="GT167" s="492">
        <f t="shared" si="289"/>
        <v>0</v>
      </c>
      <c r="GU167" s="492">
        <f t="shared" si="289"/>
        <v>-10000000</v>
      </c>
      <c r="GV167" s="492">
        <f t="shared" si="289"/>
        <v>-20000000</v>
      </c>
      <c r="GW167" s="492">
        <f t="shared" si="289"/>
        <v>-30000000</v>
      </c>
      <c r="GX167" s="492">
        <f t="shared" si="289"/>
        <v>-40000000</v>
      </c>
      <c r="GY167" s="492">
        <f t="shared" si="289"/>
        <v>-50000000</v>
      </c>
      <c r="GZ167" s="492">
        <f t="shared" si="289"/>
        <v>-60000000</v>
      </c>
      <c r="HA167" s="492">
        <f t="shared" si="289"/>
        <v>-70000000</v>
      </c>
      <c r="HB167" s="492">
        <f t="shared" si="289"/>
        <v>-80000000</v>
      </c>
      <c r="HC167" s="492">
        <f t="shared" si="289"/>
        <v>-90000000</v>
      </c>
      <c r="HD167" s="492">
        <f t="shared" si="289"/>
        <v>-100000000</v>
      </c>
      <c r="HE167" s="492">
        <f t="shared" si="289"/>
        <v>-110000000</v>
      </c>
      <c r="HF167" s="492">
        <f t="shared" si="289"/>
        <v>-120000000</v>
      </c>
      <c r="HG167" s="492">
        <f t="shared" si="289"/>
        <v>-130000000</v>
      </c>
      <c r="HH167" s="492">
        <f t="shared" si="289"/>
        <v>-140000000</v>
      </c>
      <c r="HI167" s="492">
        <f t="shared" si="289"/>
        <v>-150000000</v>
      </c>
      <c r="HJ167" s="492">
        <f t="shared" si="289"/>
        <v>-160000000</v>
      </c>
      <c r="HK167" s="492">
        <f t="shared" si="289"/>
        <v>-170000000</v>
      </c>
      <c r="HL167" s="492">
        <f t="shared" si="289"/>
        <v>-180000000</v>
      </c>
      <c r="HM167" s="492">
        <f t="shared" si="289"/>
        <v>-190000000</v>
      </c>
      <c r="HN167" s="492">
        <f t="shared" si="289"/>
        <v>-200000000</v>
      </c>
      <c r="HO167" s="492">
        <f t="shared" si="289"/>
        <v>-210000000</v>
      </c>
      <c r="HP167" s="492">
        <f t="shared" si="289"/>
        <v>-220000000</v>
      </c>
      <c r="HQ167" s="492">
        <f t="shared" si="289"/>
        <v>-230000000</v>
      </c>
      <c r="HR167" s="492">
        <f t="shared" si="289"/>
        <v>-240000000</v>
      </c>
      <c r="HS167" s="492">
        <f t="shared" si="289"/>
        <v>-250000000</v>
      </c>
      <c r="HT167" s="492">
        <f t="shared" si="289"/>
        <v>-260000000</v>
      </c>
      <c r="HU167" s="492">
        <f t="shared" si="289"/>
        <v>-270000000</v>
      </c>
      <c r="HV167" s="492">
        <f t="shared" si="289"/>
        <v>-280000000</v>
      </c>
      <c r="HW167" s="492">
        <f t="shared" si="289"/>
        <v>-290000000</v>
      </c>
      <c r="HX167" s="492">
        <f t="shared" si="289"/>
        <v>-300000000</v>
      </c>
      <c r="HY167" s="492">
        <f t="shared" si="289"/>
        <v>-310000000</v>
      </c>
      <c r="HZ167" s="492">
        <f t="shared" si="289"/>
        <v>-320000000</v>
      </c>
      <c r="IA167" s="492">
        <f t="shared" si="289"/>
        <v>-330000000</v>
      </c>
      <c r="IB167" s="492">
        <f t="shared" si="289"/>
        <v>-340000000</v>
      </c>
      <c r="IC167" s="492">
        <f t="shared" si="289"/>
        <v>-350000000</v>
      </c>
      <c r="ID167" s="492">
        <f t="shared" si="289"/>
        <v>-360000000</v>
      </c>
      <c r="IE167" s="492">
        <f t="shared" si="289"/>
        <v>-370000000</v>
      </c>
      <c r="IF167" s="492">
        <f t="shared" si="289"/>
        <v>-380000000</v>
      </c>
      <c r="IG167" s="492">
        <f t="shared" si="289"/>
        <v>-390000000</v>
      </c>
      <c r="IH167" s="492">
        <f t="shared" si="289"/>
        <v>-400000000</v>
      </c>
      <c r="II167" s="492">
        <f t="shared" si="289"/>
        <v>-410000000</v>
      </c>
      <c r="IJ167" s="492">
        <f t="shared" si="289"/>
        <v>-420000000</v>
      </c>
      <c r="IK167" s="492">
        <f t="shared" si="289"/>
        <v>-430000000</v>
      </c>
      <c r="IL167" s="492">
        <f t="shared" si="289"/>
        <v>-440000000</v>
      </c>
      <c r="IM167" s="492">
        <f t="shared" si="289"/>
        <v>-450000000</v>
      </c>
      <c r="IN167" s="492">
        <f t="shared" si="289"/>
        <v>-460000000</v>
      </c>
      <c r="IO167" s="492">
        <f t="shared" si="289"/>
        <v>-470000000</v>
      </c>
      <c r="IP167" s="492">
        <f t="shared" si="289"/>
        <v>-480000000</v>
      </c>
      <c r="IQ167" s="492">
        <f t="shared" si="289"/>
        <v>-490000000</v>
      </c>
      <c r="IR167" s="492">
        <f t="shared" si="289"/>
        <v>-500000000</v>
      </c>
      <c r="IS167" s="492">
        <f t="shared" si="289"/>
        <v>-510000000</v>
      </c>
      <c r="IT167" s="492">
        <f t="shared" si="289"/>
        <v>-520000000</v>
      </c>
      <c r="IU167" s="492">
        <f t="shared" si="289"/>
        <v>-530000000</v>
      </c>
      <c r="IV167" s="492">
        <f t="shared" si="289"/>
        <v>-540000000</v>
      </c>
      <c r="IW167" s="492">
        <f t="shared" ref="IW167" si="386">IV167-10000000</f>
        <v>-550000000</v>
      </c>
      <c r="IX167" s="492">
        <f t="shared" ref="IX167" si="387">IW167-10000000</f>
        <v>-560000000</v>
      </c>
      <c r="IY167" s="492">
        <f t="shared" ref="IY167" si="388">IX167-10000000</f>
        <v>-570000000</v>
      </c>
      <c r="IZ167" s="492">
        <f t="shared" ref="IZ167" si="389">IY167-10000000</f>
        <v>-580000000</v>
      </c>
      <c r="JA167" s="492">
        <f t="shared" ref="JA167" si="390">IZ167-10000000</f>
        <v>-590000000</v>
      </c>
      <c r="JB167" s="492">
        <f t="shared" ref="JB167" si="391">JA167-10000000</f>
        <v>-600000000</v>
      </c>
      <c r="JC167" s="492">
        <f t="shared" ref="JC167" si="392">JB167-10000000</f>
        <v>-610000000</v>
      </c>
      <c r="JD167" s="492">
        <f t="shared" ref="JD167" si="393">JC167-10000000</f>
        <v>-620000000</v>
      </c>
      <c r="JE167" s="492">
        <f t="shared" ref="JE167" si="394">JD167-10000000</f>
        <v>-630000000</v>
      </c>
      <c r="JF167" s="492">
        <f t="shared" ref="JF167" si="395">JE167-10000000</f>
        <v>-640000000</v>
      </c>
      <c r="JG167" s="492">
        <f t="shared" ref="JG167" si="396">JF167-10000000</f>
        <v>-650000000</v>
      </c>
      <c r="JH167" s="492">
        <f t="shared" ref="JH167" si="397">JG167-10000000</f>
        <v>-660000000</v>
      </c>
      <c r="JI167" s="492">
        <f t="shared" ref="JI167" si="398">JH167-10000000</f>
        <v>-670000000</v>
      </c>
      <c r="JJ167" s="492">
        <f t="shared" ref="JJ167" si="399">JI167-10000000</f>
        <v>-680000000</v>
      </c>
      <c r="JK167" s="492">
        <f t="shared" ref="JK167" si="400">JJ167-10000000</f>
        <v>-690000000</v>
      </c>
      <c r="JL167" s="492">
        <f t="shared" ref="JL167" si="401">JK167-10000000</f>
        <v>-700000000</v>
      </c>
      <c r="JM167" s="492">
        <f t="shared" ref="JM167" si="402">JL167-10000000</f>
        <v>-710000000</v>
      </c>
      <c r="JN167" s="492">
        <f t="shared" ref="JN167" si="403">JM167-10000000</f>
        <v>-720000000</v>
      </c>
      <c r="JO167" s="492">
        <f t="shared" ref="JO167" si="404">JN167-10000000</f>
        <v>-730000000</v>
      </c>
      <c r="JP167" s="492">
        <f t="shared" ref="JP167" si="405">JO167-10000000</f>
        <v>-740000000</v>
      </c>
      <c r="JQ167" s="492">
        <f t="shared" ref="JQ167" si="406">JP167-10000000</f>
        <v>-750000000</v>
      </c>
      <c r="JR167" s="492">
        <f t="shared" ref="JR167" si="407">JQ167-10000000</f>
        <v>-760000000</v>
      </c>
      <c r="JS167" s="492">
        <f t="shared" ref="JS167" si="408">JR167-10000000</f>
        <v>-770000000</v>
      </c>
      <c r="JT167" s="492">
        <f t="shared" ref="JT167" si="409">JS167-10000000</f>
        <v>-780000000</v>
      </c>
      <c r="JU167" s="492">
        <f t="shared" ref="JU167" si="410">JT167-10000000</f>
        <v>-790000000</v>
      </c>
      <c r="JV167" s="492">
        <f t="shared" ref="JV167" si="411">JU167-10000000</f>
        <v>-800000000</v>
      </c>
      <c r="JW167" s="492">
        <f t="shared" ref="JW167" si="412">JV167-10000000</f>
        <v>-810000000</v>
      </c>
      <c r="JX167" s="492">
        <f t="shared" ref="JX167" si="413">JW167-10000000</f>
        <v>-820000000</v>
      </c>
      <c r="JY167" s="492">
        <f t="shared" ref="JY167" si="414">JX167-10000000</f>
        <v>-830000000</v>
      </c>
      <c r="JZ167" s="492">
        <f t="shared" ref="JZ167" si="415">JY167-10000000</f>
        <v>-840000000</v>
      </c>
      <c r="KA167" s="492">
        <f t="shared" ref="KA167" si="416">JZ167-10000000</f>
        <v>-850000000</v>
      </c>
      <c r="KB167" s="492">
        <f t="shared" ref="KB167" si="417">KA167-10000000</f>
        <v>-860000000</v>
      </c>
      <c r="KC167" s="492">
        <f t="shared" ref="KC167" si="418">KB167-10000000</f>
        <v>-870000000</v>
      </c>
      <c r="KD167" s="492">
        <f t="shared" ref="KD167" si="419">KC167-10000000</f>
        <v>-880000000</v>
      </c>
      <c r="KE167" s="492">
        <f t="shared" ref="KE167" si="420">KD167-10000000</f>
        <v>-890000000</v>
      </c>
      <c r="KF167" s="492">
        <f t="shared" ref="KF167" si="421">KE167-10000000</f>
        <v>-900000000</v>
      </c>
      <c r="KG167" s="492">
        <f t="shared" ref="KG167" si="422">KF167-10000000</f>
        <v>-910000000</v>
      </c>
      <c r="KH167" s="492">
        <f t="shared" ref="KH167" si="423">KG167-10000000</f>
        <v>-920000000</v>
      </c>
      <c r="KI167" s="492">
        <f t="shared" ref="KI167" si="424">KH167-10000000</f>
        <v>-930000000</v>
      </c>
      <c r="KJ167" s="492">
        <f t="shared" ref="KJ167" si="425">KI167-10000000</f>
        <v>-940000000</v>
      </c>
      <c r="KK167" s="492">
        <f t="shared" ref="KK167" si="426">KJ167-10000000</f>
        <v>-950000000</v>
      </c>
      <c r="KL167" s="492">
        <f t="shared" ref="KL167" si="427">KK167-10000000</f>
        <v>-960000000</v>
      </c>
      <c r="KM167" s="492">
        <f t="shared" ref="KM167" si="428">KL167-10000000</f>
        <v>-970000000</v>
      </c>
      <c r="KN167" s="492">
        <f t="shared" ref="KN167" si="429">KM167-10000000</f>
        <v>-980000000</v>
      </c>
      <c r="KO167" s="492">
        <f t="shared" ref="KO167" si="430">KN167-10000000</f>
        <v>-990000000</v>
      </c>
      <c r="KP167" s="492">
        <f t="shared" ref="KP167" si="431">KO167-10000000</f>
        <v>-1000000000</v>
      </c>
    </row>
    <row r="168" spans="1:311" outlineLevel="1" x14ac:dyDescent="0.25">
      <c r="A168" s="416" t="s">
        <v>220</v>
      </c>
      <c r="B168" s="420">
        <v>0</v>
      </c>
      <c r="C168" s="417">
        <v>0.5</v>
      </c>
      <c r="D168" s="417">
        <f>C168+0.5</f>
        <v>1</v>
      </c>
      <c r="E168" s="417">
        <f t="shared" ref="E168:BP168" si="432">D168+0.5</f>
        <v>1.5</v>
      </c>
      <c r="F168" s="417">
        <f t="shared" si="432"/>
        <v>2</v>
      </c>
      <c r="G168" s="417">
        <f t="shared" si="432"/>
        <v>2.5</v>
      </c>
      <c r="H168" s="417">
        <f t="shared" si="432"/>
        <v>3</v>
      </c>
      <c r="I168" s="417">
        <f t="shared" si="432"/>
        <v>3.5</v>
      </c>
      <c r="J168" s="417">
        <f t="shared" si="432"/>
        <v>4</v>
      </c>
      <c r="K168" s="417">
        <f t="shared" si="432"/>
        <v>4.5</v>
      </c>
      <c r="L168" s="417">
        <f t="shared" si="432"/>
        <v>5</v>
      </c>
      <c r="M168" s="417">
        <f t="shared" si="432"/>
        <v>5.5</v>
      </c>
      <c r="N168" s="417">
        <f t="shared" si="432"/>
        <v>6</v>
      </c>
      <c r="O168" s="417">
        <f t="shared" si="432"/>
        <v>6.5</v>
      </c>
      <c r="P168" s="417">
        <f t="shared" si="432"/>
        <v>7</v>
      </c>
      <c r="Q168" s="417">
        <f t="shared" si="432"/>
        <v>7.5</v>
      </c>
      <c r="R168" s="417">
        <f t="shared" si="432"/>
        <v>8</v>
      </c>
      <c r="S168" s="417">
        <f t="shared" si="432"/>
        <v>8.5</v>
      </c>
      <c r="T168" s="417">
        <f t="shared" si="432"/>
        <v>9</v>
      </c>
      <c r="U168" s="417">
        <f t="shared" si="432"/>
        <v>9.5</v>
      </c>
      <c r="V168" s="417">
        <f t="shared" si="432"/>
        <v>10</v>
      </c>
      <c r="W168" s="417">
        <f t="shared" si="432"/>
        <v>10.5</v>
      </c>
      <c r="X168" s="417">
        <f t="shared" si="432"/>
        <v>11</v>
      </c>
      <c r="Y168" s="417">
        <f t="shared" si="432"/>
        <v>11.5</v>
      </c>
      <c r="Z168" s="417">
        <f t="shared" si="432"/>
        <v>12</v>
      </c>
      <c r="AA168" s="417">
        <f t="shared" si="432"/>
        <v>12.5</v>
      </c>
      <c r="AB168" s="417">
        <f t="shared" si="432"/>
        <v>13</v>
      </c>
      <c r="AC168" s="417">
        <f t="shared" si="432"/>
        <v>13.5</v>
      </c>
      <c r="AD168" s="417">
        <f t="shared" si="432"/>
        <v>14</v>
      </c>
      <c r="AE168" s="417">
        <f t="shared" si="432"/>
        <v>14.5</v>
      </c>
      <c r="AF168" s="417">
        <f t="shared" si="432"/>
        <v>15</v>
      </c>
      <c r="AG168" s="417">
        <f t="shared" si="432"/>
        <v>15.5</v>
      </c>
      <c r="AH168" s="417">
        <f t="shared" si="432"/>
        <v>16</v>
      </c>
      <c r="AI168" s="417">
        <f t="shared" si="432"/>
        <v>16.5</v>
      </c>
      <c r="AJ168" s="417">
        <f t="shared" si="432"/>
        <v>17</v>
      </c>
      <c r="AK168" s="417">
        <f t="shared" si="432"/>
        <v>17.5</v>
      </c>
      <c r="AL168" s="417">
        <f t="shared" si="432"/>
        <v>18</v>
      </c>
      <c r="AM168" s="417">
        <f t="shared" si="432"/>
        <v>18.5</v>
      </c>
      <c r="AN168" s="417">
        <f t="shared" si="432"/>
        <v>19</v>
      </c>
      <c r="AO168" s="417">
        <f t="shared" si="432"/>
        <v>19.5</v>
      </c>
      <c r="AP168" s="417">
        <f t="shared" si="432"/>
        <v>20</v>
      </c>
      <c r="AQ168" s="417">
        <f t="shared" si="432"/>
        <v>20.5</v>
      </c>
      <c r="AR168" s="417">
        <f t="shared" si="432"/>
        <v>21</v>
      </c>
      <c r="AS168" s="417">
        <f t="shared" si="432"/>
        <v>21.5</v>
      </c>
      <c r="AT168" s="417">
        <f t="shared" si="432"/>
        <v>22</v>
      </c>
      <c r="AU168" s="417">
        <f t="shared" si="432"/>
        <v>22.5</v>
      </c>
      <c r="AV168" s="417">
        <f t="shared" si="432"/>
        <v>23</v>
      </c>
      <c r="AW168" s="417">
        <f t="shared" si="432"/>
        <v>23.5</v>
      </c>
      <c r="AX168" s="417">
        <f t="shared" si="432"/>
        <v>24</v>
      </c>
      <c r="AY168" s="417">
        <f t="shared" si="432"/>
        <v>24.5</v>
      </c>
      <c r="AZ168" s="417">
        <f t="shared" si="432"/>
        <v>25</v>
      </c>
      <c r="BA168" s="417">
        <f t="shared" si="432"/>
        <v>25.5</v>
      </c>
      <c r="BB168" s="417">
        <f t="shared" si="432"/>
        <v>26</v>
      </c>
      <c r="BC168" s="417">
        <f t="shared" si="432"/>
        <v>26.5</v>
      </c>
      <c r="BD168" s="417">
        <f t="shared" si="432"/>
        <v>27</v>
      </c>
      <c r="BE168" s="417">
        <f t="shared" si="432"/>
        <v>27.5</v>
      </c>
      <c r="BF168" s="417">
        <f t="shared" si="432"/>
        <v>28</v>
      </c>
      <c r="BG168" s="417">
        <f t="shared" si="432"/>
        <v>28.5</v>
      </c>
      <c r="BH168" s="417">
        <f t="shared" si="432"/>
        <v>29</v>
      </c>
      <c r="BI168" s="417">
        <f t="shared" si="432"/>
        <v>29.5</v>
      </c>
      <c r="BJ168" s="417">
        <f t="shared" si="432"/>
        <v>30</v>
      </c>
      <c r="BK168" s="417">
        <f t="shared" si="432"/>
        <v>30.5</v>
      </c>
      <c r="BL168" s="417">
        <f t="shared" si="432"/>
        <v>31</v>
      </c>
      <c r="BM168" s="417">
        <f t="shared" si="432"/>
        <v>31.5</v>
      </c>
      <c r="BN168" s="417">
        <f t="shared" si="432"/>
        <v>32</v>
      </c>
      <c r="BO168" s="417">
        <f t="shared" si="432"/>
        <v>32.5</v>
      </c>
      <c r="BP168" s="417">
        <f t="shared" si="432"/>
        <v>33</v>
      </c>
      <c r="BQ168" s="417">
        <f t="shared" ref="BQ168:EB168" si="433">BP168+0.5</f>
        <v>33.5</v>
      </c>
      <c r="BR168" s="417">
        <f t="shared" si="433"/>
        <v>34</v>
      </c>
      <c r="BS168" s="417">
        <f t="shared" si="433"/>
        <v>34.5</v>
      </c>
      <c r="BT168" s="417">
        <f t="shared" si="433"/>
        <v>35</v>
      </c>
      <c r="BU168" s="417">
        <f t="shared" si="433"/>
        <v>35.5</v>
      </c>
      <c r="BV168" s="417">
        <f t="shared" si="433"/>
        <v>36</v>
      </c>
      <c r="BW168" s="417">
        <f t="shared" si="433"/>
        <v>36.5</v>
      </c>
      <c r="BX168" s="417">
        <f t="shared" si="433"/>
        <v>37</v>
      </c>
      <c r="BY168" s="417">
        <f t="shared" si="433"/>
        <v>37.5</v>
      </c>
      <c r="BZ168" s="417">
        <f t="shared" si="433"/>
        <v>38</v>
      </c>
      <c r="CA168" s="417">
        <f t="shared" si="433"/>
        <v>38.5</v>
      </c>
      <c r="CB168" s="417">
        <f t="shared" si="433"/>
        <v>39</v>
      </c>
      <c r="CC168" s="417">
        <f t="shared" si="433"/>
        <v>39.5</v>
      </c>
      <c r="CD168" s="417">
        <f t="shared" si="433"/>
        <v>40</v>
      </c>
      <c r="CE168" s="417">
        <f t="shared" si="433"/>
        <v>40.5</v>
      </c>
      <c r="CF168" s="417">
        <f t="shared" si="433"/>
        <v>41</v>
      </c>
      <c r="CG168" s="417">
        <f t="shared" si="433"/>
        <v>41.5</v>
      </c>
      <c r="CH168" s="417">
        <f t="shared" si="433"/>
        <v>42</v>
      </c>
      <c r="CI168" s="417">
        <f t="shared" si="433"/>
        <v>42.5</v>
      </c>
      <c r="CJ168" s="417">
        <f t="shared" si="433"/>
        <v>43</v>
      </c>
      <c r="CK168" s="417">
        <f t="shared" si="433"/>
        <v>43.5</v>
      </c>
      <c r="CL168" s="417">
        <f t="shared" si="433"/>
        <v>44</v>
      </c>
      <c r="CM168" s="417">
        <f t="shared" si="433"/>
        <v>44.5</v>
      </c>
      <c r="CN168" s="417">
        <f t="shared" si="433"/>
        <v>45</v>
      </c>
      <c r="CO168" s="417">
        <f t="shared" si="433"/>
        <v>45.5</v>
      </c>
      <c r="CP168" s="417">
        <f t="shared" si="433"/>
        <v>46</v>
      </c>
      <c r="CQ168" s="417">
        <f t="shared" si="433"/>
        <v>46.5</v>
      </c>
      <c r="CR168" s="417">
        <f t="shared" si="433"/>
        <v>47</v>
      </c>
      <c r="CS168" s="417">
        <f t="shared" si="433"/>
        <v>47.5</v>
      </c>
      <c r="CT168" s="417">
        <f t="shared" si="433"/>
        <v>48</v>
      </c>
      <c r="CU168" s="417">
        <f t="shared" si="433"/>
        <v>48.5</v>
      </c>
      <c r="CV168" s="417">
        <f t="shared" si="433"/>
        <v>49</v>
      </c>
      <c r="CW168" s="417">
        <f t="shared" si="433"/>
        <v>49.5</v>
      </c>
      <c r="CX168" s="417">
        <f t="shared" si="433"/>
        <v>50</v>
      </c>
      <c r="CY168" s="417">
        <f t="shared" si="433"/>
        <v>50.5</v>
      </c>
      <c r="CZ168" s="417">
        <f t="shared" si="433"/>
        <v>51</v>
      </c>
      <c r="DA168" s="417">
        <f t="shared" si="433"/>
        <v>51.5</v>
      </c>
      <c r="DB168" s="417">
        <f t="shared" si="433"/>
        <v>52</v>
      </c>
      <c r="DC168" s="417">
        <f t="shared" si="433"/>
        <v>52.5</v>
      </c>
      <c r="DD168" s="417">
        <f t="shared" si="433"/>
        <v>53</v>
      </c>
      <c r="DE168" s="417">
        <f t="shared" si="433"/>
        <v>53.5</v>
      </c>
      <c r="DF168" s="417">
        <f t="shared" si="433"/>
        <v>54</v>
      </c>
      <c r="DG168" s="417">
        <f t="shared" si="433"/>
        <v>54.5</v>
      </c>
      <c r="DH168" s="417">
        <f t="shared" si="433"/>
        <v>55</v>
      </c>
      <c r="DI168" s="417">
        <f t="shared" si="433"/>
        <v>55.5</v>
      </c>
      <c r="DJ168" s="417">
        <f t="shared" si="433"/>
        <v>56</v>
      </c>
      <c r="DK168" s="417">
        <f t="shared" si="433"/>
        <v>56.5</v>
      </c>
      <c r="DL168" s="417">
        <f t="shared" si="433"/>
        <v>57</v>
      </c>
      <c r="DM168" s="417">
        <f t="shared" si="433"/>
        <v>57.5</v>
      </c>
      <c r="DN168" s="417">
        <f t="shared" si="433"/>
        <v>58</v>
      </c>
      <c r="DO168" s="417">
        <f t="shared" si="433"/>
        <v>58.5</v>
      </c>
      <c r="DP168" s="417">
        <f t="shared" si="433"/>
        <v>59</v>
      </c>
      <c r="DQ168" s="417">
        <f t="shared" si="433"/>
        <v>59.5</v>
      </c>
      <c r="DR168" s="417">
        <f t="shared" si="433"/>
        <v>60</v>
      </c>
      <c r="DS168" s="417">
        <f t="shared" si="433"/>
        <v>60.5</v>
      </c>
      <c r="DT168" s="417">
        <f t="shared" si="433"/>
        <v>61</v>
      </c>
      <c r="DU168" s="417">
        <f t="shared" si="433"/>
        <v>61.5</v>
      </c>
      <c r="DV168" s="417">
        <f t="shared" si="433"/>
        <v>62</v>
      </c>
      <c r="DW168" s="417">
        <f t="shared" si="433"/>
        <v>62.5</v>
      </c>
      <c r="DX168" s="417">
        <f t="shared" si="433"/>
        <v>63</v>
      </c>
      <c r="DY168" s="417">
        <f t="shared" si="433"/>
        <v>63.5</v>
      </c>
      <c r="DZ168" s="417">
        <f t="shared" si="433"/>
        <v>64</v>
      </c>
      <c r="EA168" s="417">
        <f t="shared" si="433"/>
        <v>64.5</v>
      </c>
      <c r="EB168" s="417">
        <f t="shared" si="433"/>
        <v>65</v>
      </c>
      <c r="EC168" s="417">
        <f t="shared" ref="EC168:GN168" si="434">EB168+0.5</f>
        <v>65.5</v>
      </c>
      <c r="ED168" s="417">
        <f t="shared" si="434"/>
        <v>66</v>
      </c>
      <c r="EE168" s="417">
        <f t="shared" si="434"/>
        <v>66.5</v>
      </c>
      <c r="EF168" s="417">
        <f t="shared" si="434"/>
        <v>67</v>
      </c>
      <c r="EG168" s="417">
        <f t="shared" si="434"/>
        <v>67.5</v>
      </c>
      <c r="EH168" s="417">
        <f t="shared" si="434"/>
        <v>68</v>
      </c>
      <c r="EI168" s="417">
        <f t="shared" si="434"/>
        <v>68.5</v>
      </c>
      <c r="EJ168" s="417">
        <f t="shared" si="434"/>
        <v>69</v>
      </c>
      <c r="EK168" s="417">
        <f t="shared" si="434"/>
        <v>69.5</v>
      </c>
      <c r="EL168" s="417">
        <f t="shared" si="434"/>
        <v>70</v>
      </c>
      <c r="EM168" s="417">
        <f t="shared" si="434"/>
        <v>70.5</v>
      </c>
      <c r="EN168" s="417">
        <f t="shared" si="434"/>
        <v>71</v>
      </c>
      <c r="EO168" s="417">
        <f t="shared" si="434"/>
        <v>71.5</v>
      </c>
      <c r="EP168" s="417">
        <f t="shared" si="434"/>
        <v>72</v>
      </c>
      <c r="EQ168" s="417">
        <f t="shared" si="434"/>
        <v>72.5</v>
      </c>
      <c r="ER168" s="417">
        <f t="shared" si="434"/>
        <v>73</v>
      </c>
      <c r="ES168" s="417">
        <f t="shared" si="434"/>
        <v>73.5</v>
      </c>
      <c r="ET168" s="417">
        <f t="shared" si="434"/>
        <v>74</v>
      </c>
      <c r="EU168" s="417">
        <f t="shared" si="434"/>
        <v>74.5</v>
      </c>
      <c r="EV168" s="417">
        <f t="shared" si="434"/>
        <v>75</v>
      </c>
      <c r="EW168" s="417">
        <f t="shared" si="434"/>
        <v>75.5</v>
      </c>
      <c r="EX168" s="417">
        <f t="shared" si="434"/>
        <v>76</v>
      </c>
      <c r="EY168" s="417">
        <f t="shared" si="434"/>
        <v>76.5</v>
      </c>
      <c r="EZ168" s="417">
        <f t="shared" si="434"/>
        <v>77</v>
      </c>
      <c r="FA168" s="417">
        <f t="shared" si="434"/>
        <v>77.5</v>
      </c>
      <c r="FB168" s="417">
        <f t="shared" si="434"/>
        <v>78</v>
      </c>
      <c r="FC168" s="417">
        <f t="shared" si="434"/>
        <v>78.5</v>
      </c>
      <c r="FD168" s="417">
        <f t="shared" si="434"/>
        <v>79</v>
      </c>
      <c r="FE168" s="417">
        <f t="shared" si="434"/>
        <v>79.5</v>
      </c>
      <c r="FF168" s="417">
        <f t="shared" si="434"/>
        <v>80</v>
      </c>
      <c r="FG168" s="417">
        <f t="shared" si="434"/>
        <v>80.5</v>
      </c>
      <c r="FH168" s="417">
        <f t="shared" si="434"/>
        <v>81</v>
      </c>
      <c r="FI168" s="417">
        <f t="shared" si="434"/>
        <v>81.5</v>
      </c>
      <c r="FJ168" s="417">
        <f t="shared" si="434"/>
        <v>82</v>
      </c>
      <c r="FK168" s="417">
        <f t="shared" si="434"/>
        <v>82.5</v>
      </c>
      <c r="FL168" s="417">
        <f t="shared" si="434"/>
        <v>83</v>
      </c>
      <c r="FM168" s="417">
        <f t="shared" si="434"/>
        <v>83.5</v>
      </c>
      <c r="FN168" s="417">
        <f t="shared" si="434"/>
        <v>84</v>
      </c>
      <c r="FO168" s="417">
        <f t="shared" si="434"/>
        <v>84.5</v>
      </c>
      <c r="FP168" s="417">
        <f t="shared" si="434"/>
        <v>85</v>
      </c>
      <c r="FQ168" s="417">
        <f t="shared" si="434"/>
        <v>85.5</v>
      </c>
      <c r="FR168" s="417">
        <f t="shared" si="434"/>
        <v>86</v>
      </c>
      <c r="FS168" s="417">
        <f t="shared" si="434"/>
        <v>86.5</v>
      </c>
      <c r="FT168" s="417">
        <f t="shared" si="434"/>
        <v>87</v>
      </c>
      <c r="FU168" s="417">
        <f t="shared" si="434"/>
        <v>87.5</v>
      </c>
      <c r="FV168" s="417">
        <f t="shared" si="434"/>
        <v>88</v>
      </c>
      <c r="FW168" s="417">
        <f t="shared" si="434"/>
        <v>88.5</v>
      </c>
      <c r="FX168" s="417">
        <f t="shared" si="434"/>
        <v>89</v>
      </c>
      <c r="FY168" s="417">
        <f t="shared" si="434"/>
        <v>89.5</v>
      </c>
      <c r="FZ168" s="417">
        <f t="shared" si="434"/>
        <v>90</v>
      </c>
      <c r="GA168" s="417">
        <f t="shared" si="434"/>
        <v>90.5</v>
      </c>
      <c r="GB168" s="417">
        <f t="shared" si="434"/>
        <v>91</v>
      </c>
      <c r="GC168" s="417">
        <f t="shared" si="434"/>
        <v>91.5</v>
      </c>
      <c r="GD168" s="417">
        <f t="shared" si="434"/>
        <v>92</v>
      </c>
      <c r="GE168" s="417">
        <f t="shared" si="434"/>
        <v>92.5</v>
      </c>
      <c r="GF168" s="417">
        <f t="shared" si="434"/>
        <v>93</v>
      </c>
      <c r="GG168" s="417">
        <f t="shared" si="434"/>
        <v>93.5</v>
      </c>
      <c r="GH168" s="417">
        <f t="shared" si="434"/>
        <v>94</v>
      </c>
      <c r="GI168" s="417">
        <f t="shared" si="434"/>
        <v>94.5</v>
      </c>
      <c r="GJ168" s="417">
        <f t="shared" si="434"/>
        <v>95</v>
      </c>
      <c r="GK168" s="417">
        <f t="shared" si="434"/>
        <v>95.5</v>
      </c>
      <c r="GL168" s="417">
        <f t="shared" si="434"/>
        <v>96</v>
      </c>
      <c r="GM168" s="417">
        <f t="shared" si="434"/>
        <v>96.5</v>
      </c>
      <c r="GN168" s="417">
        <f t="shared" si="434"/>
        <v>97</v>
      </c>
      <c r="GO168" s="417">
        <f t="shared" ref="GO168:HT168" si="435">GN168+0.5</f>
        <v>97.5</v>
      </c>
      <c r="GP168" s="417">
        <f t="shared" si="435"/>
        <v>98</v>
      </c>
      <c r="GQ168" s="417">
        <f t="shared" si="435"/>
        <v>98.5</v>
      </c>
      <c r="GR168" s="417">
        <f t="shared" si="435"/>
        <v>99</v>
      </c>
      <c r="GS168" s="417">
        <f t="shared" si="435"/>
        <v>99.5</v>
      </c>
      <c r="GT168" s="417">
        <f t="shared" si="435"/>
        <v>100</v>
      </c>
      <c r="GU168" s="417">
        <f t="shared" si="435"/>
        <v>100.5</v>
      </c>
      <c r="GV168" s="417">
        <f t="shared" si="435"/>
        <v>101</v>
      </c>
      <c r="GW168" s="417">
        <f t="shared" si="435"/>
        <v>101.5</v>
      </c>
      <c r="GX168" s="417">
        <f t="shared" si="435"/>
        <v>102</v>
      </c>
      <c r="GY168" s="417">
        <f t="shared" si="435"/>
        <v>102.5</v>
      </c>
      <c r="GZ168" s="417">
        <f t="shared" si="435"/>
        <v>103</v>
      </c>
      <c r="HA168" s="417">
        <f t="shared" si="435"/>
        <v>103.5</v>
      </c>
      <c r="HB168" s="417">
        <f t="shared" si="435"/>
        <v>104</v>
      </c>
      <c r="HC168" s="417">
        <f t="shared" si="435"/>
        <v>104.5</v>
      </c>
      <c r="HD168" s="417">
        <f t="shared" si="435"/>
        <v>105</v>
      </c>
      <c r="HE168" s="417">
        <f t="shared" si="435"/>
        <v>105.5</v>
      </c>
      <c r="HF168" s="417">
        <f t="shared" si="435"/>
        <v>106</v>
      </c>
      <c r="HG168" s="417">
        <f t="shared" si="435"/>
        <v>106.5</v>
      </c>
      <c r="HH168" s="417">
        <f t="shared" si="435"/>
        <v>107</v>
      </c>
      <c r="HI168" s="417">
        <f t="shared" si="435"/>
        <v>107.5</v>
      </c>
      <c r="HJ168" s="417">
        <f t="shared" si="435"/>
        <v>108</v>
      </c>
      <c r="HK168" s="417">
        <f t="shared" si="435"/>
        <v>108.5</v>
      </c>
      <c r="HL168" s="417">
        <f t="shared" si="435"/>
        <v>109</v>
      </c>
      <c r="HM168" s="417">
        <f t="shared" si="435"/>
        <v>109.5</v>
      </c>
      <c r="HN168" s="417">
        <f t="shared" si="435"/>
        <v>110</v>
      </c>
      <c r="HO168" s="417">
        <f t="shared" si="435"/>
        <v>110.5</v>
      </c>
      <c r="HP168" s="417">
        <f t="shared" si="435"/>
        <v>111</v>
      </c>
      <c r="HQ168" s="417">
        <f t="shared" si="435"/>
        <v>111.5</v>
      </c>
      <c r="HR168" s="417">
        <f t="shared" si="435"/>
        <v>112</v>
      </c>
      <c r="HS168" s="417">
        <f t="shared" si="435"/>
        <v>112.5</v>
      </c>
      <c r="HT168" s="417">
        <f t="shared" si="435"/>
        <v>113</v>
      </c>
      <c r="HU168" s="417">
        <f t="shared" ref="HU168:IV168" si="436">HT168+0.5</f>
        <v>113.5</v>
      </c>
      <c r="HV168" s="417">
        <f t="shared" si="436"/>
        <v>114</v>
      </c>
      <c r="HW168" s="417">
        <f t="shared" si="436"/>
        <v>114.5</v>
      </c>
      <c r="HX168" s="417">
        <f t="shared" si="436"/>
        <v>115</v>
      </c>
      <c r="HY168" s="417">
        <f t="shared" si="436"/>
        <v>115.5</v>
      </c>
      <c r="HZ168" s="417">
        <f t="shared" si="436"/>
        <v>116</v>
      </c>
      <c r="IA168" s="417">
        <f t="shared" si="436"/>
        <v>116.5</v>
      </c>
      <c r="IB168" s="417">
        <f t="shared" si="436"/>
        <v>117</v>
      </c>
      <c r="IC168" s="417">
        <f t="shared" si="436"/>
        <v>117.5</v>
      </c>
      <c r="ID168" s="417">
        <f t="shared" si="436"/>
        <v>118</v>
      </c>
      <c r="IE168" s="417">
        <f t="shared" si="436"/>
        <v>118.5</v>
      </c>
      <c r="IF168" s="417">
        <f t="shared" si="436"/>
        <v>119</v>
      </c>
      <c r="IG168" s="417">
        <f t="shared" si="436"/>
        <v>119.5</v>
      </c>
      <c r="IH168" s="417">
        <f t="shared" si="436"/>
        <v>120</v>
      </c>
      <c r="II168" s="417">
        <f t="shared" si="436"/>
        <v>120.5</v>
      </c>
      <c r="IJ168" s="417">
        <f t="shared" si="436"/>
        <v>121</v>
      </c>
      <c r="IK168" s="417">
        <f t="shared" si="436"/>
        <v>121.5</v>
      </c>
      <c r="IL168" s="417">
        <f t="shared" si="436"/>
        <v>122</v>
      </c>
      <c r="IM168" s="417">
        <f t="shared" si="436"/>
        <v>122.5</v>
      </c>
      <c r="IN168" s="417">
        <f t="shared" si="436"/>
        <v>123</v>
      </c>
      <c r="IO168" s="417">
        <f t="shared" si="436"/>
        <v>123.5</v>
      </c>
      <c r="IP168" s="417">
        <f t="shared" si="436"/>
        <v>124</v>
      </c>
      <c r="IQ168" s="417">
        <f t="shared" si="436"/>
        <v>124.5</v>
      </c>
      <c r="IR168" s="417">
        <f t="shared" si="436"/>
        <v>125</v>
      </c>
      <c r="IS168" s="417">
        <f t="shared" si="436"/>
        <v>125.5</v>
      </c>
      <c r="IT168" s="417">
        <f t="shared" si="436"/>
        <v>126</v>
      </c>
      <c r="IU168" s="417">
        <f t="shared" si="436"/>
        <v>126.5</v>
      </c>
      <c r="IV168" s="417">
        <f t="shared" si="436"/>
        <v>127</v>
      </c>
      <c r="IW168" s="417">
        <f t="shared" ref="IW168" si="437">IV168+0.5</f>
        <v>127.5</v>
      </c>
      <c r="IX168" s="417">
        <f t="shared" ref="IX168" si="438">IW168+0.5</f>
        <v>128</v>
      </c>
      <c r="IY168" s="417">
        <f t="shared" ref="IY168" si="439">IX168+0.5</f>
        <v>128.5</v>
      </c>
      <c r="IZ168" s="417">
        <f t="shared" ref="IZ168" si="440">IY168+0.5</f>
        <v>129</v>
      </c>
      <c r="JA168" s="417">
        <f t="shared" ref="JA168" si="441">IZ168+0.5</f>
        <v>129.5</v>
      </c>
      <c r="JB168" s="417">
        <f t="shared" ref="JB168" si="442">JA168+0.5</f>
        <v>130</v>
      </c>
      <c r="JC168" s="417">
        <f t="shared" ref="JC168" si="443">JB168+0.5</f>
        <v>130.5</v>
      </c>
      <c r="JD168" s="417">
        <f t="shared" ref="JD168" si="444">JC168+0.5</f>
        <v>131</v>
      </c>
      <c r="JE168" s="417">
        <f t="shared" ref="JE168" si="445">JD168+0.5</f>
        <v>131.5</v>
      </c>
      <c r="JF168" s="417">
        <f t="shared" ref="JF168" si="446">JE168+0.5</f>
        <v>132</v>
      </c>
      <c r="JG168" s="417">
        <f t="shared" ref="JG168" si="447">JF168+0.5</f>
        <v>132.5</v>
      </c>
      <c r="JH168" s="417">
        <f t="shared" ref="JH168" si="448">JG168+0.5</f>
        <v>133</v>
      </c>
      <c r="JI168" s="417">
        <f t="shared" ref="JI168" si="449">JH168+0.5</f>
        <v>133.5</v>
      </c>
      <c r="JJ168" s="417">
        <f t="shared" ref="JJ168" si="450">JI168+0.5</f>
        <v>134</v>
      </c>
      <c r="JK168" s="417">
        <f t="shared" ref="JK168" si="451">JJ168+0.5</f>
        <v>134.5</v>
      </c>
      <c r="JL168" s="417">
        <f t="shared" ref="JL168" si="452">JK168+0.5</f>
        <v>135</v>
      </c>
      <c r="JM168" s="417">
        <f t="shared" ref="JM168" si="453">JL168+0.5</f>
        <v>135.5</v>
      </c>
      <c r="JN168" s="417">
        <f t="shared" ref="JN168" si="454">JM168+0.5</f>
        <v>136</v>
      </c>
      <c r="JO168" s="417">
        <f t="shared" ref="JO168" si="455">JN168+0.5</f>
        <v>136.5</v>
      </c>
      <c r="JP168" s="417">
        <f t="shared" ref="JP168" si="456">JO168+0.5</f>
        <v>137</v>
      </c>
      <c r="JQ168" s="417">
        <f t="shared" ref="JQ168" si="457">JP168+0.5</f>
        <v>137.5</v>
      </c>
      <c r="JR168" s="417">
        <f t="shared" ref="JR168" si="458">JQ168+0.5</f>
        <v>138</v>
      </c>
      <c r="JS168" s="417">
        <f t="shared" ref="JS168" si="459">JR168+0.5</f>
        <v>138.5</v>
      </c>
      <c r="JT168" s="417">
        <f t="shared" ref="JT168" si="460">JS168+0.5</f>
        <v>139</v>
      </c>
      <c r="JU168" s="417">
        <f t="shared" ref="JU168" si="461">JT168+0.5</f>
        <v>139.5</v>
      </c>
      <c r="JV168" s="417">
        <f t="shared" ref="JV168" si="462">JU168+0.5</f>
        <v>140</v>
      </c>
      <c r="JW168" s="417">
        <f t="shared" ref="JW168" si="463">JV168+0.5</f>
        <v>140.5</v>
      </c>
      <c r="JX168" s="417">
        <f t="shared" ref="JX168" si="464">JW168+0.5</f>
        <v>141</v>
      </c>
      <c r="JY168" s="417">
        <f t="shared" ref="JY168" si="465">JX168+0.5</f>
        <v>141.5</v>
      </c>
      <c r="JZ168" s="417">
        <f t="shared" ref="JZ168" si="466">JY168+0.5</f>
        <v>142</v>
      </c>
      <c r="KA168" s="417">
        <f t="shared" ref="KA168" si="467">JZ168+0.5</f>
        <v>142.5</v>
      </c>
      <c r="KB168" s="417">
        <f t="shared" ref="KB168" si="468">KA168+0.5</f>
        <v>143</v>
      </c>
      <c r="KC168" s="417">
        <f t="shared" ref="KC168" si="469">KB168+0.5</f>
        <v>143.5</v>
      </c>
      <c r="KD168" s="417">
        <f t="shared" ref="KD168" si="470">KC168+0.5</f>
        <v>144</v>
      </c>
      <c r="KE168" s="417">
        <f t="shared" ref="KE168" si="471">KD168+0.5</f>
        <v>144.5</v>
      </c>
      <c r="KF168" s="417">
        <f t="shared" ref="KF168" si="472">KE168+0.5</f>
        <v>145</v>
      </c>
      <c r="KG168" s="417">
        <f t="shared" ref="KG168" si="473">KF168+0.5</f>
        <v>145.5</v>
      </c>
      <c r="KH168" s="417">
        <f t="shared" ref="KH168" si="474">KG168+0.5</f>
        <v>146</v>
      </c>
      <c r="KI168" s="417">
        <f t="shared" ref="KI168" si="475">KH168+0.5</f>
        <v>146.5</v>
      </c>
      <c r="KJ168" s="417">
        <f t="shared" ref="KJ168" si="476">KI168+0.5</f>
        <v>147</v>
      </c>
      <c r="KK168" s="417">
        <f t="shared" ref="KK168" si="477">KJ168+0.5</f>
        <v>147.5</v>
      </c>
      <c r="KL168" s="417">
        <f t="shared" ref="KL168" si="478">KK168+0.5</f>
        <v>148</v>
      </c>
      <c r="KM168" s="417">
        <f t="shared" ref="KM168" si="479">KL168+0.5</f>
        <v>148.5</v>
      </c>
      <c r="KN168" s="417">
        <f t="shared" ref="KN168" si="480">KM168+0.5</f>
        <v>149</v>
      </c>
      <c r="KO168" s="417">
        <f t="shared" ref="KO168" si="481">KN168+0.5</f>
        <v>149.5</v>
      </c>
      <c r="KP168" s="417">
        <f t="shared" ref="KP168" si="482">KO168+0.5</f>
        <v>150</v>
      </c>
    </row>
    <row r="169" spans="1:311" outlineLevel="1" x14ac:dyDescent="0.25">
      <c r="A169" s="416" t="s">
        <v>221</v>
      </c>
      <c r="B169" s="420">
        <v>150</v>
      </c>
      <c r="C169" s="417">
        <f>B169-0.5</f>
        <v>149.5</v>
      </c>
      <c r="D169" s="417">
        <f t="shared" ref="D169:BO169" si="483">C169-0.5</f>
        <v>149</v>
      </c>
      <c r="E169" s="417">
        <f t="shared" si="483"/>
        <v>148.5</v>
      </c>
      <c r="F169" s="417">
        <f t="shared" si="483"/>
        <v>148</v>
      </c>
      <c r="G169" s="417">
        <f t="shared" si="483"/>
        <v>147.5</v>
      </c>
      <c r="H169" s="417">
        <f t="shared" si="483"/>
        <v>147</v>
      </c>
      <c r="I169" s="417">
        <f t="shared" si="483"/>
        <v>146.5</v>
      </c>
      <c r="J169" s="417">
        <f t="shared" si="483"/>
        <v>146</v>
      </c>
      <c r="K169" s="417">
        <f t="shared" si="483"/>
        <v>145.5</v>
      </c>
      <c r="L169" s="417">
        <f t="shared" si="483"/>
        <v>145</v>
      </c>
      <c r="M169" s="417">
        <f t="shared" si="483"/>
        <v>144.5</v>
      </c>
      <c r="N169" s="417">
        <f t="shared" si="483"/>
        <v>144</v>
      </c>
      <c r="O169" s="417">
        <f t="shared" si="483"/>
        <v>143.5</v>
      </c>
      <c r="P169" s="417">
        <f t="shared" si="483"/>
        <v>143</v>
      </c>
      <c r="Q169" s="417">
        <f t="shared" si="483"/>
        <v>142.5</v>
      </c>
      <c r="R169" s="417">
        <f t="shared" si="483"/>
        <v>142</v>
      </c>
      <c r="S169" s="417">
        <f t="shared" si="483"/>
        <v>141.5</v>
      </c>
      <c r="T169" s="417">
        <f t="shared" si="483"/>
        <v>141</v>
      </c>
      <c r="U169" s="417">
        <f t="shared" si="483"/>
        <v>140.5</v>
      </c>
      <c r="V169" s="417">
        <f t="shared" si="483"/>
        <v>140</v>
      </c>
      <c r="W169" s="417">
        <f t="shared" si="483"/>
        <v>139.5</v>
      </c>
      <c r="X169" s="417">
        <f t="shared" si="483"/>
        <v>139</v>
      </c>
      <c r="Y169" s="417">
        <f t="shared" si="483"/>
        <v>138.5</v>
      </c>
      <c r="Z169" s="417">
        <f t="shared" si="483"/>
        <v>138</v>
      </c>
      <c r="AA169" s="417">
        <f t="shared" si="483"/>
        <v>137.5</v>
      </c>
      <c r="AB169" s="417">
        <f t="shared" si="483"/>
        <v>137</v>
      </c>
      <c r="AC169" s="417">
        <f t="shared" si="483"/>
        <v>136.5</v>
      </c>
      <c r="AD169" s="417">
        <f t="shared" si="483"/>
        <v>136</v>
      </c>
      <c r="AE169" s="417">
        <f t="shared" si="483"/>
        <v>135.5</v>
      </c>
      <c r="AF169" s="417">
        <f t="shared" si="483"/>
        <v>135</v>
      </c>
      <c r="AG169" s="417">
        <f t="shared" si="483"/>
        <v>134.5</v>
      </c>
      <c r="AH169" s="417">
        <f t="shared" si="483"/>
        <v>134</v>
      </c>
      <c r="AI169" s="417">
        <f t="shared" si="483"/>
        <v>133.5</v>
      </c>
      <c r="AJ169" s="417">
        <f t="shared" si="483"/>
        <v>133</v>
      </c>
      <c r="AK169" s="417">
        <f t="shared" si="483"/>
        <v>132.5</v>
      </c>
      <c r="AL169" s="417">
        <f t="shared" si="483"/>
        <v>132</v>
      </c>
      <c r="AM169" s="417">
        <f t="shared" si="483"/>
        <v>131.5</v>
      </c>
      <c r="AN169" s="417">
        <f t="shared" si="483"/>
        <v>131</v>
      </c>
      <c r="AO169" s="417">
        <f t="shared" si="483"/>
        <v>130.5</v>
      </c>
      <c r="AP169" s="417">
        <f t="shared" si="483"/>
        <v>130</v>
      </c>
      <c r="AQ169" s="417">
        <f t="shared" si="483"/>
        <v>129.5</v>
      </c>
      <c r="AR169" s="417">
        <f t="shared" si="483"/>
        <v>129</v>
      </c>
      <c r="AS169" s="417">
        <f t="shared" si="483"/>
        <v>128.5</v>
      </c>
      <c r="AT169" s="417">
        <f t="shared" si="483"/>
        <v>128</v>
      </c>
      <c r="AU169" s="417">
        <f t="shared" si="483"/>
        <v>127.5</v>
      </c>
      <c r="AV169" s="417">
        <f t="shared" si="483"/>
        <v>127</v>
      </c>
      <c r="AW169" s="417">
        <f t="shared" si="483"/>
        <v>126.5</v>
      </c>
      <c r="AX169" s="417">
        <f t="shared" si="483"/>
        <v>126</v>
      </c>
      <c r="AY169" s="417">
        <f t="shared" si="483"/>
        <v>125.5</v>
      </c>
      <c r="AZ169" s="417">
        <f t="shared" si="483"/>
        <v>125</v>
      </c>
      <c r="BA169" s="417">
        <f t="shared" si="483"/>
        <v>124.5</v>
      </c>
      <c r="BB169" s="417">
        <f t="shared" si="483"/>
        <v>124</v>
      </c>
      <c r="BC169" s="417">
        <f t="shared" si="483"/>
        <v>123.5</v>
      </c>
      <c r="BD169" s="417">
        <f t="shared" si="483"/>
        <v>123</v>
      </c>
      <c r="BE169" s="417">
        <f t="shared" si="483"/>
        <v>122.5</v>
      </c>
      <c r="BF169" s="417">
        <f t="shared" si="483"/>
        <v>122</v>
      </c>
      <c r="BG169" s="417">
        <f t="shared" si="483"/>
        <v>121.5</v>
      </c>
      <c r="BH169" s="417">
        <f t="shared" si="483"/>
        <v>121</v>
      </c>
      <c r="BI169" s="417">
        <f t="shared" si="483"/>
        <v>120.5</v>
      </c>
      <c r="BJ169" s="417">
        <f t="shared" si="483"/>
        <v>120</v>
      </c>
      <c r="BK169" s="417">
        <f t="shared" si="483"/>
        <v>119.5</v>
      </c>
      <c r="BL169" s="417">
        <f t="shared" si="483"/>
        <v>119</v>
      </c>
      <c r="BM169" s="417">
        <f t="shared" si="483"/>
        <v>118.5</v>
      </c>
      <c r="BN169" s="417">
        <f t="shared" si="483"/>
        <v>118</v>
      </c>
      <c r="BO169" s="417">
        <f t="shared" si="483"/>
        <v>117.5</v>
      </c>
      <c r="BP169" s="417">
        <f t="shared" ref="BP169:EA169" si="484">BO169-0.5</f>
        <v>117</v>
      </c>
      <c r="BQ169" s="417">
        <f t="shared" si="484"/>
        <v>116.5</v>
      </c>
      <c r="BR169" s="417">
        <f t="shared" si="484"/>
        <v>116</v>
      </c>
      <c r="BS169" s="417">
        <f t="shared" si="484"/>
        <v>115.5</v>
      </c>
      <c r="BT169" s="417">
        <f t="shared" si="484"/>
        <v>115</v>
      </c>
      <c r="BU169" s="417">
        <f t="shared" si="484"/>
        <v>114.5</v>
      </c>
      <c r="BV169" s="417">
        <f t="shared" si="484"/>
        <v>114</v>
      </c>
      <c r="BW169" s="417">
        <f t="shared" si="484"/>
        <v>113.5</v>
      </c>
      <c r="BX169" s="417">
        <f t="shared" si="484"/>
        <v>113</v>
      </c>
      <c r="BY169" s="417">
        <f t="shared" si="484"/>
        <v>112.5</v>
      </c>
      <c r="BZ169" s="417">
        <f t="shared" si="484"/>
        <v>112</v>
      </c>
      <c r="CA169" s="417">
        <f t="shared" si="484"/>
        <v>111.5</v>
      </c>
      <c r="CB169" s="417">
        <f t="shared" si="484"/>
        <v>111</v>
      </c>
      <c r="CC169" s="417">
        <f t="shared" si="484"/>
        <v>110.5</v>
      </c>
      <c r="CD169" s="417">
        <f t="shared" si="484"/>
        <v>110</v>
      </c>
      <c r="CE169" s="417">
        <f t="shared" si="484"/>
        <v>109.5</v>
      </c>
      <c r="CF169" s="417">
        <f t="shared" si="484"/>
        <v>109</v>
      </c>
      <c r="CG169" s="417">
        <f t="shared" si="484"/>
        <v>108.5</v>
      </c>
      <c r="CH169" s="417">
        <f t="shared" si="484"/>
        <v>108</v>
      </c>
      <c r="CI169" s="417">
        <f t="shared" si="484"/>
        <v>107.5</v>
      </c>
      <c r="CJ169" s="417">
        <f t="shared" si="484"/>
        <v>107</v>
      </c>
      <c r="CK169" s="417">
        <f t="shared" si="484"/>
        <v>106.5</v>
      </c>
      <c r="CL169" s="417">
        <f t="shared" si="484"/>
        <v>106</v>
      </c>
      <c r="CM169" s="417">
        <f t="shared" si="484"/>
        <v>105.5</v>
      </c>
      <c r="CN169" s="417">
        <f t="shared" si="484"/>
        <v>105</v>
      </c>
      <c r="CO169" s="417">
        <f t="shared" si="484"/>
        <v>104.5</v>
      </c>
      <c r="CP169" s="417">
        <f t="shared" si="484"/>
        <v>104</v>
      </c>
      <c r="CQ169" s="417">
        <f t="shared" si="484"/>
        <v>103.5</v>
      </c>
      <c r="CR169" s="417">
        <f t="shared" si="484"/>
        <v>103</v>
      </c>
      <c r="CS169" s="417">
        <f t="shared" si="484"/>
        <v>102.5</v>
      </c>
      <c r="CT169" s="417">
        <f t="shared" si="484"/>
        <v>102</v>
      </c>
      <c r="CU169" s="417">
        <f t="shared" si="484"/>
        <v>101.5</v>
      </c>
      <c r="CV169" s="417">
        <f t="shared" si="484"/>
        <v>101</v>
      </c>
      <c r="CW169" s="417">
        <f t="shared" si="484"/>
        <v>100.5</v>
      </c>
      <c r="CX169" s="417">
        <f t="shared" si="484"/>
        <v>100</v>
      </c>
      <c r="CY169" s="417">
        <f t="shared" si="484"/>
        <v>99.5</v>
      </c>
      <c r="CZ169" s="417">
        <f t="shared" si="484"/>
        <v>99</v>
      </c>
      <c r="DA169" s="417">
        <f t="shared" si="484"/>
        <v>98.5</v>
      </c>
      <c r="DB169" s="417">
        <f t="shared" si="484"/>
        <v>98</v>
      </c>
      <c r="DC169" s="417">
        <f t="shared" si="484"/>
        <v>97.5</v>
      </c>
      <c r="DD169" s="417">
        <f t="shared" si="484"/>
        <v>97</v>
      </c>
      <c r="DE169" s="417">
        <f t="shared" si="484"/>
        <v>96.5</v>
      </c>
      <c r="DF169" s="417">
        <f t="shared" si="484"/>
        <v>96</v>
      </c>
      <c r="DG169" s="417">
        <f t="shared" si="484"/>
        <v>95.5</v>
      </c>
      <c r="DH169" s="417">
        <f t="shared" si="484"/>
        <v>95</v>
      </c>
      <c r="DI169" s="417">
        <f t="shared" si="484"/>
        <v>94.5</v>
      </c>
      <c r="DJ169" s="417">
        <f t="shared" si="484"/>
        <v>94</v>
      </c>
      <c r="DK169" s="417">
        <f t="shared" si="484"/>
        <v>93.5</v>
      </c>
      <c r="DL169" s="417">
        <f t="shared" si="484"/>
        <v>93</v>
      </c>
      <c r="DM169" s="417">
        <f t="shared" si="484"/>
        <v>92.5</v>
      </c>
      <c r="DN169" s="417">
        <f t="shared" si="484"/>
        <v>92</v>
      </c>
      <c r="DO169" s="417">
        <f t="shared" si="484"/>
        <v>91.5</v>
      </c>
      <c r="DP169" s="417">
        <f t="shared" si="484"/>
        <v>91</v>
      </c>
      <c r="DQ169" s="417">
        <f t="shared" si="484"/>
        <v>90.5</v>
      </c>
      <c r="DR169" s="417">
        <f t="shared" si="484"/>
        <v>90</v>
      </c>
      <c r="DS169" s="417">
        <f t="shared" si="484"/>
        <v>89.5</v>
      </c>
      <c r="DT169" s="417">
        <f t="shared" si="484"/>
        <v>89</v>
      </c>
      <c r="DU169" s="417">
        <f t="shared" si="484"/>
        <v>88.5</v>
      </c>
      <c r="DV169" s="417">
        <f t="shared" si="484"/>
        <v>88</v>
      </c>
      <c r="DW169" s="417">
        <f t="shared" si="484"/>
        <v>87.5</v>
      </c>
      <c r="DX169" s="417">
        <f t="shared" si="484"/>
        <v>87</v>
      </c>
      <c r="DY169" s="417">
        <f t="shared" si="484"/>
        <v>86.5</v>
      </c>
      <c r="DZ169" s="417">
        <f t="shared" si="484"/>
        <v>86</v>
      </c>
      <c r="EA169" s="417">
        <f t="shared" si="484"/>
        <v>85.5</v>
      </c>
      <c r="EB169" s="417">
        <f t="shared" ref="EB169:GM169" si="485">EA169-0.5</f>
        <v>85</v>
      </c>
      <c r="EC169" s="417">
        <f t="shared" si="485"/>
        <v>84.5</v>
      </c>
      <c r="ED169" s="417">
        <f t="shared" si="485"/>
        <v>84</v>
      </c>
      <c r="EE169" s="417">
        <f t="shared" si="485"/>
        <v>83.5</v>
      </c>
      <c r="EF169" s="417">
        <f t="shared" si="485"/>
        <v>83</v>
      </c>
      <c r="EG169" s="417">
        <f t="shared" si="485"/>
        <v>82.5</v>
      </c>
      <c r="EH169" s="417">
        <f t="shared" si="485"/>
        <v>82</v>
      </c>
      <c r="EI169" s="417">
        <f t="shared" si="485"/>
        <v>81.5</v>
      </c>
      <c r="EJ169" s="417">
        <f t="shared" si="485"/>
        <v>81</v>
      </c>
      <c r="EK169" s="417">
        <f t="shared" si="485"/>
        <v>80.5</v>
      </c>
      <c r="EL169" s="417">
        <f t="shared" si="485"/>
        <v>80</v>
      </c>
      <c r="EM169" s="417">
        <f t="shared" si="485"/>
        <v>79.5</v>
      </c>
      <c r="EN169" s="417">
        <f t="shared" si="485"/>
        <v>79</v>
      </c>
      <c r="EO169" s="417">
        <f t="shared" si="485"/>
        <v>78.5</v>
      </c>
      <c r="EP169" s="417">
        <f t="shared" si="485"/>
        <v>78</v>
      </c>
      <c r="EQ169" s="417">
        <f t="shared" si="485"/>
        <v>77.5</v>
      </c>
      <c r="ER169" s="417">
        <f t="shared" si="485"/>
        <v>77</v>
      </c>
      <c r="ES169" s="417">
        <f t="shared" si="485"/>
        <v>76.5</v>
      </c>
      <c r="ET169" s="417">
        <f t="shared" si="485"/>
        <v>76</v>
      </c>
      <c r="EU169" s="417">
        <f t="shared" si="485"/>
        <v>75.5</v>
      </c>
      <c r="EV169" s="417">
        <f t="shared" si="485"/>
        <v>75</v>
      </c>
      <c r="EW169" s="417">
        <f t="shared" si="485"/>
        <v>74.5</v>
      </c>
      <c r="EX169" s="417">
        <f t="shared" si="485"/>
        <v>74</v>
      </c>
      <c r="EY169" s="417">
        <f t="shared" si="485"/>
        <v>73.5</v>
      </c>
      <c r="EZ169" s="417">
        <f t="shared" si="485"/>
        <v>73</v>
      </c>
      <c r="FA169" s="417">
        <f t="shared" si="485"/>
        <v>72.5</v>
      </c>
      <c r="FB169" s="417">
        <f t="shared" si="485"/>
        <v>72</v>
      </c>
      <c r="FC169" s="417">
        <f t="shared" si="485"/>
        <v>71.5</v>
      </c>
      <c r="FD169" s="417">
        <f t="shared" si="485"/>
        <v>71</v>
      </c>
      <c r="FE169" s="417">
        <f t="shared" si="485"/>
        <v>70.5</v>
      </c>
      <c r="FF169" s="417">
        <f t="shared" si="485"/>
        <v>70</v>
      </c>
      <c r="FG169" s="417">
        <f t="shared" si="485"/>
        <v>69.5</v>
      </c>
      <c r="FH169" s="417">
        <f t="shared" si="485"/>
        <v>69</v>
      </c>
      <c r="FI169" s="417">
        <f t="shared" si="485"/>
        <v>68.5</v>
      </c>
      <c r="FJ169" s="417">
        <f t="shared" si="485"/>
        <v>68</v>
      </c>
      <c r="FK169" s="417">
        <f t="shared" si="485"/>
        <v>67.5</v>
      </c>
      <c r="FL169" s="417">
        <f t="shared" si="485"/>
        <v>67</v>
      </c>
      <c r="FM169" s="417">
        <f t="shared" si="485"/>
        <v>66.5</v>
      </c>
      <c r="FN169" s="417">
        <f t="shared" si="485"/>
        <v>66</v>
      </c>
      <c r="FO169" s="417">
        <f t="shared" si="485"/>
        <v>65.5</v>
      </c>
      <c r="FP169" s="417">
        <f t="shared" si="485"/>
        <v>65</v>
      </c>
      <c r="FQ169" s="417">
        <f t="shared" si="485"/>
        <v>64.5</v>
      </c>
      <c r="FR169" s="417">
        <f t="shared" si="485"/>
        <v>64</v>
      </c>
      <c r="FS169" s="417">
        <f t="shared" si="485"/>
        <v>63.5</v>
      </c>
      <c r="FT169" s="417">
        <f t="shared" si="485"/>
        <v>63</v>
      </c>
      <c r="FU169" s="417">
        <f t="shared" si="485"/>
        <v>62.5</v>
      </c>
      <c r="FV169" s="417">
        <f t="shared" si="485"/>
        <v>62</v>
      </c>
      <c r="FW169" s="417">
        <f t="shared" si="485"/>
        <v>61.5</v>
      </c>
      <c r="FX169" s="417">
        <f t="shared" si="485"/>
        <v>61</v>
      </c>
      <c r="FY169" s="417">
        <f t="shared" si="485"/>
        <v>60.5</v>
      </c>
      <c r="FZ169" s="417">
        <f t="shared" si="485"/>
        <v>60</v>
      </c>
      <c r="GA169" s="417">
        <f t="shared" si="485"/>
        <v>59.5</v>
      </c>
      <c r="GB169" s="417">
        <f t="shared" si="485"/>
        <v>59</v>
      </c>
      <c r="GC169" s="417">
        <f t="shared" si="485"/>
        <v>58.5</v>
      </c>
      <c r="GD169" s="417">
        <f t="shared" si="485"/>
        <v>58</v>
      </c>
      <c r="GE169" s="417">
        <f t="shared" si="485"/>
        <v>57.5</v>
      </c>
      <c r="GF169" s="417">
        <f t="shared" si="485"/>
        <v>57</v>
      </c>
      <c r="GG169" s="417">
        <f t="shared" si="485"/>
        <v>56.5</v>
      </c>
      <c r="GH169" s="417">
        <f t="shared" si="485"/>
        <v>56</v>
      </c>
      <c r="GI169" s="417">
        <f t="shared" si="485"/>
        <v>55.5</v>
      </c>
      <c r="GJ169" s="417">
        <f t="shared" si="485"/>
        <v>55</v>
      </c>
      <c r="GK169" s="417">
        <f t="shared" si="485"/>
        <v>54.5</v>
      </c>
      <c r="GL169" s="417">
        <f t="shared" si="485"/>
        <v>54</v>
      </c>
      <c r="GM169" s="417">
        <f t="shared" si="485"/>
        <v>53.5</v>
      </c>
      <c r="GN169" s="417">
        <f t="shared" ref="GN169:HS169" si="486">GM169-0.5</f>
        <v>53</v>
      </c>
      <c r="GO169" s="417">
        <f t="shared" si="486"/>
        <v>52.5</v>
      </c>
      <c r="GP169" s="417">
        <f t="shared" si="486"/>
        <v>52</v>
      </c>
      <c r="GQ169" s="417">
        <f t="shared" si="486"/>
        <v>51.5</v>
      </c>
      <c r="GR169" s="417">
        <f t="shared" si="486"/>
        <v>51</v>
      </c>
      <c r="GS169" s="417">
        <f t="shared" si="486"/>
        <v>50.5</v>
      </c>
      <c r="GT169" s="417">
        <f t="shared" si="486"/>
        <v>50</v>
      </c>
      <c r="GU169" s="417">
        <f t="shared" si="486"/>
        <v>49.5</v>
      </c>
      <c r="GV169" s="417">
        <f t="shared" si="486"/>
        <v>49</v>
      </c>
      <c r="GW169" s="417">
        <f t="shared" si="486"/>
        <v>48.5</v>
      </c>
      <c r="GX169" s="417">
        <f t="shared" si="486"/>
        <v>48</v>
      </c>
      <c r="GY169" s="417">
        <f t="shared" si="486"/>
        <v>47.5</v>
      </c>
      <c r="GZ169" s="417">
        <f t="shared" si="486"/>
        <v>47</v>
      </c>
      <c r="HA169" s="417">
        <f t="shared" si="486"/>
        <v>46.5</v>
      </c>
      <c r="HB169" s="417">
        <f t="shared" si="486"/>
        <v>46</v>
      </c>
      <c r="HC169" s="417">
        <f t="shared" si="486"/>
        <v>45.5</v>
      </c>
      <c r="HD169" s="417">
        <f t="shared" si="486"/>
        <v>45</v>
      </c>
      <c r="HE169" s="417">
        <f t="shared" si="486"/>
        <v>44.5</v>
      </c>
      <c r="HF169" s="417">
        <f t="shared" si="486"/>
        <v>44</v>
      </c>
      <c r="HG169" s="417">
        <f t="shared" si="486"/>
        <v>43.5</v>
      </c>
      <c r="HH169" s="417">
        <f t="shared" si="486"/>
        <v>43</v>
      </c>
      <c r="HI169" s="417">
        <f t="shared" si="486"/>
        <v>42.5</v>
      </c>
      <c r="HJ169" s="417">
        <f t="shared" si="486"/>
        <v>42</v>
      </c>
      <c r="HK169" s="417">
        <f t="shared" si="486"/>
        <v>41.5</v>
      </c>
      <c r="HL169" s="417">
        <f t="shared" si="486"/>
        <v>41</v>
      </c>
      <c r="HM169" s="417">
        <f t="shared" si="486"/>
        <v>40.5</v>
      </c>
      <c r="HN169" s="417">
        <f t="shared" si="486"/>
        <v>40</v>
      </c>
      <c r="HO169" s="417">
        <f t="shared" si="486"/>
        <v>39.5</v>
      </c>
      <c r="HP169" s="417">
        <f t="shared" si="486"/>
        <v>39</v>
      </c>
      <c r="HQ169" s="417">
        <f t="shared" si="486"/>
        <v>38.5</v>
      </c>
      <c r="HR169" s="417">
        <f t="shared" si="486"/>
        <v>38</v>
      </c>
      <c r="HS169" s="417">
        <f t="shared" si="486"/>
        <v>37.5</v>
      </c>
      <c r="HT169" s="417">
        <f t="shared" ref="HT169:IV169" si="487">HS169-0.5</f>
        <v>37</v>
      </c>
      <c r="HU169" s="417">
        <f t="shared" si="487"/>
        <v>36.5</v>
      </c>
      <c r="HV169" s="417">
        <f t="shared" si="487"/>
        <v>36</v>
      </c>
      <c r="HW169" s="417">
        <f t="shared" si="487"/>
        <v>35.5</v>
      </c>
      <c r="HX169" s="417">
        <f t="shared" si="487"/>
        <v>35</v>
      </c>
      <c r="HY169" s="417">
        <f t="shared" si="487"/>
        <v>34.5</v>
      </c>
      <c r="HZ169" s="417">
        <f t="shared" si="487"/>
        <v>34</v>
      </c>
      <c r="IA169" s="417">
        <f t="shared" si="487"/>
        <v>33.5</v>
      </c>
      <c r="IB169" s="417">
        <f t="shared" si="487"/>
        <v>33</v>
      </c>
      <c r="IC169" s="417">
        <f t="shared" si="487"/>
        <v>32.5</v>
      </c>
      <c r="ID169" s="417">
        <f t="shared" si="487"/>
        <v>32</v>
      </c>
      <c r="IE169" s="417">
        <f t="shared" si="487"/>
        <v>31.5</v>
      </c>
      <c r="IF169" s="417">
        <f t="shared" si="487"/>
        <v>31</v>
      </c>
      <c r="IG169" s="417">
        <f t="shared" si="487"/>
        <v>30.5</v>
      </c>
      <c r="IH169" s="417">
        <f t="shared" si="487"/>
        <v>30</v>
      </c>
      <c r="II169" s="417">
        <f t="shared" si="487"/>
        <v>29.5</v>
      </c>
      <c r="IJ169" s="417">
        <f t="shared" si="487"/>
        <v>29</v>
      </c>
      <c r="IK169" s="417">
        <f t="shared" si="487"/>
        <v>28.5</v>
      </c>
      <c r="IL169" s="417">
        <f t="shared" si="487"/>
        <v>28</v>
      </c>
      <c r="IM169" s="417">
        <f t="shared" si="487"/>
        <v>27.5</v>
      </c>
      <c r="IN169" s="417">
        <f t="shared" si="487"/>
        <v>27</v>
      </c>
      <c r="IO169" s="417">
        <f t="shared" si="487"/>
        <v>26.5</v>
      </c>
      <c r="IP169" s="417">
        <f t="shared" si="487"/>
        <v>26</v>
      </c>
      <c r="IQ169" s="417">
        <f t="shared" si="487"/>
        <v>25.5</v>
      </c>
      <c r="IR169" s="417">
        <f t="shared" si="487"/>
        <v>25</v>
      </c>
      <c r="IS169" s="417">
        <f t="shared" si="487"/>
        <v>24.5</v>
      </c>
      <c r="IT169" s="417">
        <f t="shared" si="487"/>
        <v>24</v>
      </c>
      <c r="IU169" s="417">
        <f t="shared" si="487"/>
        <v>23.5</v>
      </c>
      <c r="IV169" s="417">
        <f t="shared" si="487"/>
        <v>23</v>
      </c>
      <c r="IW169" s="417">
        <f t="shared" ref="IW169" si="488">IV169-0.5</f>
        <v>22.5</v>
      </c>
      <c r="IX169" s="417">
        <f t="shared" ref="IX169" si="489">IW169-0.5</f>
        <v>22</v>
      </c>
      <c r="IY169" s="417">
        <f t="shared" ref="IY169" si="490">IX169-0.5</f>
        <v>21.5</v>
      </c>
      <c r="IZ169" s="417">
        <f t="shared" ref="IZ169" si="491">IY169-0.5</f>
        <v>21</v>
      </c>
      <c r="JA169" s="417">
        <f t="shared" ref="JA169" si="492">IZ169-0.5</f>
        <v>20.5</v>
      </c>
      <c r="JB169" s="417">
        <f t="shared" ref="JB169" si="493">JA169-0.5</f>
        <v>20</v>
      </c>
      <c r="JC169" s="417">
        <f t="shared" ref="JC169" si="494">JB169-0.5</f>
        <v>19.5</v>
      </c>
      <c r="JD169" s="417">
        <f t="shared" ref="JD169" si="495">JC169-0.5</f>
        <v>19</v>
      </c>
      <c r="JE169" s="417">
        <f t="shared" ref="JE169" si="496">JD169-0.5</f>
        <v>18.5</v>
      </c>
      <c r="JF169" s="417">
        <f t="shared" ref="JF169" si="497">JE169-0.5</f>
        <v>18</v>
      </c>
      <c r="JG169" s="417">
        <f t="shared" ref="JG169" si="498">JF169-0.5</f>
        <v>17.5</v>
      </c>
      <c r="JH169" s="417">
        <f t="shared" ref="JH169" si="499">JG169-0.5</f>
        <v>17</v>
      </c>
      <c r="JI169" s="417">
        <f t="shared" ref="JI169" si="500">JH169-0.5</f>
        <v>16.5</v>
      </c>
      <c r="JJ169" s="417">
        <f t="shared" ref="JJ169" si="501">JI169-0.5</f>
        <v>16</v>
      </c>
      <c r="JK169" s="417">
        <f t="shared" ref="JK169" si="502">JJ169-0.5</f>
        <v>15.5</v>
      </c>
      <c r="JL169" s="417">
        <f t="shared" ref="JL169" si="503">JK169-0.5</f>
        <v>15</v>
      </c>
      <c r="JM169" s="417">
        <f t="shared" ref="JM169" si="504">JL169-0.5</f>
        <v>14.5</v>
      </c>
      <c r="JN169" s="417">
        <f t="shared" ref="JN169" si="505">JM169-0.5</f>
        <v>14</v>
      </c>
      <c r="JO169" s="417">
        <f t="shared" ref="JO169" si="506">JN169-0.5</f>
        <v>13.5</v>
      </c>
      <c r="JP169" s="417">
        <f t="shared" ref="JP169" si="507">JO169-0.5</f>
        <v>13</v>
      </c>
      <c r="JQ169" s="417">
        <f t="shared" ref="JQ169" si="508">JP169-0.5</f>
        <v>12.5</v>
      </c>
      <c r="JR169" s="417">
        <f t="shared" ref="JR169" si="509">JQ169-0.5</f>
        <v>12</v>
      </c>
      <c r="JS169" s="417">
        <f t="shared" ref="JS169" si="510">JR169-0.5</f>
        <v>11.5</v>
      </c>
      <c r="JT169" s="417">
        <f t="shared" ref="JT169" si="511">JS169-0.5</f>
        <v>11</v>
      </c>
      <c r="JU169" s="417">
        <f t="shared" ref="JU169" si="512">JT169-0.5</f>
        <v>10.5</v>
      </c>
      <c r="JV169" s="417">
        <f t="shared" ref="JV169" si="513">JU169-0.5</f>
        <v>10</v>
      </c>
      <c r="JW169" s="417">
        <f t="shared" ref="JW169" si="514">JV169-0.5</f>
        <v>9.5</v>
      </c>
      <c r="JX169" s="417">
        <f t="shared" ref="JX169" si="515">JW169-0.5</f>
        <v>9</v>
      </c>
      <c r="JY169" s="417">
        <f t="shared" ref="JY169" si="516">JX169-0.5</f>
        <v>8.5</v>
      </c>
      <c r="JZ169" s="417">
        <f t="shared" ref="JZ169" si="517">JY169-0.5</f>
        <v>8</v>
      </c>
      <c r="KA169" s="417">
        <f t="shared" ref="KA169" si="518">JZ169-0.5</f>
        <v>7.5</v>
      </c>
      <c r="KB169" s="417">
        <f t="shared" ref="KB169" si="519">KA169-0.5</f>
        <v>7</v>
      </c>
      <c r="KC169" s="417">
        <f t="shared" ref="KC169" si="520">KB169-0.5</f>
        <v>6.5</v>
      </c>
      <c r="KD169" s="417">
        <f t="shared" ref="KD169" si="521">KC169-0.5</f>
        <v>6</v>
      </c>
      <c r="KE169" s="417">
        <f t="shared" ref="KE169" si="522">KD169-0.5</f>
        <v>5.5</v>
      </c>
      <c r="KF169" s="417">
        <f t="shared" ref="KF169" si="523">KE169-0.5</f>
        <v>5</v>
      </c>
      <c r="KG169" s="417">
        <f t="shared" ref="KG169" si="524">KF169-0.5</f>
        <v>4.5</v>
      </c>
      <c r="KH169" s="417">
        <f t="shared" ref="KH169" si="525">KG169-0.5</f>
        <v>4</v>
      </c>
      <c r="KI169" s="417">
        <f t="shared" ref="KI169" si="526">KH169-0.5</f>
        <v>3.5</v>
      </c>
      <c r="KJ169" s="417">
        <f t="shared" ref="KJ169" si="527">KI169-0.5</f>
        <v>3</v>
      </c>
      <c r="KK169" s="417">
        <f t="shared" ref="KK169" si="528">KJ169-0.5</f>
        <v>2.5</v>
      </c>
      <c r="KL169" s="417">
        <f t="shared" ref="KL169" si="529">KK169-0.5</f>
        <v>2</v>
      </c>
      <c r="KM169" s="417">
        <f t="shared" ref="KM169" si="530">KL169-0.5</f>
        <v>1.5</v>
      </c>
      <c r="KN169" s="417">
        <f t="shared" ref="KN169" si="531">KM169-0.5</f>
        <v>1</v>
      </c>
      <c r="KO169" s="417">
        <f t="shared" ref="KO169" si="532">KN169-0.5</f>
        <v>0.5</v>
      </c>
      <c r="KP169" s="417">
        <f t="shared" ref="KP169" si="533">KO169-0.5</f>
        <v>0</v>
      </c>
    </row>
    <row r="170" spans="1:311" outlineLevel="1" x14ac:dyDescent="0.25">
      <c r="A170" s="421" t="s">
        <v>196</v>
      </c>
      <c r="B170" s="420" t="s">
        <v>276</v>
      </c>
      <c r="C170" s="417" t="s">
        <v>129</v>
      </c>
      <c r="D170" s="417" t="s">
        <v>225</v>
      </c>
      <c r="E170" s="417"/>
      <c r="F170" s="417"/>
      <c r="G170" s="417"/>
      <c r="H170" s="417"/>
      <c r="I170" s="417"/>
      <c r="J170" s="417"/>
      <c r="K170" s="417"/>
      <c r="L170" s="417"/>
      <c r="M170" s="417"/>
      <c r="N170" s="417"/>
      <c r="O170" s="417"/>
      <c r="P170" s="417"/>
      <c r="Q170" s="417"/>
      <c r="R170" s="417"/>
      <c r="S170" s="417"/>
      <c r="T170" s="417"/>
      <c r="U170" s="417"/>
      <c r="V170" s="417"/>
      <c r="W170" s="417"/>
      <c r="X170" s="417"/>
      <c r="Y170" s="417"/>
      <c r="Z170" s="417"/>
      <c r="AA170" s="417"/>
      <c r="AB170" s="417"/>
      <c r="AC170" s="417"/>
      <c r="AD170" s="417"/>
      <c r="AE170" s="417"/>
      <c r="AF170" s="417"/>
      <c r="AG170" s="417"/>
      <c r="AH170" s="417"/>
      <c r="AI170" s="417"/>
      <c r="AJ170" s="417"/>
      <c r="AK170" s="417"/>
      <c r="AL170" s="417"/>
      <c r="AM170" s="417"/>
      <c r="AN170" s="417"/>
      <c r="AO170" s="417"/>
      <c r="AP170" s="417"/>
      <c r="AQ170" s="417"/>
      <c r="AR170" s="417"/>
      <c r="AS170" s="417"/>
      <c r="AT170" s="417"/>
      <c r="AU170" s="417"/>
      <c r="AV170" s="417"/>
      <c r="AW170" s="417"/>
      <c r="AX170" s="417"/>
      <c r="AY170" s="417"/>
      <c r="AZ170" s="417"/>
      <c r="BA170" s="417"/>
      <c r="BB170" s="417"/>
      <c r="BC170" s="417"/>
      <c r="BD170" s="417"/>
      <c r="BE170" s="417"/>
      <c r="BF170" s="417"/>
      <c r="BG170" s="417"/>
      <c r="BH170" s="417"/>
      <c r="BI170" s="417"/>
      <c r="BJ170" s="417"/>
      <c r="BK170" s="417"/>
      <c r="BL170" s="417"/>
      <c r="BM170" s="417"/>
      <c r="BN170" s="417"/>
      <c r="BO170" s="417"/>
      <c r="BP170" s="417"/>
      <c r="BQ170" s="417"/>
      <c r="BR170" s="417"/>
      <c r="BS170" s="417"/>
      <c r="BT170" s="417"/>
      <c r="BU170" s="417"/>
      <c r="BV170" s="417"/>
      <c r="BW170" s="417"/>
      <c r="BX170" s="417"/>
      <c r="BY170" s="417"/>
      <c r="BZ170" s="417"/>
      <c r="CA170" s="417"/>
      <c r="CB170" s="417"/>
      <c r="CC170" s="417"/>
      <c r="CD170" s="417"/>
      <c r="CE170" s="417"/>
      <c r="CF170" s="417"/>
      <c r="CG170" s="417"/>
      <c r="CH170" s="417"/>
      <c r="CI170" s="417"/>
      <c r="CJ170" s="417"/>
      <c r="CK170" s="417"/>
      <c r="CL170" s="417"/>
      <c r="CM170" s="417"/>
      <c r="CN170" s="417"/>
      <c r="CO170" s="417"/>
      <c r="CP170" s="417"/>
      <c r="CQ170" s="417"/>
      <c r="CR170" s="417"/>
      <c r="CS170" s="417"/>
      <c r="CT170" s="417"/>
      <c r="CU170" s="417"/>
      <c r="CV170" s="417"/>
      <c r="CW170" s="417"/>
      <c r="CX170" s="417"/>
      <c r="CY170" s="417"/>
      <c r="CZ170" s="417"/>
      <c r="DA170" s="417"/>
      <c r="DB170" s="417"/>
      <c r="DC170" s="417"/>
      <c r="DD170" s="417"/>
      <c r="DE170" s="417"/>
      <c r="DF170" s="417"/>
      <c r="DG170" s="417"/>
      <c r="DH170" s="417"/>
      <c r="DI170" s="417"/>
      <c r="DJ170" s="417"/>
      <c r="DK170" s="417"/>
      <c r="DL170" s="417"/>
      <c r="DM170" s="417"/>
      <c r="DN170" s="417"/>
      <c r="DO170" s="417"/>
      <c r="DP170" s="417"/>
      <c r="DQ170" s="417"/>
      <c r="DR170" s="417"/>
      <c r="DS170" s="417"/>
      <c r="DT170" s="417"/>
      <c r="DU170" s="417"/>
      <c r="DV170" s="417"/>
      <c r="DW170" s="417"/>
      <c r="DX170" s="417"/>
      <c r="DY170" s="417"/>
      <c r="DZ170" s="417"/>
      <c r="EA170" s="417"/>
      <c r="EB170" s="417"/>
      <c r="EC170" s="417"/>
      <c r="ED170" s="417"/>
      <c r="EE170" s="417"/>
      <c r="EF170" s="417"/>
      <c r="EG170" s="417"/>
      <c r="EH170" s="417"/>
      <c r="EI170" s="417"/>
      <c r="EJ170" s="417"/>
      <c r="EK170" s="417"/>
      <c r="EL170" s="417"/>
      <c r="EM170" s="417"/>
      <c r="EN170" s="417"/>
      <c r="EO170" s="417"/>
      <c r="EP170" s="417"/>
      <c r="EQ170" s="417"/>
      <c r="ER170" s="417"/>
      <c r="ES170" s="417"/>
      <c r="ET170" s="417"/>
      <c r="EU170" s="417"/>
      <c r="EV170" s="417"/>
      <c r="EW170" s="417"/>
      <c r="EX170" s="417"/>
      <c r="EY170" s="417"/>
      <c r="EZ170" s="417"/>
      <c r="FA170" s="417"/>
      <c r="FB170" s="417"/>
      <c r="FC170" s="417"/>
      <c r="FD170" s="417"/>
      <c r="FE170" s="417"/>
      <c r="FF170" s="417"/>
      <c r="FG170" s="417"/>
      <c r="FH170" s="417"/>
      <c r="FI170" s="417"/>
      <c r="FJ170" s="417"/>
      <c r="FK170" s="417"/>
      <c r="FL170" s="417"/>
      <c r="FM170" s="417"/>
      <c r="FN170" s="417"/>
      <c r="FO170" s="417"/>
      <c r="FP170" s="417"/>
      <c r="FQ170" s="417"/>
      <c r="FR170" s="417"/>
      <c r="FS170" s="417"/>
      <c r="FT170" s="417"/>
      <c r="FU170" s="417"/>
      <c r="FV170" s="417"/>
      <c r="FW170" s="417"/>
      <c r="FX170" s="417"/>
      <c r="FY170" s="417"/>
      <c r="FZ170" s="417"/>
      <c r="GA170" s="417"/>
      <c r="GB170" s="417"/>
      <c r="GC170" s="417"/>
      <c r="GD170" s="417"/>
      <c r="GE170" s="417"/>
      <c r="GF170" s="417"/>
      <c r="GG170" s="417"/>
      <c r="GH170" s="417"/>
      <c r="GI170" s="417"/>
      <c r="GJ170" s="417"/>
      <c r="GK170" s="417"/>
      <c r="GL170" s="417"/>
      <c r="GM170" s="417"/>
      <c r="GN170" s="417"/>
      <c r="GO170" s="417"/>
      <c r="GP170" s="417"/>
      <c r="GQ170" s="417"/>
      <c r="GR170" s="417"/>
      <c r="GS170" s="417"/>
      <c r="GT170" s="417"/>
      <c r="GU170" s="417"/>
      <c r="GV170" s="417"/>
      <c r="GW170" s="417"/>
      <c r="GX170" s="417"/>
      <c r="GY170" s="417"/>
      <c r="GZ170" s="417"/>
      <c r="HA170" s="417"/>
      <c r="HB170" s="417"/>
      <c r="HC170" s="417"/>
      <c r="HD170" s="417"/>
      <c r="HE170" s="417"/>
      <c r="HF170" s="417"/>
      <c r="HG170" s="417"/>
      <c r="HH170" s="417"/>
      <c r="HI170" s="417"/>
      <c r="HJ170" s="417"/>
      <c r="HK170" s="417"/>
      <c r="HL170" s="417"/>
      <c r="HM170" s="417"/>
      <c r="HN170" s="417"/>
      <c r="HO170" s="417"/>
      <c r="HP170" s="417"/>
      <c r="HQ170" s="417"/>
      <c r="HR170" s="417"/>
      <c r="HS170" s="417"/>
      <c r="HT170" s="417"/>
      <c r="HU170" s="417"/>
      <c r="HV170" s="417"/>
      <c r="HW170" s="417"/>
      <c r="HX170" s="417"/>
      <c r="HY170" s="417"/>
      <c r="HZ170" s="417"/>
      <c r="IA170" s="417"/>
      <c r="IB170" s="417"/>
      <c r="IC170" s="417"/>
      <c r="ID170" s="417"/>
      <c r="IE170" s="417"/>
      <c r="IF170" s="417"/>
      <c r="IG170" s="417"/>
      <c r="IH170" s="417"/>
      <c r="II170" s="417"/>
      <c r="IJ170" s="417"/>
      <c r="IK170" s="417"/>
      <c r="IL170" s="417"/>
      <c r="IM170" s="417"/>
      <c r="IN170" s="417"/>
      <c r="IO170" s="417"/>
      <c r="IP170" s="417"/>
      <c r="IQ170" s="417"/>
      <c r="IR170" s="417"/>
      <c r="IS170" s="417"/>
      <c r="IT170" s="417"/>
      <c r="IU170" s="417"/>
      <c r="IV170" s="417"/>
      <c r="IW170" s="417"/>
      <c r="IX170" s="417"/>
      <c r="IY170" s="417"/>
      <c r="IZ170" s="417"/>
      <c r="JA170" s="417"/>
      <c r="JB170" s="417"/>
      <c r="JC170" s="417"/>
      <c r="JD170" s="417"/>
      <c r="JE170" s="417"/>
      <c r="JF170" s="417"/>
      <c r="JG170" s="417"/>
      <c r="JH170" s="417"/>
      <c r="JI170" s="417"/>
      <c r="JJ170" s="417"/>
      <c r="JK170" s="417"/>
      <c r="JL170" s="417"/>
      <c r="JM170" s="417"/>
      <c r="JN170" s="417"/>
      <c r="JO170" s="417"/>
      <c r="JP170" s="417"/>
      <c r="JQ170" s="417"/>
      <c r="JR170" s="417"/>
      <c r="JS170" s="417"/>
      <c r="JT170" s="417"/>
      <c r="JU170" s="417"/>
      <c r="JV170" s="417"/>
      <c r="JW170" s="417"/>
      <c r="JX170" s="417"/>
      <c r="JY170" s="417"/>
      <c r="JZ170" s="417"/>
      <c r="KA170" s="417"/>
      <c r="KB170" s="417"/>
      <c r="KC170" s="417"/>
      <c r="KD170" s="417"/>
      <c r="KE170" s="417"/>
      <c r="KF170" s="417"/>
      <c r="KG170" s="417"/>
      <c r="KH170" s="417"/>
      <c r="KI170" s="417"/>
      <c r="KJ170" s="417"/>
      <c r="KK170" s="417"/>
      <c r="KL170" s="417"/>
      <c r="KM170" s="417"/>
      <c r="KN170" s="417"/>
      <c r="KO170" s="417"/>
      <c r="KP170" s="417"/>
    </row>
  </sheetData>
  <sheetProtection sheet="1" objects="1" scenarios="1"/>
  <sortState ref="LA140:LB150">
    <sortCondition descending="1" ref="LA150"/>
  </sortState>
  <mergeCells count="4">
    <mergeCell ref="KU4:KU9"/>
    <mergeCell ref="KY4:KY9"/>
    <mergeCell ref="KS4:KS9"/>
    <mergeCell ref="KT4:KT9"/>
  </mergeCells>
  <conditionalFormatting sqref="C123:KP129">
    <cfRule type="expression" dxfId="262" priority="74">
      <formula>IF(C$5=0,TRUE,FALSE)</formula>
    </cfRule>
  </conditionalFormatting>
  <conditionalFormatting sqref="C120:KP120">
    <cfRule type="cellIs" dxfId="261" priority="71" operator="lessThan">
      <formula>0</formula>
    </cfRule>
    <cfRule type="expression" dxfId="260" priority="73">
      <formula>IF(C$5=0,TRUE,FALSE)</formula>
    </cfRule>
  </conditionalFormatting>
  <conditionalFormatting sqref="C121:KP121 KS120:KU120">
    <cfRule type="cellIs" dxfId="259" priority="69" operator="lessThan">
      <formula>1</formula>
    </cfRule>
  </conditionalFormatting>
  <conditionalFormatting sqref="B11:B110">
    <cfRule type="expression" dxfId="258" priority="63">
      <formula>IF(MONTH($B11)=3,TRUE,FALSE)</formula>
    </cfRule>
  </conditionalFormatting>
  <conditionalFormatting sqref="A11:A110">
    <cfRule type="expression" dxfId="257" priority="61">
      <formula>IF(MONTH($B11)&lt;&gt;3,TRUE,FALSE)</formula>
    </cfRule>
    <cfRule type="expression" dxfId="256" priority="62">
      <formula>IF(MONTH($B11)=3,TRUE,FALSE)</formula>
    </cfRule>
  </conditionalFormatting>
  <conditionalFormatting sqref="KS119:KU119">
    <cfRule type="cellIs" dxfId="255" priority="60" operator="lessThan">
      <formula>0</formula>
    </cfRule>
  </conditionalFormatting>
  <conditionalFormatting sqref="C131:KP133 C140:KP142">
    <cfRule type="expression" dxfId="254" priority="47">
      <formula>IF(C$5=0,TRUE,FALSE)</formula>
    </cfRule>
  </conditionalFormatting>
  <conditionalFormatting sqref="C113:KP113">
    <cfRule type="expression" dxfId="253" priority="14">
      <formula>IF(C$4="R",TRUE, FALSE)</formula>
    </cfRule>
    <cfRule type="expression" dxfId="252" priority="36">
      <formula>IF(C$5=0,TRUE,FALSE)</formula>
    </cfRule>
  </conditionalFormatting>
  <conditionalFormatting sqref="C118:KP118">
    <cfRule type="expression" dxfId="251" priority="35">
      <formula>IF(C$5=0,TRUE,FALSE)</formula>
    </cfRule>
  </conditionalFormatting>
  <conditionalFormatting sqref="C135:KP138">
    <cfRule type="expression" dxfId="250" priority="34">
      <formula>IF(C$5=0,TRUE, FALSE)</formula>
    </cfRule>
  </conditionalFormatting>
  <conditionalFormatting sqref="C148:KP148">
    <cfRule type="expression" dxfId="249" priority="33">
      <formula>IF(C$5=0,TRUE,FALSE)</formula>
    </cfRule>
  </conditionalFormatting>
  <conditionalFormatting sqref="C115:KP117">
    <cfRule type="expression" dxfId="248" priority="171">
      <formula>IF(C$4="U",TRUE,FALSE)</formula>
    </cfRule>
    <cfRule type="expression" dxfId="247" priority="172">
      <formula>IF(C$4="R",TRUE,FALSE)</formula>
    </cfRule>
    <cfRule type="expression" dxfId="246" priority="173">
      <formula>IF(C$5=0,TRUE,FALSE)</formula>
    </cfRule>
  </conditionalFormatting>
  <conditionalFormatting sqref="C121:KP121">
    <cfRule type="expression" dxfId="245" priority="32">
      <formula>IF(C$5=0,TRUE,FALSE)</formula>
    </cfRule>
  </conditionalFormatting>
  <conditionalFormatting sqref="C4:KP6 C9:KP9">
    <cfRule type="expression" dxfId="244" priority="29">
      <formula>IF(C$5=0,TRUE,FALSE)</formula>
    </cfRule>
    <cfRule type="expression" dxfId="243" priority="30">
      <formula>IF(AND(C$4="U",C$5&lt;&gt;0),TRUE,FALSE)</formula>
    </cfRule>
    <cfRule type="expression" dxfId="242" priority="31">
      <formula>IF(AND(C$4="R",C$5&lt;&gt;0),TRUE,FALSE)</formula>
    </cfRule>
  </conditionalFormatting>
  <conditionalFormatting sqref="C7:KP8">
    <cfRule type="expression" dxfId="241" priority="26">
      <formula>IF(C$5=0,TRUE,FALSE)</formula>
    </cfRule>
    <cfRule type="expression" dxfId="240" priority="27">
      <formula>IF(AND(C$4="U",C$5&lt;&gt;0),TRUE,FALSE)</formula>
    </cfRule>
    <cfRule type="expression" dxfId="239" priority="28">
      <formula>IF(AND(C$4="R",C$5&lt;&gt;0),TRUE,FALSE)</formula>
    </cfRule>
  </conditionalFormatting>
  <conditionalFormatting sqref="C11:KP110">
    <cfRule type="expression" dxfId="238" priority="16">
      <formula>IF($B11&lt;C$6,TRUE,FALSE)</formula>
    </cfRule>
    <cfRule type="expression" dxfId="237" priority="17">
      <formula>IF(C$7&lt;&gt;"",$B11&gt;DATE(YEAR(C$7),MONTH(C$7)+3,0),FALSE)</formula>
    </cfRule>
  </conditionalFormatting>
  <conditionalFormatting sqref="C111:KP111">
    <cfRule type="expression" dxfId="236" priority="15">
      <formula>IF(C$4="R",TRUE,FALSE)</formula>
    </cfRule>
  </conditionalFormatting>
  <conditionalFormatting sqref="C11:KP111">
    <cfRule type="expression" dxfId="235" priority="13">
      <formula>IF(C$5=0,TRUE,FALSE)</formula>
    </cfRule>
  </conditionalFormatting>
  <conditionalFormatting sqref="KV119:KW119">
    <cfRule type="cellIs" dxfId="234" priority="2" operator="lessThan">
      <formula>0</formula>
    </cfRule>
  </conditionalFormatting>
  <conditionalFormatting sqref="KV120:KW120">
    <cfRule type="cellIs" dxfId="233" priority="3" operator="lessThan">
      <formula>1</formula>
    </cfRule>
  </conditionalFormatting>
  <conditionalFormatting sqref="C144:KP146">
    <cfRule type="expression" dxfId="232" priority="1">
      <formula>IF(C$5=0,TRUE,FALSE)</formula>
    </cfRule>
  </conditionalFormatting>
  <dataValidations count="22">
    <dataValidation allowBlank="1" showInputMessage="1" sqref="KY164:KY165"/>
    <dataValidation type="list" allowBlank="1" showInputMessage="1" sqref="KY145">
      <formula1>$B$151:$D$151</formula1>
    </dataValidation>
    <dataValidation type="list" allowBlank="1" showInputMessage="1" sqref="KY146">
      <formula1>$B$152:$KP$152</formula1>
    </dataValidation>
    <dataValidation type="list" allowBlank="1" showInputMessage="1" sqref="KY147">
      <formula1>$B$153:$KP$153</formula1>
    </dataValidation>
    <dataValidation type="list" allowBlank="1" showInputMessage="1" sqref="KY148">
      <formula1>$B$154:$KP$154</formula1>
    </dataValidation>
    <dataValidation type="list" allowBlank="1" showInputMessage="1" sqref="KY149">
      <formula1>$B$155:$KP$155</formula1>
    </dataValidation>
    <dataValidation type="list" allowBlank="1" showInputMessage="1" sqref="KY151">
      <formula1>$B$157:$D$157</formula1>
    </dataValidation>
    <dataValidation type="list" allowBlank="1" showInputMessage="1" sqref="KY152">
      <formula1>$B$158:$KP$158</formula1>
    </dataValidation>
    <dataValidation type="list" allowBlank="1" showInputMessage="1" sqref="KY153">
      <formula1>$B$159:$KP$159</formula1>
    </dataValidation>
    <dataValidation type="list" allowBlank="1" showInputMessage="1" sqref="KY154">
      <formula1>$B$160:$KP$160</formula1>
    </dataValidation>
    <dataValidation type="list" allowBlank="1" showInputMessage="1" sqref="KY150">
      <formula1>$B$156:$KP$156</formula1>
    </dataValidation>
    <dataValidation type="list" allowBlank="1" showInputMessage="1" sqref="KY166">
      <formula1>$B$170:$D$170</formula1>
    </dataValidation>
    <dataValidation type="list" allowBlank="1" showInputMessage="1" sqref="KY159">
      <formula1>$B$165:$KP$165</formula1>
    </dataValidation>
    <dataValidation type="list" allowBlank="1" showInputMessage="1" sqref="KY158">
      <formula1>$B$164:$KP$164</formula1>
    </dataValidation>
    <dataValidation type="list" allowBlank="1" showInputMessage="1" sqref="KY160">
      <formula1>$B$166:$KP$166</formula1>
    </dataValidation>
    <dataValidation type="list" allowBlank="1" showInputMessage="1" sqref="KY161">
      <formula1>$B$167:$KP$167</formula1>
    </dataValidation>
    <dataValidation type="list" allowBlank="1" showInputMessage="1" sqref="KY156">
      <formula1>$B$162:$KP$162</formula1>
    </dataValidation>
    <dataValidation type="list" allowBlank="1" showInputMessage="1" sqref="KY157">
      <formula1>$B$163:$KP$163</formula1>
    </dataValidation>
    <dataValidation type="list" allowBlank="1" showInputMessage="1" sqref="KY162">
      <formula1>$B$168:$KP$168</formula1>
    </dataValidation>
    <dataValidation type="list" allowBlank="1" showInputMessage="1" sqref="KY163">
      <formula1>$B$169:$KP$169</formula1>
    </dataValidation>
    <dataValidation type="list" allowBlank="1" showInputMessage="1" sqref="KY155">
      <formula1>$B$161:$D$161</formula1>
    </dataValidation>
    <dataValidation type="list" allowBlank="1" sqref="KY144">
      <formula1>$B$150:$KP$150</formula1>
    </dataValidation>
  </dataValidations>
  <printOptions horizontalCentered="1"/>
  <pageMargins left="0.25" right="0.25" top="0.75" bottom="0.75" header="0.3" footer="0.3"/>
  <pageSetup scale="71" fitToWidth="0" pageOrder="overThenDown" orientation="portrait" cellComments="asDisplayed" r:id="rId1"/>
  <headerFooter>
    <oddHeader>&amp;L&amp;"Arial,Bold"&amp;8&amp;K0000FFE1-H. Portfolio Cash Flows</oddHeader>
    <oddFooter>&amp;L&amp;F&amp;R&amp;P of &amp;N</oddFooter>
  </headerFooter>
  <colBreaks count="2" manualBreakCount="2">
    <brk id="9" max="168" man="1"/>
    <brk id="256" max="16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86</vt:i4>
      </vt:variant>
    </vt:vector>
  </HeadingPairs>
  <TitlesOfParts>
    <vt:vector size="99" baseType="lpstr">
      <vt:lpstr>Cover</vt:lpstr>
      <vt:lpstr>E1-A. Fund Overview</vt:lpstr>
      <vt:lpstr>E1-B. Portfolio Companies</vt:lpstr>
      <vt:lpstr>E1-C. Financing Descriptions</vt:lpstr>
      <vt:lpstr>E1-D. Covenant Defaults</vt:lpstr>
      <vt:lpstr>E1-E. Valuations</vt:lpstr>
      <vt:lpstr>E1-F. Portfolio Co. Financials</vt:lpstr>
      <vt:lpstr>E1-G. Active Involvement</vt:lpstr>
      <vt:lpstr>E1-H. Portfolio Cash Flows</vt:lpstr>
      <vt:lpstr>E1-I. Fund Cash Flows</vt:lpstr>
      <vt:lpstr>Value Driver Analysis</vt:lpstr>
      <vt:lpstr>Performance Presentation</vt:lpstr>
      <vt:lpstr>Menus</vt:lpstr>
      <vt:lpstr>ActiveTable</vt:lpstr>
      <vt:lpstr>ApplicantName</vt:lpstr>
      <vt:lpstr>CashFlowTbl</vt:lpstr>
      <vt:lpstr>CoNames</vt:lpstr>
      <vt:lpstr>CoRealUnreal</vt:lpstr>
      <vt:lpstr>CoRU</vt:lpstr>
      <vt:lpstr>CoTable</vt:lpstr>
      <vt:lpstr>CPNCP</vt:lpstr>
      <vt:lpstr>CurrentPay</vt:lpstr>
      <vt:lpstr>DCL</vt:lpstr>
      <vt:lpstr>DealCoLead</vt:lpstr>
      <vt:lpstr>DealLead</vt:lpstr>
      <vt:lpstr>DealSource</vt:lpstr>
      <vt:lpstr>DEO</vt:lpstr>
      <vt:lpstr>DEOF2F</vt:lpstr>
      <vt:lpstr>DL</vt:lpstr>
      <vt:lpstr>DPILP</vt:lpstr>
      <vt:lpstr>EBITDA</vt:lpstr>
      <vt:lpstr>ExitDate</vt:lpstr>
      <vt:lpstr>F2DIndustry</vt:lpstr>
      <vt:lpstr>F2DInvestedCap</vt:lpstr>
      <vt:lpstr>F2DStage</vt:lpstr>
      <vt:lpstr>Factor</vt:lpstr>
      <vt:lpstr>FundName</vt:lpstr>
      <vt:lpstr>FundType</vt:lpstr>
      <vt:lpstr>GainLoss</vt:lpstr>
      <vt:lpstr>GrossIRR</vt:lpstr>
      <vt:lpstr>HoldPer</vt:lpstr>
      <vt:lpstr>Industry</vt:lpstr>
      <vt:lpstr>InitialDate</vt:lpstr>
      <vt:lpstr>Instrument</vt:lpstr>
      <vt:lpstr>InvCost</vt:lpstr>
      <vt:lpstr>InvDate</vt:lpstr>
      <vt:lpstr>InvestedCap</vt:lpstr>
      <vt:lpstr>InvNames</vt:lpstr>
      <vt:lpstr>InvSecurity</vt:lpstr>
      <vt:lpstr>InvTable</vt:lpstr>
      <vt:lpstr>LevMultiple</vt:lpstr>
      <vt:lpstr>Location</vt:lpstr>
      <vt:lpstr>MFeeEst</vt:lpstr>
      <vt:lpstr>MFeeMenuNum</vt:lpstr>
      <vt:lpstr>MOIC</vt:lpstr>
      <vt:lpstr>NetLP</vt:lpstr>
      <vt:lpstr>NumPortCo</vt:lpstr>
      <vt:lpstr>OtherDrawn</vt:lpstr>
      <vt:lpstr>Ownership</vt:lpstr>
      <vt:lpstr>PaidIn</vt:lpstr>
      <vt:lpstr>Principals</vt:lpstr>
      <vt:lpstr>Cover!Print_Area</vt:lpstr>
      <vt:lpstr>'E1-A. Fund Overview'!Print_Area</vt:lpstr>
      <vt:lpstr>'E1-B. Portfolio Companies'!Print_Area</vt:lpstr>
      <vt:lpstr>'E1-C. Financing Descriptions'!Print_Area</vt:lpstr>
      <vt:lpstr>'E1-D. Covenant Defaults'!Print_Area</vt:lpstr>
      <vt:lpstr>'E1-E. Valuations'!Print_Area</vt:lpstr>
      <vt:lpstr>'E1-F. Portfolio Co. Financials'!Print_Area</vt:lpstr>
      <vt:lpstr>'E1-G. Active Involvement'!Print_Area</vt:lpstr>
      <vt:lpstr>'E1-H. Portfolio Cash Flows'!Print_Area</vt:lpstr>
      <vt:lpstr>'E1-I. Fund Cash Flows'!Print_Area</vt:lpstr>
      <vt:lpstr>'E1-B. Portfolio Companies'!Print_Titles</vt:lpstr>
      <vt:lpstr>'E1-H. Portfolio Cash Flows'!Print_Titles</vt:lpstr>
      <vt:lpstr>ProceedsIC</vt:lpstr>
      <vt:lpstr>RealUnreal</vt:lpstr>
      <vt:lpstr>ResidualIC</vt:lpstr>
      <vt:lpstr>ResidualValue</vt:lpstr>
      <vt:lpstr>ResValue</vt:lpstr>
      <vt:lpstr>Rev</vt:lpstr>
      <vt:lpstr>RPILP</vt:lpstr>
      <vt:lpstr>RU</vt:lpstr>
      <vt:lpstr>SB</vt:lpstr>
      <vt:lpstr>SBADrawn</vt:lpstr>
      <vt:lpstr>Source</vt:lpstr>
      <vt:lpstr>Stage</vt:lpstr>
      <vt:lpstr>State</vt:lpstr>
      <vt:lpstr>Tog</vt:lpstr>
      <vt:lpstr>TotalComCap</vt:lpstr>
      <vt:lpstr>TotalDebt</vt:lpstr>
      <vt:lpstr>TotalDrawn</vt:lpstr>
      <vt:lpstr>TotalFinCost</vt:lpstr>
      <vt:lpstr>TotalProceeds</vt:lpstr>
      <vt:lpstr>TVPILP</vt:lpstr>
      <vt:lpstr>ULDPI</vt:lpstr>
      <vt:lpstr>ULNetIRR</vt:lpstr>
      <vt:lpstr>ULRPI</vt:lpstr>
      <vt:lpstr>ULTVPI</vt:lpstr>
      <vt:lpstr>ValuationDate</vt:lpstr>
      <vt:lpstr>VDCoSelect</vt:lpstr>
    </vt:vector>
  </TitlesOfParts>
  <Company>Small Business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JFinkel</dc:creator>
  <cp:lastModifiedBy>Rich, Curtis B.</cp:lastModifiedBy>
  <cp:lastPrinted>2014-02-10T18:22:53Z</cp:lastPrinted>
  <dcterms:created xsi:type="dcterms:W3CDTF">2003-01-28T14:06:43Z</dcterms:created>
  <dcterms:modified xsi:type="dcterms:W3CDTF">2016-12-21T13:05:14Z</dcterms:modified>
</cp:coreProperties>
</file>