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840" windowHeight="12105" tabRatio="855"/>
  </bookViews>
  <sheets>
    <sheet name="0083 fns 366A-B" sheetId="3" r:id="rId1"/>
    <sheet name="FPRS FNS FORMS AKA WORKSHEETS" sheetId="1" r:id="rId2"/>
  </sheets>
  <definedNames>
    <definedName name="_xlnm._FilterDatabase" localSheetId="1" hidden="1">'FPRS FNS FORMS AKA WORKSHEETS'!$A$3:$K$84</definedName>
    <definedName name="_xlnm.Print_Area" localSheetId="1">'FPRS FNS FORMS AKA WORKSHEETS'!$A$1:$I$96</definedName>
    <definedName name="_xlnm.Print_Titles" localSheetId="1">'FPRS FNS FORMS AKA WORKSHEETS'!$3:$3</definedName>
  </definedNames>
  <calcPr calcId="125725"/>
</workbook>
</file>

<file path=xl/calcChain.xml><?xml version="1.0" encoding="utf-8"?>
<calcChain xmlns="http://schemas.openxmlformats.org/spreadsheetml/2006/main">
  <c r="G63" i="1"/>
  <c r="G62"/>
  <c r="H5" l="1"/>
  <c r="F5"/>
  <c r="G65"/>
  <c r="H65" s="1"/>
  <c r="H40"/>
  <c r="F40"/>
  <c r="G7"/>
  <c r="G34"/>
  <c r="H34" s="1"/>
  <c r="H36"/>
  <c r="H35"/>
  <c r="F36"/>
  <c r="F35"/>
  <c r="G42"/>
  <c r="I42" s="1"/>
  <c r="K42" l="1"/>
  <c r="G78" l="1"/>
  <c r="F2" i="3"/>
  <c r="E84" i="1"/>
  <c r="G83"/>
  <c r="E81"/>
  <c r="G80"/>
  <c r="I80" s="1"/>
  <c r="G79"/>
  <c r="I79" s="1"/>
  <c r="G77"/>
  <c r="I77" s="1"/>
  <c r="G76"/>
  <c r="I76" s="1"/>
  <c r="G75"/>
  <c r="I75" s="1"/>
  <c r="G74"/>
  <c r="I74" s="1"/>
  <c r="G73"/>
  <c r="G72"/>
  <c r="I72" s="1"/>
  <c r="G71"/>
  <c r="I71" s="1"/>
  <c r="G70"/>
  <c r="I70" s="1"/>
  <c r="G69"/>
  <c r="I69" s="1"/>
  <c r="G68"/>
  <c r="I68" s="1"/>
  <c r="G67"/>
  <c r="I67" s="1"/>
  <c r="G66"/>
  <c r="I66" s="1"/>
  <c r="G64"/>
  <c r="I64" s="1"/>
  <c r="I63"/>
  <c r="I62"/>
  <c r="E60"/>
  <c r="G59"/>
  <c r="I59" s="1"/>
  <c r="G58"/>
  <c r="I58" s="1"/>
  <c r="G57"/>
  <c r="I57" s="1"/>
  <c r="G56"/>
  <c r="G55"/>
  <c r="H55" s="1"/>
  <c r="G54"/>
  <c r="I54" s="1"/>
  <c r="G53"/>
  <c r="I53" s="1"/>
  <c r="G52"/>
  <c r="I52" s="1"/>
  <c r="G51"/>
  <c r="I51" s="1"/>
  <c r="G50"/>
  <c r="E48"/>
  <c r="G47"/>
  <c r="I47" s="1"/>
  <c r="G46"/>
  <c r="I46" s="1"/>
  <c r="G45"/>
  <c r="I45" s="1"/>
  <c r="G44"/>
  <c r="I44" s="1"/>
  <c r="G43"/>
  <c r="I43" s="1"/>
  <c r="G41"/>
  <c r="I41" s="1"/>
  <c r="G39"/>
  <c r="I39" s="1"/>
  <c r="G38"/>
  <c r="I38" s="1"/>
  <c r="G37"/>
  <c r="I37" s="1"/>
  <c r="G33"/>
  <c r="I33" s="1"/>
  <c r="G32"/>
  <c r="I32" s="1"/>
  <c r="G31"/>
  <c r="I31" s="1"/>
  <c r="E29"/>
  <c r="G28"/>
  <c r="I28" s="1"/>
  <c r="G27"/>
  <c r="I27" s="1"/>
  <c r="G26"/>
  <c r="I26" s="1"/>
  <c r="G25"/>
  <c r="I25" s="1"/>
  <c r="G24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G8"/>
  <c r="I8" s="1"/>
  <c r="I7"/>
  <c r="G6"/>
  <c r="I6" s="1"/>
  <c r="K10" l="1"/>
  <c r="K18"/>
  <c r="K26"/>
  <c r="K35"/>
  <c r="K43"/>
  <c r="K52"/>
  <c r="K65"/>
  <c r="K69"/>
  <c r="K77"/>
  <c r="K7"/>
  <c r="K11"/>
  <c r="K15"/>
  <c r="K19"/>
  <c r="K23"/>
  <c r="K27"/>
  <c r="K32"/>
  <c r="K36"/>
  <c r="K40"/>
  <c r="K44"/>
  <c r="K53"/>
  <c r="K57"/>
  <c r="K62"/>
  <c r="K66"/>
  <c r="K70"/>
  <c r="K74"/>
  <c r="K79"/>
  <c r="K8"/>
  <c r="K12"/>
  <c r="K16"/>
  <c r="K28"/>
  <c r="K33"/>
  <c r="K37"/>
  <c r="K41"/>
  <c r="K45"/>
  <c r="I50"/>
  <c r="G60"/>
  <c r="K54"/>
  <c r="K58"/>
  <c r="K67"/>
  <c r="K71"/>
  <c r="K75"/>
  <c r="K80"/>
  <c r="K14"/>
  <c r="K22"/>
  <c r="I48"/>
  <c r="G48"/>
  <c r="K39"/>
  <c r="K47"/>
  <c r="K5"/>
  <c r="K13"/>
  <c r="K17"/>
  <c r="K21"/>
  <c r="K25"/>
  <c r="K34"/>
  <c r="K38"/>
  <c r="K51"/>
  <c r="K55"/>
  <c r="K59"/>
  <c r="K64"/>
  <c r="K68"/>
  <c r="K72"/>
  <c r="K76"/>
  <c r="I83"/>
  <c r="I73"/>
  <c r="I24"/>
  <c r="I56"/>
  <c r="K46"/>
  <c r="K20"/>
  <c r="I78"/>
  <c r="G81"/>
  <c r="G29"/>
  <c r="E86"/>
  <c r="K63"/>
  <c r="K6"/>
  <c r="I9"/>
  <c r="G84"/>
  <c r="F3" i="3"/>
  <c r="H3"/>
  <c r="K50" i="1" l="1"/>
  <c r="I84"/>
  <c r="K31"/>
  <c r="K48" s="1"/>
  <c r="K83"/>
  <c r="K84" s="1"/>
  <c r="K56"/>
  <c r="K9"/>
  <c r="I60"/>
  <c r="G86"/>
  <c r="F86" s="1"/>
  <c r="I81"/>
  <c r="K24"/>
  <c r="K73"/>
  <c r="K78"/>
  <c r="I29"/>
  <c r="K29" l="1"/>
  <c r="K60"/>
  <c r="I86"/>
  <c r="H86" s="1"/>
  <c r="K81"/>
  <c r="K86" l="1"/>
</calcChain>
</file>

<file path=xl/comments1.xml><?xml version="1.0" encoding="utf-8"?>
<comments xmlns="http://schemas.openxmlformats.org/spreadsheetml/2006/main">
  <authors>
    <author>Windows User</author>
  </authors>
  <commentList>
    <comment ref="G2" authorId="0">
      <text>
        <r>
          <rPr>
            <b/>
            <sz val="9"/>
            <color indexed="81"/>
            <rFont val="Tahoma"/>
            <charset val="1"/>
          </rPr>
          <t>RRG:  shouldn't this now be 67 hours per response.  Revise all accordingly.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<sst xmlns="http://schemas.openxmlformats.org/spreadsheetml/2006/main" count="259" uniqueCount="152">
  <si>
    <t>Food and Nutrition Service Data Collection Information (by Program)</t>
  </si>
  <si>
    <t xml:space="preserve">Annual Burden Hours </t>
  </si>
  <si>
    <t>Affected Public</t>
  </si>
  <si>
    <t>Current OMB Control Number</t>
  </si>
  <si>
    <t>Worksheet Number</t>
  </si>
  <si>
    <t>Title of Worksheet</t>
  </si>
  <si>
    <r>
      <t>Estimated No. of Respondents</t>
    </r>
    <r>
      <rPr>
        <b/>
        <vertAlign val="superscript"/>
        <sz val="10"/>
        <rFont val="Arial"/>
        <family val="2"/>
      </rPr>
      <t>1</t>
    </r>
  </si>
  <si>
    <r>
      <t>Frequency of Response per Respondent</t>
    </r>
    <r>
      <rPr>
        <b/>
        <vertAlign val="superscript"/>
        <sz val="10"/>
        <rFont val="Arial"/>
        <family val="2"/>
      </rPr>
      <t>2</t>
    </r>
  </si>
  <si>
    <t>Total Annual Response</t>
  </si>
  <si>
    <t>Estimated Hrs per Response</t>
  </si>
  <si>
    <t>Annual Burden Hrs</t>
  </si>
  <si>
    <t>State, Local and Tribal Agencies</t>
  </si>
  <si>
    <t>Child Nutrition Program</t>
  </si>
  <si>
    <t>0584-0002</t>
  </si>
  <si>
    <t>FNS-10</t>
  </si>
  <si>
    <t>Report of School Program Operations</t>
  </si>
  <si>
    <t>0584-0075</t>
  </si>
  <si>
    <t>FNS-13</t>
  </si>
  <si>
    <t>Annual Report of State Revenue Matching</t>
  </si>
  <si>
    <t>0584-0280</t>
  </si>
  <si>
    <t>FNS-418</t>
  </si>
  <si>
    <t>Summer Food Service Program for Children</t>
  </si>
  <si>
    <t>FNS-44</t>
  </si>
  <si>
    <t>Report of Child and Adult Care Food Program</t>
  </si>
  <si>
    <t>0584-0067</t>
  </si>
  <si>
    <t>FNS-777(SAE)</t>
  </si>
  <si>
    <t>NSLP, SBP, SMP, CACFP and Food Distribution Program (FDP)</t>
  </si>
  <si>
    <t>0348-0061</t>
  </si>
  <si>
    <t>SF-425</t>
  </si>
  <si>
    <t>NSLP</t>
  </si>
  <si>
    <t>SBP</t>
  </si>
  <si>
    <t>SMP</t>
  </si>
  <si>
    <t>CACFP</t>
  </si>
  <si>
    <t>SFSP</t>
  </si>
  <si>
    <t>CN Team Nutrition</t>
  </si>
  <si>
    <t xml:space="preserve">CN - Administrative Review &amp; Training (I) </t>
  </si>
  <si>
    <t xml:space="preserve">CN - Administrative Review &amp; Training (II) </t>
  </si>
  <si>
    <t>CN - Summer Food Service Program Pilot Programs</t>
  </si>
  <si>
    <t>CN - Direct Certification &amp; Verfication</t>
  </si>
  <si>
    <t xml:space="preserve">CN - CACFP Child Care Wellness Grants </t>
  </si>
  <si>
    <t>CN Direct Certification and Improvement</t>
  </si>
  <si>
    <t>CN National School Lunch Program Equipment Grants</t>
  </si>
  <si>
    <t>CN National Food Service Management Institute (FSMI)</t>
  </si>
  <si>
    <t>CN FSMI Produce Safety University Support</t>
  </si>
  <si>
    <t>CN FSMI Food Safety</t>
  </si>
  <si>
    <t>CN FSMI General Education</t>
  </si>
  <si>
    <t>CN Community Gardens Pilot Program</t>
  </si>
  <si>
    <t>CN Hunger-Free Community Grants</t>
  </si>
  <si>
    <t>PROGRAM SUBTOTALS</t>
  </si>
  <si>
    <t>Special Nutrition Assistance Program</t>
  </si>
  <si>
    <t>0584-0025</t>
  </si>
  <si>
    <t>FNS-101</t>
  </si>
  <si>
    <t>Participation in Food Programs-By Race</t>
  </si>
  <si>
    <t>0584-0069</t>
  </si>
  <si>
    <t>FNS-209</t>
  </si>
  <si>
    <t>Status of Claims Against Households</t>
  </si>
  <si>
    <t>0584-0083</t>
  </si>
  <si>
    <t>FNS-366A</t>
  </si>
  <si>
    <t>Program and Budget Summary Statement:  Budget Projection</t>
  </si>
  <si>
    <t>FNS-366B</t>
  </si>
  <si>
    <t>0584-0081</t>
  </si>
  <si>
    <t>FNS-388</t>
  </si>
  <si>
    <t>State Issuance and Participation Estimates</t>
  </si>
  <si>
    <t>FNS-388A</t>
  </si>
  <si>
    <t>Project Area Issuance and Participation</t>
  </si>
  <si>
    <t>0584-0542</t>
  </si>
  <si>
    <t>FNS-759</t>
  </si>
  <si>
    <t>Supplemental Nutrition Assistance Program Education (SNAP-Ed) EARS Reporting Form</t>
  </si>
  <si>
    <t>SNAP</t>
  </si>
  <si>
    <t>0584-0339</t>
  </si>
  <si>
    <t>FNS-583</t>
  </si>
  <si>
    <t>0584-0080</t>
  </si>
  <si>
    <t>FNS-46</t>
  </si>
  <si>
    <t>Issuance Reconciliation Report</t>
  </si>
  <si>
    <t>0584-0037</t>
  </si>
  <si>
    <t>FNS-292A&amp;B</t>
  </si>
  <si>
    <t>Disaster Relief</t>
  </si>
  <si>
    <t>SNAP Outreach</t>
  </si>
  <si>
    <t>SNAP Health and Census Pilot</t>
  </si>
  <si>
    <t>SNAP Participation</t>
  </si>
  <si>
    <t>SNAP Increasing Participation Among Elderly</t>
  </si>
  <si>
    <t>SNAP Healthy Incentives</t>
  </si>
  <si>
    <t>Food Distribution Program</t>
  </si>
  <si>
    <t>0584-0293</t>
  </si>
  <si>
    <t>FNS-667</t>
  </si>
  <si>
    <t>Report of The Emergency Food Assistance Programs (TEFAP) Administrative Costs</t>
  </si>
  <si>
    <t>FNS-152</t>
  </si>
  <si>
    <t>Monthly Distribution of Donated Food to Family Units</t>
  </si>
  <si>
    <t>FNS-153</t>
  </si>
  <si>
    <t>Monthly Report of the CSFP and Quarterly Administrative Financial Status Report</t>
  </si>
  <si>
    <t>CSFP</t>
  </si>
  <si>
    <t>FNS-191</t>
  </si>
  <si>
    <t>CSFP Racial/Ethnic Group Participation</t>
  </si>
  <si>
    <t>FDPNE</t>
  </si>
  <si>
    <t>FDPIR-NET</t>
  </si>
  <si>
    <t>FDPIR</t>
  </si>
  <si>
    <t>TEFAP - Infrastructure</t>
  </si>
  <si>
    <t xml:space="preserve">Special Supplemental Food Program for Women, Infants and Children (WIC) </t>
  </si>
  <si>
    <t>0584-0447</t>
  </si>
  <si>
    <t>WIC Farmers' Market Nutrition Program (FMNP) Annual Financial Report</t>
  </si>
  <si>
    <t>FNS-203</t>
  </si>
  <si>
    <t>WIC Farmers' Market Nutrition Program Report</t>
  </si>
  <si>
    <t>0584-0541</t>
  </si>
  <si>
    <t>FNS-683A</t>
  </si>
  <si>
    <t>Senior Farmers' Market Nutrition Program (SFMNP) Annual Financial and Program Data Report</t>
  </si>
  <si>
    <t>0584-0431</t>
  </si>
  <si>
    <t>FNS-648</t>
  </si>
  <si>
    <t>WIC Local Agency Directory</t>
  </si>
  <si>
    <t>0584-0045</t>
  </si>
  <si>
    <t>FNS-798</t>
  </si>
  <si>
    <t>WIC Financial Management and Participation Report</t>
  </si>
  <si>
    <t>FNS-798A</t>
  </si>
  <si>
    <t>Addendum to WIC Financial Management and Participation Report - NSA Expenditures</t>
  </si>
  <si>
    <t>WIC Breastfeeding Peer Counseling</t>
  </si>
  <si>
    <t>WIC General Infrastructure</t>
  </si>
  <si>
    <t>WIC General Infrastructure State Agency Model</t>
  </si>
  <si>
    <t>WIC State Agency Model</t>
  </si>
  <si>
    <t>WIC State to State Technical Assistance</t>
  </si>
  <si>
    <t>WIC Technology State Agency Model</t>
  </si>
  <si>
    <t>WIC Special Project Full Grant</t>
  </si>
  <si>
    <t>WIC Special Project Concept Grant</t>
  </si>
  <si>
    <t>WIC Breastfeeding Performance Bonus</t>
  </si>
  <si>
    <t>WIC Electronic Benefits Transfer</t>
  </si>
  <si>
    <t>ARRA WIC Electronic Benefits Transfer</t>
  </si>
  <si>
    <t>ARRA WIC State Agency Model</t>
  </si>
  <si>
    <t>ARRA WIC Technology State Agency Model</t>
  </si>
  <si>
    <t>Grants Management</t>
  </si>
  <si>
    <t>Food Safety - Center of Excellence</t>
  </si>
  <si>
    <t>Respondent Cost</t>
  </si>
  <si>
    <t>0584-0055</t>
  </si>
  <si>
    <r>
      <t>Hourly Wage Rate</t>
    </r>
    <r>
      <rPr>
        <b/>
        <vertAlign val="superscript"/>
        <sz val="10"/>
        <rFont val="Arial"/>
        <family val="2"/>
      </rPr>
      <t>3</t>
    </r>
  </si>
  <si>
    <t>----</t>
  </si>
  <si>
    <t>0584-NEW</t>
  </si>
  <si>
    <t>FNS-683</t>
  </si>
  <si>
    <t>Estimated No. of Respondents</t>
  </si>
  <si>
    <t>Frequency of Response per Respondent</t>
  </si>
  <si>
    <t>Total</t>
  </si>
  <si>
    <t>FNS-778</t>
  </si>
  <si>
    <t>FNS-778a</t>
  </si>
  <si>
    <r>
      <t>Reviewers Notes:  
- Methodology used to calculate annual burden hours is as folllows:  Estimated No. of Respondents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x Frequency of Response per Respondent x Estimated Hrs per Response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.    The hourly wage rate is an hourly mean wage for education-related occupations for functions performed by State agency and local agency program staff.</t>
    </r>
  </si>
  <si>
    <t>- Additional tabs are provided as summaries for Control Numbers with more than one form in the collection.</t>
  </si>
  <si>
    <t>Program and Budget Summary Statement:  Program Activity Statement &amp; Updates</t>
  </si>
  <si>
    <t>SNAP Employment and Training Program Activity Report</t>
  </si>
  <si>
    <t>Notes</t>
  </si>
  <si>
    <t xml:space="preserve">New Burden </t>
  </si>
  <si>
    <t>Previous Burden</t>
  </si>
  <si>
    <t>Changes due to Program Adjustments</t>
  </si>
  <si>
    <t>State Agencies</t>
  </si>
  <si>
    <t>Affect public</t>
  </si>
  <si>
    <t>0584-0594 Worksheet Number</t>
  </si>
  <si>
    <r>
      <t>Changes due to Program Changes</t>
    </r>
    <r>
      <rPr>
        <sz val="10"/>
        <rFont val="Arial"/>
        <family val="2"/>
      </rPr>
      <t> </t>
    </r>
  </si>
  <si>
    <t>Education and Administrative Reporting System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</si>
</sst>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0"/>
    <numFmt numFmtId="166" formatCode="0.000"/>
    <numFmt numFmtId="167" formatCode="#,##0.0000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4" tint="-0.249977111117893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0" fontId="1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165" fontId="2" fillId="0" borderId="1" xfId="0" applyNumberFormat="1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/>
    <xf numFmtId="0" fontId="1" fillId="0" borderId="1" xfId="0" applyFont="1" applyFill="1" applyBorder="1"/>
    <xf numFmtId="165" fontId="1" fillId="0" borderId="1" xfId="0" applyNumberFormat="1" applyFont="1" applyFill="1" applyBorder="1"/>
    <xf numFmtId="0" fontId="1" fillId="0" borderId="0" xfId="0" applyFont="1" applyFill="1" applyBorder="1"/>
    <xf numFmtId="0" fontId="1" fillId="0" borderId="2" xfId="0" applyFont="1" applyFill="1" applyBorder="1"/>
    <xf numFmtId="165" fontId="1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quotePrefix="1" applyFont="1" applyFill="1" applyBorder="1"/>
    <xf numFmtId="3" fontId="2" fillId="0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5" fontId="2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164" fontId="1" fillId="2" borderId="1" xfId="1" applyNumberFormat="1" applyFont="1" applyFill="1" applyBorder="1"/>
    <xf numFmtId="44" fontId="1" fillId="2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wrapText="1"/>
    </xf>
    <xf numFmtId="167" fontId="2" fillId="0" borderId="1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vertical="center" textRotation="90" wrapText="1"/>
    </xf>
    <xf numFmtId="0" fontId="2" fillId="0" borderId="4" xfId="0" applyFont="1" applyFill="1" applyBorder="1" applyAlignment="1">
      <alignment vertical="center" textRotation="90" wrapText="1"/>
    </xf>
    <xf numFmtId="0" fontId="2" fillId="0" borderId="5" xfId="0" applyFont="1" applyFill="1" applyBorder="1" applyAlignment="1">
      <alignment vertical="center" textRotation="90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Fill="1"/>
    <xf numFmtId="0" fontId="8" fillId="0" borderId="1" xfId="0" applyFont="1" applyFill="1" applyBorder="1"/>
    <xf numFmtId="0" fontId="8" fillId="0" borderId="1" xfId="0" quotePrefix="1" applyFont="1" applyFill="1" applyBorder="1" applyAlignment="1">
      <alignment horizontal="center"/>
    </xf>
    <xf numFmtId="164" fontId="8" fillId="0" borderId="1" xfId="0" applyNumberFormat="1" applyFont="1" applyFill="1" applyBorder="1"/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9" fillId="0" borderId="0" xfId="0" applyFont="1" applyFill="1"/>
    <xf numFmtId="4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 wrapText="1"/>
    </xf>
    <xf numFmtId="165" fontId="2" fillId="3" borderId="1" xfId="0" applyNumberFormat="1" applyFont="1" applyFill="1" applyBorder="1"/>
    <xf numFmtId="44" fontId="2" fillId="3" borderId="1" xfId="2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</cellXfs>
  <cellStyles count="9">
    <cellStyle name="Comma" xfId="1" builtinId="3"/>
    <cellStyle name="Comma 2" xfId="5"/>
    <cellStyle name="Comma 2 2" xfId="8"/>
    <cellStyle name="Comma 3" xfId="4"/>
    <cellStyle name="Currency" xfId="2" builtinId="4"/>
    <cellStyle name="Currency 2" xfId="6"/>
    <cellStyle name="Normal" xfId="0" builtinId="0"/>
    <cellStyle name="Normal 2" xfId="3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tabSelected="1" view="pageLayout" zoomScaleNormal="100" workbookViewId="0">
      <selection activeCell="G2" sqref="G2"/>
    </sheetView>
  </sheetViews>
  <sheetFormatPr defaultRowHeight="15"/>
  <cols>
    <col min="1" max="256" width="13" style="8" customWidth="1"/>
    <col min="257" max="16384" width="9.140625" style="8"/>
  </cols>
  <sheetData>
    <row r="1" spans="1:11" ht="68.25" customHeight="1" thickBot="1">
      <c r="A1" s="6" t="s">
        <v>148</v>
      </c>
      <c r="B1" s="9" t="s">
        <v>149</v>
      </c>
      <c r="C1" s="9" t="s">
        <v>5</v>
      </c>
      <c r="D1" s="10" t="s">
        <v>134</v>
      </c>
      <c r="E1" s="10" t="s">
        <v>135</v>
      </c>
      <c r="F1" s="10" t="s">
        <v>8</v>
      </c>
      <c r="G1" s="10" t="s">
        <v>9</v>
      </c>
      <c r="H1" s="10" t="s">
        <v>10</v>
      </c>
      <c r="I1" s="63" t="s">
        <v>145</v>
      </c>
      <c r="J1" s="64" t="s">
        <v>146</v>
      </c>
      <c r="K1" s="64" t="s">
        <v>150</v>
      </c>
    </row>
    <row r="2" spans="1:11" ht="52.5" thickBot="1">
      <c r="A2" s="5" t="s">
        <v>147</v>
      </c>
      <c r="B2" s="1" t="s">
        <v>66</v>
      </c>
      <c r="C2" s="11" t="s">
        <v>151</v>
      </c>
      <c r="D2" s="2">
        <v>53</v>
      </c>
      <c r="E2" s="2">
        <v>1</v>
      </c>
      <c r="F2" s="2">
        <f>SUM(D2*E2)</f>
        <v>53</v>
      </c>
      <c r="G2" s="2">
        <v>60</v>
      </c>
      <c r="H2" s="2">
        <v>3180</v>
      </c>
      <c r="I2" s="65">
        <v>2808</v>
      </c>
      <c r="J2" s="66">
        <v>372</v>
      </c>
      <c r="K2" s="66">
        <v>372</v>
      </c>
    </row>
    <row r="3" spans="1:11" ht="15.75" thickBot="1">
      <c r="A3" s="60" t="s">
        <v>136</v>
      </c>
      <c r="B3" s="60"/>
      <c r="C3" s="60"/>
      <c r="D3" s="60">
        <v>53</v>
      </c>
      <c r="E3" s="61" t="s">
        <v>131</v>
      </c>
      <c r="F3" s="62">
        <f>SUM(F2:F2)</f>
        <v>53</v>
      </c>
      <c r="G3" s="61" t="s">
        <v>131</v>
      </c>
      <c r="H3" s="62">
        <f>SUM(H2:H2)</f>
        <v>3180</v>
      </c>
      <c r="I3" s="67">
        <v>2808</v>
      </c>
      <c r="J3" s="68">
        <v>372</v>
      </c>
      <c r="K3" s="68">
        <v>372</v>
      </c>
    </row>
    <row r="4" spans="1:11" ht="39" customHeight="1">
      <c r="I4" s="69"/>
    </row>
    <row r="5" spans="1:11" ht="54" customHeight="1"/>
    <row r="6" spans="1:11" ht="38.25" customHeight="1"/>
    <row r="9" spans="1:11" s="59" customFormat="1" ht="21"/>
    <row r="16" spans="1:11" s="59" customFormat="1" ht="21"/>
    <row r="21" ht="37.5" customHeight="1"/>
    <row r="25" s="59" customFormat="1" ht="21"/>
    <row r="30" ht="15" customHeight="1"/>
    <row r="33" s="59" customFormat="1" ht="21"/>
  </sheetData>
  <pageMargins left="0.7" right="0.7" top="0.75" bottom="0.75" header="0.3" footer="0.3"/>
  <pageSetup scale="86" fitToHeight="3" orientation="landscape" r:id="rId1"/>
  <headerFooter>
    <oddHeader>&amp;LAttachtment #1&amp;CFNS-759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Z96"/>
  <sheetViews>
    <sheetView zoomScaleNormal="100" workbookViewId="0">
      <selection activeCell="H34" sqref="H34:K34"/>
    </sheetView>
  </sheetViews>
  <sheetFormatPr defaultColWidth="18" defaultRowHeight="12.75"/>
  <cols>
    <col min="1" max="1" width="8.5703125" style="18" customWidth="1"/>
    <col min="2" max="2" width="13.140625" style="16" customWidth="1"/>
    <col min="3" max="3" width="13.5703125" style="18" bestFit="1" customWidth="1"/>
    <col min="4" max="4" width="42.28515625" style="18" customWidth="1"/>
    <col min="5" max="5" width="13.85546875" style="32" customWidth="1"/>
    <col min="6" max="6" width="13.42578125" style="32" customWidth="1"/>
    <col min="7" max="7" width="11.85546875" style="32" customWidth="1"/>
    <col min="8" max="8" width="13.42578125" style="32" bestFit="1" customWidth="1"/>
    <col min="9" max="9" width="11" style="32" bestFit="1" customWidth="1"/>
    <col min="10" max="10" width="16.140625" style="31" bestFit="1" customWidth="1"/>
    <col min="11" max="11" width="19" style="18" customWidth="1"/>
    <col min="12" max="12" width="31.5703125" style="18" customWidth="1"/>
    <col min="13" max="181" width="9.140625" style="18" customWidth="1"/>
    <col min="182" max="182" width="9.140625" style="19" customWidth="1"/>
    <col min="183" max="241" width="9.140625" style="12" customWidth="1"/>
    <col min="242" max="16384" width="18" style="12"/>
  </cols>
  <sheetData>
    <row r="1" spans="1:18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17"/>
      <c r="K1" s="12"/>
    </row>
    <row r="2" spans="1:18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17"/>
      <c r="K2" s="12"/>
    </row>
    <row r="3" spans="1:182" s="24" customFormat="1" ht="58.5" customHeight="1">
      <c r="A3" s="9" t="s">
        <v>2</v>
      </c>
      <c r="B3" s="6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1" t="s">
        <v>130</v>
      </c>
      <c r="K3" s="9" t="s">
        <v>128</v>
      </c>
      <c r="L3" s="57" t="s">
        <v>143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3"/>
    </row>
    <row r="4" spans="1:182" ht="15.75" customHeight="1">
      <c r="A4" s="53" t="s">
        <v>11</v>
      </c>
      <c r="B4" s="5"/>
      <c r="C4" s="76" t="s">
        <v>12</v>
      </c>
      <c r="D4" s="76"/>
      <c r="E4" s="76"/>
      <c r="F4" s="76"/>
      <c r="G4" s="76"/>
      <c r="H4" s="76"/>
      <c r="I4" s="76"/>
      <c r="J4" s="17"/>
      <c r="K4" s="12"/>
    </row>
    <row r="5" spans="1:182" ht="15.75" customHeight="1">
      <c r="A5" s="54"/>
      <c r="B5" s="5" t="s">
        <v>13</v>
      </c>
      <c r="C5" s="1" t="s">
        <v>14</v>
      </c>
      <c r="D5" s="1" t="s">
        <v>15</v>
      </c>
      <c r="E5" s="2">
        <v>56</v>
      </c>
      <c r="F5" s="2">
        <f>+G5/E5</f>
        <v>33.767857142857146</v>
      </c>
      <c r="G5" s="3">
        <v>1891</v>
      </c>
      <c r="H5" s="2">
        <f>+I5/G5</f>
        <v>2.2501322051824433</v>
      </c>
      <c r="I5" s="2">
        <v>4255</v>
      </c>
      <c r="J5" s="17">
        <v>24.25</v>
      </c>
      <c r="K5" s="25">
        <f>SUM(I5*J5)</f>
        <v>103183.75</v>
      </c>
    </row>
    <row r="6" spans="1:182" ht="15.75" customHeight="1">
      <c r="A6" s="54"/>
      <c r="B6" s="5" t="s">
        <v>16</v>
      </c>
      <c r="C6" s="1" t="s">
        <v>17</v>
      </c>
      <c r="D6" s="1" t="s">
        <v>18</v>
      </c>
      <c r="E6" s="2">
        <v>57</v>
      </c>
      <c r="F6" s="2">
        <v>1</v>
      </c>
      <c r="G6" s="3">
        <f t="shared" ref="G6:G15" si="0">SUM(E6*F6)</f>
        <v>57</v>
      </c>
      <c r="H6" s="2">
        <v>8</v>
      </c>
      <c r="I6" s="2">
        <f t="shared" ref="I6:I28" si="1">SUM(G6*H6)</f>
        <v>456</v>
      </c>
      <c r="J6" s="17">
        <v>24.25</v>
      </c>
      <c r="K6" s="25">
        <f t="shared" ref="K6:K28" si="2">SUM(I6*J6)</f>
        <v>11058</v>
      </c>
    </row>
    <row r="7" spans="1:182" ht="15.75" customHeight="1">
      <c r="A7" s="54"/>
      <c r="B7" s="5" t="s">
        <v>19</v>
      </c>
      <c r="C7" s="1" t="s">
        <v>20</v>
      </c>
      <c r="D7" s="1" t="s">
        <v>21</v>
      </c>
      <c r="E7" s="2">
        <v>53</v>
      </c>
      <c r="F7" s="2">
        <v>3</v>
      </c>
      <c r="G7" s="3">
        <f>+E7*F7</f>
        <v>159</v>
      </c>
      <c r="H7" s="2">
        <v>2</v>
      </c>
      <c r="I7" s="2">
        <f t="shared" si="1"/>
        <v>318</v>
      </c>
      <c r="J7" s="17">
        <v>24.25</v>
      </c>
      <c r="K7" s="25">
        <f t="shared" si="2"/>
        <v>7711.5</v>
      </c>
    </row>
    <row r="8" spans="1:182" ht="15.75" customHeight="1">
      <c r="A8" s="54"/>
      <c r="B8" s="5" t="s">
        <v>129</v>
      </c>
      <c r="C8" s="1" t="s">
        <v>22</v>
      </c>
      <c r="D8" s="1" t="s">
        <v>23</v>
      </c>
      <c r="E8" s="2">
        <v>56</v>
      </c>
      <c r="F8" s="2">
        <v>24</v>
      </c>
      <c r="G8" s="3">
        <f t="shared" si="0"/>
        <v>1344</v>
      </c>
      <c r="H8" s="2">
        <v>1</v>
      </c>
      <c r="I8" s="2">
        <f t="shared" si="1"/>
        <v>1344</v>
      </c>
      <c r="J8" s="17">
        <v>24.25</v>
      </c>
      <c r="K8" s="25">
        <f t="shared" si="2"/>
        <v>32592</v>
      </c>
    </row>
    <row r="9" spans="1:182" ht="30.75" customHeight="1">
      <c r="A9" s="54"/>
      <c r="B9" s="5" t="s">
        <v>24</v>
      </c>
      <c r="C9" s="1" t="s">
        <v>25</v>
      </c>
      <c r="D9" s="11" t="s">
        <v>26</v>
      </c>
      <c r="E9" s="2">
        <v>87</v>
      </c>
      <c r="F9" s="2">
        <v>4</v>
      </c>
      <c r="G9" s="3">
        <f t="shared" si="0"/>
        <v>348</v>
      </c>
      <c r="H9" s="2">
        <v>0.5</v>
      </c>
      <c r="I9" s="2">
        <f t="shared" si="1"/>
        <v>174</v>
      </c>
      <c r="J9" s="17">
        <v>24.25</v>
      </c>
      <c r="K9" s="25">
        <f t="shared" si="2"/>
        <v>4219.5</v>
      </c>
    </row>
    <row r="10" spans="1:182" ht="15.75" customHeight="1">
      <c r="A10" s="54"/>
      <c r="B10" s="5" t="s">
        <v>27</v>
      </c>
      <c r="C10" s="1" t="s">
        <v>28</v>
      </c>
      <c r="D10" s="1" t="s">
        <v>29</v>
      </c>
      <c r="E10" s="2">
        <v>57</v>
      </c>
      <c r="F10" s="2">
        <v>4</v>
      </c>
      <c r="G10" s="3">
        <f t="shared" si="0"/>
        <v>228</v>
      </c>
      <c r="H10" s="2">
        <v>1.5</v>
      </c>
      <c r="I10" s="2">
        <f t="shared" si="1"/>
        <v>342</v>
      </c>
      <c r="J10" s="17">
        <v>24.25</v>
      </c>
      <c r="K10" s="25">
        <f t="shared" si="2"/>
        <v>8293.5</v>
      </c>
    </row>
    <row r="11" spans="1:182" ht="15.75" customHeight="1">
      <c r="A11" s="54"/>
      <c r="B11" s="5" t="s">
        <v>27</v>
      </c>
      <c r="C11" s="1" t="s">
        <v>28</v>
      </c>
      <c r="D11" s="1" t="s">
        <v>30</v>
      </c>
      <c r="E11" s="2">
        <v>57</v>
      </c>
      <c r="F11" s="2">
        <v>4</v>
      </c>
      <c r="G11" s="3">
        <f t="shared" si="0"/>
        <v>228</v>
      </c>
      <c r="H11" s="2">
        <v>1.5</v>
      </c>
      <c r="I11" s="2">
        <f t="shared" si="1"/>
        <v>342</v>
      </c>
      <c r="J11" s="17">
        <v>24.25</v>
      </c>
      <c r="K11" s="25">
        <f t="shared" si="2"/>
        <v>8293.5</v>
      </c>
    </row>
    <row r="12" spans="1:182" ht="15.75" customHeight="1">
      <c r="A12" s="54"/>
      <c r="B12" s="5" t="s">
        <v>27</v>
      </c>
      <c r="C12" s="1" t="s">
        <v>28</v>
      </c>
      <c r="D12" s="1" t="s">
        <v>31</v>
      </c>
      <c r="E12" s="2">
        <v>57</v>
      </c>
      <c r="F12" s="2">
        <v>4</v>
      </c>
      <c r="G12" s="3">
        <f t="shared" si="0"/>
        <v>228</v>
      </c>
      <c r="H12" s="2">
        <v>1.5</v>
      </c>
      <c r="I12" s="2">
        <f t="shared" si="1"/>
        <v>342</v>
      </c>
      <c r="J12" s="17">
        <v>24.25</v>
      </c>
      <c r="K12" s="25">
        <f t="shared" si="2"/>
        <v>8293.5</v>
      </c>
    </row>
    <row r="13" spans="1:182" ht="15.75" customHeight="1">
      <c r="A13" s="54"/>
      <c r="B13" s="5" t="s">
        <v>27</v>
      </c>
      <c r="C13" s="1" t="s">
        <v>28</v>
      </c>
      <c r="D13" s="1" t="s">
        <v>32</v>
      </c>
      <c r="E13" s="2">
        <v>55</v>
      </c>
      <c r="F13" s="2">
        <v>4</v>
      </c>
      <c r="G13" s="3">
        <f t="shared" si="0"/>
        <v>220</v>
      </c>
      <c r="H13" s="2">
        <v>1.5</v>
      </c>
      <c r="I13" s="2">
        <f t="shared" si="1"/>
        <v>330</v>
      </c>
      <c r="J13" s="17">
        <v>24.25</v>
      </c>
      <c r="K13" s="25">
        <f t="shared" si="2"/>
        <v>8002.5</v>
      </c>
    </row>
    <row r="14" spans="1:182" ht="15.75" customHeight="1">
      <c r="A14" s="54"/>
      <c r="B14" s="5" t="s">
        <v>27</v>
      </c>
      <c r="C14" s="1" t="s">
        <v>28</v>
      </c>
      <c r="D14" s="1" t="s">
        <v>33</v>
      </c>
      <c r="E14" s="2">
        <v>53</v>
      </c>
      <c r="F14" s="2">
        <v>4</v>
      </c>
      <c r="G14" s="3">
        <f t="shared" si="0"/>
        <v>212</v>
      </c>
      <c r="H14" s="2">
        <v>1.5</v>
      </c>
      <c r="I14" s="2">
        <f t="shared" si="1"/>
        <v>318</v>
      </c>
      <c r="J14" s="17">
        <v>24.25</v>
      </c>
      <c r="K14" s="25">
        <f t="shared" si="2"/>
        <v>7711.5</v>
      </c>
    </row>
    <row r="15" spans="1:182" ht="12.75" customHeight="1">
      <c r="A15" s="54"/>
      <c r="B15" s="5" t="s">
        <v>27</v>
      </c>
      <c r="C15" s="1" t="s">
        <v>28</v>
      </c>
      <c r="D15" s="12" t="s">
        <v>34</v>
      </c>
      <c r="E15" s="3">
        <v>57</v>
      </c>
      <c r="F15" s="3">
        <v>4</v>
      </c>
      <c r="G15" s="3">
        <f t="shared" si="0"/>
        <v>228</v>
      </c>
      <c r="H15" s="3">
        <v>1.5</v>
      </c>
      <c r="I15" s="2">
        <f t="shared" si="1"/>
        <v>342</v>
      </c>
      <c r="J15" s="17">
        <v>24.25</v>
      </c>
      <c r="K15" s="25">
        <f t="shared" si="2"/>
        <v>8293.5</v>
      </c>
    </row>
    <row r="16" spans="1:182" ht="15.75" customHeight="1">
      <c r="A16" s="54"/>
      <c r="B16" s="5" t="s">
        <v>27</v>
      </c>
      <c r="C16" s="1" t="s">
        <v>28</v>
      </c>
      <c r="D16" s="12" t="s">
        <v>35</v>
      </c>
      <c r="E16" s="3">
        <v>57</v>
      </c>
      <c r="F16" s="3">
        <v>2</v>
      </c>
      <c r="G16" s="3">
        <f>SUM(E16*F16)</f>
        <v>114</v>
      </c>
      <c r="H16" s="3">
        <v>1.5</v>
      </c>
      <c r="I16" s="2">
        <f t="shared" si="1"/>
        <v>171</v>
      </c>
      <c r="J16" s="17">
        <v>24.25</v>
      </c>
      <c r="K16" s="25">
        <f t="shared" si="2"/>
        <v>4146.75</v>
      </c>
    </row>
    <row r="17" spans="1:14" ht="15.75" customHeight="1">
      <c r="A17" s="54"/>
      <c r="B17" s="5" t="s">
        <v>27</v>
      </c>
      <c r="C17" s="1" t="s">
        <v>28</v>
      </c>
      <c r="D17" s="12" t="s">
        <v>36</v>
      </c>
      <c r="E17" s="3">
        <v>57</v>
      </c>
      <c r="F17" s="3">
        <v>4</v>
      </c>
      <c r="G17" s="3">
        <f>SUM(E17*F17)</f>
        <v>228</v>
      </c>
      <c r="H17" s="3">
        <v>1.5</v>
      </c>
      <c r="I17" s="2">
        <f t="shared" si="1"/>
        <v>342</v>
      </c>
      <c r="J17" s="17">
        <v>24.25</v>
      </c>
      <c r="K17" s="25">
        <f t="shared" si="2"/>
        <v>8293.5</v>
      </c>
    </row>
    <row r="18" spans="1:14">
      <c r="A18" s="54"/>
      <c r="B18" s="5" t="s">
        <v>27</v>
      </c>
      <c r="C18" s="1" t="s">
        <v>28</v>
      </c>
      <c r="D18" s="12" t="s">
        <v>37</v>
      </c>
      <c r="E18" s="3">
        <v>57</v>
      </c>
      <c r="F18" s="3">
        <v>4</v>
      </c>
      <c r="G18" s="3">
        <f>SUM(E18*F18)</f>
        <v>228</v>
      </c>
      <c r="H18" s="3">
        <v>1.5</v>
      </c>
      <c r="I18" s="2">
        <f t="shared" si="1"/>
        <v>342</v>
      </c>
      <c r="J18" s="17">
        <v>24.25</v>
      </c>
      <c r="K18" s="25">
        <f t="shared" si="2"/>
        <v>8293.5</v>
      </c>
    </row>
    <row r="19" spans="1:14">
      <c r="A19" s="54"/>
      <c r="B19" s="5" t="s">
        <v>27</v>
      </c>
      <c r="C19" s="1" t="s">
        <v>28</v>
      </c>
      <c r="D19" s="12" t="s">
        <v>38</v>
      </c>
      <c r="E19" s="3">
        <v>57</v>
      </c>
      <c r="F19" s="3">
        <v>4</v>
      </c>
      <c r="G19" s="3">
        <f>SUM(E19*F19)</f>
        <v>228</v>
      </c>
      <c r="H19" s="3">
        <v>1.5</v>
      </c>
      <c r="I19" s="2">
        <f t="shared" si="1"/>
        <v>342</v>
      </c>
      <c r="J19" s="17">
        <v>24.25</v>
      </c>
      <c r="K19" s="25">
        <f t="shared" si="2"/>
        <v>8293.5</v>
      </c>
    </row>
    <row r="20" spans="1:14">
      <c r="A20" s="54"/>
      <c r="B20" s="5" t="s">
        <v>27</v>
      </c>
      <c r="C20" s="1" t="s">
        <v>28</v>
      </c>
      <c r="D20" s="12" t="s">
        <v>39</v>
      </c>
      <c r="E20" s="3">
        <v>57</v>
      </c>
      <c r="F20" s="3">
        <v>4</v>
      </c>
      <c r="G20" s="3">
        <f>SUM(E20*F20)</f>
        <v>228</v>
      </c>
      <c r="H20" s="3">
        <v>1.5</v>
      </c>
      <c r="I20" s="2">
        <f t="shared" si="1"/>
        <v>342</v>
      </c>
      <c r="J20" s="17">
        <v>24.25</v>
      </c>
      <c r="K20" s="25">
        <f t="shared" si="2"/>
        <v>8293.5</v>
      </c>
    </row>
    <row r="21" spans="1:14">
      <c r="A21" s="54"/>
      <c r="B21" s="5" t="s">
        <v>27</v>
      </c>
      <c r="C21" s="1" t="s">
        <v>28</v>
      </c>
      <c r="D21" s="12" t="s">
        <v>40</v>
      </c>
      <c r="E21" s="3">
        <v>57</v>
      </c>
      <c r="F21" s="3">
        <v>4</v>
      </c>
      <c r="G21" s="3">
        <f t="shared" ref="G21:G28" si="3">SUM(E21*F21)</f>
        <v>228</v>
      </c>
      <c r="H21" s="3">
        <v>1.5</v>
      </c>
      <c r="I21" s="2">
        <f t="shared" si="1"/>
        <v>342</v>
      </c>
      <c r="J21" s="17">
        <v>24.25</v>
      </c>
      <c r="K21" s="25">
        <f t="shared" si="2"/>
        <v>8293.5</v>
      </c>
    </row>
    <row r="22" spans="1:14" ht="25.5">
      <c r="A22" s="54"/>
      <c r="B22" s="5" t="s">
        <v>27</v>
      </c>
      <c r="C22" s="1" t="s">
        <v>28</v>
      </c>
      <c r="D22" s="13" t="s">
        <v>41</v>
      </c>
      <c r="E22" s="3">
        <v>57</v>
      </c>
      <c r="F22" s="3">
        <v>4</v>
      </c>
      <c r="G22" s="3">
        <f t="shared" si="3"/>
        <v>228</v>
      </c>
      <c r="H22" s="3">
        <v>1.5</v>
      </c>
      <c r="I22" s="2">
        <f t="shared" si="1"/>
        <v>342</v>
      </c>
      <c r="J22" s="17">
        <v>24.25</v>
      </c>
      <c r="K22" s="25">
        <f t="shared" si="2"/>
        <v>8293.5</v>
      </c>
    </row>
    <row r="23" spans="1:14" ht="25.5">
      <c r="A23" s="54"/>
      <c r="B23" s="5" t="s">
        <v>27</v>
      </c>
      <c r="C23" s="1" t="s">
        <v>28</v>
      </c>
      <c r="D23" s="13" t="s">
        <v>42</v>
      </c>
      <c r="E23" s="3">
        <v>1</v>
      </c>
      <c r="F23" s="3">
        <v>4</v>
      </c>
      <c r="G23" s="3">
        <f t="shared" si="3"/>
        <v>4</v>
      </c>
      <c r="H23" s="3">
        <v>1.5</v>
      </c>
      <c r="I23" s="2">
        <f t="shared" si="1"/>
        <v>6</v>
      </c>
      <c r="J23" s="17">
        <v>24.25</v>
      </c>
      <c r="K23" s="25">
        <f t="shared" si="2"/>
        <v>145.5</v>
      </c>
    </row>
    <row r="24" spans="1:14">
      <c r="A24" s="54"/>
      <c r="B24" s="5" t="s">
        <v>27</v>
      </c>
      <c r="C24" s="1" t="s">
        <v>28</v>
      </c>
      <c r="D24" s="12" t="s">
        <v>43</v>
      </c>
      <c r="E24" s="3">
        <v>1</v>
      </c>
      <c r="F24" s="3">
        <v>4</v>
      </c>
      <c r="G24" s="3">
        <f t="shared" si="3"/>
        <v>4</v>
      </c>
      <c r="H24" s="3">
        <v>1.5</v>
      </c>
      <c r="I24" s="2">
        <f t="shared" si="1"/>
        <v>6</v>
      </c>
      <c r="J24" s="17">
        <v>24.25</v>
      </c>
      <c r="K24" s="25">
        <f t="shared" si="2"/>
        <v>145.5</v>
      </c>
    </row>
    <row r="25" spans="1:14">
      <c r="A25" s="54"/>
      <c r="B25" s="5" t="s">
        <v>27</v>
      </c>
      <c r="C25" s="1" t="s">
        <v>28</v>
      </c>
      <c r="D25" s="12" t="s">
        <v>44</v>
      </c>
      <c r="E25" s="3">
        <v>1</v>
      </c>
      <c r="F25" s="3">
        <v>4</v>
      </c>
      <c r="G25" s="3">
        <f t="shared" si="3"/>
        <v>4</v>
      </c>
      <c r="H25" s="3">
        <v>1.5</v>
      </c>
      <c r="I25" s="2">
        <f t="shared" si="1"/>
        <v>6</v>
      </c>
      <c r="J25" s="17">
        <v>24.25</v>
      </c>
      <c r="K25" s="25">
        <f t="shared" si="2"/>
        <v>145.5</v>
      </c>
    </row>
    <row r="26" spans="1:14">
      <c r="A26" s="54"/>
      <c r="B26" s="5" t="s">
        <v>27</v>
      </c>
      <c r="C26" s="1" t="s">
        <v>28</v>
      </c>
      <c r="D26" s="12" t="s">
        <v>45</v>
      </c>
      <c r="E26" s="3">
        <v>1</v>
      </c>
      <c r="F26" s="3">
        <v>4</v>
      </c>
      <c r="G26" s="3">
        <f t="shared" si="3"/>
        <v>4</v>
      </c>
      <c r="H26" s="3">
        <v>1.5</v>
      </c>
      <c r="I26" s="2">
        <f t="shared" si="1"/>
        <v>6</v>
      </c>
      <c r="J26" s="17">
        <v>24.25</v>
      </c>
      <c r="K26" s="25">
        <f t="shared" si="2"/>
        <v>145.5</v>
      </c>
    </row>
    <row r="27" spans="1:14">
      <c r="A27" s="54"/>
      <c r="B27" s="5" t="s">
        <v>27</v>
      </c>
      <c r="C27" s="1" t="s">
        <v>28</v>
      </c>
      <c r="D27" s="12" t="s">
        <v>46</v>
      </c>
      <c r="E27" s="3">
        <v>150</v>
      </c>
      <c r="F27" s="3">
        <v>4</v>
      </c>
      <c r="G27" s="3">
        <f t="shared" si="3"/>
        <v>600</v>
      </c>
      <c r="H27" s="3">
        <v>1.5</v>
      </c>
      <c r="I27" s="2">
        <f t="shared" si="1"/>
        <v>900</v>
      </c>
      <c r="J27" s="17">
        <v>24.25</v>
      </c>
      <c r="K27" s="25">
        <f t="shared" si="2"/>
        <v>21825</v>
      </c>
    </row>
    <row r="28" spans="1:14">
      <c r="A28" s="54"/>
      <c r="B28" s="5" t="s">
        <v>27</v>
      </c>
      <c r="C28" s="12" t="s">
        <v>28</v>
      </c>
      <c r="D28" s="12" t="s">
        <v>47</v>
      </c>
      <c r="E28" s="3">
        <v>150</v>
      </c>
      <c r="F28" s="3">
        <v>4</v>
      </c>
      <c r="G28" s="3">
        <f t="shared" si="3"/>
        <v>600</v>
      </c>
      <c r="H28" s="3">
        <v>1.5</v>
      </c>
      <c r="I28" s="2">
        <f t="shared" si="1"/>
        <v>900</v>
      </c>
      <c r="J28" s="17">
        <v>24.25</v>
      </c>
      <c r="K28" s="25">
        <f t="shared" si="2"/>
        <v>21825</v>
      </c>
    </row>
    <row r="29" spans="1:14">
      <c r="A29" s="54"/>
      <c r="B29" s="35"/>
      <c r="C29" s="36"/>
      <c r="D29" s="36" t="s">
        <v>48</v>
      </c>
      <c r="E29" s="37">
        <f>E11+E28</f>
        <v>207</v>
      </c>
      <c r="F29" s="37"/>
      <c r="G29" s="37">
        <f>SUM(G5:G28)</f>
        <v>7841</v>
      </c>
      <c r="H29" s="37"/>
      <c r="I29" s="45">
        <f>SUM(I5:I28)</f>
        <v>12610</v>
      </c>
      <c r="J29" s="38"/>
      <c r="K29" s="46">
        <f>SUM(K5:K28)</f>
        <v>305792.5</v>
      </c>
    </row>
    <row r="30" spans="1:14">
      <c r="A30" s="54"/>
      <c r="B30" s="5"/>
      <c r="C30" s="76" t="s">
        <v>49</v>
      </c>
      <c r="D30" s="76"/>
      <c r="E30" s="76"/>
      <c r="F30" s="76"/>
      <c r="G30" s="76"/>
      <c r="H30" s="76"/>
      <c r="I30" s="76"/>
      <c r="J30" s="17"/>
      <c r="K30" s="12"/>
    </row>
    <row r="31" spans="1:14">
      <c r="A31" s="54"/>
      <c r="B31" s="5" t="s">
        <v>50</v>
      </c>
      <c r="C31" s="1" t="s">
        <v>51</v>
      </c>
      <c r="D31" s="1" t="s">
        <v>52</v>
      </c>
      <c r="E31" s="2">
        <v>2719</v>
      </c>
      <c r="F31" s="2">
        <v>1</v>
      </c>
      <c r="G31" s="2">
        <f>SUM(E31*F31)</f>
        <v>2719</v>
      </c>
      <c r="H31" s="2">
        <v>2</v>
      </c>
      <c r="I31" s="2">
        <f>SUM(G31*H31)</f>
        <v>5438</v>
      </c>
      <c r="J31" s="17">
        <v>24.25</v>
      </c>
      <c r="K31" s="25">
        <f>SUM(I31*J31)</f>
        <v>131871.5</v>
      </c>
      <c r="L31" s="32"/>
    </row>
    <row r="32" spans="1:14">
      <c r="A32" s="54"/>
      <c r="B32" s="5" t="s">
        <v>53</v>
      </c>
      <c r="C32" s="1" t="s">
        <v>54</v>
      </c>
      <c r="D32" s="1" t="s">
        <v>55</v>
      </c>
      <c r="E32" s="2">
        <v>53</v>
      </c>
      <c r="F32" s="2">
        <v>4</v>
      </c>
      <c r="G32" s="2">
        <f t="shared" ref="G32:G47" si="4">SUM(E32*F32)</f>
        <v>212</v>
      </c>
      <c r="H32" s="2">
        <v>3</v>
      </c>
      <c r="I32" s="2">
        <f t="shared" ref="I32:I47" si="5">SUM(G32*H32)</f>
        <v>636</v>
      </c>
      <c r="J32" s="17">
        <v>24.25</v>
      </c>
      <c r="K32" s="25">
        <f t="shared" ref="K32:K47" si="6">SUM(I32*J32)</f>
        <v>15423</v>
      </c>
      <c r="L32" s="56"/>
      <c r="M32" s="32"/>
      <c r="N32" s="32"/>
    </row>
    <row r="33" spans="1:12" ht="25.5">
      <c r="A33" s="54"/>
      <c r="B33" s="5" t="s">
        <v>56</v>
      </c>
      <c r="C33" s="1" t="s">
        <v>57</v>
      </c>
      <c r="D33" s="11" t="s">
        <v>58</v>
      </c>
      <c r="E33" s="2">
        <v>53</v>
      </c>
      <c r="F33" s="2">
        <v>1</v>
      </c>
      <c r="G33" s="2">
        <f t="shared" si="4"/>
        <v>53</v>
      </c>
      <c r="H33" s="2">
        <v>13</v>
      </c>
      <c r="I33" s="2">
        <f t="shared" si="5"/>
        <v>689</v>
      </c>
      <c r="J33" s="17">
        <v>24.25</v>
      </c>
      <c r="K33" s="25">
        <f t="shared" si="6"/>
        <v>16708.25</v>
      </c>
    </row>
    <row r="34" spans="1:12" ht="25.5">
      <c r="A34" s="54"/>
      <c r="B34" s="5" t="s">
        <v>56</v>
      </c>
      <c r="C34" s="1" t="s">
        <v>59</v>
      </c>
      <c r="D34" s="11" t="s">
        <v>141</v>
      </c>
      <c r="E34" s="48">
        <v>53</v>
      </c>
      <c r="F34" s="48">
        <v>1</v>
      </c>
      <c r="G34" s="48">
        <f t="shared" si="4"/>
        <v>53</v>
      </c>
      <c r="H34" s="73">
        <f>+I34/G34</f>
        <v>35</v>
      </c>
      <c r="I34" s="73">
        <v>1855</v>
      </c>
      <c r="J34" s="74">
        <v>35.549999999999997</v>
      </c>
      <c r="K34" s="75">
        <f>SUM(I34*J34)</f>
        <v>65945.25</v>
      </c>
    </row>
    <row r="35" spans="1:12">
      <c r="A35" s="54"/>
      <c r="B35" s="5" t="s">
        <v>60</v>
      </c>
      <c r="C35" s="1" t="s">
        <v>61</v>
      </c>
      <c r="D35" s="1" t="s">
        <v>62</v>
      </c>
      <c r="E35" s="2">
        <v>53</v>
      </c>
      <c r="F35" s="2">
        <f>+G35/E35</f>
        <v>11.320754716981131</v>
      </c>
      <c r="G35" s="2">
        <v>600</v>
      </c>
      <c r="H35" s="2">
        <f>+I35/G35</f>
        <v>5.65</v>
      </c>
      <c r="I35" s="2">
        <v>3390</v>
      </c>
      <c r="J35" s="17">
        <v>24.25</v>
      </c>
      <c r="K35" s="25">
        <f t="shared" si="6"/>
        <v>82207.5</v>
      </c>
    </row>
    <row r="36" spans="1:12">
      <c r="A36" s="54"/>
      <c r="B36" s="5" t="s">
        <v>60</v>
      </c>
      <c r="C36" s="1" t="s">
        <v>63</v>
      </c>
      <c r="D36" s="1" t="s">
        <v>64</v>
      </c>
      <c r="E36" s="2">
        <v>53</v>
      </c>
      <c r="F36" s="2">
        <f>+G36/E36</f>
        <v>2.2641509433962264</v>
      </c>
      <c r="G36" s="2">
        <v>120</v>
      </c>
      <c r="H36" s="2">
        <f>+I36/G36</f>
        <v>14.83</v>
      </c>
      <c r="I36" s="2">
        <v>1779.6</v>
      </c>
      <c r="J36" s="17">
        <v>24.25</v>
      </c>
      <c r="K36" s="25">
        <f t="shared" si="6"/>
        <v>43155.299999999996</v>
      </c>
    </row>
    <row r="37" spans="1:12" ht="25.5">
      <c r="A37" s="54"/>
      <c r="B37" s="5" t="s">
        <v>65</v>
      </c>
      <c r="C37" s="1" t="s">
        <v>66</v>
      </c>
      <c r="D37" s="11" t="s">
        <v>67</v>
      </c>
      <c r="E37" s="2">
        <v>52</v>
      </c>
      <c r="F37" s="2">
        <v>1</v>
      </c>
      <c r="G37" s="2">
        <f t="shared" si="4"/>
        <v>52</v>
      </c>
      <c r="H37" s="2">
        <v>54</v>
      </c>
      <c r="I37" s="2">
        <f t="shared" si="5"/>
        <v>2808</v>
      </c>
      <c r="J37" s="17">
        <v>24.25</v>
      </c>
      <c r="K37" s="25">
        <f t="shared" si="6"/>
        <v>68094</v>
      </c>
    </row>
    <row r="38" spans="1:12">
      <c r="A38" s="54"/>
      <c r="B38" s="5" t="s">
        <v>132</v>
      </c>
      <c r="C38" s="1" t="s">
        <v>137</v>
      </c>
      <c r="D38" s="1" t="s">
        <v>68</v>
      </c>
      <c r="E38" s="2">
        <v>53</v>
      </c>
      <c r="F38" s="2">
        <v>4</v>
      </c>
      <c r="G38" s="2">
        <f t="shared" si="4"/>
        <v>212</v>
      </c>
      <c r="H38" s="2">
        <v>16.8</v>
      </c>
      <c r="I38" s="2">
        <f t="shared" si="5"/>
        <v>3561.6000000000004</v>
      </c>
      <c r="J38" s="17">
        <v>24.25</v>
      </c>
      <c r="K38" s="25">
        <f t="shared" si="6"/>
        <v>86368.8</v>
      </c>
      <c r="L38" s="58" t="s">
        <v>144</v>
      </c>
    </row>
    <row r="39" spans="1:12">
      <c r="A39" s="54"/>
      <c r="B39" s="5" t="s">
        <v>132</v>
      </c>
      <c r="C39" s="1" t="s">
        <v>138</v>
      </c>
      <c r="D39" s="1" t="s">
        <v>68</v>
      </c>
      <c r="E39" s="2">
        <v>7</v>
      </c>
      <c r="F39" s="2">
        <v>4</v>
      </c>
      <c r="G39" s="2">
        <f t="shared" si="4"/>
        <v>28</v>
      </c>
      <c r="H39" s="2">
        <v>1</v>
      </c>
      <c r="I39" s="2">
        <f t="shared" si="5"/>
        <v>28</v>
      </c>
      <c r="J39" s="17">
        <v>24.25</v>
      </c>
      <c r="K39" s="25">
        <f t="shared" si="6"/>
        <v>679</v>
      </c>
      <c r="L39" s="58" t="s">
        <v>144</v>
      </c>
    </row>
    <row r="40" spans="1:12" ht="25.5">
      <c r="A40" s="54"/>
      <c r="B40" s="5" t="s">
        <v>69</v>
      </c>
      <c r="C40" s="1" t="s">
        <v>70</v>
      </c>
      <c r="D40" s="11" t="s">
        <v>142</v>
      </c>
      <c r="E40" s="2">
        <v>53</v>
      </c>
      <c r="F40" s="2">
        <f>+G40/E40</f>
        <v>13.170377358490565</v>
      </c>
      <c r="G40" s="2">
        <v>698.03</v>
      </c>
      <c r="H40" s="2">
        <f>+I40/G40</f>
        <v>31.314757245390599</v>
      </c>
      <c r="I40" s="2">
        <v>21858.639999999999</v>
      </c>
      <c r="J40" s="17">
        <v>24.25</v>
      </c>
      <c r="K40" s="25">
        <f t="shared" si="6"/>
        <v>530072.02</v>
      </c>
    </row>
    <row r="41" spans="1:12">
      <c r="A41" s="54"/>
      <c r="B41" s="5" t="s">
        <v>71</v>
      </c>
      <c r="C41" s="1" t="s">
        <v>72</v>
      </c>
      <c r="D41" s="1" t="s">
        <v>73</v>
      </c>
      <c r="E41" s="2">
        <v>54</v>
      </c>
      <c r="F41" s="2">
        <v>12</v>
      </c>
      <c r="G41" s="2">
        <f t="shared" si="4"/>
        <v>648</v>
      </c>
      <c r="H41" s="2">
        <v>4</v>
      </c>
      <c r="I41" s="2">
        <f t="shared" si="5"/>
        <v>2592</v>
      </c>
      <c r="J41" s="17">
        <v>24.25</v>
      </c>
      <c r="K41" s="25">
        <f t="shared" si="6"/>
        <v>62856</v>
      </c>
      <c r="L41" s="32"/>
    </row>
    <row r="42" spans="1:12">
      <c r="A42" s="54"/>
      <c r="B42" s="5" t="s">
        <v>74</v>
      </c>
      <c r="C42" s="1" t="s">
        <v>75</v>
      </c>
      <c r="D42" s="1" t="s">
        <v>76</v>
      </c>
      <c r="E42" s="2">
        <v>55</v>
      </c>
      <c r="F42" s="2">
        <v>2</v>
      </c>
      <c r="G42" s="2">
        <f t="shared" ref="G42" si="7">SUM(E42*F42)</f>
        <v>110</v>
      </c>
      <c r="H42" s="52">
        <v>0.41749999999999998</v>
      </c>
      <c r="I42" s="2">
        <f t="shared" ref="I42" si="8">SUM(G42*H42)</f>
        <v>45.924999999999997</v>
      </c>
      <c r="J42" s="17">
        <v>24.25</v>
      </c>
      <c r="K42" s="25">
        <f t="shared" ref="K42" si="9">SUM(I42*J42)</f>
        <v>1113.6812499999999</v>
      </c>
      <c r="L42" s="56"/>
    </row>
    <row r="43" spans="1:12">
      <c r="A43" s="54"/>
      <c r="B43" s="5" t="s">
        <v>27</v>
      </c>
      <c r="C43" s="1" t="s">
        <v>28</v>
      </c>
      <c r="D43" s="1" t="s">
        <v>77</v>
      </c>
      <c r="E43" s="2">
        <v>53</v>
      </c>
      <c r="F43" s="2">
        <v>4</v>
      </c>
      <c r="G43" s="2">
        <f t="shared" si="4"/>
        <v>212</v>
      </c>
      <c r="H43" s="2">
        <v>1.5</v>
      </c>
      <c r="I43" s="2">
        <f t="shared" si="5"/>
        <v>318</v>
      </c>
      <c r="J43" s="17">
        <v>24.25</v>
      </c>
      <c r="K43" s="25">
        <f t="shared" si="6"/>
        <v>7711.5</v>
      </c>
    </row>
    <row r="44" spans="1:12">
      <c r="A44" s="54"/>
      <c r="B44" s="5" t="s">
        <v>27</v>
      </c>
      <c r="C44" s="1" t="s">
        <v>28</v>
      </c>
      <c r="D44" s="1" t="s">
        <v>78</v>
      </c>
      <c r="E44" s="2">
        <v>53</v>
      </c>
      <c r="F44" s="2">
        <v>4</v>
      </c>
      <c r="G44" s="2">
        <f t="shared" si="4"/>
        <v>212</v>
      </c>
      <c r="H44" s="2">
        <v>1.5</v>
      </c>
      <c r="I44" s="2">
        <f t="shared" si="5"/>
        <v>318</v>
      </c>
      <c r="J44" s="17">
        <v>24.25</v>
      </c>
      <c r="K44" s="25">
        <f t="shared" si="6"/>
        <v>7711.5</v>
      </c>
    </row>
    <row r="45" spans="1:12">
      <c r="A45" s="54"/>
      <c r="B45" s="5" t="s">
        <v>27</v>
      </c>
      <c r="C45" s="1" t="s">
        <v>28</v>
      </c>
      <c r="D45" s="1" t="s">
        <v>79</v>
      </c>
      <c r="E45" s="2">
        <v>53</v>
      </c>
      <c r="F45" s="2">
        <v>4</v>
      </c>
      <c r="G45" s="2">
        <f t="shared" si="4"/>
        <v>212</v>
      </c>
      <c r="H45" s="2">
        <v>1.5</v>
      </c>
      <c r="I45" s="2">
        <f t="shared" si="5"/>
        <v>318</v>
      </c>
      <c r="J45" s="17">
        <v>24.25</v>
      </c>
      <c r="K45" s="25">
        <f t="shared" si="6"/>
        <v>7711.5</v>
      </c>
    </row>
    <row r="46" spans="1:12">
      <c r="A46" s="54"/>
      <c r="B46" s="5" t="s">
        <v>27</v>
      </c>
      <c r="C46" s="1" t="s">
        <v>28</v>
      </c>
      <c r="D46" s="1" t="s">
        <v>80</v>
      </c>
      <c r="E46" s="2">
        <v>53</v>
      </c>
      <c r="F46" s="2">
        <v>4</v>
      </c>
      <c r="G46" s="2">
        <f t="shared" si="4"/>
        <v>212</v>
      </c>
      <c r="H46" s="2">
        <v>1.5</v>
      </c>
      <c r="I46" s="2">
        <f t="shared" si="5"/>
        <v>318</v>
      </c>
      <c r="J46" s="17">
        <v>24.25</v>
      </c>
      <c r="K46" s="25">
        <f t="shared" si="6"/>
        <v>7711.5</v>
      </c>
    </row>
    <row r="47" spans="1:12">
      <c r="A47" s="54"/>
      <c r="B47" s="5" t="s">
        <v>27</v>
      </c>
      <c r="C47" s="1" t="s">
        <v>28</v>
      </c>
      <c r="D47" s="1" t="s">
        <v>81</v>
      </c>
      <c r="E47" s="2">
        <v>53</v>
      </c>
      <c r="F47" s="2">
        <v>4</v>
      </c>
      <c r="G47" s="2">
        <f t="shared" si="4"/>
        <v>212</v>
      </c>
      <c r="H47" s="2">
        <v>1.5</v>
      </c>
      <c r="I47" s="2">
        <f t="shared" si="5"/>
        <v>318</v>
      </c>
      <c r="J47" s="17">
        <v>24.25</v>
      </c>
      <c r="K47" s="25">
        <f t="shared" si="6"/>
        <v>7711.5</v>
      </c>
    </row>
    <row r="48" spans="1:12">
      <c r="A48" s="54"/>
      <c r="B48" s="35"/>
      <c r="C48" s="36"/>
      <c r="D48" s="36" t="s">
        <v>48</v>
      </c>
      <c r="E48" s="39">
        <f>E31+E42</f>
        <v>2774</v>
      </c>
      <c r="F48" s="39"/>
      <c r="G48" s="39">
        <f>SUM(G31:G47)</f>
        <v>6565.03</v>
      </c>
      <c r="H48" s="39"/>
      <c r="I48" s="39">
        <f>SUM(I31:I47)</f>
        <v>46271.764999999999</v>
      </c>
      <c r="J48" s="38"/>
      <c r="K48" s="70">
        <f>SUM(K31:K47)</f>
        <v>1143051.80125</v>
      </c>
    </row>
    <row r="49" spans="1:11">
      <c r="A49" s="54"/>
      <c r="B49" s="5"/>
      <c r="C49" s="76" t="s">
        <v>82</v>
      </c>
      <c r="D49" s="76"/>
      <c r="E49" s="76"/>
      <c r="F49" s="76"/>
      <c r="G49" s="76"/>
      <c r="H49" s="76"/>
      <c r="I49" s="76"/>
      <c r="J49" s="17"/>
      <c r="K49" s="12"/>
    </row>
    <row r="50" spans="1:11" ht="27.75" customHeight="1">
      <c r="A50" s="54"/>
      <c r="B50" s="5" t="s">
        <v>83</v>
      </c>
      <c r="C50" s="12" t="s">
        <v>84</v>
      </c>
      <c r="D50" s="13" t="s">
        <v>85</v>
      </c>
      <c r="E50" s="3">
        <v>55</v>
      </c>
      <c r="F50" s="3">
        <v>5</v>
      </c>
      <c r="G50" s="3">
        <f>SUM(E50*F50)</f>
        <v>275</v>
      </c>
      <c r="H50" s="3">
        <v>3.5</v>
      </c>
      <c r="I50" s="3">
        <f>SUM(G50*H50)</f>
        <v>962.5</v>
      </c>
      <c r="J50" s="17">
        <v>24.25</v>
      </c>
      <c r="K50" s="25">
        <f>SUM(I50*J50)</f>
        <v>23340.625</v>
      </c>
    </row>
    <row r="51" spans="1:11" ht="27" customHeight="1">
      <c r="A51" s="54"/>
      <c r="B51" s="5" t="s">
        <v>83</v>
      </c>
      <c r="C51" s="12" t="s">
        <v>86</v>
      </c>
      <c r="D51" s="13" t="s">
        <v>87</v>
      </c>
      <c r="E51" s="3">
        <v>97</v>
      </c>
      <c r="F51" s="3">
        <v>12</v>
      </c>
      <c r="G51" s="3">
        <f t="shared" ref="G51:G59" si="10">SUM(E51*F51)</f>
        <v>1164</v>
      </c>
      <c r="H51" s="3">
        <v>2.5</v>
      </c>
      <c r="I51" s="3">
        <f t="shared" ref="I51:I59" si="11">SUM(G51*H51)</f>
        <v>2910</v>
      </c>
      <c r="J51" s="17">
        <v>24.25</v>
      </c>
      <c r="K51" s="25">
        <f t="shared" ref="K51:K59" si="12">SUM(I51*J51)</f>
        <v>70567.5</v>
      </c>
    </row>
    <row r="52" spans="1:11" ht="29.25" customHeight="1">
      <c r="A52" s="54"/>
      <c r="B52" s="5" t="s">
        <v>83</v>
      </c>
      <c r="C52" s="12" t="s">
        <v>88</v>
      </c>
      <c r="D52" s="13" t="s">
        <v>89</v>
      </c>
      <c r="E52" s="3">
        <v>20</v>
      </c>
      <c r="F52" s="3">
        <v>12</v>
      </c>
      <c r="G52" s="3">
        <f t="shared" si="10"/>
        <v>240</v>
      </c>
      <c r="H52" s="3">
        <v>6.3</v>
      </c>
      <c r="I52" s="3">
        <f t="shared" si="11"/>
        <v>1512</v>
      </c>
      <c r="J52" s="17">
        <v>24.25</v>
      </c>
      <c r="K52" s="25">
        <f t="shared" si="12"/>
        <v>36666</v>
      </c>
    </row>
    <row r="53" spans="1:11" ht="15.75" customHeight="1">
      <c r="A53" s="54"/>
      <c r="B53" s="5" t="s">
        <v>27</v>
      </c>
      <c r="C53" s="12" t="s">
        <v>28</v>
      </c>
      <c r="D53" s="12" t="s">
        <v>90</v>
      </c>
      <c r="E53" s="3">
        <v>42</v>
      </c>
      <c r="F53" s="3">
        <v>1</v>
      </c>
      <c r="G53" s="3">
        <f t="shared" si="10"/>
        <v>42</v>
      </c>
      <c r="H53" s="3">
        <v>1.5</v>
      </c>
      <c r="I53" s="3">
        <f t="shared" si="11"/>
        <v>63</v>
      </c>
      <c r="J53" s="17">
        <v>24.25</v>
      </c>
      <c r="K53" s="25">
        <f t="shared" si="12"/>
        <v>1527.75</v>
      </c>
    </row>
    <row r="54" spans="1:11" ht="15.75" customHeight="1">
      <c r="A54" s="54"/>
      <c r="B54" s="5" t="s">
        <v>50</v>
      </c>
      <c r="C54" s="12" t="s">
        <v>91</v>
      </c>
      <c r="D54" s="12" t="s">
        <v>92</v>
      </c>
      <c r="E54" s="3">
        <v>192</v>
      </c>
      <c r="F54" s="3">
        <v>1</v>
      </c>
      <c r="G54" s="3">
        <f t="shared" si="10"/>
        <v>192</v>
      </c>
      <c r="H54" s="3">
        <v>2</v>
      </c>
      <c r="I54" s="3">
        <f t="shared" si="11"/>
        <v>384</v>
      </c>
      <c r="J54" s="17">
        <v>24.25</v>
      </c>
      <c r="K54" s="25">
        <f t="shared" si="12"/>
        <v>9312</v>
      </c>
    </row>
    <row r="55" spans="1:11" ht="15.75" customHeight="1">
      <c r="A55" s="54"/>
      <c r="B55" s="5" t="s">
        <v>50</v>
      </c>
      <c r="C55" s="12" t="s">
        <v>51</v>
      </c>
      <c r="D55" s="12" t="s">
        <v>52</v>
      </c>
      <c r="E55" s="3">
        <v>111</v>
      </c>
      <c r="F55" s="3">
        <v>1</v>
      </c>
      <c r="G55" s="3">
        <f t="shared" si="10"/>
        <v>111</v>
      </c>
      <c r="H55" s="3">
        <f>+I55/G55</f>
        <v>2.4144144144144146</v>
      </c>
      <c r="I55" s="34">
        <v>268</v>
      </c>
      <c r="J55" s="17">
        <v>24.25</v>
      </c>
      <c r="K55" s="25">
        <f t="shared" si="12"/>
        <v>6499</v>
      </c>
    </row>
    <row r="56" spans="1:11" ht="15.75" customHeight="1">
      <c r="A56" s="54"/>
      <c r="B56" s="5" t="s">
        <v>27</v>
      </c>
      <c r="C56" s="12" t="s">
        <v>28</v>
      </c>
      <c r="D56" s="12" t="s">
        <v>93</v>
      </c>
      <c r="E56" s="3">
        <v>111</v>
      </c>
      <c r="F56" s="3">
        <v>4</v>
      </c>
      <c r="G56" s="3">
        <f t="shared" si="10"/>
        <v>444</v>
      </c>
      <c r="H56" s="3">
        <v>1.5</v>
      </c>
      <c r="I56" s="3">
        <f t="shared" si="11"/>
        <v>666</v>
      </c>
      <c r="J56" s="17">
        <v>24.25</v>
      </c>
      <c r="K56" s="25">
        <f t="shared" si="12"/>
        <v>16150.5</v>
      </c>
    </row>
    <row r="57" spans="1:11" ht="15.75" customHeight="1">
      <c r="A57" s="54"/>
      <c r="B57" s="5" t="s">
        <v>27</v>
      </c>
      <c r="C57" s="12" t="s">
        <v>28</v>
      </c>
      <c r="D57" s="12" t="s">
        <v>94</v>
      </c>
      <c r="E57" s="3">
        <v>111</v>
      </c>
      <c r="F57" s="3">
        <v>1</v>
      </c>
      <c r="G57" s="3">
        <f t="shared" si="10"/>
        <v>111</v>
      </c>
      <c r="H57" s="3">
        <v>1.5</v>
      </c>
      <c r="I57" s="3">
        <f t="shared" si="11"/>
        <v>166.5</v>
      </c>
      <c r="J57" s="17">
        <v>24.25</v>
      </c>
      <c r="K57" s="25">
        <f t="shared" si="12"/>
        <v>4037.625</v>
      </c>
    </row>
    <row r="58" spans="1:11" ht="15.75" customHeight="1">
      <c r="A58" s="54"/>
      <c r="B58" s="5" t="s">
        <v>27</v>
      </c>
      <c r="C58" s="12" t="s">
        <v>28</v>
      </c>
      <c r="D58" s="12" t="s">
        <v>95</v>
      </c>
      <c r="E58" s="3">
        <v>111</v>
      </c>
      <c r="F58" s="3">
        <v>4</v>
      </c>
      <c r="G58" s="3">
        <f t="shared" si="10"/>
        <v>444</v>
      </c>
      <c r="H58" s="3">
        <v>1.5</v>
      </c>
      <c r="I58" s="3">
        <f t="shared" si="11"/>
        <v>666</v>
      </c>
      <c r="J58" s="17">
        <v>24.25</v>
      </c>
      <c r="K58" s="25">
        <f t="shared" si="12"/>
        <v>16150.5</v>
      </c>
    </row>
    <row r="59" spans="1:11" ht="15.75" customHeight="1">
      <c r="A59" s="54"/>
      <c r="B59" s="5" t="s">
        <v>27</v>
      </c>
      <c r="C59" s="12" t="s">
        <v>28</v>
      </c>
      <c r="D59" s="12" t="s">
        <v>96</v>
      </c>
      <c r="E59" s="3">
        <v>150</v>
      </c>
      <c r="F59" s="3">
        <v>4</v>
      </c>
      <c r="G59" s="3">
        <f t="shared" si="10"/>
        <v>600</v>
      </c>
      <c r="H59" s="3">
        <v>1.5</v>
      </c>
      <c r="I59" s="3">
        <f t="shared" si="11"/>
        <v>900</v>
      </c>
      <c r="J59" s="17">
        <v>24.25</v>
      </c>
      <c r="K59" s="25">
        <f t="shared" si="12"/>
        <v>21825</v>
      </c>
    </row>
    <row r="60" spans="1:11">
      <c r="A60" s="54"/>
      <c r="B60" s="35"/>
      <c r="C60" s="36"/>
      <c r="D60" s="36" t="s">
        <v>48</v>
      </c>
      <c r="E60" s="37">
        <f>SUM(E54)</f>
        <v>192</v>
      </c>
      <c r="F60" s="37"/>
      <c r="G60" s="37">
        <f>SUM(G50:G59)</f>
        <v>3623</v>
      </c>
      <c r="H60" s="37"/>
      <c r="I60" s="37">
        <f>SUM(I50:I59)</f>
        <v>8498</v>
      </c>
      <c r="J60" s="38"/>
      <c r="K60" s="46">
        <f>SUM(K50:K59)</f>
        <v>206076.5</v>
      </c>
    </row>
    <row r="61" spans="1:11">
      <c r="A61" s="54"/>
      <c r="B61" s="5"/>
      <c r="C61" s="76" t="s">
        <v>97</v>
      </c>
      <c r="D61" s="76"/>
      <c r="E61" s="76"/>
      <c r="F61" s="76"/>
      <c r="G61" s="76"/>
      <c r="H61" s="76"/>
      <c r="I61" s="76"/>
      <c r="J61" s="17"/>
      <c r="K61" s="12"/>
    </row>
    <row r="62" spans="1:11" ht="24.75" customHeight="1">
      <c r="A62" s="54"/>
      <c r="B62" s="5" t="s">
        <v>98</v>
      </c>
      <c r="C62" s="1" t="s">
        <v>133</v>
      </c>
      <c r="D62" s="13" t="s">
        <v>99</v>
      </c>
      <c r="E62" s="3">
        <v>45</v>
      </c>
      <c r="F62" s="3">
        <v>1</v>
      </c>
      <c r="G62" s="3">
        <f>+E62*F62</f>
        <v>45</v>
      </c>
      <c r="H62" s="3">
        <v>3</v>
      </c>
      <c r="I62" s="3">
        <f>SUM(G62*H62)</f>
        <v>135</v>
      </c>
      <c r="J62" s="17">
        <v>24.25</v>
      </c>
      <c r="K62" s="25">
        <f>SUM(I62*J62)</f>
        <v>3273.75</v>
      </c>
    </row>
    <row r="63" spans="1:11" ht="12.75" customHeight="1">
      <c r="A63" s="54"/>
      <c r="B63" s="5" t="s">
        <v>98</v>
      </c>
      <c r="C63" s="1" t="s">
        <v>100</v>
      </c>
      <c r="D63" s="12" t="s">
        <v>101</v>
      </c>
      <c r="E63" s="3">
        <v>45</v>
      </c>
      <c r="F63" s="3">
        <v>1</v>
      </c>
      <c r="G63" s="3">
        <f>+E63*F63</f>
        <v>45</v>
      </c>
      <c r="H63" s="3">
        <v>1</v>
      </c>
      <c r="I63" s="3">
        <f t="shared" ref="I63:I80" si="13">SUM(G63*H63)</f>
        <v>45</v>
      </c>
      <c r="J63" s="17">
        <v>24.25</v>
      </c>
      <c r="K63" s="25">
        <f t="shared" ref="K63:K80" si="14">SUM(I63*J63)</f>
        <v>1091.25</v>
      </c>
    </row>
    <row r="64" spans="1:11" ht="27.75" customHeight="1">
      <c r="A64" s="54"/>
      <c r="B64" s="5" t="s">
        <v>102</v>
      </c>
      <c r="C64" s="1" t="s">
        <v>103</v>
      </c>
      <c r="D64" s="13" t="s">
        <v>104</v>
      </c>
      <c r="E64" s="3">
        <v>51</v>
      </c>
      <c r="F64" s="3">
        <v>1</v>
      </c>
      <c r="G64" s="3">
        <f t="shared" ref="G64:G80" si="15">SUM(E64*F64)</f>
        <v>51</v>
      </c>
      <c r="H64" s="3">
        <v>2</v>
      </c>
      <c r="I64" s="3">
        <f t="shared" si="13"/>
        <v>102</v>
      </c>
      <c r="J64" s="17">
        <v>24.25</v>
      </c>
      <c r="K64" s="25">
        <f t="shared" si="14"/>
        <v>2473.5</v>
      </c>
    </row>
    <row r="65" spans="1:11">
      <c r="A65" s="54"/>
      <c r="B65" s="5" t="s">
        <v>105</v>
      </c>
      <c r="C65" s="1" t="s">
        <v>106</v>
      </c>
      <c r="D65" s="13" t="s">
        <v>107</v>
      </c>
      <c r="E65" s="13">
        <v>90</v>
      </c>
      <c r="F65" s="49">
        <v>1</v>
      </c>
      <c r="G65" s="50">
        <f>+E65*F65</f>
        <v>90</v>
      </c>
      <c r="H65" s="51">
        <f>+I65/G65</f>
        <v>0.16666666666666666</v>
      </c>
      <c r="I65" s="49">
        <v>15</v>
      </c>
      <c r="J65" s="17">
        <v>24.25</v>
      </c>
      <c r="K65" s="25">
        <f t="shared" si="14"/>
        <v>363.75</v>
      </c>
    </row>
    <row r="66" spans="1:11" ht="28.5" customHeight="1">
      <c r="A66" s="54"/>
      <c r="B66" s="5" t="s">
        <v>108</v>
      </c>
      <c r="C66" s="1" t="s">
        <v>109</v>
      </c>
      <c r="D66" s="11" t="s">
        <v>110</v>
      </c>
      <c r="E66" s="3">
        <v>90</v>
      </c>
      <c r="F66" s="3">
        <v>15</v>
      </c>
      <c r="G66" s="3">
        <f t="shared" si="15"/>
        <v>1350</v>
      </c>
      <c r="H66" s="3">
        <v>3.1</v>
      </c>
      <c r="I66" s="3">
        <f t="shared" si="13"/>
        <v>4185</v>
      </c>
      <c r="J66" s="17">
        <v>24.25</v>
      </c>
      <c r="K66" s="25">
        <f t="shared" si="14"/>
        <v>101486.25</v>
      </c>
    </row>
    <row r="67" spans="1:11" ht="25.5" customHeight="1">
      <c r="A67" s="54"/>
      <c r="B67" s="5" t="s">
        <v>108</v>
      </c>
      <c r="C67" s="1" t="s">
        <v>111</v>
      </c>
      <c r="D67" s="13" t="s">
        <v>112</v>
      </c>
      <c r="E67" s="3">
        <v>90</v>
      </c>
      <c r="F67" s="3">
        <v>1</v>
      </c>
      <c r="G67" s="3">
        <f t="shared" si="15"/>
        <v>90</v>
      </c>
      <c r="H67" s="3">
        <v>1.7</v>
      </c>
      <c r="I67" s="3">
        <f t="shared" si="13"/>
        <v>153</v>
      </c>
      <c r="J67" s="17">
        <v>24.25</v>
      </c>
      <c r="K67" s="25">
        <f t="shared" si="14"/>
        <v>3710.25</v>
      </c>
    </row>
    <row r="68" spans="1:11" ht="12.75" customHeight="1">
      <c r="A68" s="54"/>
      <c r="B68" s="5" t="s">
        <v>27</v>
      </c>
      <c r="C68" s="1" t="s">
        <v>28</v>
      </c>
      <c r="D68" s="11" t="s">
        <v>113</v>
      </c>
      <c r="E68" s="3">
        <v>90</v>
      </c>
      <c r="F68" s="3">
        <v>1</v>
      </c>
      <c r="G68" s="3">
        <f t="shared" si="15"/>
        <v>90</v>
      </c>
      <c r="H68" s="3">
        <v>1.5</v>
      </c>
      <c r="I68" s="3">
        <f t="shared" si="13"/>
        <v>135</v>
      </c>
      <c r="J68" s="17">
        <v>24.25</v>
      </c>
      <c r="K68" s="25">
        <f t="shared" si="14"/>
        <v>3273.75</v>
      </c>
    </row>
    <row r="69" spans="1:11" ht="12.75" customHeight="1">
      <c r="A69" s="54"/>
      <c r="B69" s="5" t="s">
        <v>27</v>
      </c>
      <c r="C69" s="1" t="s">
        <v>28</v>
      </c>
      <c r="D69" s="11" t="s">
        <v>114</v>
      </c>
      <c r="E69" s="3">
        <v>90</v>
      </c>
      <c r="F69" s="3">
        <v>1</v>
      </c>
      <c r="G69" s="3">
        <f t="shared" si="15"/>
        <v>90</v>
      </c>
      <c r="H69" s="3">
        <v>1.5</v>
      </c>
      <c r="I69" s="3">
        <f t="shared" si="13"/>
        <v>135</v>
      </c>
      <c r="J69" s="17">
        <v>24.25</v>
      </c>
      <c r="K69" s="25">
        <f t="shared" si="14"/>
        <v>3273.75</v>
      </c>
    </row>
    <row r="70" spans="1:11" ht="12.75" customHeight="1">
      <c r="A70" s="54"/>
      <c r="B70" s="5" t="s">
        <v>27</v>
      </c>
      <c r="C70" s="1" t="s">
        <v>28</v>
      </c>
      <c r="D70" s="11" t="s">
        <v>115</v>
      </c>
      <c r="E70" s="3">
        <v>90</v>
      </c>
      <c r="F70" s="3">
        <v>4</v>
      </c>
      <c r="G70" s="3">
        <f t="shared" si="15"/>
        <v>360</v>
      </c>
      <c r="H70" s="3">
        <v>1.5</v>
      </c>
      <c r="I70" s="3">
        <f t="shared" si="13"/>
        <v>540</v>
      </c>
      <c r="J70" s="17">
        <v>24.25</v>
      </c>
      <c r="K70" s="25">
        <f t="shared" si="14"/>
        <v>13095</v>
      </c>
    </row>
    <row r="71" spans="1:11" ht="12.75" customHeight="1">
      <c r="A71" s="54"/>
      <c r="B71" s="5" t="s">
        <v>27</v>
      </c>
      <c r="C71" s="1" t="s">
        <v>28</v>
      </c>
      <c r="D71" s="11" t="s">
        <v>116</v>
      </c>
      <c r="E71" s="3">
        <v>90</v>
      </c>
      <c r="F71" s="3">
        <v>4</v>
      </c>
      <c r="G71" s="3">
        <f t="shared" si="15"/>
        <v>360</v>
      </c>
      <c r="H71" s="3">
        <v>1.5</v>
      </c>
      <c r="I71" s="3">
        <f t="shared" si="13"/>
        <v>540</v>
      </c>
      <c r="J71" s="17">
        <v>24.25</v>
      </c>
      <c r="K71" s="25">
        <f t="shared" si="14"/>
        <v>13095</v>
      </c>
    </row>
    <row r="72" spans="1:11" ht="12.75" customHeight="1">
      <c r="A72" s="54"/>
      <c r="B72" s="5" t="s">
        <v>27</v>
      </c>
      <c r="C72" s="1" t="s">
        <v>28</v>
      </c>
      <c r="D72" s="11" t="s">
        <v>117</v>
      </c>
      <c r="E72" s="3">
        <v>90</v>
      </c>
      <c r="F72" s="3">
        <v>1</v>
      </c>
      <c r="G72" s="3">
        <f t="shared" si="15"/>
        <v>90</v>
      </c>
      <c r="H72" s="3">
        <v>1.5</v>
      </c>
      <c r="I72" s="3">
        <f t="shared" si="13"/>
        <v>135</v>
      </c>
      <c r="J72" s="17">
        <v>24.25</v>
      </c>
      <c r="K72" s="25">
        <f t="shared" si="14"/>
        <v>3273.75</v>
      </c>
    </row>
    <row r="73" spans="1:11" ht="12.75" customHeight="1">
      <c r="A73" s="54"/>
      <c r="B73" s="5" t="s">
        <v>27</v>
      </c>
      <c r="C73" s="1" t="s">
        <v>28</v>
      </c>
      <c r="D73" s="11" t="s">
        <v>118</v>
      </c>
      <c r="E73" s="3">
        <v>90</v>
      </c>
      <c r="F73" s="3">
        <v>4</v>
      </c>
      <c r="G73" s="3">
        <f t="shared" si="15"/>
        <v>360</v>
      </c>
      <c r="H73" s="3">
        <v>1.5</v>
      </c>
      <c r="I73" s="3">
        <f t="shared" si="13"/>
        <v>540</v>
      </c>
      <c r="J73" s="17">
        <v>24.25</v>
      </c>
      <c r="K73" s="25">
        <f t="shared" si="14"/>
        <v>13095</v>
      </c>
    </row>
    <row r="74" spans="1:11" ht="12.75" customHeight="1">
      <c r="A74" s="54"/>
      <c r="B74" s="5" t="s">
        <v>27</v>
      </c>
      <c r="C74" s="1" t="s">
        <v>28</v>
      </c>
      <c r="D74" s="11" t="s">
        <v>119</v>
      </c>
      <c r="E74" s="3">
        <v>90</v>
      </c>
      <c r="F74" s="3">
        <v>4</v>
      </c>
      <c r="G74" s="3">
        <f t="shared" si="15"/>
        <v>360</v>
      </c>
      <c r="H74" s="3">
        <v>1.5</v>
      </c>
      <c r="I74" s="3">
        <f t="shared" si="13"/>
        <v>540</v>
      </c>
      <c r="J74" s="17">
        <v>24.25</v>
      </c>
      <c r="K74" s="25">
        <f t="shared" si="14"/>
        <v>13095</v>
      </c>
    </row>
    <row r="75" spans="1:11" ht="12.75" customHeight="1">
      <c r="A75" s="54"/>
      <c r="B75" s="5" t="s">
        <v>27</v>
      </c>
      <c r="C75" s="1" t="s">
        <v>28</v>
      </c>
      <c r="D75" s="11" t="s">
        <v>120</v>
      </c>
      <c r="E75" s="3">
        <v>90</v>
      </c>
      <c r="F75" s="3">
        <v>4</v>
      </c>
      <c r="G75" s="3">
        <f t="shared" si="15"/>
        <v>360</v>
      </c>
      <c r="H75" s="3">
        <v>1.5</v>
      </c>
      <c r="I75" s="3">
        <f t="shared" si="13"/>
        <v>540</v>
      </c>
      <c r="J75" s="17">
        <v>24.25</v>
      </c>
      <c r="K75" s="25">
        <f t="shared" si="14"/>
        <v>13095</v>
      </c>
    </row>
    <row r="76" spans="1:11" ht="12.75" customHeight="1">
      <c r="A76" s="54"/>
      <c r="B76" s="5" t="s">
        <v>27</v>
      </c>
      <c r="C76" s="1" t="s">
        <v>28</v>
      </c>
      <c r="D76" s="11" t="s">
        <v>121</v>
      </c>
      <c r="E76" s="3">
        <v>90</v>
      </c>
      <c r="F76" s="3">
        <v>1</v>
      </c>
      <c r="G76" s="3">
        <f t="shared" si="15"/>
        <v>90</v>
      </c>
      <c r="H76" s="3">
        <v>1.5</v>
      </c>
      <c r="I76" s="3">
        <f t="shared" si="13"/>
        <v>135</v>
      </c>
      <c r="J76" s="17">
        <v>24.25</v>
      </c>
      <c r="K76" s="25">
        <f t="shared" si="14"/>
        <v>3273.75</v>
      </c>
    </row>
    <row r="77" spans="1:11" ht="12.75" customHeight="1">
      <c r="A77" s="54"/>
      <c r="B77" s="5" t="s">
        <v>27</v>
      </c>
      <c r="C77" s="1" t="s">
        <v>28</v>
      </c>
      <c r="D77" s="11" t="s">
        <v>122</v>
      </c>
      <c r="E77" s="3">
        <v>90</v>
      </c>
      <c r="F77" s="3">
        <v>4</v>
      </c>
      <c r="G77" s="3">
        <f t="shared" si="15"/>
        <v>360</v>
      </c>
      <c r="H77" s="3">
        <v>1.5</v>
      </c>
      <c r="I77" s="3">
        <f t="shared" si="13"/>
        <v>540</v>
      </c>
      <c r="J77" s="17">
        <v>24.25</v>
      </c>
      <c r="K77" s="25">
        <f t="shared" si="14"/>
        <v>13095</v>
      </c>
    </row>
    <row r="78" spans="1:11" ht="12.75" customHeight="1">
      <c r="A78" s="54"/>
      <c r="B78" s="5" t="s">
        <v>27</v>
      </c>
      <c r="C78" s="1" t="s">
        <v>28</v>
      </c>
      <c r="D78" s="11" t="s">
        <v>123</v>
      </c>
      <c r="E78" s="3">
        <v>90</v>
      </c>
      <c r="F78" s="3">
        <v>4</v>
      </c>
      <c r="G78" s="3">
        <f t="shared" si="15"/>
        <v>360</v>
      </c>
      <c r="H78" s="3">
        <v>1.5</v>
      </c>
      <c r="I78" s="3">
        <f t="shared" si="13"/>
        <v>540</v>
      </c>
      <c r="J78" s="17">
        <v>24.25</v>
      </c>
      <c r="K78" s="25">
        <f t="shared" si="14"/>
        <v>13095</v>
      </c>
    </row>
    <row r="79" spans="1:11" ht="12.75" customHeight="1">
      <c r="A79" s="54"/>
      <c r="B79" s="5" t="s">
        <v>27</v>
      </c>
      <c r="C79" s="1" t="s">
        <v>28</v>
      </c>
      <c r="D79" s="11" t="s">
        <v>124</v>
      </c>
      <c r="E79" s="3">
        <v>90</v>
      </c>
      <c r="F79" s="3">
        <v>4</v>
      </c>
      <c r="G79" s="3">
        <f t="shared" si="15"/>
        <v>360</v>
      </c>
      <c r="H79" s="3">
        <v>1.5</v>
      </c>
      <c r="I79" s="3">
        <f t="shared" si="13"/>
        <v>540</v>
      </c>
      <c r="J79" s="17">
        <v>24.25</v>
      </c>
      <c r="K79" s="25">
        <f t="shared" si="14"/>
        <v>13095</v>
      </c>
    </row>
    <row r="80" spans="1:11" ht="12.75" customHeight="1">
      <c r="A80" s="54"/>
      <c r="B80" s="5" t="s">
        <v>27</v>
      </c>
      <c r="C80" s="1" t="s">
        <v>28</v>
      </c>
      <c r="D80" s="11" t="s">
        <v>125</v>
      </c>
      <c r="E80" s="3">
        <v>90</v>
      </c>
      <c r="F80" s="3">
        <v>4</v>
      </c>
      <c r="G80" s="3">
        <f t="shared" si="15"/>
        <v>360</v>
      </c>
      <c r="H80" s="3">
        <v>1.5</v>
      </c>
      <c r="I80" s="3">
        <f t="shared" si="13"/>
        <v>540</v>
      </c>
      <c r="J80" s="17">
        <v>24.25</v>
      </c>
      <c r="K80" s="25">
        <f t="shared" si="14"/>
        <v>13095</v>
      </c>
    </row>
    <row r="81" spans="1:182" s="26" customFormat="1">
      <c r="A81" s="54"/>
      <c r="B81" s="40"/>
      <c r="C81" s="41"/>
      <c r="D81" s="36" t="s">
        <v>48</v>
      </c>
      <c r="E81" s="37">
        <f>SUM(E65)</f>
        <v>90</v>
      </c>
      <c r="F81" s="37"/>
      <c r="G81" s="37">
        <f>SUM(G62:G80)</f>
        <v>5271</v>
      </c>
      <c r="H81" s="37"/>
      <c r="I81" s="37">
        <f>SUM(I62:I80)</f>
        <v>10035</v>
      </c>
      <c r="J81" s="42"/>
      <c r="K81" s="46">
        <f>SUM(K62:K80)</f>
        <v>243348.75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9"/>
    </row>
    <row r="82" spans="1:182" s="26" customFormat="1">
      <c r="A82" s="54"/>
      <c r="B82" s="6"/>
      <c r="C82" s="76" t="s">
        <v>126</v>
      </c>
      <c r="D82" s="80"/>
      <c r="E82" s="80"/>
      <c r="F82" s="80"/>
      <c r="G82" s="80"/>
      <c r="H82" s="80"/>
      <c r="I82" s="80"/>
      <c r="J82" s="27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9"/>
    </row>
    <row r="83" spans="1:182" s="26" customFormat="1">
      <c r="A83" s="54"/>
      <c r="B83" s="5" t="s">
        <v>27</v>
      </c>
      <c r="C83" s="1" t="s">
        <v>28</v>
      </c>
      <c r="D83" s="12" t="s">
        <v>127</v>
      </c>
      <c r="E83" s="3">
        <v>3</v>
      </c>
      <c r="F83" s="3">
        <v>4</v>
      </c>
      <c r="G83" s="3">
        <f>SUM(E83*F83)</f>
        <v>12</v>
      </c>
      <c r="H83" s="3">
        <v>1.5</v>
      </c>
      <c r="I83" s="3">
        <f>SUM(G83*H83)</f>
        <v>18</v>
      </c>
      <c r="J83" s="17">
        <v>24.25</v>
      </c>
      <c r="K83" s="25">
        <f>SUM(I83*J83)</f>
        <v>436.5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9"/>
    </row>
    <row r="84" spans="1:182" s="26" customFormat="1">
      <c r="A84" s="55"/>
      <c r="B84" s="35"/>
      <c r="C84" s="43"/>
      <c r="D84" s="36" t="s">
        <v>48</v>
      </c>
      <c r="E84" s="37">
        <f>E83</f>
        <v>3</v>
      </c>
      <c r="F84" s="44"/>
      <c r="G84" s="37">
        <f>G83</f>
        <v>12</v>
      </c>
      <c r="H84" s="44"/>
      <c r="I84" s="37">
        <f>I83</f>
        <v>18</v>
      </c>
      <c r="J84" s="42"/>
      <c r="K84" s="46">
        <f>(K83)</f>
        <v>436.5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9"/>
    </row>
    <row r="85" spans="1:182" s="26" customFormat="1">
      <c r="A85" s="24"/>
      <c r="B85" s="7"/>
      <c r="C85" s="76"/>
      <c r="D85" s="76"/>
      <c r="E85" s="76"/>
      <c r="F85" s="76"/>
      <c r="G85" s="76"/>
      <c r="H85" s="76"/>
      <c r="I85" s="76"/>
      <c r="J85" s="27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9"/>
    </row>
    <row r="86" spans="1:182" s="26" customFormat="1">
      <c r="A86" s="4"/>
      <c r="B86" s="7"/>
      <c r="C86" s="20"/>
      <c r="D86" s="20"/>
      <c r="E86" s="47">
        <f>SUM(E83+E81+E60+E48+E29)</f>
        <v>3266</v>
      </c>
      <c r="F86" s="20">
        <f>+G86/E86</f>
        <v>7.1377924066135945</v>
      </c>
      <c r="G86" s="47">
        <f>SUM(G83+G81+G60+G48+G29)</f>
        <v>23312.03</v>
      </c>
      <c r="H86" s="72">
        <f>+I86/G86</f>
        <v>3.3215796736706329</v>
      </c>
      <c r="I86" s="71">
        <f>SUM(I29+I48+I60+I81+I84)</f>
        <v>77432.764999999999</v>
      </c>
      <c r="J86" s="27"/>
      <c r="K86" s="70">
        <f>SUM(K29+K48+K60+K81+K84)</f>
        <v>1898706.05125</v>
      </c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9"/>
    </row>
    <row r="87" spans="1:182" s="26" customFormat="1">
      <c r="A87" s="22"/>
      <c r="B87" s="14"/>
      <c r="C87" s="15"/>
      <c r="D87" s="15"/>
      <c r="E87" s="15"/>
      <c r="F87" s="15"/>
      <c r="G87" s="15"/>
      <c r="H87" s="15"/>
      <c r="I87" s="15"/>
      <c r="J87" s="30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9"/>
    </row>
    <row r="88" spans="1:182" s="26" customFormat="1" ht="12.75" customHeight="1">
      <c r="A88" s="77" t="s">
        <v>139</v>
      </c>
      <c r="B88" s="78"/>
      <c r="C88" s="78"/>
      <c r="D88" s="78"/>
      <c r="E88" s="79"/>
      <c r="F88" s="79"/>
      <c r="G88" s="79"/>
      <c r="H88" s="79"/>
      <c r="I88" s="79"/>
      <c r="J88" s="30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9"/>
    </row>
    <row r="89" spans="1:182" ht="44.25" customHeight="1">
      <c r="A89" s="78"/>
      <c r="B89" s="78"/>
      <c r="C89" s="78"/>
      <c r="D89" s="78"/>
      <c r="E89" s="79"/>
      <c r="F89" s="79"/>
      <c r="G89" s="79"/>
      <c r="H89" s="79"/>
      <c r="I89" s="79"/>
    </row>
    <row r="90" spans="1:182" ht="12.75" hidden="1" customHeight="1">
      <c r="A90" s="78"/>
      <c r="B90" s="78"/>
      <c r="C90" s="78"/>
      <c r="D90" s="78"/>
      <c r="E90" s="79"/>
      <c r="F90" s="79"/>
      <c r="G90" s="79"/>
      <c r="H90" s="79"/>
      <c r="I90" s="79"/>
    </row>
    <row r="91" spans="1:182" ht="43.5" hidden="1" customHeight="1">
      <c r="A91" s="78"/>
      <c r="B91" s="78"/>
      <c r="C91" s="78"/>
      <c r="D91" s="78"/>
      <c r="E91" s="79"/>
      <c r="F91" s="79"/>
      <c r="G91" s="79"/>
      <c r="H91" s="79"/>
      <c r="I91" s="79"/>
    </row>
    <row r="92" spans="1:182" ht="12.75" hidden="1" customHeight="1">
      <c r="A92" s="78"/>
      <c r="B92" s="78"/>
      <c r="C92" s="78"/>
      <c r="D92" s="78"/>
      <c r="E92" s="79"/>
      <c r="F92" s="79"/>
      <c r="G92" s="79"/>
      <c r="H92" s="79"/>
      <c r="I92" s="79"/>
    </row>
    <row r="93" spans="1:182" ht="12.75" hidden="1" customHeight="1">
      <c r="A93" s="78"/>
      <c r="B93" s="78"/>
      <c r="C93" s="78"/>
      <c r="D93" s="78"/>
      <c r="E93" s="79"/>
      <c r="F93" s="79"/>
      <c r="G93" s="79"/>
      <c r="H93" s="79"/>
      <c r="I93" s="79"/>
    </row>
    <row r="94" spans="1:182" ht="12.75" hidden="1" customHeight="1">
      <c r="A94" s="78"/>
      <c r="B94" s="78"/>
      <c r="C94" s="78"/>
      <c r="D94" s="78"/>
      <c r="E94" s="79"/>
      <c r="F94" s="79"/>
      <c r="G94" s="79"/>
      <c r="H94" s="79"/>
      <c r="I94" s="79"/>
    </row>
    <row r="95" spans="1:182" ht="26.25" hidden="1" customHeight="1">
      <c r="A95" s="78"/>
      <c r="B95" s="78"/>
      <c r="C95" s="78"/>
      <c r="D95" s="78"/>
      <c r="E95" s="79"/>
      <c r="F95" s="79"/>
      <c r="G95" s="79"/>
      <c r="H95" s="79"/>
      <c r="I95" s="79"/>
    </row>
    <row r="96" spans="1:182">
      <c r="A96" s="33" t="s">
        <v>140</v>
      </c>
    </row>
  </sheetData>
  <autoFilter ref="A3:K84"/>
  <mergeCells count="9">
    <mergeCell ref="C61:I61"/>
    <mergeCell ref="A88:I95"/>
    <mergeCell ref="C82:I82"/>
    <mergeCell ref="C85:I85"/>
    <mergeCell ref="A1:I1"/>
    <mergeCell ref="A2:I2"/>
    <mergeCell ref="C4:I4"/>
    <mergeCell ref="C30:I30"/>
    <mergeCell ref="C49:I49"/>
  </mergeCells>
  <pageMargins left="0.2" right="0.2" top="0.75" bottom="0.75" header="0.3" footer="0.3"/>
  <pageSetup scale="95" fitToHeight="10" pageOrder="overThenDown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0083 fns 366A-B</vt:lpstr>
      <vt:lpstr>FPRS FNS FORMS AKA WORKSHEETS</vt:lpstr>
      <vt:lpstr>'FPRS FNS FORMS AKA WORKSHEETS'!Print_Area</vt:lpstr>
      <vt:lpstr>'FPRS FNS FORMS AKA WORKSHEETS'!Print_Titles</vt:lpstr>
    </vt:vector>
  </TitlesOfParts>
  <Company>USDA/FNS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cmountjoy</dc:creator>
  <cp:lastModifiedBy>Windows User</cp:lastModifiedBy>
  <cp:lastPrinted>2016-01-07T22:55:02Z</cp:lastPrinted>
  <dcterms:created xsi:type="dcterms:W3CDTF">2012-02-07T19:36:50Z</dcterms:created>
  <dcterms:modified xsi:type="dcterms:W3CDTF">2016-03-23T20:28:34Z</dcterms:modified>
</cp:coreProperties>
</file>