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Sedgerton\Documents\Projects\NSR\PSA-502\ICRs\OCS\"/>
    </mc:Choice>
  </mc:AlternateContent>
  <bookViews>
    <workbookView xWindow="-255" yWindow="435" windowWidth="12120" windowHeight="9120" tabRatio="911"/>
  </bookViews>
  <sheets>
    <sheet name="RATES" sheetId="1" r:id="rId1"/>
    <sheet name="UNIVERSE" sheetId="3" r:id="rId2"/>
    <sheet name="Exhibit 1" sheetId="4" r:id="rId3"/>
    <sheet name="Exhibit 2" sheetId="14" r:id="rId4"/>
    <sheet name="Exhibit 3" sheetId="5" r:id="rId5"/>
    <sheet name="Exhibit 4" sheetId="6" r:id="rId6"/>
    <sheet name="Exhibit 5" sheetId="15" r:id="rId7"/>
    <sheet name="Exhibit 6" sheetId="7" r:id="rId8"/>
    <sheet name="Exhibit 7" sheetId="8" r:id="rId9"/>
    <sheet name="Exhibit 8" sheetId="16" r:id="rId10"/>
    <sheet name="Exhibit 9" sheetId="9" r:id="rId11"/>
    <sheet name="Exhibit 10" sheetId="10" r:id="rId12"/>
    <sheet name="Exhibit 11" sheetId="17" r:id="rId13"/>
    <sheet name="Exhibit 12" sheetId="11" r:id="rId14"/>
    <sheet name="Exhibit 13" sheetId="12" r:id="rId15"/>
    <sheet name="Exhibit 14" sheetId="13" r:id="rId16"/>
  </sheets>
  <definedNames>
    <definedName name="EXHIBIT_9.">'Exhibit 12'!$B$1</definedName>
    <definedName name="EXHIBIT_9._NEW_">'Exhibit 12'!$B$1</definedName>
    <definedName name="PRINT_AR01">'Exhibit 3'!$A$1:$J$12</definedName>
    <definedName name="PRINT_AR03" localSheetId="6">'Exhibit 5'!$A$1:$J$34</definedName>
    <definedName name="PRINT_AR03">'Exhibit 4'!$A$1:$J$11</definedName>
    <definedName name="PRINT_AR05">'Exhibit 6'!$A$1:$H$13</definedName>
    <definedName name="PRINT_AR06">'Exhibit 9'!$A$1:$H$11</definedName>
    <definedName name="PRINT_AR07" localSheetId="12">'Exhibit 11'!$A$1:$H$11</definedName>
    <definedName name="PRINT_AR07">'Exhibit 10'!$A$1:$H$12</definedName>
    <definedName name="PRINT_AR09">'Exhibit 14'!$A$1:$H$21</definedName>
    <definedName name="_xlnm.Print_Area" localSheetId="2">'Exhibit 1'!$A$1:$N$16</definedName>
    <definedName name="_xlnm.Print_Area" localSheetId="11">'Exhibit 10'!$A$1:$H$14</definedName>
    <definedName name="_xlnm.Print_Area" localSheetId="12">'Exhibit 11'!$A$1:$H$13</definedName>
    <definedName name="_xlnm.Print_Area" localSheetId="13">'Exhibit 12'!$A$1:$H$14</definedName>
    <definedName name="_xlnm.Print_Area" localSheetId="14">'Exhibit 13'!$A$1:$H$11</definedName>
    <definedName name="_xlnm.Print_Area" localSheetId="15">'Exhibit 14'!$A$1:$H$21</definedName>
    <definedName name="_xlnm.Print_Area" localSheetId="3">'Exhibit 2'!$A$1:$N$21</definedName>
    <definedName name="_xlnm.Print_Area" localSheetId="4">'Exhibit 3'!$A$1:$O$22</definedName>
    <definedName name="_xlnm.Print_Area" localSheetId="5">'Exhibit 4'!$A$1:$N$15</definedName>
    <definedName name="_xlnm.Print_Area" localSheetId="6">'Exhibit 5'!$A$1:$N$38</definedName>
    <definedName name="_xlnm.Print_Area" localSheetId="7">'Exhibit 6'!$A$1:$N$17</definedName>
    <definedName name="_xlnm.Print_Area" localSheetId="8">'Exhibit 7'!$A$1:$H$14</definedName>
    <definedName name="_xlnm.Print_Area" localSheetId="9">'Exhibit 8'!$A$1:$H$14</definedName>
    <definedName name="_xlnm.Print_Area" localSheetId="0">RATES!$A$1:$H$29</definedName>
    <definedName name="_xlnm.Print_Area">'Exhibit 1'!$A$1:$J$14</definedName>
  </definedNames>
  <calcPr calcId="152511"/>
</workbook>
</file>

<file path=xl/calcChain.xml><?xml version="1.0" encoding="utf-8"?>
<calcChain xmlns="http://schemas.openxmlformats.org/spreadsheetml/2006/main">
  <c r="B21" i="3" l="1"/>
  <c r="B25" i="3" s="1"/>
  <c r="I11" i="7" l="1"/>
  <c r="I10" i="7"/>
  <c r="I9" i="7"/>
  <c r="I6" i="7"/>
  <c r="I11" i="15"/>
  <c r="I10" i="15"/>
  <c r="I9" i="15"/>
  <c r="F12" i="5"/>
  <c r="H12" i="4"/>
  <c r="H11" i="14"/>
  <c r="H12" i="15"/>
  <c r="H11" i="15"/>
  <c r="H10" i="15"/>
  <c r="F9" i="16"/>
  <c r="F8" i="16"/>
  <c r="F7" i="16"/>
  <c r="F9" i="10"/>
  <c r="H8" i="16" l="1"/>
  <c r="G8" i="16"/>
  <c r="B8" i="14"/>
  <c r="B7" i="14"/>
  <c r="B6" i="14"/>
  <c r="B13" i="4"/>
  <c r="B11" i="4"/>
  <c r="B9" i="4"/>
  <c r="B8" i="4"/>
  <c r="B7" i="4"/>
  <c r="C11" i="10" l="1"/>
  <c r="B11" i="10"/>
  <c r="D8" i="16"/>
  <c r="B10" i="16"/>
  <c r="B11" i="16" s="1"/>
  <c r="F9" i="13"/>
  <c r="E9" i="13"/>
  <c r="B12" i="15"/>
  <c r="L12" i="5"/>
  <c r="B6" i="15"/>
  <c r="B8" i="15" s="1"/>
  <c r="B7" i="15" l="1"/>
  <c r="D7" i="15" s="1"/>
  <c r="I7" i="15" s="1"/>
  <c r="D12" i="15"/>
  <c r="I12" i="15" s="1"/>
  <c r="F11" i="15"/>
  <c r="B11" i="15"/>
  <c r="D11" i="15" s="1"/>
  <c r="D10" i="15"/>
  <c r="D9" i="15"/>
  <c r="D8" i="15"/>
  <c r="I8" i="15" s="1"/>
  <c r="D6" i="15"/>
  <c r="I6" i="15" s="1"/>
  <c r="H5" i="15"/>
  <c r="F5" i="15"/>
  <c r="F12" i="15" s="1"/>
  <c r="B11" i="14"/>
  <c r="B9" i="17" s="1"/>
  <c r="D9" i="17" s="1"/>
  <c r="G9" i="17" s="1"/>
  <c r="B10" i="14"/>
  <c r="B10" i="10"/>
  <c r="B6" i="4"/>
  <c r="B12" i="4" s="1"/>
  <c r="D13" i="15" l="1"/>
  <c r="B9" i="13" s="1"/>
  <c r="N6" i="15"/>
  <c r="M6" i="15"/>
  <c r="N7" i="15"/>
  <c r="M7" i="15"/>
  <c r="N8" i="15"/>
  <c r="M8" i="15"/>
  <c r="J11" i="15"/>
  <c r="N12" i="15"/>
  <c r="M12" i="15"/>
  <c r="J12" i="15"/>
  <c r="F10" i="15"/>
  <c r="F9" i="15"/>
  <c r="F6" i="15"/>
  <c r="F7" i="15"/>
  <c r="F8" i="15"/>
  <c r="H9" i="15"/>
  <c r="H6" i="15"/>
  <c r="H7" i="15"/>
  <c r="H8" i="15"/>
  <c r="J8" i="15" s="1"/>
  <c r="C14" i="1"/>
  <c r="A48" i="1"/>
  <c r="J10" i="15" l="1"/>
  <c r="J7" i="15"/>
  <c r="J6" i="15"/>
  <c r="J9" i="15"/>
  <c r="I13" i="15"/>
  <c r="C9" i="13" s="1"/>
  <c r="M13" i="15"/>
  <c r="N13" i="15"/>
  <c r="C10" i="1"/>
  <c r="C6" i="1"/>
  <c r="A41" i="1"/>
  <c r="J13" i="15" l="1"/>
  <c r="D9" i="13" s="1"/>
  <c r="D10" i="10"/>
  <c r="D8" i="12"/>
  <c r="D7" i="12"/>
  <c r="D6" i="12"/>
  <c r="B6" i="11"/>
  <c r="B8" i="10"/>
  <c r="B7" i="10"/>
  <c r="B8" i="17"/>
  <c r="B7" i="17"/>
  <c r="B10" i="17"/>
  <c r="B11" i="8"/>
  <c r="D10" i="7"/>
  <c r="M10" i="7" s="1"/>
  <c r="B12" i="5"/>
  <c r="B11" i="5"/>
  <c r="B10" i="5"/>
  <c r="B9" i="5"/>
  <c r="B8" i="5"/>
  <c r="B7" i="5"/>
  <c r="B6" i="5"/>
  <c r="D11" i="4"/>
  <c r="I11" i="4" s="1"/>
  <c r="B12" i="14"/>
  <c r="B9" i="10" l="1"/>
  <c r="D9" i="10" s="1"/>
  <c r="G9" i="10" s="1"/>
  <c r="D8" i="10"/>
  <c r="G8" i="10" s="1"/>
  <c r="G10" i="10"/>
  <c r="N10" i="7"/>
  <c r="M11" i="4"/>
  <c r="N11" i="4"/>
  <c r="D8" i="17"/>
  <c r="G8" i="17" s="1"/>
  <c r="L12" i="7"/>
  <c r="D11" i="14"/>
  <c r="I11" i="14" s="1"/>
  <c r="D12" i="4"/>
  <c r="I12" i="4" s="1"/>
  <c r="G7" i="12"/>
  <c r="G6" i="12"/>
  <c r="L13" i="5"/>
  <c r="K12" i="5"/>
  <c r="K8" i="7" s="1"/>
  <c r="K12" i="7" s="1"/>
  <c r="K13" i="5"/>
  <c r="D10" i="14"/>
  <c r="I10" i="14" s="1"/>
  <c r="D9" i="14"/>
  <c r="I9" i="14" s="1"/>
  <c r="D10" i="4"/>
  <c r="I10" i="4" s="1"/>
  <c r="D9" i="4"/>
  <c r="I9" i="4" s="1"/>
  <c r="E6" i="1"/>
  <c r="B6" i="1" s="1"/>
  <c r="E18" i="1"/>
  <c r="B18" i="1" s="1"/>
  <c r="E14" i="1"/>
  <c r="B14" i="1" s="1"/>
  <c r="E10" i="1"/>
  <c r="B10" i="1" s="1"/>
  <c r="D6" i="11"/>
  <c r="B6" i="17"/>
  <c r="D6" i="17" s="1"/>
  <c r="D9" i="16"/>
  <c r="G9" i="16" s="1"/>
  <c r="D10" i="16"/>
  <c r="G10" i="16" s="1"/>
  <c r="D11" i="16"/>
  <c r="G11" i="16" s="1"/>
  <c r="B6" i="16"/>
  <c r="D10" i="17"/>
  <c r="G10" i="17" s="1"/>
  <c r="D8" i="14"/>
  <c r="I8" i="14" s="1"/>
  <c r="D7" i="14"/>
  <c r="I7" i="14" s="1"/>
  <c r="D6" i="14"/>
  <c r="I6" i="14" s="1"/>
  <c r="D12" i="14"/>
  <c r="D8" i="4"/>
  <c r="I8" i="4" s="1"/>
  <c r="D13" i="4"/>
  <c r="I13" i="4" s="1"/>
  <c r="D6" i="4"/>
  <c r="I6" i="4" s="1"/>
  <c r="D7" i="4"/>
  <c r="I7" i="4" s="1"/>
  <c r="G8" i="12"/>
  <c r="B6" i="6"/>
  <c r="D6" i="6" s="1"/>
  <c r="I6" i="6" s="1"/>
  <c r="B7" i="6"/>
  <c r="D7" i="6" s="1"/>
  <c r="I7" i="6" s="1"/>
  <c r="B8" i="6"/>
  <c r="D8" i="6" s="1"/>
  <c r="I8" i="6" s="1"/>
  <c r="B10" i="6"/>
  <c r="D10" i="6" s="1"/>
  <c r="I10" i="6" s="1"/>
  <c r="D6" i="7"/>
  <c r="N6" i="7" s="1"/>
  <c r="B7" i="7"/>
  <c r="D7" i="7" s="1"/>
  <c r="I7" i="7" s="1"/>
  <c r="B8" i="7"/>
  <c r="D8" i="7" s="1"/>
  <c r="I8" i="7" s="1"/>
  <c r="D9" i="7"/>
  <c r="N9" i="7" s="1"/>
  <c r="D11" i="7"/>
  <c r="N11" i="7" s="1"/>
  <c r="B6" i="9"/>
  <c r="B6" i="8"/>
  <c r="D6" i="8" s="1"/>
  <c r="B7" i="8"/>
  <c r="D7" i="8" s="1"/>
  <c r="G7" i="8" s="1"/>
  <c r="B8" i="8"/>
  <c r="D8" i="8" s="1"/>
  <c r="G8" i="8" s="1"/>
  <c r="B9" i="8"/>
  <c r="D9" i="8" s="1"/>
  <c r="G9" i="8" s="1"/>
  <c r="B10" i="8"/>
  <c r="D10" i="8" s="1"/>
  <c r="G10" i="8" s="1"/>
  <c r="D11" i="8"/>
  <c r="G11" i="8" s="1"/>
  <c r="B6" i="10"/>
  <c r="D6" i="10" s="1"/>
  <c r="D6" i="5"/>
  <c r="I6" i="5" s="1"/>
  <c r="B10" i="9"/>
  <c r="D10" i="9" s="1"/>
  <c r="G10" i="9" s="1"/>
  <c r="B7" i="11"/>
  <c r="D7" i="11" s="1"/>
  <c r="G7" i="11" s="1"/>
  <c r="D7" i="17"/>
  <c r="G7" i="17" s="1"/>
  <c r="M9" i="7"/>
  <c r="D7" i="5"/>
  <c r="I7" i="5" s="1"/>
  <c r="M12" i="14" l="1"/>
  <c r="I12" i="14"/>
  <c r="G6" i="11"/>
  <c r="G6" i="17"/>
  <c r="G6" i="10"/>
  <c r="M11" i="7"/>
  <c r="D6" i="9"/>
  <c r="G6" i="9" s="1"/>
  <c r="B9" i="9"/>
  <c r="D9" i="9" s="1"/>
  <c r="D6" i="16"/>
  <c r="G6" i="16" s="1"/>
  <c r="D7" i="16"/>
  <c r="G7" i="16" s="1"/>
  <c r="D12" i="8"/>
  <c r="B12" i="13" s="1"/>
  <c r="M6" i="7"/>
  <c r="B9" i="6"/>
  <c r="D9" i="6" s="1"/>
  <c r="N12" i="14"/>
  <c r="M7" i="14"/>
  <c r="M8" i="14"/>
  <c r="N8" i="14"/>
  <c r="B7" i="9"/>
  <c r="D7" i="9" s="1"/>
  <c r="G7" i="9" s="1"/>
  <c r="N7" i="14"/>
  <c r="B8" i="11"/>
  <c r="G9" i="12"/>
  <c r="G19" i="13" s="1"/>
  <c r="G6" i="8"/>
  <c r="G12" i="8" s="1"/>
  <c r="C12" i="13" s="1"/>
  <c r="N7" i="7"/>
  <c r="M7" i="7"/>
  <c r="D12" i="7"/>
  <c r="B10" i="13" s="1"/>
  <c r="M8" i="7"/>
  <c r="N8" i="7"/>
  <c r="G11" i="17"/>
  <c r="G17" i="13" s="1"/>
  <c r="M6" i="5"/>
  <c r="N6" i="5"/>
  <c r="F5" i="17"/>
  <c r="F5" i="12"/>
  <c r="F5" i="10"/>
  <c r="F5" i="11"/>
  <c r="F5" i="8"/>
  <c r="F5" i="9"/>
  <c r="F5" i="16"/>
  <c r="F5" i="7"/>
  <c r="F10" i="7" s="1"/>
  <c r="F5" i="5"/>
  <c r="F5" i="14"/>
  <c r="F5" i="4"/>
  <c r="F11" i="4" s="1"/>
  <c r="F5" i="6"/>
  <c r="H5" i="6"/>
  <c r="H5" i="5"/>
  <c r="H7" i="5" s="1"/>
  <c r="H5" i="7"/>
  <c r="H10" i="7" s="1"/>
  <c r="H5" i="4"/>
  <c r="H11" i="4" s="1"/>
  <c r="H5" i="14"/>
  <c r="M7" i="5"/>
  <c r="N7" i="5"/>
  <c r="N8" i="6"/>
  <c r="M8" i="6"/>
  <c r="M6" i="6"/>
  <c r="N6" i="6"/>
  <c r="D14" i="4"/>
  <c r="B5" i="13" s="1"/>
  <c r="N6" i="4"/>
  <c r="M6" i="4"/>
  <c r="N8" i="4"/>
  <c r="M8" i="4"/>
  <c r="M10" i="6"/>
  <c r="N10" i="6"/>
  <c r="N7" i="6"/>
  <c r="M7" i="6"/>
  <c r="M7" i="4"/>
  <c r="N7" i="4"/>
  <c r="M13" i="4"/>
  <c r="N13" i="4"/>
  <c r="M6" i="14"/>
  <c r="N6" i="14"/>
  <c r="D13" i="14"/>
  <c r="B6" i="13" s="1"/>
  <c r="M9" i="6" l="1"/>
  <c r="I9" i="6"/>
  <c r="I11" i="6" s="1"/>
  <c r="C8" i="13" s="1"/>
  <c r="G12" i="16"/>
  <c r="C13" i="13" s="1"/>
  <c r="D11" i="6"/>
  <c r="B8" i="13" s="1"/>
  <c r="N9" i="6"/>
  <c r="N11" i="6" s="1"/>
  <c r="F8" i="13" s="1"/>
  <c r="D12" i="16"/>
  <c r="B13" i="13" s="1"/>
  <c r="G9" i="9"/>
  <c r="D11" i="9"/>
  <c r="B14" i="13" s="1"/>
  <c r="M13" i="14"/>
  <c r="E6" i="13" s="1"/>
  <c r="N13" i="14"/>
  <c r="F6" i="13" s="1"/>
  <c r="D8" i="11"/>
  <c r="B9" i="11"/>
  <c r="F8" i="10"/>
  <c r="H8" i="10" s="1"/>
  <c r="F10" i="10"/>
  <c r="H10" i="10" s="1"/>
  <c r="J11" i="4"/>
  <c r="I13" i="14"/>
  <c r="C6" i="13" s="1"/>
  <c r="J10" i="7"/>
  <c r="D11" i="10"/>
  <c r="G11" i="10" s="1"/>
  <c r="D7" i="10"/>
  <c r="D8" i="9"/>
  <c r="I12" i="7"/>
  <c r="C10" i="13" s="1"/>
  <c r="N12" i="7"/>
  <c r="F10" i="13" s="1"/>
  <c r="M12" i="7"/>
  <c r="E10" i="13" s="1"/>
  <c r="F7" i="10"/>
  <c r="F6" i="10"/>
  <c r="F11" i="10"/>
  <c r="F7" i="17"/>
  <c r="H7" i="17" s="1"/>
  <c r="F6" i="17"/>
  <c r="F8" i="17"/>
  <c r="H8" i="17" s="1"/>
  <c r="F10" i="17"/>
  <c r="H10" i="17" s="1"/>
  <c r="F6" i="11"/>
  <c r="F9" i="11"/>
  <c r="F7" i="11"/>
  <c r="H7" i="11" s="1"/>
  <c r="F8" i="11"/>
  <c r="F11" i="11"/>
  <c r="F8" i="12"/>
  <c r="H8" i="12" s="1"/>
  <c r="F7" i="12"/>
  <c r="H7" i="12" s="1"/>
  <c r="F6" i="12"/>
  <c r="H6" i="12" s="1"/>
  <c r="F10" i="16"/>
  <c r="H10" i="16" s="1"/>
  <c r="F6" i="16"/>
  <c r="H6" i="16" s="1"/>
  <c r="F11" i="16"/>
  <c r="H11" i="16" s="1"/>
  <c r="H7" i="16"/>
  <c r="H9" i="16"/>
  <c r="F10" i="8"/>
  <c r="H10" i="8" s="1"/>
  <c r="F9" i="8"/>
  <c r="H9" i="8" s="1"/>
  <c r="F7" i="8"/>
  <c r="H7" i="8" s="1"/>
  <c r="F6" i="8"/>
  <c r="H6" i="8" s="1"/>
  <c r="F8" i="8"/>
  <c r="H8" i="8" s="1"/>
  <c r="F11" i="8"/>
  <c r="H11" i="8" s="1"/>
  <c r="F7" i="9"/>
  <c r="H7" i="9" s="1"/>
  <c r="F8" i="9"/>
  <c r="F10" i="9"/>
  <c r="H10" i="9" s="1"/>
  <c r="F6" i="9"/>
  <c r="H6" i="9" s="1"/>
  <c r="F9" i="9"/>
  <c r="H9" i="9" s="1"/>
  <c r="F9" i="4"/>
  <c r="F13" i="4"/>
  <c r="F6" i="4"/>
  <c r="F10" i="4"/>
  <c r="F12" i="4"/>
  <c r="J12" i="4" s="1"/>
  <c r="F8" i="4"/>
  <c r="F7" i="4"/>
  <c r="F9" i="5"/>
  <c r="F6" i="5"/>
  <c r="F11" i="5"/>
  <c r="F10" i="5"/>
  <c r="F7" i="5"/>
  <c r="F8" i="5"/>
  <c r="F9" i="6"/>
  <c r="F8" i="6"/>
  <c r="F10" i="6"/>
  <c r="F6" i="6"/>
  <c r="F7" i="6"/>
  <c r="F10" i="14"/>
  <c r="F6" i="14"/>
  <c r="F7" i="14"/>
  <c r="F12" i="14"/>
  <c r="F8" i="14"/>
  <c r="F9" i="14"/>
  <c r="F11" i="14"/>
  <c r="J11" i="14" s="1"/>
  <c r="F11" i="7"/>
  <c r="F9" i="7"/>
  <c r="F8" i="7"/>
  <c r="F7" i="7"/>
  <c r="F6" i="7"/>
  <c r="J7" i="5"/>
  <c r="H13" i="4"/>
  <c r="H8" i="4"/>
  <c r="H6" i="4"/>
  <c r="H9" i="4"/>
  <c r="J9" i="4" s="1"/>
  <c r="H7" i="4"/>
  <c r="H10" i="4"/>
  <c r="H8" i="7"/>
  <c r="H11" i="7"/>
  <c r="H6" i="7"/>
  <c r="J6" i="7" s="1"/>
  <c r="H9" i="7"/>
  <c r="H7" i="7"/>
  <c r="H9" i="6"/>
  <c r="H6" i="6"/>
  <c r="H10" i="6"/>
  <c r="H7" i="6"/>
  <c r="H8" i="6"/>
  <c r="J8" i="6" s="1"/>
  <c r="H9" i="14"/>
  <c r="J9" i="14" s="1"/>
  <c r="H6" i="14"/>
  <c r="H10" i="14"/>
  <c r="H8" i="14"/>
  <c r="J8" i="14" s="1"/>
  <c r="H12" i="14"/>
  <c r="J12" i="14" s="1"/>
  <c r="H7" i="14"/>
  <c r="J7" i="14" s="1"/>
  <c r="H11" i="5"/>
  <c r="H9" i="5"/>
  <c r="H10" i="5"/>
  <c r="H12" i="5"/>
  <c r="H6" i="5"/>
  <c r="H8" i="5"/>
  <c r="M14" i="4"/>
  <c r="E5" i="13" s="1"/>
  <c r="D8" i="5"/>
  <c r="I8" i="5" s="1"/>
  <c r="N14" i="4"/>
  <c r="F5" i="13" s="1"/>
  <c r="I14" i="4"/>
  <c r="C5" i="13" s="1"/>
  <c r="M11" i="6"/>
  <c r="E8" i="13" s="1"/>
  <c r="G8" i="11" l="1"/>
  <c r="H6" i="17"/>
  <c r="F9" i="17"/>
  <c r="H9" i="17" s="1"/>
  <c r="H11" i="17" s="1"/>
  <c r="H17" i="13" s="1"/>
  <c r="H6" i="10"/>
  <c r="H9" i="10"/>
  <c r="G7" i="10"/>
  <c r="G12" i="10" s="1"/>
  <c r="G16" i="13" s="1"/>
  <c r="H11" i="10"/>
  <c r="J7" i="6"/>
  <c r="J13" i="4"/>
  <c r="J6" i="5"/>
  <c r="J8" i="7"/>
  <c r="J9" i="7"/>
  <c r="J6" i="14"/>
  <c r="J10" i="6"/>
  <c r="J9" i="6"/>
  <c r="J11" i="7"/>
  <c r="J10" i="4"/>
  <c r="J8" i="4"/>
  <c r="H8" i="11"/>
  <c r="B10" i="11"/>
  <c r="D10" i="11" s="1"/>
  <c r="G10" i="11" s="1"/>
  <c r="D9" i="11"/>
  <c r="G9" i="11" s="1"/>
  <c r="B11" i="11"/>
  <c r="D11" i="11" s="1"/>
  <c r="G11" i="11" s="1"/>
  <c r="J10" i="14"/>
  <c r="J6" i="6"/>
  <c r="J7" i="4"/>
  <c r="J6" i="4"/>
  <c r="H7" i="10"/>
  <c r="H8" i="9"/>
  <c r="H11" i="9" s="1"/>
  <c r="J7" i="7"/>
  <c r="G8" i="9"/>
  <c r="B15" i="13"/>
  <c r="H9" i="12"/>
  <c r="H19" i="13" s="1"/>
  <c r="H6" i="11"/>
  <c r="F10" i="11"/>
  <c r="H12" i="8"/>
  <c r="D12" i="13" s="1"/>
  <c r="H12" i="16"/>
  <c r="D13" i="13" s="1"/>
  <c r="J8" i="5"/>
  <c r="M8" i="5"/>
  <c r="N8" i="5"/>
  <c r="D9" i="5"/>
  <c r="I9" i="5" s="1"/>
  <c r="H12" i="10" l="1"/>
  <c r="H16" i="13" s="1"/>
  <c r="J11" i="6"/>
  <c r="D8" i="13" s="1"/>
  <c r="J13" i="14"/>
  <c r="D6" i="13" s="1"/>
  <c r="H9" i="11"/>
  <c r="G11" i="9"/>
  <c r="C14" i="13" s="1"/>
  <c r="C15" i="13" s="1"/>
  <c r="D14" i="13"/>
  <c r="D15" i="13" s="1"/>
  <c r="H10" i="11"/>
  <c r="J12" i="7"/>
  <c r="D10" i="13" s="1"/>
  <c r="G12" i="11"/>
  <c r="G18" i="13" s="1"/>
  <c r="G20" i="13" s="1"/>
  <c r="G21" i="13" s="1"/>
  <c r="H11" i="11"/>
  <c r="J14" i="4"/>
  <c r="D5" i="13" s="1"/>
  <c r="D10" i="5"/>
  <c r="I10" i="5" s="1"/>
  <c r="N9" i="5"/>
  <c r="J9" i="5"/>
  <c r="M9" i="5"/>
  <c r="H12" i="11" l="1"/>
  <c r="H18" i="13" s="1"/>
  <c r="H20" i="13" s="1"/>
  <c r="H21" i="13" s="1"/>
  <c r="N10" i="5"/>
  <c r="J10" i="5"/>
  <c r="M10" i="5"/>
  <c r="D12" i="5"/>
  <c r="I12" i="5" s="1"/>
  <c r="D11" i="5"/>
  <c r="I11" i="5" s="1"/>
  <c r="D13" i="5" l="1"/>
  <c r="B7" i="13" s="1"/>
  <c r="J11" i="5"/>
  <c r="M11" i="5"/>
  <c r="N11" i="5"/>
  <c r="N12" i="5"/>
  <c r="J12" i="5"/>
  <c r="M12" i="5"/>
  <c r="B11" i="13" l="1"/>
  <c r="B21" i="13" s="1"/>
  <c r="J13" i="5"/>
  <c r="D7" i="13" s="1"/>
  <c r="N13" i="5"/>
  <c r="F7" i="13" s="1"/>
  <c r="M13" i="5"/>
  <c r="E7" i="13" s="1"/>
  <c r="I13" i="5"/>
  <c r="C7" i="13" s="1"/>
  <c r="D11" i="13" l="1"/>
  <c r="D21" i="13" s="1"/>
  <c r="C11" i="13"/>
  <c r="C21" i="13" s="1"/>
  <c r="F11" i="13"/>
  <c r="F21" i="13" s="1"/>
  <c r="E11" i="13"/>
  <c r="E21" i="13" s="1"/>
</calcChain>
</file>

<file path=xl/comments1.xml><?xml version="1.0" encoding="utf-8"?>
<comments xmlns="http://schemas.openxmlformats.org/spreadsheetml/2006/main">
  <authors>
    <author>Beth Friedman</author>
  </authors>
  <commentList>
    <comment ref="A9" authorId="0" shapeId="0">
      <text>
        <r>
          <rPr>
            <b/>
            <sz val="8"/>
            <color indexed="81"/>
            <rFont val="Tahoma"/>
            <family val="2"/>
          </rPr>
          <t>Beth Friedman:</t>
        </r>
        <r>
          <rPr>
            <sz val="8"/>
            <color indexed="81"/>
            <rFont val="Tahoma"/>
            <family val="2"/>
          </rPr>
          <t xml:space="preserve">
2009 renewal
Added rows 9 and 10, major source burden is half of major source development/production permit, minor source is 25%.
</t>
        </r>
      </text>
    </comment>
  </commentList>
</comments>
</file>

<file path=xl/sharedStrings.xml><?xml version="1.0" encoding="utf-8"?>
<sst xmlns="http://schemas.openxmlformats.org/spreadsheetml/2006/main" count="470" uniqueCount="236">
  <si>
    <t xml:space="preserve"> </t>
  </si>
  <si>
    <t>Universe of Respondents</t>
  </si>
  <si>
    <t>Universe Estimates</t>
  </si>
  <si>
    <t xml:space="preserve">Sources under EPA authority </t>
  </si>
  <si>
    <t># Existing sources</t>
  </si>
  <si>
    <t>Total Number of Sources</t>
  </si>
  <si>
    <t>Collection Activities</t>
  </si>
  <si>
    <t>Number of Respondents</t>
  </si>
  <si>
    <t>Occurrences  per year</t>
  </si>
  <si>
    <t>Cost per Occurrence</t>
  </si>
  <si>
    <t>Contractors Hours per Occurrence</t>
  </si>
  <si>
    <t>Contractors Dollars per Occurrence</t>
  </si>
  <si>
    <t>Total Hours per Year</t>
  </si>
  <si>
    <t>Total Cost   per Year</t>
  </si>
  <si>
    <t xml:space="preserve">Capital Costs per Occurrence </t>
  </si>
  <si>
    <t>Total O&amp;M Costs per Year</t>
  </si>
  <si>
    <t>Total Capital Costs per Year</t>
  </si>
  <si>
    <t>Labor Rates</t>
  </si>
  <si>
    <t>Read regulations</t>
  </si>
  <si>
    <t>Consult with EPA, or State and local agency</t>
  </si>
  <si>
    <t>Burden</t>
  </si>
  <si>
    <t xml:space="preserve">Prepare a NOI to construct </t>
  </si>
  <si>
    <t>Prepare preconstruction permit application</t>
  </si>
  <si>
    <t>Perform initial compliance test</t>
  </si>
  <si>
    <t>Prepare a NOI to construct and permit application</t>
  </si>
  <si>
    <t>Perform annual compliance test</t>
  </si>
  <si>
    <t>Consult with sources</t>
  </si>
  <si>
    <t>Review NOI to construct</t>
  </si>
  <si>
    <t>Review permit to operate application</t>
  </si>
  <si>
    <t>Oversee initial compliance test</t>
  </si>
  <si>
    <t>Conduct inspections</t>
  </si>
  <si>
    <t>Review data reports</t>
  </si>
  <si>
    <t>Oversee annual compliance test</t>
  </si>
  <si>
    <t xml:space="preserve"> EPA'S ANNUAL BURDEN</t>
  </si>
  <si>
    <t>Review NOI to construct and permit application</t>
  </si>
  <si>
    <t>Costs per Occurrence</t>
  </si>
  <si>
    <t>Review preconstruction permit application</t>
  </si>
  <si>
    <t>Review operating permit application</t>
  </si>
  <si>
    <t>SUMMARY OF ANNUAL BURDENS AND COSTS</t>
  </si>
  <si>
    <t>Respondent Hours</t>
  </si>
  <si>
    <t>Respondent Costs</t>
  </si>
  <si>
    <t>O&amp;M Costs</t>
  </si>
  <si>
    <t>Capital Costs</t>
  </si>
  <si>
    <t>Agency Hours</t>
  </si>
  <si>
    <t>Agency Costs</t>
  </si>
  <si>
    <t>Subtotal of EPA Burden</t>
  </si>
  <si>
    <t>Total Annual Cost /Burden for the Outer Continental Shelf Air Regulations</t>
  </si>
  <si>
    <t># New development/production sources</t>
  </si>
  <si>
    <t># Construction mod to existing sources</t>
  </si>
  <si>
    <t xml:space="preserve">Number of Occurrences for 3 years </t>
  </si>
  <si>
    <t>Total Cost per Year</t>
  </si>
  <si>
    <r>
      <t>Hours per Occurrence</t>
    </r>
    <r>
      <rPr>
        <vertAlign val="superscript"/>
        <sz val="10"/>
        <rFont val="Arial"/>
        <family val="2"/>
      </rPr>
      <t>1</t>
    </r>
  </si>
  <si>
    <r>
      <t>O&amp;M Costs per Occurrence</t>
    </r>
    <r>
      <rPr>
        <vertAlign val="superscript"/>
        <sz val="10"/>
        <rFont val="Arial"/>
        <family val="2"/>
      </rPr>
      <t>2</t>
    </r>
  </si>
  <si>
    <t>Conduct record keeping and report data to local agency</t>
  </si>
  <si>
    <t xml:space="preserve">Review data reports </t>
  </si>
  <si>
    <t xml:space="preserve"># New exploration sources </t>
  </si>
  <si>
    <t>Responses</t>
  </si>
  <si>
    <t>Number of Occurrences for 3 years</t>
  </si>
  <si>
    <t>* Assumes hours per occurrence is the same as that in the 1998 ICR.</t>
  </si>
  <si>
    <t>Hours per Occurrence*</t>
  </si>
  <si>
    <t># New alternative energy sources</t>
  </si>
  <si>
    <t>EXHIBIT 4.  NEW EXPLORATION SOURCES UNDER STATE/LOCAL AUTHORITY</t>
  </si>
  <si>
    <t>EXHIBIT 5.  NEW ALTERNATIVE ENERGY SOURCES UNDER STATE/LOCAL AUTHORITY</t>
  </si>
  <si>
    <t>EXHIBIT 7.  NEW EXPLORATION SOURCES UNDER STATE/LOCAL AUTHORITY</t>
  </si>
  <si>
    <t>EXHIBIT 8.  NEW ALTERNATIVE ENERGY SOURCES UNDER STATE/LOCAL AUTHORITY</t>
  </si>
  <si>
    <t xml:space="preserve">EXHIBIT 12. NEW and EXISTING DEVELOPMENT/PRODUCTION SOURCES UNDER EPA  AUTHORITY </t>
  </si>
  <si>
    <t>EXHIBIT 13. CONSISTENCY UPDATES AND OVERSEEING STATE/LOCAL ACTIVITIES</t>
  </si>
  <si>
    <t>EXHIBIT 14. OCS AIR REGULATIONS INFORMATION COLLECTION BURDEN</t>
  </si>
  <si>
    <t>See supporting statement for explanation of Number of Respondents</t>
  </si>
  <si>
    <t>Total</t>
  </si>
  <si>
    <t>Responses per Year**</t>
  </si>
  <si>
    <t>**This number is used in the summary (Exhibit 14)</t>
  </si>
  <si>
    <t>Consistency Updates (Exhibit 13)</t>
  </si>
  <si>
    <t>O&amp;M Costs per Occurrence</t>
  </si>
  <si>
    <t>2.  Assumes O&amp;M is 5 percent of capital costs</t>
  </si>
  <si>
    <t>Appendix A-1</t>
  </si>
  <si>
    <t xml:space="preserve">          Appendix A-2</t>
  </si>
  <si>
    <t>Annual Consistency Reviews</t>
  </si>
  <si>
    <t>Major NOI/Regulatory Changes Review</t>
  </si>
  <si>
    <t>Minor NOI/Regulatory Changes Review</t>
  </si>
  <si>
    <t>* Assumes hours per occurrence is the same as that in the 1998 ICR, except we have added concept of "minor" review</t>
  </si>
  <si>
    <t>Prepare operating permit application</t>
  </si>
  <si>
    <t>Alaska</t>
  </si>
  <si>
    <t>Eastern Gulf</t>
  </si>
  <si>
    <t># Existing exploration sources</t>
  </si>
  <si>
    <t>this refers to existing development/production sources</t>
  </si>
  <si>
    <t># Existing alternative energy sources</t>
  </si>
  <si>
    <t>2. Assumes all new permittees must perform these tasks</t>
  </si>
  <si>
    <t>1. Assumes hours per occurrence is the same as that in the 1998 ICR, except hours added for preparing permit applications</t>
  </si>
  <si>
    <t>5. Assumes that all new and existing permittees must conduct recordkeeping and reporting during each year of the ICR period</t>
  </si>
  <si>
    <t>1. Assumes hours per occurrence is the same as that in the 1998 ICR.</t>
  </si>
  <si>
    <t>New and Previously Permitted Alternative Energy Sources under EPA Authority (Exhibit 2)</t>
  </si>
  <si>
    <r>
      <t>Capital Costs per Occurrence</t>
    </r>
    <r>
      <rPr>
        <vertAlign val="superscript"/>
        <sz val="10"/>
        <color rgb="FFFF0000"/>
        <rFont val="Arial"/>
        <family val="2"/>
      </rPr>
      <t>3</t>
    </r>
  </si>
  <si>
    <t>2. Assumes these activities required with all new permittees</t>
  </si>
  <si>
    <t>Benefits</t>
  </si>
  <si>
    <t>Hourly Wage Rate</t>
  </si>
  <si>
    <t>Benefits &amp; Overhead</t>
  </si>
  <si>
    <t>Benefits, Overhead &amp; Profit</t>
  </si>
  <si>
    <t>WAGE ESCALATION CALCULATIONS</t>
  </si>
  <si>
    <t>May 2015</t>
  </si>
  <si>
    <t>http://www.bls.gov/oes/current/oes172081.htm</t>
  </si>
  <si>
    <t>Mean hourly wage for Environmental Engineers = $42.33/hr</t>
  </si>
  <si>
    <t>Escalating to June 2016 using the Employment Cost Index (ECI) for wages and salaries for Private Industry Workers - All Workers on page 29 of http://www.bls.gov/web/eci/echistrynaics.pdf</t>
  </si>
  <si>
    <t xml:space="preserve">ECI June 2015 = </t>
  </si>
  <si>
    <t xml:space="preserve">ECI June 2016 = </t>
  </si>
  <si>
    <t>June 2016 wages in $/hr</t>
  </si>
  <si>
    <t>hourly wage May 2015 x (ECI June 2016/ECI June 2015)</t>
  </si>
  <si>
    <t>Industry contractor and in-house hourly wage rate</t>
  </si>
  <si>
    <t>25th percentile hourly wage for Environmental Engineers = $31.06/hr</t>
  </si>
  <si>
    <t>Escalating to June 2016 using the Employment Cost Index (ECI) for wages and salaries for State and Local Government Workers - Public Administration on page 45 of http://www.bls.gov/web/eci/echistrynaics.pdf</t>
  </si>
  <si>
    <t>State/Local hourly wage rate</t>
  </si>
  <si>
    <t>EPA Rates [4]</t>
  </si>
  <si>
    <t>New and existing exploration sources under EPA authority - 2017 renewal</t>
  </si>
  <si>
    <t>(Note that June 2016 was the most recent ECI available the when website accessed 10/18/16)</t>
  </si>
  <si>
    <t>None.</t>
  </si>
  <si>
    <t>see below - 4 represents the number of expected primary permits to be issued during ICR period</t>
  </si>
  <si>
    <t>2 existing exploratory permits currently in effect; held by the same permittee.</t>
  </si>
  <si>
    <t>3 new major source exploratory permits projected for the ICR period.</t>
  </si>
  <si>
    <t>EXHIBIT 1.  NEW AND PREVIOUSLY PERMITTED EXPLORATION SOURCES UNDER EPA AUTHORITY</t>
  </si>
  <si>
    <r>
      <t>Read regulations</t>
    </r>
    <r>
      <rPr>
        <vertAlign val="superscript"/>
        <sz val="10"/>
        <rFont val="Arial"/>
        <family val="2"/>
      </rPr>
      <t>2</t>
    </r>
  </si>
  <si>
    <r>
      <t>Prepare a NOI to construct</t>
    </r>
    <r>
      <rPr>
        <vertAlign val="superscript"/>
        <sz val="10"/>
        <rFont val="Arial"/>
        <family val="2"/>
      </rPr>
      <t>2</t>
    </r>
  </si>
  <si>
    <t>3. Assumes all new permits are major sources permits</t>
  </si>
  <si>
    <t>2 exploratory wells will actually be drilled during the ICR period, across all the permits above. The testing, monitoring, recordkeeping and reporting  requirements of the permits only apply during the period when they are actually drilling.</t>
  </si>
  <si>
    <t>EXHIBIT 2.  NEW AND PREVIOUSLY PERMITTED ALTERNATIVE ENERGY SOURCES UNDER EPA AUTHORITY</t>
  </si>
  <si>
    <t>4. Assumes that testing, monitoring, recordkeeping and reporting are required only when an exploratory well is actually drilled</t>
  </si>
  <si>
    <t>LABOR RATES</t>
  </si>
  <si>
    <r>
      <t>Conduct record keeping and report data to EPA</t>
    </r>
    <r>
      <rPr>
        <vertAlign val="superscript"/>
        <sz val="10"/>
        <rFont val="Arial"/>
        <family val="2"/>
      </rPr>
      <t>5</t>
    </r>
  </si>
  <si>
    <t>3 major source exploratory permits currently in house at Region 4. Two are virtually complete - consider these as permitted sources. One still requires additional processing - consider it as a new source to be permitted.</t>
  </si>
  <si>
    <t>6. Assumes that each exploration source is in actual operation for 1 year only and must submit semi-annual monitoring reports</t>
  </si>
  <si>
    <t>1. Assumes hours per occurrence is the same as that in the 1998 ICR, except that hours for minor preconstruction permit are half the major source level</t>
  </si>
  <si>
    <t>1.  Assumes hours per occurrence is the same as that in the 1998 ICR</t>
  </si>
  <si>
    <t>2. O&amp;M costs equal those calculated in Exhibit 3</t>
  </si>
  <si>
    <t>3. Assumes 5 of the 23 sources will apply to renew their title V permits to operate each year. These are 5-year permits, so this is a conservatively high yearly average.</t>
  </si>
  <si>
    <t>Responses per year**</t>
  </si>
  <si>
    <t>New Exploration Sources under State/Local Authority  (Exhibit 7)</t>
  </si>
  <si>
    <t>New and Previously Permitted Exploration Sources under EPA Authority (Exhibit 1)</t>
  </si>
  <si>
    <t>New Development / Production Sources under EPA Authority (Exhibit 3)</t>
  </si>
  <si>
    <t>New Exploration Sources under State/Local Authority   (Exhibit 4)</t>
  </si>
  <si>
    <t>New Alternative Energy Sources under State/Local Authority (Exhibit 5)</t>
  </si>
  <si>
    <t>Existing  Development / Production Sources under State/Local Authority (Exhibit 6)</t>
  </si>
  <si>
    <t>New Alternative Energy Sources under State/Local Authority (Exhibit 8)</t>
  </si>
  <si>
    <t>Existing Development/ Production Sources under State/Local Authority (Exhibit 9)</t>
  </si>
  <si>
    <t>Subtotal of Industry Burden (rounded)</t>
  </si>
  <si>
    <t>Subtotal of State/Local Burden (rounded)</t>
  </si>
  <si>
    <t>2. Assumes 5 of the 23 sources will apply to renew their title V permits to operate each year. These are 5-year permits, so this is a conservatively high yearly average.</t>
  </si>
  <si>
    <t>Sources under state/local authority</t>
  </si>
  <si>
    <r>
      <t>Consult with sources</t>
    </r>
    <r>
      <rPr>
        <vertAlign val="superscript"/>
        <sz val="10"/>
        <rFont val="Arial"/>
        <family val="2"/>
      </rPr>
      <t>2</t>
    </r>
  </si>
  <si>
    <t>EXHIBIT 11.  NEW AND PREVIOUSLY PERMITTED ALTERNATIVE ENERGY SOURCES UNDER EPA AUTHORITY</t>
  </si>
  <si>
    <t>EXHIBIT 10.  NEW AND PREVIOUSLY PERMITTED EXPLORATION SOURCES UNDER EPA AUTHORITY</t>
  </si>
  <si>
    <t>5. Assumes these activities required with all new and existing permittees</t>
  </si>
  <si>
    <r>
      <t>Prepare a NOI to construct</t>
    </r>
    <r>
      <rPr>
        <vertAlign val="superscript"/>
        <sz val="10"/>
        <rFont val="Arial"/>
        <family val="2"/>
      </rPr>
      <t>5</t>
    </r>
  </si>
  <si>
    <t>5. Assumes 2 of the existing sources will undergo minor NSR preconstruction permitting for changes at their facilities.</t>
  </si>
  <si>
    <r>
      <t>Consult with EPA</t>
    </r>
    <r>
      <rPr>
        <vertAlign val="superscript"/>
        <sz val="10"/>
        <rFont val="Arial"/>
        <family val="2"/>
      </rPr>
      <t>2</t>
    </r>
  </si>
  <si>
    <t>Consult with EPA</t>
  </si>
  <si>
    <t xml:space="preserve"># Exploration wells to be drilled </t>
  </si>
  <si>
    <t>5. Assumes that testing, monitoring, recordkeeping and reporting are required only when an exploratory well is actually drilled</t>
  </si>
  <si>
    <t>3. Assumes all new permits are minor sources permits</t>
  </si>
  <si>
    <t>New and existing alternative energy sources</t>
  </si>
  <si>
    <t>Under EPA authority</t>
  </si>
  <si>
    <t>see below - only 2 exploratory well are likely to be drilled during ICR period</t>
  </si>
  <si>
    <t>3 minor source permits</t>
  </si>
  <si>
    <t>Under state/local authority</t>
  </si>
  <si>
    <t>Leases have been issued off other states, but does not appear that permitting will occur during the ICR period.</t>
  </si>
  <si>
    <t>Leases have been issued off other delegated states, but does not appear that permitting will occur during the ICR period.</t>
  </si>
  <si>
    <t>5. Assumes that all new major source permittees also incorporate operating permit requirements at the same time</t>
  </si>
  <si>
    <t>Cape Wind project which has been permitted (NA NSR major source) but not yet built</t>
  </si>
  <si>
    <t>6. Assumes that each exploration source is in actual operation for 1 year only (to drill one well) and must conduct recordkeeping and reporting during that year</t>
  </si>
  <si>
    <r>
      <t>Conduct record keeping and report data to EPA</t>
    </r>
    <r>
      <rPr>
        <vertAlign val="superscript"/>
        <sz val="10"/>
        <rFont val="Arial"/>
        <family val="2"/>
      </rPr>
      <t>4</t>
    </r>
  </si>
  <si>
    <t>4. Assumes that all permittees must conduct recordkeeping and reporting during each year of the ICR period</t>
  </si>
  <si>
    <t>3. Assumes 2 of the existing sources will undergo minor NSR preconstruction permitting for changes at their facilities.</t>
  </si>
  <si>
    <r>
      <t>Review NOI to construct and permit application</t>
    </r>
    <r>
      <rPr>
        <vertAlign val="superscript"/>
        <sz val="10"/>
        <rFont val="Arial"/>
        <family val="2"/>
      </rPr>
      <t>3</t>
    </r>
  </si>
  <si>
    <t>1. Assumes hours per occurrence is the same as that in the 1998 ICR</t>
  </si>
  <si>
    <t>4. Assumes that all new major source permittees also incorporate operating permit requirements at the same time; for the 2016 ICR renewal we project 0 new major sources</t>
  </si>
  <si>
    <t>4. Assumes that all new major source permittees also incorporate operating permit requirements at the same time</t>
  </si>
  <si>
    <t>New and Previously Permitted Exploration Sources under EPA Authority (Exhibit 10)</t>
  </si>
  <si>
    <t>New and Previously Permitted Alternative Energy Sources under EPA Authority (Exhibit 11)</t>
  </si>
  <si>
    <t>New and Existing Development/ Production Sources under EPA Authority (Exhibit 12)</t>
  </si>
  <si>
    <t>2 minor source permits</t>
  </si>
  <si>
    <t>Labor Rate</t>
  </si>
  <si>
    <t>RESPONDENTS' ANNUAL BURDEN</t>
  </si>
  <si>
    <t>STATE/LOCAL AGENCIES' ANNUAL BURDEN</t>
  </si>
  <si>
    <t>[1] Industry contractor rate based on mean hourly wages for Environmental Engineers obtained from  "Occupational Employment and Wages, May 2015; 17-2081 Environmental Engineers" U.S. Deaprtment of Labor, Bureau of Labor Statistics. (http://www.bls.gov/oes/current/oes172081.htm accessed in October 2016) Benfits and overhead assumed to total 100% of wages; profit margin assumed to be 10% on top of "loaded" total. See wage escalation calculations below.</t>
  </si>
  <si>
    <t>[2] Respondent in-house rate based on mean hourly wages for Environmental Engineers obtained from  "Occupational Employment and Wages, May 2015; 17-2081 Environmental Engineers" U.S. Deaprtment of Labor, Bureau of Labor Statistics. (http://www.bls.gov/oes/current/oes172081.htm accessed in October 2016) Benfits and overhead assumed to total 100% of wages. See wage escalation calculations below.</t>
  </si>
  <si>
    <t>[3] State/Local rates based on 25th percentile hourly wages for Environmental Engineers obtained from  "Occupational Employment and Wages, May 2015; 17-2081 Environmental Engineers" U.S. Deaprtment of Labor, Bureau of Labor Statistics. (http://www.bls.gov/oes/current/oes172081.htm accessed in October 2016) Benfits and overhead assumed to total 100% of wages. See wage escalation calculations below.</t>
  </si>
  <si>
    <t xml:space="preserve">does not include # exploration wells (row 8) or modified existing sources (row 18) as this would be double counting </t>
  </si>
  <si>
    <t>State/local agencies overseeing sources</t>
  </si>
  <si>
    <t>see below</t>
  </si>
  <si>
    <t>Total Number of Respondents</t>
  </si>
  <si>
    <t>Santa Barbara County Air Pollution Control District</t>
  </si>
  <si>
    <t>South Coast Air Quality Management District</t>
  </si>
  <si>
    <t>Ventura County Air Pollution Control District</t>
  </si>
  <si>
    <t>State and local agencies projected to have authority over sources</t>
  </si>
  <si>
    <t>Maryland Department of Environment</t>
  </si>
  <si>
    <t>Virginia Department of Environmental Quality</t>
  </si>
  <si>
    <t>Contractor Rates [1]</t>
  </si>
  <si>
    <t>2016 Hourly</t>
  </si>
  <si>
    <t>Respondent Rates [2]</t>
  </si>
  <si>
    <t>State/Local Agency Rates [3]</t>
  </si>
  <si>
    <t>[4] Federal Labor Cost obtained from U.S. Office of Personnel Management 2016 General Schedule Table 2016-GS.  Hourly labor rate assumed is GS-12, Step 5 (Technical Labor).  60% benefits assumed.</t>
  </si>
  <si>
    <t>see below - 4 represents the number of existing permits at the start of the ICR period</t>
  </si>
  <si>
    <r>
      <t xml:space="preserve">1 existing permit, for the Cape Wind project, which has not yet been constructed. </t>
    </r>
    <r>
      <rPr>
        <b/>
        <sz val="10"/>
        <rFont val="Arial"/>
        <family val="2"/>
      </rPr>
      <t>Assume that it will be constructed during this ICR period.</t>
    </r>
  </si>
  <si>
    <r>
      <t xml:space="preserve">Leases have been issued in MA (2 leases) and MA/RI (1 lease), with further action from lessees related to the Site Assessment Plans (SAPs). </t>
    </r>
    <r>
      <rPr>
        <b/>
        <sz val="10"/>
        <rFont val="Arial"/>
        <family val="2"/>
      </rPr>
      <t>Assume that 3 minor source permits will be issued, each to install a meteorological tower or buoy; no operating permit required (below title V thresholds).</t>
    </r>
  </si>
  <si>
    <r>
      <t xml:space="preserve">Maryland Dept. of Environment has 1 application in house; a Virginia lessee has submitted a SAP. </t>
    </r>
    <r>
      <rPr>
        <b/>
        <sz val="10"/>
        <rFont val="Arial"/>
        <family val="2"/>
      </rPr>
      <t>Assume that 2 minor source permits will be issued, each to install a meteorological tower or buoy; no operating permit required (below title V thresholds).</t>
    </r>
  </si>
  <si>
    <t>include two sources making minor permit mods</t>
  </si>
  <si>
    <t>the two minor mods above require minor NSR permits as well</t>
  </si>
  <si>
    <r>
      <t xml:space="preserve">3. Assumes all new permits are minor source permits </t>
    </r>
    <r>
      <rPr>
        <u/>
        <sz val="10"/>
        <rFont val="Arial"/>
        <family val="2"/>
      </rPr>
      <t>at this time</t>
    </r>
    <r>
      <rPr>
        <sz val="10"/>
        <rFont val="Arial"/>
        <family val="2"/>
      </rPr>
      <t xml:space="preserve"> because they are all in the Site Assessment phase (i.e., only placing a tower or buoy to take meteorological readings).</t>
    </r>
  </si>
  <si>
    <t>3. Capital costs calculated using the July 2016 (preliminary) CEPCI index for process instruments (389.3) compared to the final December 1998 index (363.2) and applied to the 1998 estimate of $25,000</t>
  </si>
  <si>
    <t>EXHIBIT 3. NEW  DEVELOPMENT/PRODUCTION SOURCES UNDER EPA  AUTHORITY</t>
  </si>
  <si>
    <r>
      <t>Consult with state/local agency</t>
    </r>
    <r>
      <rPr>
        <vertAlign val="superscript"/>
        <sz val="10"/>
        <rFont val="Arial"/>
        <family val="2"/>
      </rPr>
      <t>2</t>
    </r>
  </si>
  <si>
    <r>
      <t>Prepare major source permit application</t>
    </r>
    <r>
      <rPr>
        <vertAlign val="superscript"/>
        <sz val="10"/>
        <rFont val="Arial"/>
        <family val="2"/>
      </rPr>
      <t>3</t>
    </r>
  </si>
  <si>
    <r>
      <t>Prepare minor source permit application</t>
    </r>
    <r>
      <rPr>
        <vertAlign val="superscript"/>
        <sz val="10"/>
        <rFont val="Arial"/>
        <family val="2"/>
      </rPr>
      <t>3</t>
    </r>
  </si>
  <si>
    <r>
      <t>Prepare operating permit application</t>
    </r>
    <r>
      <rPr>
        <vertAlign val="superscript"/>
        <sz val="10"/>
        <rFont val="Arial"/>
        <family val="2"/>
      </rPr>
      <t>4</t>
    </r>
  </si>
  <si>
    <r>
      <t>Conduct record keeping and report data to state/local agency</t>
    </r>
    <r>
      <rPr>
        <vertAlign val="superscript"/>
        <sz val="10"/>
        <rFont val="Arial"/>
        <family val="2"/>
      </rPr>
      <t>5</t>
    </r>
  </si>
  <si>
    <r>
      <t xml:space="preserve">3. Assumes all new permits are minor source permits </t>
    </r>
    <r>
      <rPr>
        <u/>
        <sz val="10"/>
        <rFont val="Arial"/>
        <family val="2"/>
      </rPr>
      <t>at this time</t>
    </r>
    <r>
      <rPr>
        <sz val="10"/>
        <rFont val="Arial"/>
        <family val="2"/>
      </rPr>
      <t xml:space="preserve"> because they are all in the Site Assessment phase (i.e., only placing a tower or buoy to take meteorological readings)</t>
    </r>
  </si>
  <si>
    <t>EXHIBIT 6. EXISTING DEVELOPMENT/PRODUCTION SOURCES UNDER STATE/LOCAL AUTHORITY</t>
  </si>
  <si>
    <r>
      <t>Review NOI to construct and minor source permit application</t>
    </r>
    <r>
      <rPr>
        <vertAlign val="superscript"/>
        <sz val="10"/>
        <rFont val="Arial"/>
        <family val="2"/>
      </rPr>
      <t>3</t>
    </r>
  </si>
  <si>
    <r>
      <t>Review NOI to construct and major source permit application</t>
    </r>
    <r>
      <rPr>
        <vertAlign val="superscript"/>
        <sz val="10"/>
        <rFont val="Arial"/>
        <family val="2"/>
      </rPr>
      <t>3</t>
    </r>
  </si>
  <si>
    <r>
      <t>Review permit to operate application</t>
    </r>
    <r>
      <rPr>
        <vertAlign val="superscript"/>
        <sz val="10"/>
        <rFont val="Arial"/>
        <family val="2"/>
      </rPr>
      <t>4</t>
    </r>
  </si>
  <si>
    <r>
      <t>Conduct inspections</t>
    </r>
    <r>
      <rPr>
        <vertAlign val="superscript"/>
        <sz val="10"/>
        <rFont val="Arial"/>
        <family val="2"/>
      </rPr>
      <t>5</t>
    </r>
  </si>
  <si>
    <r>
      <t>Review data reports</t>
    </r>
    <r>
      <rPr>
        <vertAlign val="superscript"/>
        <sz val="10"/>
        <rFont val="Arial"/>
        <family val="2"/>
      </rPr>
      <t>5</t>
    </r>
  </si>
  <si>
    <t>1. Assumes hours per occurrence is the same as that in the 1998 ICR for consultations, inspections and report reviews; hours for permit application reviews developed consistent with other exhibits</t>
  </si>
  <si>
    <r>
      <t xml:space="preserve">3. Assumes all new permits are minor source permits </t>
    </r>
    <r>
      <rPr>
        <u/>
        <sz val="10"/>
        <rFont val="Arial"/>
        <family val="2"/>
      </rPr>
      <t>at this time</t>
    </r>
    <r>
      <rPr>
        <sz val="10"/>
        <rFont val="Arial"/>
        <family val="2"/>
      </rPr>
      <t xml:space="preserve"> because they are all in Site Assessment phase (i.e., only placing a tower or buoy to take meteorological readings)</t>
    </r>
  </si>
  <si>
    <t>EXHIBIT 9. EXISTING DEVELOPMENT/PRODUCTION SOURCES UNDER STATE/LOCAL AUTHORITY</t>
  </si>
  <si>
    <r>
      <t>Review NOI to construct and minor permit application</t>
    </r>
    <r>
      <rPr>
        <vertAlign val="superscript"/>
        <sz val="10"/>
        <rFont val="Arial"/>
        <family val="2"/>
      </rPr>
      <t>3</t>
    </r>
  </si>
  <si>
    <r>
      <t>Review NOI to construct and major permit application</t>
    </r>
    <r>
      <rPr>
        <vertAlign val="superscript"/>
        <sz val="10"/>
        <rFont val="Arial"/>
        <family val="2"/>
      </rPr>
      <t>3</t>
    </r>
  </si>
  <si>
    <r>
      <t>Review operating permit application</t>
    </r>
    <r>
      <rPr>
        <vertAlign val="superscript"/>
        <sz val="10"/>
        <rFont val="Arial"/>
        <family val="2"/>
      </rPr>
      <t>4</t>
    </r>
  </si>
  <si>
    <r>
      <t>Oversee initial compliance test</t>
    </r>
    <r>
      <rPr>
        <vertAlign val="superscript"/>
        <sz val="10"/>
        <rFont val="Arial"/>
        <family val="2"/>
      </rPr>
      <t>5</t>
    </r>
  </si>
  <si>
    <r>
      <t>Review data reports</t>
    </r>
    <r>
      <rPr>
        <vertAlign val="superscript"/>
        <sz val="10"/>
        <rFont val="Arial"/>
        <family val="2"/>
      </rPr>
      <t>5, 6</t>
    </r>
  </si>
  <si>
    <t>1. Assumes hours per occurrence is the same as that in the 1998 ICR, except burden for review of a minor source revised to be consistent with other exhibits</t>
  </si>
  <si>
    <r>
      <t>Review permit to operate application</t>
    </r>
    <r>
      <rPr>
        <vertAlign val="superscript"/>
        <sz val="10"/>
        <rFont val="Arial"/>
        <family val="2"/>
      </rPr>
      <t>2</t>
    </r>
  </si>
  <si>
    <r>
      <t>Prepare permit to operate application</t>
    </r>
    <r>
      <rPr>
        <vertAlign val="superscript"/>
        <sz val="10"/>
        <rFont val="Arial"/>
        <family val="2"/>
      </rPr>
      <t>3</t>
    </r>
  </si>
  <si>
    <r>
      <t>Prepare minor modification permit application</t>
    </r>
    <r>
      <rPr>
        <vertAlign val="superscript"/>
        <sz val="10"/>
        <rFont val="Arial"/>
        <family val="2"/>
      </rPr>
      <t>5</t>
    </r>
  </si>
  <si>
    <t>Prepare major modification permit application</t>
  </si>
  <si>
    <r>
      <t>Perform initial compliance test</t>
    </r>
    <r>
      <rPr>
        <vertAlign val="superscript"/>
        <sz val="10"/>
        <rFont val="Arial"/>
        <family val="2"/>
      </rPr>
      <t>4</t>
    </r>
  </si>
  <si>
    <r>
      <t>Prepare operating permit application</t>
    </r>
    <r>
      <rPr>
        <vertAlign val="superscript"/>
        <sz val="10"/>
        <rFont val="Arial"/>
        <family val="2"/>
      </rPr>
      <t>5</t>
    </r>
  </si>
  <si>
    <r>
      <t>Conduct record keeping and report data to EPA</t>
    </r>
    <r>
      <rPr>
        <vertAlign val="superscript"/>
        <sz val="10"/>
        <rFont val="Arial"/>
        <family val="2"/>
      </rPr>
      <t>4, 6</t>
    </r>
  </si>
</sst>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5" formatCode="&quot;$&quot;#,##0_);\(&quot;$&quot;#,##0\)"/>
    <numFmt numFmtId="7" formatCode="&quot;$&quot;#,##0.00_);\(&quot;$&quot;#,##0.00\)"/>
    <numFmt numFmtId="8" formatCode="&quot;$&quot;#,##0.00_);[Red]\(&quot;$&quot;#,##0.00\)"/>
    <numFmt numFmtId="44" formatCode="_(&quot;$&quot;* #,##0.00_);_(&quot;$&quot;* \(#,##0.00\);_(&quot;$&quot;* &quot;-&quot;??_);_(@_)"/>
    <numFmt numFmtId="43" formatCode="_(* #,##0.00_);_(* \(#,##0.00\);_(* &quot;-&quot;??_);_(@_)"/>
    <numFmt numFmtId="164" formatCode="0.00_)"/>
    <numFmt numFmtId="165" formatCode="General_);[Red]\-General_)"/>
    <numFmt numFmtId="166" formatCode="0_)"/>
    <numFmt numFmtId="167" formatCode="#,##0.0_);[Red]\(#,##0.0\)"/>
    <numFmt numFmtId="168" formatCode="0.0"/>
    <numFmt numFmtId="169" formatCode="&quot;$&quot;#,##0"/>
    <numFmt numFmtId="170" formatCode="_(* #,##0_);_(* \(#,##0\);_(* &quot;-&quot;??_);_(@_)"/>
    <numFmt numFmtId="171" formatCode="&quot;$&quot;#,##0.00"/>
  </numFmts>
  <fonts count="19" x14ac:knownFonts="1">
    <font>
      <sz val="10"/>
      <name val="Arial"/>
    </font>
    <font>
      <sz val="10"/>
      <name val="Arial"/>
      <family val="2"/>
    </font>
    <font>
      <b/>
      <sz val="10"/>
      <name val="Arial"/>
      <family val="2"/>
    </font>
    <font>
      <b/>
      <i/>
      <sz val="10"/>
      <name val="Arial"/>
      <family val="2"/>
    </font>
    <font>
      <b/>
      <i/>
      <sz val="10"/>
      <color indexed="8"/>
      <name val="Arial"/>
      <family val="2"/>
    </font>
    <font>
      <sz val="9"/>
      <name val="Arial"/>
      <family val="2"/>
    </font>
    <font>
      <sz val="12"/>
      <name val="Arial"/>
      <family val="2"/>
    </font>
    <font>
      <vertAlign val="superscript"/>
      <sz val="10"/>
      <name val="Arial"/>
      <family val="2"/>
    </font>
    <font>
      <i/>
      <sz val="10"/>
      <name val="Arial"/>
      <family val="2"/>
    </font>
    <font>
      <sz val="8"/>
      <color indexed="81"/>
      <name val="Tahoma"/>
      <family val="2"/>
    </font>
    <font>
      <b/>
      <sz val="8"/>
      <color indexed="81"/>
      <name val="Tahoma"/>
      <family val="2"/>
    </font>
    <font>
      <sz val="10"/>
      <color rgb="FFFF0000"/>
      <name val="Arial"/>
      <family val="2"/>
    </font>
    <font>
      <b/>
      <i/>
      <sz val="10"/>
      <color rgb="FFFF0000"/>
      <name val="Arial"/>
      <family val="2"/>
    </font>
    <font>
      <b/>
      <sz val="10"/>
      <color rgb="FFFF0000"/>
      <name val="Arial"/>
      <family val="2"/>
    </font>
    <font>
      <sz val="10"/>
      <name val="Arial"/>
      <family val="2"/>
    </font>
    <font>
      <vertAlign val="superscript"/>
      <sz val="10"/>
      <color rgb="FFFF0000"/>
      <name val="Arial"/>
      <family val="2"/>
    </font>
    <font>
      <sz val="11"/>
      <name val="Calibri"/>
      <family val="2"/>
      <scheme val="minor"/>
    </font>
    <font>
      <i/>
      <u/>
      <sz val="10"/>
      <name val="Arial"/>
      <family val="2"/>
    </font>
    <font>
      <u/>
      <sz val="10"/>
      <name val="Arial"/>
      <family val="2"/>
    </font>
  </fonts>
  <fills count="6">
    <fill>
      <patternFill patternType="none"/>
    </fill>
    <fill>
      <patternFill patternType="gray125"/>
    </fill>
    <fill>
      <patternFill patternType="solid">
        <fgColor indexed="9"/>
        <bgColor indexed="9"/>
      </patternFill>
    </fill>
    <fill>
      <patternFill patternType="gray125">
        <fgColor indexed="22"/>
        <bgColor indexed="9"/>
      </patternFill>
    </fill>
    <fill>
      <patternFill patternType="solid">
        <fgColor theme="2"/>
        <bgColor indexed="9"/>
      </patternFill>
    </fill>
    <fill>
      <patternFill patternType="gray125">
        <fgColor indexed="22"/>
        <bgColor theme="2"/>
      </patternFill>
    </fill>
  </fills>
  <borders count="22">
    <border>
      <left/>
      <right/>
      <top/>
      <bottom/>
      <diagonal/>
    </border>
    <border>
      <left/>
      <right/>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right/>
      <top style="medium">
        <color indexed="8"/>
      </top>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style="medium">
        <color indexed="8"/>
      </left>
      <right style="medium">
        <color indexed="8"/>
      </right>
      <top style="medium">
        <color indexed="8"/>
      </top>
      <bottom style="double">
        <color indexed="8"/>
      </bottom>
      <diagonal/>
    </border>
    <border>
      <left/>
      <right style="medium">
        <color indexed="8"/>
      </right>
      <top style="medium">
        <color indexed="8"/>
      </top>
      <bottom style="double">
        <color indexed="8"/>
      </bottom>
      <diagonal/>
    </border>
    <border>
      <left style="medium">
        <color indexed="8"/>
      </left>
      <right style="medium">
        <color indexed="8"/>
      </right>
      <top style="double">
        <color indexed="8"/>
      </top>
      <bottom style="medium">
        <color indexed="8"/>
      </bottom>
      <diagonal/>
    </border>
    <border>
      <left/>
      <right style="medium">
        <color indexed="8"/>
      </right>
      <top style="double">
        <color indexed="8"/>
      </top>
      <bottom style="medium">
        <color indexed="8"/>
      </bottom>
      <diagonal/>
    </border>
    <border>
      <left style="medium">
        <color indexed="9"/>
      </left>
      <right style="medium">
        <color indexed="9"/>
      </right>
      <top style="medium">
        <color indexed="9"/>
      </top>
      <bottom style="medium">
        <color indexed="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4" fillId="0" borderId="0" applyFont="0" applyFill="0" applyBorder="0" applyAlignment="0" applyProtection="0"/>
    <xf numFmtId="44" fontId="14" fillId="0" borderId="0" applyFont="0" applyFill="0" applyBorder="0" applyAlignment="0" applyProtection="0"/>
  </cellStyleXfs>
  <cellXfs count="244">
    <xf numFmtId="0" fontId="0" fillId="0" borderId="0" xfId="0"/>
    <xf numFmtId="0" fontId="1" fillId="0" borderId="0" xfId="0" applyFont="1" applyProtection="1"/>
    <xf numFmtId="7" fontId="1" fillId="0" borderId="0" xfId="0" applyNumberFormat="1" applyFont="1" applyProtection="1"/>
    <xf numFmtId="0" fontId="2" fillId="2" borderId="0" xfId="0" applyFont="1" applyFill="1" applyProtection="1"/>
    <xf numFmtId="0" fontId="1" fillId="2" borderId="0" xfId="0" applyFont="1" applyFill="1" applyProtection="1"/>
    <xf numFmtId="0" fontId="3" fillId="2" borderId="0" xfId="0" applyFont="1" applyFill="1" applyAlignment="1" applyProtection="1">
      <alignment horizontal="center"/>
    </xf>
    <xf numFmtId="0" fontId="3" fillId="2" borderId="0" xfId="0" applyFont="1" applyFill="1" applyProtection="1"/>
    <xf numFmtId="0" fontId="3" fillId="2" borderId="0" xfId="0" applyFont="1" applyFill="1" applyAlignment="1" applyProtection="1">
      <alignment horizontal="center" wrapText="1"/>
    </xf>
    <xf numFmtId="0" fontId="2" fillId="2" borderId="0" xfId="0" applyFont="1" applyFill="1"/>
    <xf numFmtId="0" fontId="1" fillId="2" borderId="0" xfId="0" applyFont="1" applyFill="1"/>
    <xf numFmtId="0" fontId="1" fillId="2" borderId="0" xfId="0" applyFont="1" applyFill="1" applyAlignment="1">
      <alignment horizontal="center"/>
    </xf>
    <xf numFmtId="0" fontId="1" fillId="2" borderId="0" xfId="0" applyFont="1" applyFill="1" applyAlignment="1">
      <alignment horizontal="center" wrapText="1"/>
    </xf>
    <xf numFmtId="0" fontId="1" fillId="2" borderId="1" xfId="0" applyFont="1" applyFill="1" applyBorder="1" applyAlignment="1">
      <alignment horizontal="centerContinuous" wrapText="1"/>
    </xf>
    <xf numFmtId="0" fontId="1" fillId="0" borderId="0" xfId="0" applyFont="1" applyAlignment="1">
      <alignment horizontal="left" wrapText="1"/>
    </xf>
    <xf numFmtId="0" fontId="1" fillId="2" borderId="2" xfId="0" applyFont="1" applyFill="1" applyBorder="1" applyAlignment="1">
      <alignment horizontal="center"/>
    </xf>
    <xf numFmtId="0" fontId="1" fillId="2" borderId="3" xfId="0" applyFont="1" applyFill="1" applyBorder="1"/>
    <xf numFmtId="0" fontId="1" fillId="2" borderId="4" xfId="0" applyFont="1" applyFill="1" applyBorder="1"/>
    <xf numFmtId="7" fontId="4" fillId="2" borderId="3" xfId="0" applyNumberFormat="1" applyFont="1" applyFill="1" applyBorder="1" applyProtection="1"/>
    <xf numFmtId="7" fontId="4" fillId="2" borderId="4" xfId="0" applyNumberFormat="1" applyFont="1" applyFill="1" applyBorder="1" applyProtection="1"/>
    <xf numFmtId="7" fontId="3" fillId="2" borderId="3" xfId="0" applyNumberFormat="1" applyFont="1" applyFill="1" applyBorder="1" applyAlignment="1" applyProtection="1">
      <alignment horizontal="right"/>
    </xf>
    <xf numFmtId="7" fontId="3" fillId="2" borderId="4" xfId="0" applyNumberFormat="1" applyFont="1" applyFill="1" applyBorder="1" applyAlignment="1" applyProtection="1">
      <alignment horizontal="right"/>
    </xf>
    <xf numFmtId="0" fontId="1" fillId="0" borderId="3" xfId="0" applyFont="1" applyBorder="1"/>
    <xf numFmtId="0" fontId="1" fillId="0" borderId="4" xfId="0" applyFont="1" applyBorder="1"/>
    <xf numFmtId="0" fontId="1" fillId="2" borderId="3" xfId="0" applyFont="1" applyFill="1" applyBorder="1" applyAlignment="1">
      <alignment horizontal="left" wrapText="1"/>
    </xf>
    <xf numFmtId="37" fontId="1" fillId="2" borderId="3" xfId="0" applyNumberFormat="1" applyFont="1" applyFill="1" applyBorder="1" applyProtection="1"/>
    <xf numFmtId="37" fontId="1" fillId="2" borderId="4" xfId="0" applyNumberFormat="1" applyFont="1" applyFill="1" applyBorder="1" applyProtection="1"/>
    <xf numFmtId="164" fontId="1" fillId="2" borderId="3" xfId="0" applyNumberFormat="1" applyFont="1" applyFill="1" applyBorder="1" applyProtection="1"/>
    <xf numFmtId="40" fontId="1" fillId="2" borderId="3" xfId="0" applyNumberFormat="1" applyFont="1" applyFill="1" applyBorder="1" applyProtection="1"/>
    <xf numFmtId="165" fontId="1" fillId="2" borderId="3" xfId="0" applyNumberFormat="1" applyFont="1" applyFill="1" applyBorder="1" applyProtection="1"/>
    <xf numFmtId="7" fontId="1" fillId="2" borderId="3" xfId="0" applyNumberFormat="1" applyFont="1" applyFill="1" applyBorder="1" applyProtection="1"/>
    <xf numFmtId="166" fontId="1" fillId="2" borderId="3" xfId="0" applyNumberFormat="1" applyFont="1" applyFill="1" applyBorder="1" applyProtection="1"/>
    <xf numFmtId="7" fontId="1" fillId="0" borderId="3" xfId="0" applyNumberFormat="1" applyFont="1" applyBorder="1" applyProtection="1"/>
    <xf numFmtId="7" fontId="1" fillId="2" borderId="0" xfId="0" applyNumberFormat="1" applyFont="1" applyFill="1" applyProtection="1"/>
    <xf numFmtId="7" fontId="1" fillId="0" borderId="4" xfId="0" applyNumberFormat="1" applyFont="1" applyBorder="1" applyProtection="1"/>
    <xf numFmtId="0" fontId="1" fillId="3" borderId="3" xfId="0" applyFont="1" applyFill="1" applyBorder="1" applyAlignment="1">
      <alignment horizontal="left" wrapText="1"/>
    </xf>
    <xf numFmtId="37" fontId="1" fillId="3" borderId="3" xfId="0" applyNumberFormat="1" applyFont="1" applyFill="1" applyBorder="1" applyProtection="1"/>
    <xf numFmtId="0" fontId="1" fillId="2" borderId="5" xfId="0" applyFont="1" applyFill="1" applyBorder="1"/>
    <xf numFmtId="0" fontId="1" fillId="0" borderId="1" xfId="0" applyFont="1" applyBorder="1"/>
    <xf numFmtId="0" fontId="1" fillId="2" borderId="1" xfId="0" applyFont="1" applyFill="1" applyBorder="1"/>
    <xf numFmtId="0" fontId="1" fillId="2" borderId="6" xfId="0" applyFont="1" applyFill="1" applyBorder="1"/>
    <xf numFmtId="7" fontId="1" fillId="2" borderId="8" xfId="0" applyNumberFormat="1" applyFont="1" applyFill="1" applyBorder="1" applyProtection="1"/>
    <xf numFmtId="7" fontId="1" fillId="0" borderId="9" xfId="0" applyNumberFormat="1" applyFont="1" applyBorder="1" applyProtection="1"/>
    <xf numFmtId="0" fontId="1" fillId="0" borderId="0" xfId="0" applyFont="1"/>
    <xf numFmtId="0" fontId="1" fillId="2" borderId="3" xfId="0" applyFont="1" applyFill="1" applyBorder="1" applyProtection="1"/>
    <xf numFmtId="37" fontId="1" fillId="2" borderId="8" xfId="0" applyNumberFormat="1" applyFont="1" applyFill="1" applyBorder="1" applyProtection="1"/>
    <xf numFmtId="0" fontId="1" fillId="2" borderId="3" xfId="0" applyFont="1" applyFill="1" applyBorder="1" applyAlignment="1">
      <alignment horizontal="center"/>
    </xf>
    <xf numFmtId="37" fontId="5" fillId="2" borderId="0" xfId="0" applyNumberFormat="1" applyFont="1" applyFill="1" applyProtection="1"/>
    <xf numFmtId="5" fontId="5" fillId="2" borderId="0" xfId="0" applyNumberFormat="1" applyFont="1" applyFill="1" applyAlignment="1" applyProtection="1">
      <alignment horizontal="left"/>
    </xf>
    <xf numFmtId="0" fontId="5" fillId="2" borderId="0" xfId="0" applyFont="1" applyFill="1"/>
    <xf numFmtId="5" fontId="5" fillId="2" borderId="0" xfId="0" applyNumberFormat="1" applyFont="1" applyFill="1" applyAlignment="1" applyProtection="1">
      <alignment horizontal="center"/>
    </xf>
    <xf numFmtId="37" fontId="5" fillId="2" borderId="0" xfId="0" applyNumberFormat="1" applyFont="1" applyFill="1" applyAlignment="1" applyProtection="1">
      <alignment horizontal="right"/>
    </xf>
    <xf numFmtId="5" fontId="5" fillId="2" borderId="0" xfId="0" applyNumberFormat="1" applyFont="1" applyFill="1" applyAlignment="1" applyProtection="1">
      <alignment horizontal="right"/>
    </xf>
    <xf numFmtId="0" fontId="5" fillId="2" borderId="0" xfId="0" applyFont="1" applyFill="1" applyAlignment="1">
      <alignment horizontal="right"/>
    </xf>
    <xf numFmtId="0" fontId="1" fillId="2" borderId="10" xfId="0" applyFont="1" applyFill="1" applyBorder="1"/>
    <xf numFmtId="37" fontId="1" fillId="2" borderId="7" xfId="0" applyNumberFormat="1" applyFont="1" applyFill="1" applyBorder="1" applyProtection="1"/>
    <xf numFmtId="7" fontId="1" fillId="0" borderId="10" xfId="0" applyNumberFormat="1" applyFont="1" applyBorder="1" applyProtection="1"/>
    <xf numFmtId="0" fontId="1" fillId="2" borderId="11" xfId="0" applyFont="1" applyFill="1" applyBorder="1"/>
    <xf numFmtId="37" fontId="1" fillId="2" borderId="11" xfId="0" applyNumberFormat="1" applyFont="1" applyFill="1" applyBorder="1" applyProtection="1"/>
    <xf numFmtId="164" fontId="1" fillId="2" borderId="11" xfId="0" applyNumberFormat="1" applyFont="1" applyFill="1" applyBorder="1" applyProtection="1"/>
    <xf numFmtId="7" fontId="1" fillId="2" borderId="11" xfId="0" applyNumberFormat="1" applyFont="1" applyFill="1" applyBorder="1" applyProtection="1"/>
    <xf numFmtId="0" fontId="6" fillId="0" borderId="0" xfId="0" applyFont="1"/>
    <xf numFmtId="37" fontId="6" fillId="0" borderId="0" xfId="0" applyNumberFormat="1" applyFont="1" applyProtection="1"/>
    <xf numFmtId="5" fontId="1" fillId="2" borderId="3" xfId="0" applyNumberFormat="1" applyFont="1" applyFill="1" applyBorder="1" applyProtection="1"/>
    <xf numFmtId="5" fontId="1" fillId="2" borderId="4" xfId="0" applyNumberFormat="1" applyFont="1" applyFill="1" applyBorder="1" applyProtection="1"/>
    <xf numFmtId="8" fontId="1" fillId="2" borderId="3" xfId="0" applyNumberFormat="1" applyFont="1" applyFill="1" applyBorder="1" applyProtection="1"/>
    <xf numFmtId="0" fontId="1" fillId="2" borderId="11" xfId="0" applyFont="1" applyFill="1" applyBorder="1" applyAlignment="1">
      <alignment horizontal="left" wrapText="1"/>
    </xf>
    <xf numFmtId="37" fontId="1" fillId="2" borderId="12" xfId="0" applyNumberFormat="1" applyFont="1" applyFill="1" applyBorder="1" applyProtection="1"/>
    <xf numFmtId="5" fontId="1" fillId="2" borderId="11" xfId="0" applyNumberFormat="1" applyFont="1" applyFill="1" applyBorder="1" applyProtection="1"/>
    <xf numFmtId="5" fontId="1" fillId="2" borderId="12" xfId="0" applyNumberFormat="1" applyFont="1" applyFill="1" applyBorder="1" applyProtection="1"/>
    <xf numFmtId="8" fontId="1" fillId="2" borderId="11" xfId="0" applyNumberFormat="1" applyFont="1" applyFill="1" applyBorder="1" applyProtection="1"/>
    <xf numFmtId="5" fontId="1" fillId="3" borderId="3" xfId="0" applyNumberFormat="1" applyFont="1" applyFill="1" applyBorder="1" applyProtection="1"/>
    <xf numFmtId="5" fontId="1" fillId="3" borderId="4" xfId="0" applyNumberFormat="1" applyFont="1" applyFill="1" applyBorder="1" applyProtection="1"/>
    <xf numFmtId="8" fontId="1" fillId="3" borderId="3" xfId="0" applyNumberFormat="1" applyFont="1" applyFill="1" applyBorder="1" applyProtection="1"/>
    <xf numFmtId="8" fontId="1" fillId="2" borderId="4" xfId="0" applyNumberFormat="1" applyFont="1" applyFill="1" applyBorder="1" applyProtection="1"/>
    <xf numFmtId="8" fontId="1" fillId="3" borderId="4" xfId="0" applyNumberFormat="1" applyFont="1" applyFill="1" applyBorder="1" applyProtection="1"/>
    <xf numFmtId="0" fontId="1" fillId="3" borderId="13" xfId="0" applyFont="1" applyFill="1" applyBorder="1" applyAlignment="1">
      <alignment horizontal="left" wrapText="1"/>
    </xf>
    <xf numFmtId="8" fontId="1" fillId="3" borderId="13" xfId="0" applyNumberFormat="1" applyFont="1" applyFill="1" applyBorder="1" applyProtection="1"/>
    <xf numFmtId="37" fontId="1" fillId="3" borderId="13" xfId="0" applyNumberFormat="1" applyFont="1" applyFill="1" applyBorder="1" applyProtection="1"/>
    <xf numFmtId="8" fontId="1" fillId="3" borderId="14" xfId="0" applyNumberFormat="1" applyFont="1" applyFill="1" applyBorder="1" applyProtection="1"/>
    <xf numFmtId="5" fontId="1" fillId="3" borderId="13" xfId="0" applyNumberFormat="1" applyFont="1" applyFill="1" applyBorder="1" applyProtection="1"/>
    <xf numFmtId="37" fontId="1" fillId="2" borderId="15" xfId="0" applyNumberFormat="1" applyFont="1" applyFill="1" applyBorder="1" applyAlignment="1" applyProtection="1">
      <alignment horizontal="left" wrapText="1"/>
    </xf>
    <xf numFmtId="37" fontId="1" fillId="0" borderId="15" xfId="0" applyNumberFormat="1" applyFont="1" applyBorder="1" applyProtection="1"/>
    <xf numFmtId="37" fontId="1" fillId="0" borderId="16" xfId="0" applyNumberFormat="1" applyFont="1" applyBorder="1" applyProtection="1"/>
    <xf numFmtId="5" fontId="1" fillId="0" borderId="15" xfId="0" applyNumberFormat="1" applyFont="1" applyBorder="1" applyProtection="1"/>
    <xf numFmtId="5" fontId="1" fillId="0" borderId="16" xfId="0" applyNumberFormat="1" applyFont="1" applyBorder="1" applyProtection="1"/>
    <xf numFmtId="0" fontId="1" fillId="0" borderId="0" xfId="0" applyFont="1" applyFill="1" applyBorder="1" applyAlignment="1" applyProtection="1">
      <alignment horizontal="center"/>
    </xf>
    <xf numFmtId="7" fontId="1" fillId="0" borderId="0" xfId="0" applyNumberFormat="1" applyFont="1" applyFill="1" applyBorder="1" applyProtection="1"/>
    <xf numFmtId="164" fontId="1" fillId="0" borderId="0" xfId="0" applyNumberFormat="1" applyFont="1" applyFill="1" applyBorder="1" applyProtection="1"/>
    <xf numFmtId="0" fontId="1" fillId="0" borderId="0" xfId="0" applyFont="1" applyFill="1" applyBorder="1" applyProtection="1"/>
    <xf numFmtId="0" fontId="3" fillId="0" borderId="0" xfId="0" applyFont="1" applyFill="1" applyBorder="1" applyProtection="1"/>
    <xf numFmtId="37" fontId="1" fillId="0" borderId="3" xfId="0" applyNumberFormat="1" applyFont="1" applyFill="1" applyBorder="1" applyProtection="1"/>
    <xf numFmtId="0" fontId="1" fillId="2" borderId="1" xfId="0" applyFont="1" applyFill="1" applyBorder="1" applyAlignment="1">
      <alignment horizontal="center" wrapText="1"/>
    </xf>
    <xf numFmtId="0" fontId="1" fillId="0" borderId="0" xfId="0" applyFont="1" applyAlignment="1">
      <alignment horizontal="center" wrapText="1"/>
    </xf>
    <xf numFmtId="0" fontId="0" fillId="0" borderId="0" xfId="0" applyAlignment="1">
      <alignment horizontal="center"/>
    </xf>
    <xf numFmtId="0" fontId="1" fillId="0" borderId="0" xfId="0" applyFont="1" applyAlignment="1">
      <alignment horizontal="center"/>
    </xf>
    <xf numFmtId="164" fontId="1" fillId="0" borderId="3" xfId="0" applyNumberFormat="1" applyFont="1" applyFill="1" applyBorder="1" applyProtection="1"/>
    <xf numFmtId="0" fontId="1" fillId="0" borderId="3" xfId="0" applyFont="1" applyFill="1" applyBorder="1" applyProtection="1"/>
    <xf numFmtId="0" fontId="0" fillId="0" borderId="0" xfId="0" applyNumberFormat="1"/>
    <xf numFmtId="7" fontId="1" fillId="2" borderId="0" xfId="0" applyNumberFormat="1" applyFont="1" applyFill="1"/>
    <xf numFmtId="2" fontId="1" fillId="2" borderId="0" xfId="0" applyNumberFormat="1" applyFont="1" applyFill="1"/>
    <xf numFmtId="7" fontId="1" fillId="0" borderId="0" xfId="0" applyNumberFormat="1" applyFont="1"/>
    <xf numFmtId="0" fontId="1" fillId="0" borderId="0" xfId="0" applyFont="1" applyFill="1" applyProtection="1"/>
    <xf numFmtId="7" fontId="1" fillId="0" borderId="0" xfId="0" applyNumberFormat="1" applyFont="1" applyFill="1" applyProtection="1"/>
    <xf numFmtId="0" fontId="2" fillId="0" borderId="0" xfId="0" applyFont="1" applyFill="1" applyProtection="1"/>
    <xf numFmtId="0" fontId="3" fillId="0" borderId="0" xfId="0" applyFont="1" applyFill="1" applyAlignment="1" applyProtection="1">
      <alignment horizontal="center"/>
    </xf>
    <xf numFmtId="0" fontId="3" fillId="0" borderId="0" xfId="0" applyFont="1" applyFill="1" applyProtection="1"/>
    <xf numFmtId="7" fontId="3" fillId="0" borderId="17" xfId="0" applyNumberFormat="1" applyFont="1" applyFill="1" applyBorder="1" applyProtection="1"/>
    <xf numFmtId="7" fontId="1" fillId="0" borderId="3" xfId="0" applyNumberFormat="1" applyFont="1" applyFill="1" applyBorder="1" applyProtection="1"/>
    <xf numFmtId="7" fontId="1" fillId="0" borderId="9" xfId="0" applyNumberFormat="1" applyFont="1" applyFill="1" applyBorder="1" applyProtection="1"/>
    <xf numFmtId="37" fontId="1" fillId="0" borderId="0" xfId="0" applyNumberFormat="1" applyFont="1"/>
    <xf numFmtId="5" fontId="1" fillId="0" borderId="0" xfId="0" applyNumberFormat="1" applyFont="1"/>
    <xf numFmtId="0" fontId="1" fillId="0" borderId="3" xfId="0" applyFont="1" applyFill="1" applyBorder="1"/>
    <xf numFmtId="2" fontId="1" fillId="0" borderId="3" xfId="0" applyNumberFormat="1" applyFont="1" applyFill="1" applyBorder="1" applyProtection="1"/>
    <xf numFmtId="0" fontId="1" fillId="0" borderId="1" xfId="0" applyFont="1" applyFill="1" applyBorder="1" applyAlignment="1">
      <alignment horizontal="centerContinuous" wrapText="1"/>
    </xf>
    <xf numFmtId="37" fontId="3" fillId="0" borderId="19" xfId="0" applyNumberFormat="1" applyFont="1" applyFill="1" applyBorder="1" applyProtection="1"/>
    <xf numFmtId="0" fontId="1" fillId="0" borderId="0" xfId="0" applyFont="1" applyFill="1" applyAlignment="1" applyProtection="1">
      <alignment wrapText="1"/>
    </xf>
    <xf numFmtId="0" fontId="8" fillId="0" borderId="0" xfId="0" applyFont="1" applyFill="1" applyBorder="1" applyAlignment="1" applyProtection="1">
      <alignment horizontal="center"/>
    </xf>
    <xf numFmtId="7" fontId="3" fillId="0" borderId="21" xfId="0" applyNumberFormat="1" applyFont="1" applyFill="1" applyBorder="1" applyProtection="1"/>
    <xf numFmtId="7" fontId="1" fillId="0" borderId="21" xfId="0" applyNumberFormat="1" applyFont="1" applyFill="1" applyBorder="1" applyProtection="1"/>
    <xf numFmtId="0" fontId="1" fillId="0" borderId="21" xfId="0" applyFont="1" applyBorder="1"/>
    <xf numFmtId="0" fontId="8" fillId="0" borderId="0" xfId="0" applyFont="1" applyFill="1" applyBorder="1" applyProtection="1"/>
    <xf numFmtId="7" fontId="8" fillId="0" borderId="0" xfId="0" applyNumberFormat="1" applyFont="1" applyFill="1" applyBorder="1" applyProtection="1"/>
    <xf numFmtId="8" fontId="1" fillId="4" borderId="3" xfId="0" applyNumberFormat="1" applyFont="1" applyFill="1" applyBorder="1" applyProtection="1"/>
    <xf numFmtId="8" fontId="1" fillId="5" borderId="13" xfId="0" applyNumberFormat="1" applyFont="1" applyFill="1" applyBorder="1" applyProtection="1"/>
    <xf numFmtId="0" fontId="1" fillId="0" borderId="3" xfId="0" applyFont="1" applyFill="1" applyBorder="1" applyAlignment="1">
      <alignment horizontal="left" wrapText="1"/>
    </xf>
    <xf numFmtId="37" fontId="1" fillId="0" borderId="4" xfId="0" applyNumberFormat="1" applyFont="1" applyFill="1" applyBorder="1" applyProtection="1"/>
    <xf numFmtId="165" fontId="1" fillId="0" borderId="3" xfId="0" applyNumberFormat="1" applyFont="1" applyFill="1" applyBorder="1" applyProtection="1"/>
    <xf numFmtId="166" fontId="1" fillId="0" borderId="3" xfId="0" applyNumberFormat="1" applyFont="1" applyFill="1" applyBorder="1" applyProtection="1"/>
    <xf numFmtId="7" fontId="1" fillId="0" borderId="4" xfId="0" applyNumberFormat="1" applyFont="1" applyFill="1" applyBorder="1" applyProtection="1"/>
    <xf numFmtId="0" fontId="1" fillId="0" borderId="3" xfId="0" applyNumberFormat="1" applyFont="1" applyFill="1" applyBorder="1" applyAlignment="1">
      <alignment horizontal="left" wrapText="1"/>
    </xf>
    <xf numFmtId="0" fontId="1" fillId="0" borderId="0" xfId="0" applyNumberFormat="1" applyFont="1" applyFill="1" applyProtection="1"/>
    <xf numFmtId="168" fontId="1" fillId="2" borderId="3" xfId="0" applyNumberFormat="1" applyFont="1" applyFill="1" applyBorder="1" applyProtection="1"/>
    <xf numFmtId="168" fontId="1" fillId="2" borderId="11" xfId="0" applyNumberFormat="1" applyFont="1" applyFill="1" applyBorder="1" applyProtection="1"/>
    <xf numFmtId="168" fontId="1" fillId="3" borderId="3" xfId="0" applyNumberFormat="1" applyFont="1" applyFill="1" applyBorder="1" applyProtection="1"/>
    <xf numFmtId="3" fontId="1" fillId="3" borderId="3" xfId="0" applyNumberFormat="1" applyFont="1" applyFill="1" applyBorder="1" applyProtection="1"/>
    <xf numFmtId="4" fontId="1" fillId="2" borderId="7" xfId="0" applyNumberFormat="1" applyFont="1" applyFill="1" applyBorder="1" applyProtection="1"/>
    <xf numFmtId="3" fontId="1" fillId="2" borderId="7" xfId="0" applyNumberFormat="1" applyFont="1" applyFill="1" applyBorder="1" applyProtection="1"/>
    <xf numFmtId="39" fontId="1" fillId="2" borderId="8" xfId="0" applyNumberFormat="1" applyFont="1" applyFill="1" applyBorder="1" applyProtection="1"/>
    <xf numFmtId="0" fontId="1" fillId="2" borderId="3" xfId="0" applyFont="1" applyFill="1" applyBorder="1" applyAlignment="1">
      <alignment wrapText="1"/>
    </xf>
    <xf numFmtId="164" fontId="1" fillId="0" borderId="0" xfId="0" applyNumberFormat="1" applyFont="1"/>
    <xf numFmtId="0" fontId="1" fillId="2" borderId="0" xfId="0" applyFont="1" applyFill="1" applyBorder="1" applyProtection="1"/>
    <xf numFmtId="167" fontId="1" fillId="4" borderId="3" xfId="0" applyNumberFormat="1" applyFont="1" applyFill="1" applyBorder="1" applyProtection="1"/>
    <xf numFmtId="168" fontId="1" fillId="4" borderId="3" xfId="0" applyNumberFormat="1" applyFont="1" applyFill="1" applyBorder="1" applyProtection="1"/>
    <xf numFmtId="164" fontId="11" fillId="0" borderId="0" xfId="0" applyNumberFormat="1" applyFont="1" applyFill="1" applyBorder="1" applyProtection="1"/>
    <xf numFmtId="0" fontId="11" fillId="2" borderId="0" xfId="0" applyFont="1" applyFill="1"/>
    <xf numFmtId="0" fontId="11" fillId="0" borderId="0" xfId="0" applyFont="1"/>
    <xf numFmtId="164" fontId="11" fillId="0" borderId="0" xfId="0" applyNumberFormat="1" applyFont="1"/>
    <xf numFmtId="0" fontId="13" fillId="2" borderId="0" xfId="0" applyFont="1" applyFill="1"/>
    <xf numFmtId="170" fontId="1" fillId="2" borderId="7" xfId="1" applyNumberFormat="1" applyFont="1" applyFill="1" applyBorder="1" applyProtection="1"/>
    <xf numFmtId="0" fontId="11" fillId="2" borderId="3" xfId="0" applyFont="1" applyFill="1" applyBorder="1" applyAlignment="1">
      <alignment wrapText="1"/>
    </xf>
    <xf numFmtId="164" fontId="1" fillId="2" borderId="3" xfId="0" applyNumberFormat="1" applyFont="1" applyFill="1" applyBorder="1"/>
    <xf numFmtId="169" fontId="1" fillId="2" borderId="11" xfId="0" applyNumberFormat="1" applyFont="1" applyFill="1" applyBorder="1" applyProtection="1"/>
    <xf numFmtId="169" fontId="1" fillId="2" borderId="4" xfId="0" applyNumberFormat="1" applyFont="1" applyFill="1" applyBorder="1" applyProtection="1"/>
    <xf numFmtId="169" fontId="1" fillId="2" borderId="4" xfId="2" applyNumberFormat="1" applyFont="1" applyFill="1" applyBorder="1" applyProtection="1"/>
    <xf numFmtId="0" fontId="8" fillId="0" borderId="0" xfId="0" applyFont="1" applyAlignment="1" applyProtection="1">
      <alignment horizontal="center" wrapText="1"/>
    </xf>
    <xf numFmtId="0" fontId="8" fillId="0" borderId="0" xfId="0" applyFont="1" applyFill="1" applyBorder="1" applyAlignment="1" applyProtection="1">
      <alignment horizontal="center" wrapText="1"/>
    </xf>
    <xf numFmtId="0" fontId="13" fillId="0" borderId="0" xfId="0" applyFont="1"/>
    <xf numFmtId="0" fontId="2" fillId="2" borderId="0" xfId="0" applyFont="1" applyFill="1" applyBorder="1"/>
    <xf numFmtId="0" fontId="1" fillId="0" borderId="0" xfId="0" applyFont="1" applyBorder="1"/>
    <xf numFmtId="0" fontId="1" fillId="2" borderId="0" xfId="0" applyFont="1" applyFill="1" applyBorder="1" applyAlignment="1">
      <alignment horizontal="center"/>
    </xf>
    <xf numFmtId="0" fontId="1" fillId="2" borderId="0" xfId="0" applyFont="1" applyFill="1" applyBorder="1" applyAlignment="1">
      <alignment horizontal="center" wrapText="1"/>
    </xf>
    <xf numFmtId="0" fontId="1" fillId="0" borderId="0" xfId="0" applyFont="1" applyBorder="1" applyAlignment="1">
      <alignment horizontal="center" wrapText="1"/>
    </xf>
    <xf numFmtId="0" fontId="1" fillId="0" borderId="0" xfId="0" applyFont="1" applyBorder="1" applyAlignment="1">
      <alignment horizontal="center"/>
    </xf>
    <xf numFmtId="0" fontId="1" fillId="2" borderId="0" xfId="0" applyFont="1" applyFill="1" applyBorder="1"/>
    <xf numFmtId="7" fontId="4" fillId="2" borderId="0" xfId="0" applyNumberFormat="1" applyFont="1" applyFill="1" applyBorder="1" applyProtection="1"/>
    <xf numFmtId="7" fontId="3" fillId="2" borderId="0" xfId="0" applyNumberFormat="1" applyFont="1" applyFill="1" applyBorder="1" applyAlignment="1" applyProtection="1">
      <alignment horizontal="right"/>
    </xf>
    <xf numFmtId="0" fontId="1" fillId="2" borderId="0" xfId="0" applyFont="1" applyFill="1" applyBorder="1" applyAlignment="1">
      <alignment horizontal="left" wrapText="1"/>
    </xf>
    <xf numFmtId="37" fontId="11" fillId="2" borderId="0" xfId="0" applyNumberFormat="1" applyFont="1" applyFill="1" applyBorder="1" applyProtection="1"/>
    <xf numFmtId="37" fontId="1" fillId="2" borderId="0" xfId="0" applyNumberFormat="1" applyFont="1" applyFill="1" applyBorder="1" applyProtection="1"/>
    <xf numFmtId="164" fontId="1" fillId="2" borderId="0" xfId="0" applyNumberFormat="1" applyFont="1" applyFill="1" applyBorder="1" applyProtection="1"/>
    <xf numFmtId="40" fontId="1" fillId="2" borderId="0" xfId="0" applyNumberFormat="1" applyFont="1" applyFill="1" applyBorder="1" applyProtection="1"/>
    <xf numFmtId="165" fontId="1" fillId="2" borderId="0" xfId="0" applyNumberFormat="1" applyFont="1" applyFill="1" applyBorder="1" applyProtection="1"/>
    <xf numFmtId="7" fontId="1" fillId="2" borderId="0" xfId="0" applyNumberFormat="1" applyFont="1" applyFill="1" applyBorder="1" applyProtection="1"/>
    <xf numFmtId="7" fontId="1" fillId="0" borderId="0" xfId="0" applyNumberFormat="1" applyFont="1" applyBorder="1" applyProtection="1"/>
    <xf numFmtId="0" fontId="1" fillId="0" borderId="0" xfId="0" applyFont="1" applyFill="1" applyBorder="1" applyAlignment="1">
      <alignment horizontal="left" wrapText="1"/>
    </xf>
    <xf numFmtId="37" fontId="11" fillId="0" borderId="0" xfId="0" applyNumberFormat="1" applyFont="1" applyFill="1" applyBorder="1" applyProtection="1"/>
    <xf numFmtId="37" fontId="1" fillId="0" borderId="0" xfId="0" applyNumberFormat="1" applyFont="1" applyFill="1" applyBorder="1" applyProtection="1"/>
    <xf numFmtId="40" fontId="1" fillId="0" borderId="0" xfId="0" applyNumberFormat="1" applyFont="1" applyFill="1" applyBorder="1" applyProtection="1"/>
    <xf numFmtId="165" fontId="1" fillId="0" borderId="0" xfId="0" applyNumberFormat="1" applyFont="1" applyFill="1" applyBorder="1" applyProtection="1"/>
    <xf numFmtId="0" fontId="1" fillId="0" borderId="0" xfId="0" applyFont="1" applyFill="1" applyBorder="1"/>
    <xf numFmtId="39" fontId="1" fillId="2" borderId="0" xfId="0" applyNumberFormat="1" applyFont="1" applyFill="1" applyBorder="1" applyProtection="1"/>
    <xf numFmtId="7" fontId="1" fillId="0" borderId="0" xfId="0" applyNumberFormat="1" applyFont="1" applyBorder="1"/>
    <xf numFmtId="0" fontId="13" fillId="2" borderId="0" xfId="0" applyFont="1" applyFill="1" applyBorder="1"/>
    <xf numFmtId="167" fontId="1" fillId="5" borderId="3" xfId="0" applyNumberFormat="1" applyFont="1" applyFill="1" applyBorder="1" applyProtection="1"/>
    <xf numFmtId="2" fontId="1" fillId="2" borderId="3" xfId="0" applyNumberFormat="1" applyFont="1" applyFill="1" applyBorder="1" applyProtection="1"/>
    <xf numFmtId="2" fontId="11" fillId="2" borderId="3" xfId="0" applyNumberFormat="1" applyFont="1" applyFill="1" applyBorder="1" applyProtection="1"/>
    <xf numFmtId="0" fontId="11" fillId="2" borderId="0" xfId="0" applyFont="1" applyFill="1" applyBorder="1" applyAlignment="1">
      <alignment horizontal="center"/>
    </xf>
    <xf numFmtId="0" fontId="11" fillId="2" borderId="0" xfId="0" applyFont="1" applyFill="1" applyBorder="1" applyAlignment="1">
      <alignment horizontal="center" wrapText="1"/>
    </xf>
    <xf numFmtId="0" fontId="11" fillId="0" borderId="0" xfId="0" applyFont="1" applyBorder="1" applyAlignment="1">
      <alignment horizontal="center" wrapText="1"/>
    </xf>
    <xf numFmtId="0" fontId="11" fillId="2" borderId="0" xfId="0" applyFont="1" applyFill="1" applyBorder="1"/>
    <xf numFmtId="7" fontId="12" fillId="2" borderId="0" xfId="0" applyNumberFormat="1" applyFont="1" applyFill="1" applyBorder="1" applyProtection="1"/>
    <xf numFmtId="7" fontId="12" fillId="2" borderId="0" xfId="0" applyNumberFormat="1" applyFont="1" applyFill="1" applyBorder="1" applyAlignment="1" applyProtection="1">
      <alignment horizontal="right"/>
    </xf>
    <xf numFmtId="0" fontId="11" fillId="0" borderId="0" xfId="0" applyFont="1" applyBorder="1"/>
    <xf numFmtId="0" fontId="11" fillId="2" borderId="0" xfId="0" applyFont="1" applyFill="1" applyBorder="1" applyAlignment="1">
      <alignment horizontal="left" wrapText="1"/>
    </xf>
    <xf numFmtId="40" fontId="11" fillId="2" borderId="0" xfId="0" applyNumberFormat="1" applyFont="1" applyFill="1" applyBorder="1" applyProtection="1"/>
    <xf numFmtId="165" fontId="11" fillId="2" borderId="0" xfId="0" applyNumberFormat="1" applyFont="1" applyFill="1" applyBorder="1" applyProtection="1"/>
    <xf numFmtId="7" fontId="11" fillId="2" borderId="0" xfId="0" applyNumberFormat="1" applyFont="1" applyFill="1" applyBorder="1" applyProtection="1"/>
    <xf numFmtId="166" fontId="11" fillId="2" borderId="0" xfId="0" applyNumberFormat="1" applyFont="1" applyFill="1" applyBorder="1" applyProtection="1"/>
    <xf numFmtId="7" fontId="11" fillId="0" borderId="0" xfId="0" applyNumberFormat="1" applyFont="1" applyFill="1" applyBorder="1" applyProtection="1"/>
    <xf numFmtId="7" fontId="11" fillId="0" borderId="0" xfId="0" applyNumberFormat="1" applyFont="1" applyBorder="1" applyProtection="1"/>
    <xf numFmtId="0" fontId="11" fillId="0" borderId="0" xfId="0" applyFont="1" applyFill="1" applyBorder="1" applyAlignment="1">
      <alignment horizontal="left" wrapText="1"/>
    </xf>
    <xf numFmtId="40" fontId="11" fillId="0" borderId="0" xfId="0" applyNumberFormat="1" applyFont="1" applyFill="1" applyBorder="1" applyProtection="1"/>
    <xf numFmtId="165" fontId="11" fillId="0" borderId="0" xfId="0" applyNumberFormat="1" applyFont="1" applyFill="1" applyBorder="1" applyProtection="1"/>
    <xf numFmtId="166" fontId="11" fillId="0" borderId="0" xfId="0" applyNumberFormat="1" applyFont="1" applyFill="1" applyBorder="1" applyProtection="1"/>
    <xf numFmtId="4" fontId="11" fillId="2" borderId="0" xfId="0" applyNumberFormat="1" applyFont="1" applyFill="1" applyBorder="1" applyProtection="1"/>
    <xf numFmtId="3" fontId="11" fillId="2" borderId="0" xfId="0" applyNumberFormat="1" applyFont="1" applyFill="1" applyBorder="1" applyProtection="1"/>
    <xf numFmtId="0" fontId="0" fillId="0" borderId="0" xfId="0" applyBorder="1"/>
    <xf numFmtId="2" fontId="1" fillId="2" borderId="11" xfId="0" applyNumberFormat="1" applyFont="1" applyFill="1" applyBorder="1" applyProtection="1"/>
    <xf numFmtId="1" fontId="1" fillId="2" borderId="3" xfId="0" applyNumberFormat="1" applyFont="1" applyFill="1" applyBorder="1" applyAlignment="1" applyProtection="1"/>
    <xf numFmtId="0" fontId="11" fillId="2" borderId="0" xfId="0" applyFont="1" applyFill="1" applyBorder="1" applyAlignment="1">
      <alignment horizontal="left"/>
    </xf>
    <xf numFmtId="0" fontId="1" fillId="0" borderId="0" xfId="0" applyFont="1" applyAlignment="1">
      <alignment vertical="top"/>
    </xf>
    <xf numFmtId="171" fontId="1" fillId="2" borderId="3" xfId="2" applyNumberFormat="1" applyFont="1" applyFill="1" applyBorder="1" applyProtection="1"/>
    <xf numFmtId="171" fontId="1" fillId="0" borderId="3" xfId="2" applyNumberFormat="1" applyFont="1" applyFill="1" applyBorder="1" applyProtection="1"/>
    <xf numFmtId="171" fontId="1" fillId="2" borderId="3" xfId="0" applyNumberFormat="1" applyFont="1" applyFill="1" applyBorder="1" applyProtection="1"/>
    <xf numFmtId="171" fontId="1" fillId="0" borderId="3" xfId="0" applyNumberFormat="1" applyFont="1" applyFill="1" applyBorder="1" applyProtection="1"/>
    <xf numFmtId="8" fontId="1" fillId="0" borderId="3" xfId="0" applyNumberFormat="1" applyFont="1" applyFill="1" applyBorder="1" applyProtection="1"/>
    <xf numFmtId="169" fontId="1" fillId="2" borderId="3" xfId="0" applyNumberFormat="1" applyFont="1" applyFill="1" applyBorder="1" applyProtection="1"/>
    <xf numFmtId="0" fontId="1" fillId="0" borderId="0" xfId="0" applyFont="1" applyFill="1" applyAlignment="1" applyProtection="1">
      <alignment horizontal="left" vertical="top" wrapText="1"/>
    </xf>
    <xf numFmtId="0" fontId="0" fillId="0" borderId="0" xfId="0" applyFont="1"/>
    <xf numFmtId="0" fontId="0" fillId="0" borderId="0" xfId="0" applyFont="1" applyFill="1" applyBorder="1"/>
    <xf numFmtId="0" fontId="16" fillId="0" borderId="0" xfId="0" applyFont="1"/>
    <xf numFmtId="0" fontId="2" fillId="0" borderId="0" xfId="0" applyFont="1" applyProtection="1"/>
    <xf numFmtId="0" fontId="2" fillId="0" borderId="0" xfId="0" applyFont="1"/>
    <xf numFmtId="168" fontId="1" fillId="0" borderId="0" xfId="0" applyNumberFormat="1" applyFont="1"/>
    <xf numFmtId="2" fontId="1" fillId="0" borderId="0" xfId="0" applyNumberFormat="1" applyFont="1"/>
    <xf numFmtId="37" fontId="3" fillId="0" borderId="18" xfId="0" applyNumberFormat="1" applyFont="1" applyFill="1" applyBorder="1" applyProtection="1"/>
    <xf numFmtId="37" fontId="3" fillId="0" borderId="20" xfId="0" applyNumberFormat="1" applyFont="1" applyFill="1" applyBorder="1" applyProtection="1"/>
    <xf numFmtId="37" fontId="3" fillId="2" borderId="0" xfId="0" applyNumberFormat="1" applyFont="1" applyFill="1" applyProtection="1"/>
    <xf numFmtId="0" fontId="3" fillId="0" borderId="0" xfId="0" applyFont="1" applyAlignment="1" applyProtection="1">
      <alignment horizontal="center"/>
    </xf>
    <xf numFmtId="0" fontId="3" fillId="0" borderId="0" xfId="0" applyFont="1" applyProtection="1"/>
    <xf numFmtId="37" fontId="3" fillId="0" borderId="0" xfId="0" applyNumberFormat="1" applyFont="1" applyProtection="1"/>
    <xf numFmtId="0" fontId="17" fillId="0" borderId="0" xfId="0" applyFont="1" applyProtection="1"/>
    <xf numFmtId="0" fontId="1" fillId="0" borderId="0" xfId="0" applyFont="1" applyAlignment="1" applyProtection="1">
      <alignment vertical="top" wrapText="1"/>
    </xf>
    <xf numFmtId="0" fontId="1" fillId="0" borderId="0" xfId="0" applyFont="1" applyAlignment="1">
      <alignment vertical="top" wrapText="1"/>
    </xf>
    <xf numFmtId="0" fontId="2" fillId="0" borderId="0" xfId="0" applyFont="1" applyAlignment="1" applyProtection="1">
      <alignment vertical="top" wrapText="1"/>
    </xf>
    <xf numFmtId="0" fontId="2" fillId="0" borderId="0" xfId="0" applyFont="1" applyAlignment="1" applyProtection="1">
      <alignment vertical="top"/>
    </xf>
    <xf numFmtId="0" fontId="17" fillId="0" borderId="0" xfId="0" applyFont="1" applyAlignment="1" applyProtection="1">
      <alignment vertical="top"/>
    </xf>
    <xf numFmtId="0" fontId="17" fillId="0" borderId="0" xfId="0" applyFont="1" applyAlignment="1">
      <alignment vertical="top"/>
    </xf>
    <xf numFmtId="0" fontId="2" fillId="0" borderId="0" xfId="0" applyFont="1" applyAlignment="1">
      <alignment vertical="top"/>
    </xf>
    <xf numFmtId="7" fontId="3" fillId="2" borderId="3" xfId="0" applyNumberFormat="1" applyFont="1" applyFill="1" applyBorder="1" applyProtection="1"/>
    <xf numFmtId="7" fontId="3" fillId="2" borderId="4" xfId="0" applyNumberFormat="1" applyFont="1" applyFill="1" applyBorder="1" applyProtection="1"/>
    <xf numFmtId="44" fontId="1" fillId="2" borderId="3" xfId="2" applyFont="1" applyFill="1" applyBorder="1" applyProtection="1"/>
    <xf numFmtId="44" fontId="1" fillId="0" borderId="3" xfId="2" applyFont="1" applyFill="1" applyBorder="1" applyProtection="1"/>
    <xf numFmtId="37" fontId="1" fillId="2" borderId="3" xfId="0" applyNumberFormat="1" applyFont="1" applyFill="1" applyBorder="1" applyAlignment="1" applyProtection="1">
      <alignment horizontal="right"/>
    </xf>
  </cellXfs>
  <cellStyles count="3">
    <cellStyle name="Comma" xfId="1" builtinId="3"/>
    <cellStyle name="Currency" xfId="2"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S58"/>
  <sheetViews>
    <sheetView showGridLines="0" tabSelected="1" defaultGridColor="0" colorId="22" zoomScaleNormal="100" zoomScaleSheetLayoutView="100" workbookViewId="0"/>
  </sheetViews>
  <sheetFormatPr defaultColWidth="9.7109375" defaultRowHeight="12.75" x14ac:dyDescent="0.2"/>
  <cols>
    <col min="1" max="1" width="12.7109375" customWidth="1"/>
    <col min="2" max="2" width="12.5703125" bestFit="1" customWidth="1"/>
    <col min="3" max="3" width="9.85546875" bestFit="1" customWidth="1"/>
    <col min="4" max="4" width="13.42578125" bestFit="1" customWidth="1"/>
    <col min="5" max="5" width="9.85546875" bestFit="1" customWidth="1"/>
    <col min="7" max="7" width="12.28515625" customWidth="1"/>
    <col min="9" max="9" width="11" customWidth="1"/>
  </cols>
  <sheetData>
    <row r="1" spans="1:19" x14ac:dyDescent="0.2">
      <c r="A1" s="101"/>
      <c r="B1" s="101"/>
      <c r="C1" s="101" t="s">
        <v>75</v>
      </c>
      <c r="D1" s="101"/>
      <c r="E1" s="101"/>
      <c r="F1" s="1"/>
      <c r="G1" s="218"/>
      <c r="H1" s="218"/>
      <c r="I1" s="218"/>
      <c r="J1" s="218"/>
      <c r="K1" s="218"/>
      <c r="L1" s="218"/>
      <c r="M1" s="218"/>
      <c r="N1" s="218"/>
      <c r="O1" s="218"/>
      <c r="P1" s="218"/>
      <c r="Q1" s="218"/>
      <c r="R1" s="218"/>
      <c r="S1" s="218"/>
    </row>
    <row r="2" spans="1:19" x14ac:dyDescent="0.2">
      <c r="A2" s="101"/>
      <c r="B2" s="102"/>
      <c r="C2" s="103" t="s">
        <v>125</v>
      </c>
      <c r="D2" s="101"/>
      <c r="E2" s="101"/>
      <c r="F2" s="1"/>
      <c r="G2" s="218"/>
      <c r="H2" s="218"/>
      <c r="I2" s="218"/>
      <c r="J2" s="218"/>
      <c r="K2" s="218"/>
      <c r="L2" s="218"/>
      <c r="M2" s="218"/>
      <c r="N2" s="218"/>
      <c r="O2" s="218"/>
      <c r="P2" s="218"/>
      <c r="Q2" s="218"/>
      <c r="R2" s="218"/>
      <c r="S2" s="218"/>
    </row>
    <row r="3" spans="1:19" x14ac:dyDescent="0.2">
      <c r="A3" s="101"/>
      <c r="B3" s="101"/>
      <c r="C3" s="101"/>
      <c r="D3" s="101"/>
      <c r="E3" s="101"/>
      <c r="F3" s="1"/>
      <c r="G3" s="218"/>
      <c r="H3" s="218"/>
      <c r="I3" s="218"/>
      <c r="J3" s="218"/>
      <c r="K3" s="218"/>
      <c r="L3" s="218"/>
      <c r="M3" s="218"/>
      <c r="N3" s="218"/>
      <c r="O3" s="218"/>
      <c r="P3" s="218"/>
      <c r="Q3" s="218"/>
      <c r="R3" s="218"/>
      <c r="S3" s="218"/>
    </row>
    <row r="4" spans="1:19" x14ac:dyDescent="0.2">
      <c r="A4" s="103" t="s">
        <v>194</v>
      </c>
      <c r="B4" s="101"/>
      <c r="C4" s="101"/>
      <c r="D4" s="101"/>
      <c r="E4" s="101"/>
      <c r="F4" s="1"/>
      <c r="G4" s="219"/>
      <c r="H4" s="219"/>
      <c r="I4" s="219"/>
      <c r="J4" s="219"/>
      <c r="K4" s="218"/>
      <c r="L4" s="218"/>
      <c r="M4" s="218"/>
      <c r="N4" s="218"/>
      <c r="O4" s="218"/>
      <c r="P4" s="218"/>
      <c r="Q4" s="218"/>
      <c r="R4" s="218"/>
      <c r="S4" s="218"/>
    </row>
    <row r="5" spans="1:19" ht="38.25" x14ac:dyDescent="0.2">
      <c r="A5" s="104"/>
      <c r="B5" s="104" t="s">
        <v>195</v>
      </c>
      <c r="C5" s="154" t="s">
        <v>95</v>
      </c>
      <c r="D5" s="155" t="s">
        <v>97</v>
      </c>
      <c r="E5" s="116" t="s">
        <v>69</v>
      </c>
      <c r="F5" s="85"/>
      <c r="G5" s="85"/>
      <c r="H5" s="218"/>
      <c r="I5" s="218"/>
      <c r="J5" s="218"/>
      <c r="K5" s="218"/>
      <c r="L5" s="218"/>
      <c r="M5" s="218"/>
      <c r="N5" s="218"/>
      <c r="O5" s="218"/>
      <c r="P5" s="218"/>
      <c r="Q5" s="218"/>
      <c r="R5" s="218"/>
      <c r="S5" s="218"/>
    </row>
    <row r="6" spans="1:19" x14ac:dyDescent="0.2">
      <c r="A6" s="105"/>
      <c r="B6" s="117">
        <f>ROUND(E6,0)</f>
        <v>96</v>
      </c>
      <c r="C6" s="118">
        <f>A41</f>
        <v>43.433061889250816</v>
      </c>
      <c r="D6" s="119">
        <v>2.2000000000000002</v>
      </c>
      <c r="E6" s="118">
        <f>D6*C6</f>
        <v>95.552736156351799</v>
      </c>
      <c r="F6" s="87"/>
      <c r="G6" s="86"/>
      <c r="H6" s="218"/>
      <c r="I6" s="218"/>
      <c r="J6" s="218"/>
      <c r="K6" s="218"/>
      <c r="L6" s="218"/>
      <c r="M6" s="218"/>
      <c r="N6" s="218"/>
      <c r="O6" s="218"/>
      <c r="P6" s="218"/>
      <c r="Q6" s="218"/>
      <c r="R6" s="218"/>
      <c r="S6" s="218"/>
    </row>
    <row r="7" spans="1:19" x14ac:dyDescent="0.2">
      <c r="A7" s="101"/>
      <c r="B7" s="101"/>
      <c r="C7" s="1"/>
      <c r="D7" s="88"/>
      <c r="E7" s="88"/>
      <c r="F7" s="87"/>
      <c r="G7" s="88"/>
      <c r="H7" s="218"/>
      <c r="I7" s="218"/>
      <c r="J7" s="218"/>
      <c r="K7" s="218"/>
      <c r="L7" s="218"/>
      <c r="M7" s="218"/>
      <c r="N7" s="218"/>
      <c r="O7" s="218"/>
      <c r="P7" s="218"/>
      <c r="Q7" s="218"/>
      <c r="R7" s="218"/>
      <c r="S7" s="218"/>
    </row>
    <row r="8" spans="1:19" x14ac:dyDescent="0.2">
      <c r="A8" s="103" t="s">
        <v>196</v>
      </c>
      <c r="B8" s="101"/>
      <c r="C8" s="1"/>
      <c r="D8" s="88"/>
      <c r="E8" s="88"/>
      <c r="F8" s="88"/>
      <c r="G8" s="88"/>
      <c r="H8" s="218"/>
      <c r="I8" s="218"/>
      <c r="J8" s="218"/>
      <c r="K8" s="218"/>
      <c r="L8" s="218"/>
      <c r="M8" s="218"/>
      <c r="N8" s="218"/>
      <c r="O8" s="218"/>
      <c r="P8" s="218"/>
      <c r="Q8" s="218"/>
      <c r="R8" s="218"/>
      <c r="S8" s="218"/>
    </row>
    <row r="9" spans="1:19" ht="38.25" x14ac:dyDescent="0.2">
      <c r="A9" s="104"/>
      <c r="B9" s="104" t="s">
        <v>195</v>
      </c>
      <c r="C9" s="154" t="s">
        <v>95</v>
      </c>
      <c r="D9" s="155" t="s">
        <v>96</v>
      </c>
      <c r="E9" s="116" t="s">
        <v>69</v>
      </c>
      <c r="F9" s="85"/>
      <c r="G9" s="85"/>
      <c r="H9" s="218"/>
      <c r="I9" s="218"/>
      <c r="J9" s="218"/>
      <c r="K9" s="218"/>
      <c r="L9" s="218"/>
      <c r="M9" s="218"/>
      <c r="N9" s="218"/>
      <c r="O9" s="218"/>
      <c r="P9" s="218"/>
      <c r="Q9" s="218"/>
      <c r="R9" s="218"/>
      <c r="S9" s="218"/>
    </row>
    <row r="10" spans="1:19" x14ac:dyDescent="0.2">
      <c r="A10" s="105"/>
      <c r="B10" s="117">
        <f>ROUND(E10,0)</f>
        <v>87</v>
      </c>
      <c r="C10" s="118">
        <f>A41</f>
        <v>43.433061889250816</v>
      </c>
      <c r="D10" s="119">
        <v>2</v>
      </c>
      <c r="E10" s="118">
        <f>D10*C10</f>
        <v>86.866123778501631</v>
      </c>
      <c r="F10" s="87"/>
      <c r="G10" s="86"/>
      <c r="H10" s="218"/>
      <c r="I10" s="218"/>
      <c r="J10" s="218"/>
      <c r="K10" s="218"/>
      <c r="L10" s="218"/>
      <c r="M10" s="218"/>
      <c r="N10" s="218"/>
      <c r="O10" s="218"/>
      <c r="P10" s="218"/>
      <c r="Q10" s="218"/>
      <c r="R10" s="218"/>
      <c r="S10" s="218"/>
    </row>
    <row r="11" spans="1:19" x14ac:dyDescent="0.2">
      <c r="A11" s="101"/>
      <c r="B11" s="101"/>
      <c r="C11" s="1"/>
      <c r="D11" s="88"/>
      <c r="E11" s="88"/>
      <c r="F11" s="88"/>
      <c r="G11" s="88"/>
      <c r="H11" s="218"/>
      <c r="I11" s="218"/>
      <c r="J11" s="218"/>
      <c r="K11" s="218"/>
      <c r="L11" s="218"/>
      <c r="M11" s="218"/>
      <c r="N11" s="218"/>
      <c r="O11" s="218"/>
      <c r="P11" s="218"/>
      <c r="Q11" s="218"/>
      <c r="R11" s="218"/>
      <c r="S11" s="218"/>
    </row>
    <row r="12" spans="1:19" x14ac:dyDescent="0.2">
      <c r="A12" s="103" t="s">
        <v>197</v>
      </c>
      <c r="B12" s="101"/>
      <c r="C12" s="1"/>
      <c r="D12" s="88"/>
      <c r="E12" s="88"/>
      <c r="F12" s="88"/>
      <c r="G12" s="88"/>
      <c r="H12" s="218"/>
      <c r="I12" s="218"/>
      <c r="J12" s="218"/>
      <c r="K12" s="218"/>
      <c r="L12" s="218"/>
      <c r="M12" s="218"/>
      <c r="N12" s="218"/>
      <c r="O12" s="218"/>
      <c r="P12" s="218"/>
      <c r="Q12" s="218"/>
      <c r="R12" s="218"/>
      <c r="S12" s="218"/>
    </row>
    <row r="13" spans="1:19" ht="38.25" x14ac:dyDescent="0.2">
      <c r="A13" s="104"/>
      <c r="B13" s="104" t="s">
        <v>195</v>
      </c>
      <c r="C13" s="154" t="s">
        <v>95</v>
      </c>
      <c r="D13" s="155" t="s">
        <v>96</v>
      </c>
      <c r="E13" s="116" t="s">
        <v>69</v>
      </c>
      <c r="F13" s="85"/>
      <c r="G13" s="85"/>
      <c r="H13" s="218"/>
      <c r="I13" s="218"/>
      <c r="J13" s="218"/>
      <c r="K13" s="218"/>
      <c r="L13" s="218"/>
      <c r="M13" s="218"/>
      <c r="N13" s="218"/>
      <c r="O13" s="218"/>
      <c r="P13" s="218"/>
      <c r="Q13" s="218"/>
      <c r="R13" s="218"/>
      <c r="S13" s="218"/>
    </row>
    <row r="14" spans="1:19" x14ac:dyDescent="0.2">
      <c r="A14" s="105"/>
      <c r="B14" s="117">
        <f>ROUND(E14,0)</f>
        <v>63</v>
      </c>
      <c r="C14" s="118">
        <f>A48</f>
        <v>31.648936521022257</v>
      </c>
      <c r="D14" s="119">
        <v>2</v>
      </c>
      <c r="E14" s="118">
        <f>D14*C14</f>
        <v>63.297873042044515</v>
      </c>
      <c r="F14" s="87"/>
      <c r="G14" s="86"/>
      <c r="H14" s="218"/>
      <c r="I14" s="218"/>
      <c r="J14" s="218"/>
      <c r="K14" s="218"/>
      <c r="L14" s="218"/>
      <c r="M14" s="218"/>
      <c r="N14" s="218"/>
      <c r="O14" s="218"/>
      <c r="P14" s="218"/>
      <c r="Q14" s="218"/>
      <c r="R14" s="218"/>
      <c r="S14" s="218"/>
    </row>
    <row r="15" spans="1:19" ht="13.5" thickBot="1" x14ac:dyDescent="0.25">
      <c r="A15" s="105"/>
      <c r="B15" s="105"/>
      <c r="C15" s="1"/>
      <c r="D15" s="120"/>
      <c r="E15" s="120"/>
      <c r="F15" s="89"/>
      <c r="G15" s="88"/>
      <c r="H15" s="218"/>
      <c r="I15" s="218"/>
      <c r="J15" s="218"/>
      <c r="K15" s="218"/>
      <c r="L15" s="218"/>
      <c r="M15" s="218"/>
      <c r="N15" s="218"/>
      <c r="O15" s="218"/>
      <c r="P15" s="218"/>
      <c r="Q15" s="218"/>
      <c r="R15" s="218"/>
      <c r="S15" s="218"/>
    </row>
    <row r="16" spans="1:19" ht="13.5" thickBot="1" x14ac:dyDescent="0.25">
      <c r="A16" s="103" t="s">
        <v>111</v>
      </c>
      <c r="B16" s="106"/>
      <c r="C16" s="1"/>
      <c r="D16" s="121"/>
      <c r="E16" s="86"/>
      <c r="F16" s="86"/>
      <c r="G16" s="88"/>
      <c r="H16" s="218"/>
      <c r="I16" s="218"/>
      <c r="J16" s="218"/>
      <c r="K16" s="218"/>
      <c r="L16" s="218"/>
      <c r="M16" s="218"/>
      <c r="N16" s="218"/>
      <c r="O16" s="218"/>
      <c r="P16" s="218"/>
      <c r="Q16" s="218"/>
      <c r="R16" s="218"/>
      <c r="S16" s="218"/>
    </row>
    <row r="17" spans="1:19" ht="38.25" x14ac:dyDescent="0.2">
      <c r="A17" s="105"/>
      <c r="B17" s="104" t="s">
        <v>195</v>
      </c>
      <c r="C17" s="154" t="s">
        <v>95</v>
      </c>
      <c r="D17" s="116" t="s">
        <v>94</v>
      </c>
      <c r="E17" s="116" t="s">
        <v>69</v>
      </c>
      <c r="F17" s="85"/>
      <c r="G17" s="85"/>
      <c r="H17" s="218"/>
      <c r="I17" s="218"/>
      <c r="J17" s="218"/>
      <c r="K17" s="218"/>
      <c r="L17" s="218"/>
      <c r="M17" s="218"/>
      <c r="N17" s="218"/>
      <c r="O17" s="218"/>
      <c r="P17" s="218"/>
      <c r="Q17" s="218"/>
      <c r="R17" s="218"/>
      <c r="S17" s="218"/>
    </row>
    <row r="18" spans="1:19" x14ac:dyDescent="0.2">
      <c r="A18" s="105"/>
      <c r="B18" s="117">
        <f>ROUND(E18,0)</f>
        <v>54</v>
      </c>
      <c r="C18" s="118">
        <v>33.72</v>
      </c>
      <c r="D18" s="119">
        <v>1.6</v>
      </c>
      <c r="E18" s="118">
        <f>D18*C18</f>
        <v>53.951999999999998</v>
      </c>
      <c r="F18" s="87"/>
      <c r="G18" s="86"/>
      <c r="H18" s="218"/>
      <c r="I18" s="218"/>
      <c r="J18" s="218"/>
      <c r="K18" s="218"/>
      <c r="L18" s="218"/>
      <c r="M18" s="218"/>
      <c r="N18" s="218"/>
      <c r="O18" s="218"/>
      <c r="P18" s="218"/>
      <c r="Q18" s="218"/>
      <c r="R18" s="218"/>
      <c r="S18" s="218"/>
    </row>
    <row r="19" spans="1:19" x14ac:dyDescent="0.2">
      <c r="A19" s="101"/>
      <c r="B19" s="101"/>
      <c r="C19" s="101"/>
      <c r="D19" s="101"/>
      <c r="E19" s="101"/>
      <c r="F19" s="1"/>
      <c r="G19" s="219"/>
      <c r="H19" s="219"/>
      <c r="I19" s="219"/>
      <c r="J19" s="219"/>
      <c r="K19" s="218"/>
      <c r="L19" s="218"/>
      <c r="M19" s="218"/>
      <c r="N19" s="218"/>
      <c r="O19" s="218"/>
      <c r="P19" s="218"/>
      <c r="Q19" s="218"/>
      <c r="R19" s="218"/>
      <c r="S19" s="218"/>
    </row>
    <row r="20" spans="1:19" ht="26.25" customHeight="1" x14ac:dyDescent="0.2">
      <c r="A20" s="217" t="s">
        <v>181</v>
      </c>
      <c r="B20" s="217"/>
      <c r="C20" s="217"/>
      <c r="D20" s="217"/>
      <c r="E20" s="217"/>
      <c r="F20" s="217"/>
      <c r="G20" s="217"/>
      <c r="H20" s="42"/>
      <c r="I20" s="218"/>
      <c r="J20" s="218"/>
      <c r="K20" s="218"/>
      <c r="L20" s="218"/>
      <c r="M20" s="218"/>
      <c r="N20" s="218"/>
      <c r="O20" s="218"/>
      <c r="P20" s="218"/>
      <c r="Q20" s="218"/>
      <c r="R20" s="218"/>
      <c r="S20" s="218"/>
    </row>
    <row r="21" spans="1:19" ht="19.5" customHeight="1" x14ac:dyDescent="0.2">
      <c r="A21" s="217"/>
      <c r="B21" s="217"/>
      <c r="C21" s="217"/>
      <c r="D21" s="217"/>
      <c r="E21" s="217"/>
      <c r="F21" s="217"/>
      <c r="G21" s="217"/>
      <c r="H21" s="218"/>
      <c r="I21" s="218"/>
      <c r="J21" s="218"/>
      <c r="K21" s="218"/>
      <c r="L21" s="218"/>
      <c r="M21" s="218"/>
      <c r="N21" s="218"/>
      <c r="O21" s="218"/>
      <c r="P21" s="218"/>
      <c r="Q21" s="218"/>
      <c r="R21" s="218"/>
      <c r="S21" s="218"/>
    </row>
    <row r="22" spans="1:19" ht="33.75" customHeight="1" x14ac:dyDescent="0.2">
      <c r="A22" s="217"/>
      <c r="B22" s="217"/>
      <c r="C22" s="217"/>
      <c r="D22" s="217"/>
      <c r="E22" s="217"/>
      <c r="F22" s="217"/>
      <c r="G22" s="217"/>
      <c r="H22" s="218"/>
      <c r="I22" s="218"/>
      <c r="J22" s="218"/>
      <c r="K22" s="218"/>
      <c r="L22" s="218"/>
      <c r="M22" s="218"/>
      <c r="N22" s="218"/>
      <c r="O22" s="218"/>
      <c r="P22" s="218"/>
      <c r="Q22" s="218"/>
      <c r="R22" s="218"/>
      <c r="S22" s="218"/>
    </row>
    <row r="23" spans="1:19" ht="21.75" customHeight="1" x14ac:dyDescent="0.2">
      <c r="A23" s="217" t="s">
        <v>182</v>
      </c>
      <c r="B23" s="217"/>
      <c r="C23" s="217"/>
      <c r="D23" s="217"/>
      <c r="E23" s="217"/>
      <c r="F23" s="217"/>
      <c r="G23" s="217"/>
      <c r="H23" s="218"/>
      <c r="I23" s="218"/>
      <c r="J23" s="218"/>
      <c r="K23" s="218"/>
      <c r="L23" s="218"/>
      <c r="M23" s="218"/>
      <c r="N23" s="218"/>
      <c r="O23" s="218"/>
      <c r="P23" s="218"/>
      <c r="Q23" s="218"/>
      <c r="R23" s="218"/>
      <c r="S23" s="218"/>
    </row>
    <row r="24" spans="1:19" ht="21.75" customHeight="1" x14ac:dyDescent="0.2">
      <c r="A24" s="217"/>
      <c r="B24" s="217"/>
      <c r="C24" s="217"/>
      <c r="D24" s="217"/>
      <c r="E24" s="217"/>
      <c r="F24" s="217"/>
      <c r="G24" s="217"/>
      <c r="H24" s="218"/>
      <c r="I24" s="218"/>
      <c r="J24" s="218"/>
      <c r="K24" s="218"/>
      <c r="L24" s="218"/>
      <c r="M24" s="218"/>
      <c r="N24" s="218"/>
      <c r="O24" s="218"/>
      <c r="P24" s="218"/>
      <c r="Q24" s="218"/>
      <c r="R24" s="218"/>
      <c r="S24" s="218"/>
    </row>
    <row r="25" spans="1:19" ht="27" customHeight="1" x14ac:dyDescent="0.2">
      <c r="A25" s="217"/>
      <c r="B25" s="217"/>
      <c r="C25" s="217"/>
      <c r="D25" s="217"/>
      <c r="E25" s="217"/>
      <c r="F25" s="217"/>
      <c r="G25" s="217"/>
      <c r="H25" s="218"/>
      <c r="I25" s="218"/>
      <c r="J25" s="218"/>
      <c r="K25" s="218"/>
      <c r="L25" s="218"/>
      <c r="M25" s="218"/>
      <c r="N25" s="218"/>
      <c r="O25" s="218"/>
      <c r="P25" s="218"/>
      <c r="Q25" s="218"/>
      <c r="R25" s="218"/>
      <c r="S25" s="218"/>
    </row>
    <row r="26" spans="1:19" ht="12.75" customHeight="1" x14ac:dyDescent="0.2">
      <c r="A26" s="217" t="s">
        <v>183</v>
      </c>
      <c r="B26" s="217"/>
      <c r="C26" s="217"/>
      <c r="D26" s="217"/>
      <c r="E26" s="217"/>
      <c r="F26" s="217"/>
      <c r="G26" s="217"/>
      <c r="H26" s="115"/>
      <c r="I26" s="115"/>
      <c r="J26" s="218"/>
      <c r="K26" s="218"/>
      <c r="L26" s="218"/>
      <c r="M26" s="218"/>
      <c r="N26" s="218"/>
      <c r="O26" s="218"/>
      <c r="P26" s="218"/>
      <c r="Q26" s="218"/>
      <c r="R26" s="218"/>
      <c r="S26" s="218"/>
    </row>
    <row r="27" spans="1:19" x14ac:dyDescent="0.2">
      <c r="A27" s="217"/>
      <c r="B27" s="217"/>
      <c r="C27" s="217"/>
      <c r="D27" s="217"/>
      <c r="E27" s="217"/>
      <c r="F27" s="217"/>
      <c r="G27" s="217"/>
      <c r="H27" s="115"/>
      <c r="I27" s="115"/>
      <c r="J27" s="218"/>
      <c r="K27" s="218"/>
      <c r="L27" s="218"/>
      <c r="M27" s="218"/>
      <c r="N27" s="218"/>
      <c r="O27" s="218"/>
      <c r="P27" s="218"/>
      <c r="Q27" s="218"/>
      <c r="R27" s="218"/>
      <c r="S27" s="218"/>
    </row>
    <row r="28" spans="1:19" ht="47.25" customHeight="1" x14ac:dyDescent="0.2">
      <c r="A28" s="217"/>
      <c r="B28" s="217"/>
      <c r="C28" s="217"/>
      <c r="D28" s="217"/>
      <c r="E28" s="217"/>
      <c r="F28" s="217"/>
      <c r="G28" s="217"/>
      <c r="H28" s="115"/>
      <c r="I28" s="115"/>
      <c r="J28" s="218"/>
      <c r="K28" s="218"/>
      <c r="L28" s="218"/>
      <c r="M28" s="218"/>
      <c r="N28" s="218"/>
      <c r="O28" s="218"/>
      <c r="P28" s="218"/>
      <c r="Q28" s="218"/>
      <c r="R28" s="218"/>
      <c r="S28" s="218"/>
    </row>
    <row r="29" spans="1:19" ht="12.75" customHeight="1" x14ac:dyDescent="0.2">
      <c r="A29" s="217" t="s">
        <v>198</v>
      </c>
      <c r="B29" s="217"/>
      <c r="C29" s="217"/>
      <c r="D29" s="217"/>
      <c r="E29" s="217"/>
      <c r="F29" s="217"/>
      <c r="G29" s="217"/>
      <c r="H29" s="115"/>
      <c r="I29" s="115"/>
      <c r="J29" s="218"/>
      <c r="K29" s="218"/>
      <c r="L29" s="218"/>
      <c r="M29" s="218"/>
      <c r="N29" s="218"/>
      <c r="O29" s="218"/>
      <c r="P29" s="218"/>
      <c r="Q29" s="218"/>
      <c r="R29" s="218"/>
      <c r="S29" s="218"/>
    </row>
    <row r="30" spans="1:19" ht="15" x14ac:dyDescent="0.25">
      <c r="A30" s="217"/>
      <c r="B30" s="217"/>
      <c r="C30" s="217"/>
      <c r="D30" s="217"/>
      <c r="E30" s="217"/>
      <c r="F30" s="217"/>
      <c r="G30" s="217"/>
      <c r="H30" s="220"/>
      <c r="I30" s="115"/>
      <c r="J30" s="218"/>
      <c r="K30" s="218"/>
      <c r="L30" s="218"/>
      <c r="M30" s="218"/>
      <c r="N30" s="218"/>
      <c r="O30" s="218"/>
      <c r="P30" s="218"/>
      <c r="Q30" s="218"/>
      <c r="R30" s="218"/>
      <c r="S30" s="218"/>
    </row>
    <row r="31" spans="1:19" x14ac:dyDescent="0.2">
      <c r="A31" s="217"/>
      <c r="B31" s="217"/>
      <c r="C31" s="217"/>
      <c r="D31" s="217"/>
      <c r="E31" s="217"/>
      <c r="F31" s="217"/>
      <c r="G31" s="217"/>
      <c r="H31" s="218"/>
      <c r="I31" s="218"/>
      <c r="J31" s="218"/>
      <c r="K31" s="218"/>
      <c r="L31" s="218"/>
      <c r="M31" s="218"/>
      <c r="N31" s="218"/>
      <c r="O31" s="218"/>
      <c r="P31" s="218"/>
      <c r="Q31" s="218"/>
      <c r="R31" s="218"/>
      <c r="S31" s="218"/>
    </row>
    <row r="32" spans="1:19" x14ac:dyDescent="0.2">
      <c r="A32" s="3"/>
      <c r="B32" s="1"/>
      <c r="C32" s="1"/>
      <c r="D32" s="1"/>
      <c r="E32" s="1"/>
      <c r="F32" s="1"/>
      <c r="G32" s="218"/>
      <c r="H32" s="218"/>
      <c r="I32" s="218"/>
      <c r="J32" s="218"/>
      <c r="K32" s="218"/>
      <c r="L32" s="218"/>
      <c r="M32" s="218"/>
      <c r="N32" s="218"/>
      <c r="O32" s="218"/>
      <c r="P32" s="218"/>
      <c r="Q32" s="218"/>
      <c r="R32" s="218"/>
      <c r="S32" s="218"/>
    </row>
    <row r="33" spans="1:19" x14ac:dyDescent="0.2">
      <c r="A33" s="103"/>
      <c r="B33" s="1"/>
      <c r="C33" s="1"/>
      <c r="D33" s="1"/>
      <c r="E33" s="1"/>
      <c r="F33" s="1"/>
      <c r="G33" s="218"/>
      <c r="H33" s="218"/>
      <c r="I33" s="218"/>
      <c r="J33" s="218"/>
      <c r="K33" s="218"/>
      <c r="L33" s="218"/>
      <c r="M33" s="218"/>
      <c r="N33" s="218"/>
      <c r="O33" s="218"/>
      <c r="P33" s="218"/>
      <c r="Q33" s="218"/>
      <c r="R33" s="218"/>
      <c r="S33" s="218"/>
    </row>
    <row r="34" spans="1:19" x14ac:dyDescent="0.2">
      <c r="A34" s="221" t="s">
        <v>98</v>
      </c>
      <c r="B34" s="42"/>
      <c r="C34" s="42"/>
      <c r="D34" s="42"/>
      <c r="E34" s="42"/>
      <c r="F34" s="42"/>
      <c r="G34" s="42"/>
      <c r="H34" s="218"/>
      <c r="I34" s="218"/>
      <c r="J34" s="218"/>
      <c r="K34" s="218"/>
      <c r="L34" s="218"/>
      <c r="M34" s="218"/>
      <c r="N34" s="218"/>
      <c r="O34" s="218"/>
      <c r="P34" s="218"/>
      <c r="Q34" s="218"/>
      <c r="R34" s="218"/>
      <c r="S34" s="218"/>
    </row>
    <row r="35" spans="1:19" x14ac:dyDescent="0.2">
      <c r="A35" s="42"/>
      <c r="B35" s="42"/>
      <c r="C35" s="42"/>
      <c r="D35" s="42"/>
      <c r="E35" s="42"/>
      <c r="F35" s="42"/>
      <c r="G35" s="42"/>
      <c r="H35" s="218"/>
      <c r="I35" s="218"/>
      <c r="J35" s="218"/>
      <c r="K35" s="218"/>
      <c r="L35" s="218"/>
      <c r="M35" s="218"/>
      <c r="N35" s="218"/>
      <c r="O35" s="218"/>
      <c r="P35" s="218"/>
      <c r="Q35" s="218"/>
      <c r="R35" s="218"/>
      <c r="S35" s="218"/>
    </row>
    <row r="36" spans="1:19" x14ac:dyDescent="0.2">
      <c r="A36" s="222" t="s">
        <v>107</v>
      </c>
      <c r="B36" s="42"/>
      <c r="C36" s="42"/>
      <c r="D36" s="42"/>
      <c r="E36" s="42"/>
      <c r="F36" s="42"/>
      <c r="G36" s="42"/>
      <c r="H36" s="218"/>
      <c r="I36" s="218"/>
      <c r="J36" s="218"/>
      <c r="K36" s="218"/>
      <c r="L36" s="218"/>
      <c r="M36" s="218"/>
      <c r="N36" s="218"/>
      <c r="O36" s="218"/>
      <c r="P36" s="218"/>
      <c r="Q36" s="218"/>
      <c r="R36" s="218"/>
      <c r="S36" s="218"/>
    </row>
    <row r="37" spans="1:19" x14ac:dyDescent="0.2">
      <c r="A37" s="42">
        <v>42.33</v>
      </c>
      <c r="B37" s="42" t="s">
        <v>99</v>
      </c>
      <c r="C37" s="42" t="s">
        <v>100</v>
      </c>
      <c r="D37" s="42"/>
      <c r="E37" s="42"/>
      <c r="F37" s="42"/>
      <c r="G37" s="42" t="s">
        <v>101</v>
      </c>
      <c r="H37" s="218"/>
      <c r="I37" s="218"/>
      <c r="J37" s="218"/>
      <c r="K37" s="218"/>
      <c r="L37" s="218"/>
      <c r="M37" s="218"/>
      <c r="N37" s="218"/>
      <c r="O37" s="218"/>
      <c r="P37" s="218"/>
      <c r="Q37" s="218"/>
      <c r="R37" s="218"/>
      <c r="S37" s="218"/>
    </row>
    <row r="38" spans="1:19" x14ac:dyDescent="0.2">
      <c r="A38" s="42"/>
      <c r="B38" s="42" t="s">
        <v>102</v>
      </c>
      <c r="C38" s="42"/>
      <c r="D38" s="42"/>
      <c r="E38" s="42"/>
      <c r="F38" s="42"/>
      <c r="G38" s="42"/>
      <c r="H38" s="218"/>
      <c r="I38" s="218"/>
      <c r="J38" s="218"/>
      <c r="K38" s="218"/>
      <c r="L38" s="218"/>
      <c r="M38" s="218"/>
      <c r="N38" s="218"/>
      <c r="O38" s="218"/>
      <c r="P38" s="218"/>
      <c r="Q38" s="218"/>
      <c r="R38" s="218"/>
      <c r="S38" s="218"/>
    </row>
    <row r="39" spans="1:19" x14ac:dyDescent="0.2">
      <c r="A39" s="42"/>
      <c r="B39" s="42" t="s">
        <v>103</v>
      </c>
      <c r="C39" s="42"/>
      <c r="D39" s="42">
        <v>122.8</v>
      </c>
      <c r="E39" s="42"/>
      <c r="F39" s="42"/>
      <c r="G39" s="42"/>
      <c r="H39" s="218"/>
      <c r="I39" s="218"/>
      <c r="J39" s="218"/>
      <c r="K39" s="218"/>
      <c r="L39" s="218"/>
      <c r="M39" s="218"/>
      <c r="N39" s="218"/>
      <c r="O39" s="218"/>
      <c r="P39" s="218"/>
      <c r="Q39" s="218"/>
      <c r="R39" s="218"/>
      <c r="S39" s="218"/>
    </row>
    <row r="40" spans="1:19" x14ac:dyDescent="0.2">
      <c r="A40" s="42"/>
      <c r="B40" s="42" t="s">
        <v>104</v>
      </c>
      <c r="C40" s="42"/>
      <c r="D40" s="223">
        <v>126</v>
      </c>
      <c r="E40" s="42"/>
      <c r="F40" s="42" t="s">
        <v>113</v>
      </c>
      <c r="G40" s="42"/>
      <c r="H40" s="218"/>
      <c r="I40" s="218"/>
      <c r="J40" s="218"/>
      <c r="K40" s="218"/>
      <c r="L40" s="218"/>
      <c r="M40" s="218"/>
      <c r="N40" s="218"/>
      <c r="O40" s="218"/>
      <c r="P40" s="218"/>
      <c r="Q40" s="218"/>
      <c r="R40" s="218"/>
      <c r="S40" s="218"/>
    </row>
    <row r="41" spans="1:19" x14ac:dyDescent="0.2">
      <c r="A41" s="224">
        <f>A37*D40/D39</f>
        <v>43.433061889250816</v>
      </c>
      <c r="B41" s="42" t="s">
        <v>105</v>
      </c>
      <c r="C41" s="42"/>
      <c r="D41" s="42" t="s">
        <v>106</v>
      </c>
      <c r="E41" s="42"/>
      <c r="F41" s="42"/>
      <c r="G41" s="42"/>
      <c r="H41" s="218"/>
      <c r="I41" s="218"/>
      <c r="J41" s="218"/>
      <c r="K41" s="218"/>
      <c r="L41" s="218"/>
      <c r="M41" s="218"/>
      <c r="N41" s="218"/>
      <c r="O41" s="218"/>
      <c r="P41" s="218"/>
      <c r="Q41" s="218"/>
      <c r="R41" s="218"/>
      <c r="S41" s="218"/>
    </row>
    <row r="42" spans="1:19" x14ac:dyDescent="0.2">
      <c r="A42" s="42"/>
      <c r="B42" s="42"/>
      <c r="C42" s="42"/>
      <c r="D42" s="42"/>
      <c r="E42" s="42"/>
      <c r="F42" s="42"/>
      <c r="G42" s="42"/>
      <c r="H42" s="218"/>
      <c r="I42" s="218"/>
      <c r="J42" s="218"/>
      <c r="K42" s="218"/>
      <c r="L42" s="218"/>
      <c r="M42" s="218"/>
      <c r="N42" s="218"/>
      <c r="O42" s="218"/>
      <c r="P42" s="218"/>
      <c r="Q42" s="218"/>
      <c r="R42" s="218"/>
      <c r="S42" s="218"/>
    </row>
    <row r="43" spans="1:19" x14ac:dyDescent="0.2">
      <c r="A43" s="222" t="s">
        <v>110</v>
      </c>
      <c r="B43" s="42"/>
      <c r="C43" s="42"/>
      <c r="D43" s="42"/>
      <c r="E43" s="42"/>
      <c r="F43" s="42"/>
      <c r="G43" s="42"/>
      <c r="H43" s="218"/>
      <c r="I43" s="218"/>
      <c r="J43" s="218"/>
      <c r="K43" s="218"/>
      <c r="L43" s="218"/>
      <c r="M43" s="218"/>
      <c r="N43" s="218"/>
      <c r="O43" s="218"/>
      <c r="P43" s="218"/>
      <c r="Q43" s="218"/>
      <c r="R43" s="218"/>
      <c r="S43" s="218"/>
    </row>
    <row r="44" spans="1:19" x14ac:dyDescent="0.2">
      <c r="A44" s="42">
        <v>31.06</v>
      </c>
      <c r="B44" s="42" t="s">
        <v>99</v>
      </c>
      <c r="C44" s="42" t="s">
        <v>100</v>
      </c>
      <c r="D44" s="42"/>
      <c r="E44" s="42"/>
      <c r="F44" s="42"/>
      <c r="G44" s="42" t="s">
        <v>108</v>
      </c>
      <c r="H44" s="218"/>
      <c r="I44" s="218"/>
      <c r="J44" s="218"/>
      <c r="K44" s="218"/>
      <c r="L44" s="218"/>
      <c r="M44" s="218"/>
      <c r="N44" s="218"/>
      <c r="O44" s="218"/>
      <c r="P44" s="218"/>
      <c r="Q44" s="218"/>
      <c r="R44" s="218"/>
      <c r="S44" s="218"/>
    </row>
    <row r="45" spans="1:19" x14ac:dyDescent="0.2">
      <c r="A45" s="42"/>
      <c r="B45" s="42" t="s">
        <v>109</v>
      </c>
      <c r="C45" s="42"/>
      <c r="D45" s="42"/>
      <c r="E45" s="42"/>
      <c r="F45" s="42"/>
      <c r="G45" s="42"/>
      <c r="H45" s="218"/>
      <c r="I45" s="218"/>
      <c r="J45" s="218"/>
      <c r="K45" s="218"/>
      <c r="L45" s="218"/>
      <c r="M45" s="218"/>
      <c r="N45" s="218"/>
      <c r="O45" s="218"/>
      <c r="P45" s="218"/>
      <c r="Q45" s="218"/>
      <c r="R45" s="218"/>
      <c r="S45" s="218"/>
    </row>
    <row r="46" spans="1:19" x14ac:dyDescent="0.2">
      <c r="A46" s="42"/>
      <c r="B46" s="42" t="s">
        <v>103</v>
      </c>
      <c r="C46" s="42"/>
      <c r="D46" s="42">
        <v>121.3</v>
      </c>
      <c r="E46" s="42"/>
      <c r="F46" s="42"/>
      <c r="G46" s="42"/>
      <c r="H46" s="218"/>
      <c r="I46" s="218"/>
      <c r="J46" s="218"/>
      <c r="K46" s="218"/>
      <c r="L46" s="218"/>
      <c r="M46" s="218"/>
      <c r="N46" s="218"/>
      <c r="O46" s="218"/>
      <c r="P46" s="218"/>
      <c r="Q46" s="218"/>
      <c r="R46" s="218"/>
      <c r="S46" s="218"/>
    </row>
    <row r="47" spans="1:19" x14ac:dyDescent="0.2">
      <c r="A47" s="42"/>
      <c r="B47" s="42" t="s">
        <v>104</v>
      </c>
      <c r="C47" s="42"/>
      <c r="D47" s="42">
        <v>123.6</v>
      </c>
      <c r="E47" s="42"/>
      <c r="F47" s="42" t="s">
        <v>113</v>
      </c>
      <c r="G47" s="42"/>
      <c r="H47" s="218"/>
      <c r="I47" s="218"/>
      <c r="J47" s="218"/>
      <c r="K47" s="218"/>
      <c r="L47" s="218"/>
      <c r="M47" s="218"/>
      <c r="N47" s="218"/>
      <c r="O47" s="218"/>
      <c r="P47" s="218"/>
      <c r="Q47" s="218"/>
      <c r="R47" s="218"/>
      <c r="S47" s="218"/>
    </row>
    <row r="48" spans="1:19" x14ac:dyDescent="0.2">
      <c r="A48" s="224">
        <f>A44*D47/D46</f>
        <v>31.648936521022257</v>
      </c>
      <c r="B48" s="42" t="s">
        <v>105</v>
      </c>
      <c r="C48" s="42"/>
      <c r="D48" s="42" t="s">
        <v>106</v>
      </c>
      <c r="E48" s="42"/>
      <c r="F48" s="42"/>
      <c r="G48" s="42"/>
      <c r="H48" s="218"/>
      <c r="I48" s="218"/>
      <c r="J48" s="218"/>
      <c r="K48" s="218"/>
      <c r="L48" s="218"/>
      <c r="M48" s="218"/>
      <c r="N48" s="218"/>
      <c r="O48" s="218"/>
      <c r="P48" s="218"/>
      <c r="Q48" s="218"/>
      <c r="R48" s="218"/>
      <c r="S48" s="218"/>
    </row>
    <row r="49" spans="1:19" x14ac:dyDescent="0.2">
      <c r="A49" s="42"/>
      <c r="B49" s="42"/>
      <c r="C49" s="42"/>
      <c r="D49" s="42"/>
      <c r="E49" s="42"/>
      <c r="F49" s="42"/>
      <c r="G49" s="42"/>
      <c r="H49" s="218"/>
      <c r="I49" s="218"/>
      <c r="J49" s="218"/>
      <c r="K49" s="218"/>
      <c r="L49" s="218"/>
      <c r="M49" s="218"/>
      <c r="N49" s="218"/>
      <c r="O49" s="218"/>
      <c r="P49" s="218"/>
      <c r="Q49" s="218"/>
      <c r="R49" s="218"/>
      <c r="S49" s="218"/>
    </row>
    <row r="50" spans="1:19" x14ac:dyDescent="0.2">
      <c r="A50" s="218"/>
      <c r="B50" s="218"/>
      <c r="C50" s="218"/>
      <c r="D50" s="218"/>
      <c r="E50" s="218"/>
      <c r="F50" s="218"/>
      <c r="G50" s="218"/>
      <c r="H50" s="218"/>
      <c r="I50" s="218"/>
      <c r="J50" s="218"/>
      <c r="K50" s="218"/>
      <c r="L50" s="218"/>
      <c r="M50" s="218"/>
      <c r="N50" s="218"/>
      <c r="O50" s="218"/>
      <c r="P50" s="218"/>
      <c r="Q50" s="218"/>
      <c r="R50" s="218"/>
      <c r="S50" s="218"/>
    </row>
    <row r="51" spans="1:19" x14ac:dyDescent="0.2">
      <c r="A51" s="218"/>
      <c r="B51" s="218"/>
      <c r="C51" s="218"/>
      <c r="D51" s="218"/>
      <c r="E51" s="218"/>
      <c r="F51" s="218"/>
      <c r="G51" s="218"/>
      <c r="H51" s="218"/>
      <c r="I51" s="218"/>
      <c r="J51" s="218"/>
      <c r="K51" s="218"/>
      <c r="L51" s="218"/>
      <c r="M51" s="218"/>
      <c r="N51" s="218"/>
      <c r="O51" s="218"/>
      <c r="P51" s="218"/>
      <c r="Q51" s="218"/>
      <c r="R51" s="218"/>
      <c r="S51" s="218"/>
    </row>
    <row r="52" spans="1:19" x14ac:dyDescent="0.2">
      <c r="A52" s="218"/>
      <c r="B52" s="218"/>
      <c r="C52" s="218"/>
      <c r="D52" s="218"/>
      <c r="E52" s="218"/>
      <c r="F52" s="218"/>
      <c r="G52" s="218"/>
      <c r="H52" s="218"/>
      <c r="I52" s="218"/>
      <c r="J52" s="218"/>
      <c r="K52" s="218"/>
      <c r="L52" s="218"/>
      <c r="M52" s="218"/>
      <c r="N52" s="218"/>
      <c r="O52" s="218"/>
      <c r="P52" s="218"/>
      <c r="Q52" s="218"/>
      <c r="R52" s="218"/>
      <c r="S52" s="218"/>
    </row>
    <row r="53" spans="1:19" x14ac:dyDescent="0.2">
      <c r="A53" s="218"/>
      <c r="B53" s="218"/>
      <c r="C53" s="218"/>
      <c r="D53" s="218"/>
      <c r="E53" s="218"/>
      <c r="F53" s="218"/>
      <c r="G53" s="218"/>
      <c r="H53" s="218"/>
      <c r="I53" s="218"/>
      <c r="J53" s="218"/>
      <c r="K53" s="218"/>
      <c r="L53" s="218"/>
      <c r="M53" s="218"/>
      <c r="N53" s="218"/>
      <c r="O53" s="218"/>
      <c r="P53" s="218"/>
      <c r="Q53" s="218"/>
      <c r="R53" s="218"/>
      <c r="S53" s="218"/>
    </row>
    <row r="54" spans="1:19" x14ac:dyDescent="0.2">
      <c r="A54" s="218"/>
      <c r="B54" s="218"/>
      <c r="C54" s="218"/>
      <c r="D54" s="218"/>
      <c r="E54" s="218"/>
      <c r="F54" s="218"/>
      <c r="G54" s="218"/>
      <c r="H54" s="218"/>
      <c r="I54" s="218"/>
      <c r="J54" s="218"/>
      <c r="K54" s="218"/>
      <c r="L54" s="218"/>
      <c r="M54" s="218"/>
      <c r="N54" s="218"/>
      <c r="O54" s="218"/>
      <c r="P54" s="218"/>
      <c r="Q54" s="218"/>
      <c r="R54" s="218"/>
      <c r="S54" s="218"/>
    </row>
    <row r="55" spans="1:19" x14ac:dyDescent="0.2">
      <c r="A55" s="218"/>
      <c r="B55" s="218"/>
      <c r="C55" s="218"/>
      <c r="D55" s="218"/>
      <c r="E55" s="218"/>
      <c r="F55" s="218"/>
      <c r="G55" s="218"/>
      <c r="H55" s="218"/>
      <c r="I55" s="218"/>
      <c r="J55" s="218"/>
      <c r="K55" s="218"/>
      <c r="L55" s="218"/>
      <c r="M55" s="218"/>
      <c r="N55" s="218"/>
      <c r="O55" s="218"/>
      <c r="P55" s="218"/>
      <c r="Q55" s="218"/>
      <c r="R55" s="218"/>
      <c r="S55" s="218"/>
    </row>
    <row r="56" spans="1:19" x14ac:dyDescent="0.2">
      <c r="A56" s="218"/>
      <c r="B56" s="218"/>
      <c r="C56" s="218"/>
      <c r="D56" s="218"/>
      <c r="E56" s="218"/>
      <c r="F56" s="218"/>
      <c r="G56" s="218"/>
      <c r="H56" s="218"/>
      <c r="I56" s="218"/>
      <c r="J56" s="218"/>
      <c r="K56" s="218"/>
      <c r="L56" s="218"/>
      <c r="M56" s="218"/>
      <c r="N56" s="218"/>
      <c r="O56" s="218"/>
      <c r="P56" s="218"/>
      <c r="Q56" s="218"/>
      <c r="R56" s="218"/>
      <c r="S56" s="218"/>
    </row>
    <row r="57" spans="1:19" x14ac:dyDescent="0.2">
      <c r="A57" s="218"/>
      <c r="B57" s="218"/>
      <c r="C57" s="218"/>
      <c r="D57" s="218"/>
      <c r="E57" s="218"/>
      <c r="F57" s="218"/>
      <c r="G57" s="218"/>
      <c r="H57" s="218"/>
      <c r="I57" s="218"/>
      <c r="J57" s="218"/>
      <c r="K57" s="218"/>
      <c r="L57" s="218"/>
      <c r="M57" s="218"/>
      <c r="N57" s="218"/>
      <c r="O57" s="218"/>
      <c r="P57" s="218"/>
      <c r="Q57" s="218"/>
      <c r="R57" s="218"/>
      <c r="S57" s="218"/>
    </row>
    <row r="58" spans="1:19" x14ac:dyDescent="0.2">
      <c r="A58" s="218"/>
      <c r="B58" s="218"/>
      <c r="C58" s="218"/>
      <c r="D58" s="218"/>
      <c r="E58" s="218"/>
      <c r="F58" s="218"/>
      <c r="G58" s="218"/>
      <c r="H58" s="218"/>
      <c r="I58" s="218"/>
      <c r="J58" s="218"/>
      <c r="K58" s="218"/>
      <c r="L58" s="218"/>
      <c r="M58" s="218"/>
      <c r="N58" s="218"/>
      <c r="O58" s="218"/>
      <c r="P58" s="218"/>
      <c r="Q58" s="218"/>
      <c r="R58" s="218"/>
      <c r="S58" s="218"/>
    </row>
  </sheetData>
  <mergeCells count="4">
    <mergeCell ref="A20:G22"/>
    <mergeCell ref="A26:G28"/>
    <mergeCell ref="A29:G31"/>
    <mergeCell ref="A23:G25"/>
  </mergeCells>
  <phoneticPr fontId="0" type="noConversion"/>
  <pageMargins left="0.75" right="0.75" top="1" bottom="1" header="0.5" footer="0.5"/>
  <pageSetup scale="89" orientation="landscape" r:id="rId1"/>
  <headerFooter alignWithMargins="0">
    <oddFooter>&amp;C&amp;12Page A-2</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O43"/>
  <sheetViews>
    <sheetView showGridLines="0" defaultGridColor="0" colorId="22" zoomScaleNormal="100" zoomScaleSheetLayoutView="100" workbookViewId="0"/>
  </sheetViews>
  <sheetFormatPr defaultColWidth="9.7109375" defaultRowHeight="12.75" x14ac:dyDescent="0.2"/>
  <cols>
    <col min="1" max="1" width="33.7109375" customWidth="1"/>
    <col min="2" max="4" width="11.5703125" customWidth="1"/>
    <col min="5" max="5" width="11.42578125" customWidth="1"/>
    <col min="6" max="6" width="10.7109375" customWidth="1"/>
    <col min="8" max="8" width="11.140625" customWidth="1"/>
    <col min="9" max="12" width="13.7109375" customWidth="1"/>
  </cols>
  <sheetData>
    <row r="1" spans="1:13" x14ac:dyDescent="0.2">
      <c r="A1" s="8" t="s">
        <v>64</v>
      </c>
      <c r="B1" s="42"/>
      <c r="C1" s="42"/>
      <c r="D1" s="42"/>
      <c r="E1" s="42"/>
      <c r="F1" s="42"/>
      <c r="G1" s="42"/>
      <c r="H1" s="42"/>
      <c r="I1" s="42"/>
      <c r="J1" s="42"/>
      <c r="K1" s="42"/>
      <c r="L1" s="42"/>
      <c r="M1" s="42"/>
    </row>
    <row r="2" spans="1:13" x14ac:dyDescent="0.2">
      <c r="A2" s="8" t="s">
        <v>180</v>
      </c>
      <c r="B2" s="42"/>
      <c r="C2" s="42"/>
      <c r="D2" s="42"/>
      <c r="E2" s="42"/>
      <c r="F2" s="42"/>
      <c r="G2" s="42"/>
      <c r="H2" s="42"/>
      <c r="I2" s="42"/>
      <c r="J2" s="42"/>
      <c r="K2" s="42"/>
      <c r="L2" s="42"/>
      <c r="M2" s="42"/>
    </row>
    <row r="3" spans="1:13" x14ac:dyDescent="0.2">
      <c r="A3" s="42"/>
      <c r="B3" s="10"/>
      <c r="C3" s="10"/>
      <c r="D3" s="10"/>
      <c r="E3" s="10"/>
      <c r="F3" s="10"/>
      <c r="G3" s="10"/>
      <c r="H3" s="10"/>
      <c r="I3" s="10"/>
      <c r="J3" s="10"/>
      <c r="K3" s="10"/>
      <c r="L3" s="10"/>
      <c r="M3" s="42"/>
    </row>
    <row r="4" spans="1:13" ht="39" thickBot="1" x14ac:dyDescent="0.25">
      <c r="A4" s="10" t="s">
        <v>6</v>
      </c>
      <c r="B4" s="11" t="s">
        <v>7</v>
      </c>
      <c r="C4" s="11" t="s">
        <v>57</v>
      </c>
      <c r="D4" s="11" t="s">
        <v>8</v>
      </c>
      <c r="E4" s="12" t="s">
        <v>51</v>
      </c>
      <c r="F4" s="12" t="s">
        <v>9</v>
      </c>
      <c r="G4" s="11" t="s">
        <v>12</v>
      </c>
      <c r="H4" s="11" t="s">
        <v>13</v>
      </c>
      <c r="I4" s="11"/>
      <c r="J4" s="13"/>
      <c r="K4" s="13"/>
      <c r="L4" s="13"/>
      <c r="M4" s="13"/>
    </row>
    <row r="5" spans="1:13" ht="13.5" thickBot="1" x14ac:dyDescent="0.25">
      <c r="A5" s="14" t="s">
        <v>178</v>
      </c>
      <c r="B5" s="15"/>
      <c r="C5" s="16"/>
      <c r="D5" s="16"/>
      <c r="E5" s="17"/>
      <c r="F5" s="18">
        <f>RATES!B14</f>
        <v>63</v>
      </c>
      <c r="G5" s="19"/>
      <c r="H5" s="20"/>
      <c r="I5" s="9"/>
      <c r="J5" s="9"/>
      <c r="K5" s="9"/>
      <c r="L5" s="9"/>
      <c r="M5" s="42"/>
    </row>
    <row r="6" spans="1:13" ht="15" thickBot="1" x14ac:dyDescent="0.25">
      <c r="A6" s="15" t="s">
        <v>146</v>
      </c>
      <c r="B6" s="24">
        <f>UNIVERSE!B$19</f>
        <v>2</v>
      </c>
      <c r="C6" s="25">
        <v>1</v>
      </c>
      <c r="D6" s="26">
        <f t="shared" ref="D6:D11" si="0">B6*C6/3</f>
        <v>0.66666666666666663</v>
      </c>
      <c r="E6" s="24">
        <v>5</v>
      </c>
      <c r="F6" s="29">
        <f>F5*E6</f>
        <v>315</v>
      </c>
      <c r="G6" s="24">
        <f t="shared" ref="G6:G11" si="1">D6*E6</f>
        <v>3.333333333333333</v>
      </c>
      <c r="H6" s="29">
        <f t="shared" ref="H6:H11" si="2">D6*(F6)</f>
        <v>210</v>
      </c>
      <c r="I6" s="32"/>
      <c r="J6" s="32"/>
      <c r="K6" s="32"/>
      <c r="L6" s="32"/>
      <c r="M6" s="42"/>
    </row>
    <row r="7" spans="1:13" ht="27.75" thickBot="1" x14ac:dyDescent="0.25">
      <c r="A7" s="138" t="s">
        <v>215</v>
      </c>
      <c r="B7" s="24">
        <v>2</v>
      </c>
      <c r="C7" s="24">
        <v>1</v>
      </c>
      <c r="D7" s="26">
        <f t="shared" si="0"/>
        <v>0.66666666666666663</v>
      </c>
      <c r="E7" s="24">
        <v>55</v>
      </c>
      <c r="F7" s="29">
        <f>$F$5*E7</f>
        <v>3465</v>
      </c>
      <c r="G7" s="24">
        <f t="shared" si="1"/>
        <v>36.666666666666664</v>
      </c>
      <c r="H7" s="29">
        <f t="shared" si="2"/>
        <v>2310</v>
      </c>
      <c r="I7" s="32"/>
      <c r="J7" s="32"/>
      <c r="K7" s="32"/>
      <c r="L7" s="32"/>
      <c r="M7" s="42"/>
    </row>
    <row r="8" spans="1:13" ht="27.75" thickBot="1" x14ac:dyDescent="0.25">
      <c r="A8" s="138" t="s">
        <v>216</v>
      </c>
      <c r="B8" s="24">
        <v>0</v>
      </c>
      <c r="C8" s="24">
        <v>1</v>
      </c>
      <c r="D8" s="26">
        <f t="shared" si="0"/>
        <v>0</v>
      </c>
      <c r="E8" s="24">
        <v>263</v>
      </c>
      <c r="F8" s="29">
        <f t="shared" ref="F8:F9" si="3">$F$5*E8</f>
        <v>16569</v>
      </c>
      <c r="G8" s="24">
        <f t="shared" ref="G8" si="4">D8*E8</f>
        <v>0</v>
      </c>
      <c r="H8" s="29">
        <f t="shared" ref="H8" si="5">D8*(F8)</f>
        <v>0</v>
      </c>
      <c r="I8" s="32"/>
      <c r="J8" s="32"/>
      <c r="K8" s="32"/>
      <c r="L8" s="32"/>
      <c r="M8" s="42"/>
    </row>
    <row r="9" spans="1:13" ht="15" thickBot="1" x14ac:dyDescent="0.25">
      <c r="A9" s="15" t="s">
        <v>217</v>
      </c>
      <c r="B9" s="24">
        <v>0</v>
      </c>
      <c r="C9" s="24">
        <v>1</v>
      </c>
      <c r="D9" s="26">
        <f t="shared" si="0"/>
        <v>0</v>
      </c>
      <c r="E9" s="24">
        <v>40</v>
      </c>
      <c r="F9" s="29">
        <f t="shared" si="3"/>
        <v>2520</v>
      </c>
      <c r="G9" s="24">
        <f t="shared" si="1"/>
        <v>0</v>
      </c>
      <c r="H9" s="29">
        <f t="shared" si="2"/>
        <v>0</v>
      </c>
      <c r="I9" s="32"/>
      <c r="J9" s="32"/>
      <c r="K9" s="32"/>
      <c r="L9" s="32"/>
      <c r="M9" s="42"/>
    </row>
    <row r="10" spans="1:13" ht="15" thickBot="1" x14ac:dyDescent="0.25">
      <c r="A10" s="56" t="s">
        <v>218</v>
      </c>
      <c r="B10" s="24">
        <f>UNIVERSE!B19+UNIVERSE!B20</f>
        <v>2</v>
      </c>
      <c r="C10" s="57">
        <v>3</v>
      </c>
      <c r="D10" s="58">
        <f t="shared" si="0"/>
        <v>2</v>
      </c>
      <c r="E10" s="57">
        <v>16</v>
      </c>
      <c r="F10" s="59">
        <f>F5*E10</f>
        <v>1008</v>
      </c>
      <c r="G10" s="57">
        <f t="shared" si="1"/>
        <v>32</v>
      </c>
      <c r="H10" s="59">
        <f t="shared" si="2"/>
        <v>2016</v>
      </c>
      <c r="I10" s="32"/>
      <c r="J10" s="32"/>
      <c r="K10" s="32"/>
      <c r="L10" s="32"/>
      <c r="M10" s="42"/>
    </row>
    <row r="11" spans="1:13" ht="15" thickBot="1" x14ac:dyDescent="0.25">
      <c r="A11" s="15" t="s">
        <v>219</v>
      </c>
      <c r="B11" s="24">
        <f>B10</f>
        <v>2</v>
      </c>
      <c r="C11" s="24">
        <v>3</v>
      </c>
      <c r="D11" s="26">
        <f t="shared" si="0"/>
        <v>2</v>
      </c>
      <c r="E11" s="24">
        <v>8</v>
      </c>
      <c r="F11" s="29">
        <f>F5*E11</f>
        <v>504</v>
      </c>
      <c r="G11" s="24">
        <f t="shared" si="1"/>
        <v>16</v>
      </c>
      <c r="H11" s="29">
        <f t="shared" si="2"/>
        <v>1008</v>
      </c>
      <c r="I11" s="32"/>
      <c r="J11" s="32"/>
      <c r="K11" s="32"/>
      <c r="L11" s="32"/>
      <c r="M11" s="42"/>
    </row>
    <row r="12" spans="1:13" ht="26.25" thickBot="1" x14ac:dyDescent="0.25">
      <c r="A12" s="36"/>
      <c r="B12" s="38"/>
      <c r="C12" s="138" t="s">
        <v>133</v>
      </c>
      <c r="D12" s="150">
        <f>SUM(D6:D11)</f>
        <v>5.333333333333333</v>
      </c>
      <c r="E12" s="37"/>
      <c r="F12" s="39" t="s">
        <v>20</v>
      </c>
      <c r="G12" s="54">
        <f>SUM(G6:G11)</f>
        <v>88</v>
      </c>
      <c r="H12" s="40">
        <f>SUM(H6:H11)</f>
        <v>5544</v>
      </c>
      <c r="I12" s="32"/>
      <c r="J12" s="32"/>
      <c r="K12" s="32"/>
      <c r="L12" s="32"/>
      <c r="M12" s="42"/>
    </row>
    <row r="13" spans="1:13" x14ac:dyDescent="0.2">
      <c r="A13" s="42"/>
      <c r="B13" s="42"/>
      <c r="C13" s="42"/>
      <c r="D13" s="139"/>
      <c r="E13" s="42"/>
      <c r="F13" s="42"/>
      <c r="G13" s="42"/>
      <c r="H13" s="42"/>
      <c r="I13" s="42"/>
      <c r="J13" s="42"/>
      <c r="K13" s="42"/>
      <c r="L13" s="42"/>
      <c r="M13" s="42"/>
    </row>
    <row r="14" spans="1:13" x14ac:dyDescent="0.2">
      <c r="A14" s="9" t="s">
        <v>220</v>
      </c>
      <c r="B14" s="42"/>
      <c r="C14" s="42"/>
      <c r="D14" s="42"/>
      <c r="E14" s="42"/>
      <c r="F14" s="42"/>
      <c r="G14" s="42"/>
      <c r="H14" s="42"/>
      <c r="I14" s="42"/>
      <c r="J14" s="42"/>
      <c r="K14" s="42"/>
      <c r="L14" s="42"/>
      <c r="M14" s="42"/>
    </row>
    <row r="15" spans="1:13" x14ac:dyDescent="0.2">
      <c r="A15" s="42" t="s">
        <v>93</v>
      </c>
      <c r="B15" s="42"/>
      <c r="C15" s="42"/>
      <c r="D15" s="42"/>
      <c r="E15" s="42"/>
      <c r="F15" s="42"/>
      <c r="G15" s="42"/>
      <c r="H15" s="42"/>
      <c r="I15" s="42"/>
      <c r="J15" s="42"/>
      <c r="K15" s="42"/>
      <c r="L15" s="42"/>
      <c r="M15" s="42"/>
    </row>
    <row r="16" spans="1:13" x14ac:dyDescent="0.2">
      <c r="A16" s="9" t="s">
        <v>221</v>
      </c>
      <c r="B16" s="42"/>
      <c r="C16" s="42"/>
      <c r="D16" s="42"/>
      <c r="E16" s="42"/>
      <c r="F16" s="42"/>
      <c r="G16" s="42"/>
      <c r="H16" s="42"/>
      <c r="I16" s="42"/>
      <c r="J16" s="42"/>
      <c r="K16" s="42"/>
      <c r="L16" s="42"/>
      <c r="M16" s="42"/>
    </row>
    <row r="17" spans="1:15" x14ac:dyDescent="0.2">
      <c r="A17" s="9" t="s">
        <v>172</v>
      </c>
      <c r="B17" s="42"/>
      <c r="C17" s="42"/>
      <c r="D17" s="42"/>
      <c r="E17" s="42"/>
      <c r="F17" s="42"/>
      <c r="G17" s="42"/>
      <c r="H17" s="42"/>
      <c r="I17" s="42"/>
      <c r="J17" s="42"/>
      <c r="K17" s="42"/>
      <c r="L17" s="42"/>
      <c r="M17" s="42"/>
    </row>
    <row r="18" spans="1:15" x14ac:dyDescent="0.2">
      <c r="A18" s="9" t="s">
        <v>149</v>
      </c>
      <c r="B18" s="42"/>
      <c r="C18" s="42"/>
      <c r="D18" s="42"/>
      <c r="E18" s="42"/>
      <c r="F18" s="42"/>
      <c r="G18" s="42"/>
      <c r="H18" s="42"/>
      <c r="I18" s="42"/>
      <c r="J18" s="42"/>
      <c r="K18" s="42"/>
      <c r="L18" s="42"/>
      <c r="M18" s="42"/>
    </row>
    <row r="19" spans="1:15" x14ac:dyDescent="0.2">
      <c r="A19" s="9"/>
      <c r="B19" s="42"/>
      <c r="C19" s="42"/>
      <c r="D19" s="42"/>
      <c r="E19" s="42"/>
      <c r="F19" s="42"/>
      <c r="G19" s="42"/>
      <c r="H19" s="42"/>
      <c r="I19" s="42"/>
      <c r="J19" s="42"/>
      <c r="K19" s="42"/>
      <c r="L19" s="42"/>
      <c r="M19" s="42"/>
    </row>
    <row r="20" spans="1:15" x14ac:dyDescent="0.2">
      <c r="A20" s="9" t="s">
        <v>71</v>
      </c>
      <c r="B20" s="42"/>
      <c r="C20" s="42"/>
      <c r="D20" s="42"/>
      <c r="E20" s="42"/>
      <c r="F20" s="42"/>
      <c r="G20" s="42"/>
      <c r="H20" s="42"/>
      <c r="I20" s="42"/>
      <c r="J20" s="42"/>
      <c r="K20" s="42"/>
      <c r="L20" s="42"/>
      <c r="M20" s="42"/>
    </row>
    <row r="21" spans="1:15" x14ac:dyDescent="0.2">
      <c r="A21" s="145"/>
      <c r="B21" s="42"/>
      <c r="C21" s="42"/>
      <c r="D21" s="42"/>
      <c r="E21" s="42"/>
      <c r="F21" s="42"/>
      <c r="G21" s="42"/>
      <c r="H21" s="42"/>
      <c r="I21" s="42"/>
      <c r="J21" s="42"/>
      <c r="K21" s="42"/>
      <c r="L21" s="42"/>
      <c r="M21" s="42"/>
    </row>
    <row r="22" spans="1:15" x14ac:dyDescent="0.2">
      <c r="A22" s="209"/>
      <c r="B22" s="187"/>
      <c r="C22" s="187"/>
      <c r="D22" s="187"/>
      <c r="E22" s="187"/>
      <c r="F22" s="187"/>
      <c r="G22" s="187"/>
      <c r="H22" s="187"/>
      <c r="I22" s="187"/>
      <c r="J22" s="187"/>
      <c r="K22" s="188"/>
      <c r="L22" s="188"/>
      <c r="M22" s="188"/>
      <c r="N22" s="188"/>
      <c r="O22" s="186"/>
    </row>
    <row r="23" spans="1:15" x14ac:dyDescent="0.2">
      <c r="A23" s="186"/>
      <c r="B23" s="189"/>
      <c r="C23" s="189"/>
      <c r="D23" s="189"/>
      <c r="E23" s="190"/>
      <c r="F23" s="190"/>
      <c r="G23" s="191"/>
      <c r="H23" s="191"/>
      <c r="I23" s="191"/>
      <c r="J23" s="191"/>
      <c r="K23" s="192"/>
      <c r="L23" s="192"/>
      <c r="M23" s="192"/>
      <c r="N23" s="192"/>
      <c r="O23" s="189"/>
    </row>
    <row r="24" spans="1:15" x14ac:dyDescent="0.2">
      <c r="A24" s="193"/>
      <c r="B24" s="175"/>
      <c r="C24" s="167"/>
      <c r="D24" s="143"/>
      <c r="E24" s="167"/>
      <c r="F24" s="194"/>
      <c r="G24" s="195"/>
      <c r="H24" s="196"/>
      <c r="I24" s="197"/>
      <c r="J24" s="196"/>
      <c r="K24" s="198"/>
      <c r="L24" s="196"/>
      <c r="M24" s="199"/>
      <c r="N24" s="196"/>
      <c r="O24" s="196"/>
    </row>
    <row r="25" spans="1:15" x14ac:dyDescent="0.2">
      <c r="A25" s="193"/>
      <c r="B25" s="175"/>
      <c r="C25" s="167"/>
      <c r="D25" s="143"/>
      <c r="E25" s="167"/>
      <c r="F25" s="194"/>
      <c r="G25" s="195"/>
      <c r="H25" s="196"/>
      <c r="I25" s="197"/>
      <c r="J25" s="196"/>
      <c r="K25" s="198"/>
      <c r="L25" s="199"/>
      <c r="M25" s="199"/>
      <c r="N25" s="196"/>
      <c r="O25" s="196"/>
    </row>
    <row r="26" spans="1:15" x14ac:dyDescent="0.2">
      <c r="A26" s="200"/>
      <c r="B26" s="175"/>
      <c r="C26" s="175"/>
      <c r="D26" s="143"/>
      <c r="E26" s="175"/>
      <c r="F26" s="201"/>
      <c r="G26" s="202"/>
      <c r="H26" s="198"/>
      <c r="I26" s="203"/>
      <c r="J26" s="198"/>
      <c r="K26" s="198"/>
      <c r="L26" s="198"/>
      <c r="M26" s="198"/>
      <c r="N26" s="198"/>
      <c r="O26" s="196"/>
    </row>
    <row r="27" spans="1:15" x14ac:dyDescent="0.2">
      <c r="A27" s="200"/>
      <c r="B27" s="175"/>
      <c r="C27" s="175"/>
      <c r="D27" s="143"/>
      <c r="E27" s="175"/>
      <c r="F27" s="201"/>
      <c r="G27" s="202"/>
      <c r="H27" s="198"/>
      <c r="I27" s="203"/>
      <c r="J27" s="198"/>
      <c r="K27" s="198"/>
      <c r="L27" s="198"/>
      <c r="M27" s="198"/>
      <c r="N27" s="198"/>
      <c r="O27" s="196"/>
    </row>
    <row r="28" spans="1:15" x14ac:dyDescent="0.2">
      <c r="A28" s="200"/>
      <c r="B28" s="175"/>
      <c r="C28" s="175"/>
      <c r="D28" s="143"/>
      <c r="E28" s="175"/>
      <c r="F28" s="201"/>
      <c r="G28" s="202"/>
      <c r="H28" s="198"/>
      <c r="I28" s="203"/>
      <c r="J28" s="198"/>
      <c r="K28" s="198"/>
      <c r="L28" s="198"/>
      <c r="M28" s="198"/>
      <c r="N28" s="198"/>
      <c r="O28" s="189"/>
    </row>
    <row r="29" spans="1:15" x14ac:dyDescent="0.2">
      <c r="A29" s="200"/>
      <c r="B29" s="175"/>
      <c r="C29" s="175"/>
      <c r="D29" s="143"/>
      <c r="E29" s="175"/>
      <c r="F29" s="201"/>
      <c r="G29" s="202"/>
      <c r="H29" s="198"/>
      <c r="I29" s="203"/>
      <c r="J29" s="198"/>
      <c r="K29" s="198"/>
      <c r="L29" s="198"/>
      <c r="M29" s="198"/>
      <c r="N29" s="198"/>
      <c r="O29" s="189"/>
    </row>
    <row r="30" spans="1:15" x14ac:dyDescent="0.2">
      <c r="A30" s="200"/>
      <c r="B30" s="175"/>
      <c r="C30" s="175"/>
      <c r="D30" s="143"/>
      <c r="E30" s="175"/>
      <c r="F30" s="201"/>
      <c r="G30" s="202"/>
      <c r="H30" s="198"/>
      <c r="I30" s="203"/>
      <c r="J30" s="198"/>
      <c r="K30" s="198"/>
      <c r="L30" s="198"/>
      <c r="M30" s="198"/>
      <c r="N30" s="198"/>
      <c r="O30" s="189"/>
    </row>
    <row r="31" spans="1:15" x14ac:dyDescent="0.2">
      <c r="A31" s="189"/>
      <c r="B31" s="192"/>
      <c r="C31" s="193"/>
      <c r="D31" s="204"/>
      <c r="E31" s="189"/>
      <c r="F31" s="189"/>
      <c r="G31" s="189"/>
      <c r="H31" s="189"/>
      <c r="I31" s="205"/>
      <c r="J31" s="196"/>
      <c r="K31" s="199"/>
      <c r="L31" s="199"/>
      <c r="M31" s="199"/>
      <c r="N31" s="199"/>
      <c r="O31" s="189"/>
    </row>
    <row r="32" spans="1:15" x14ac:dyDescent="0.2">
      <c r="A32" s="189"/>
      <c r="B32" s="189"/>
      <c r="C32" s="189"/>
      <c r="D32" s="189"/>
      <c r="E32" s="189"/>
      <c r="F32" s="189"/>
      <c r="G32" s="189"/>
      <c r="H32" s="189"/>
      <c r="I32" s="189"/>
      <c r="J32" s="189"/>
      <c r="K32" s="192"/>
      <c r="L32" s="192"/>
      <c r="M32" s="189"/>
      <c r="N32" s="189"/>
      <c r="O32" s="189"/>
    </row>
    <row r="33" spans="1:15" x14ac:dyDescent="0.2">
      <c r="A33" s="189"/>
      <c r="B33" s="189"/>
      <c r="C33" s="189"/>
      <c r="D33" s="189"/>
      <c r="E33" s="189"/>
      <c r="F33" s="189"/>
      <c r="G33" s="189"/>
      <c r="H33" s="189"/>
      <c r="I33" s="189"/>
      <c r="J33" s="189"/>
      <c r="K33" s="189"/>
      <c r="L33" s="189"/>
      <c r="M33" s="189"/>
      <c r="N33" s="189"/>
      <c r="O33" s="189"/>
    </row>
    <row r="34" spans="1:15" x14ac:dyDescent="0.2">
      <c r="A34" s="189"/>
      <c r="B34" s="189"/>
      <c r="C34" s="189"/>
      <c r="D34" s="189"/>
      <c r="E34" s="189"/>
      <c r="F34" s="189"/>
      <c r="G34" s="189"/>
      <c r="H34" s="189"/>
      <c r="I34" s="189"/>
      <c r="J34" s="189"/>
      <c r="K34" s="189"/>
      <c r="L34" s="189"/>
      <c r="M34" s="189"/>
      <c r="N34" s="189"/>
      <c r="O34" s="189"/>
    </row>
    <row r="35" spans="1:15" x14ac:dyDescent="0.2">
      <c r="A35" s="189"/>
      <c r="B35" s="189"/>
      <c r="C35" s="189"/>
      <c r="D35" s="189"/>
      <c r="E35" s="189"/>
      <c r="F35" s="189"/>
      <c r="G35" s="189"/>
      <c r="H35" s="189"/>
      <c r="I35" s="189"/>
      <c r="J35" s="189"/>
      <c r="K35" s="189"/>
      <c r="L35" s="189"/>
      <c r="M35" s="189"/>
      <c r="N35" s="189"/>
      <c r="O35" s="189"/>
    </row>
    <row r="36" spans="1:15" x14ac:dyDescent="0.2">
      <c r="A36" s="189"/>
      <c r="B36" s="189"/>
      <c r="C36" s="189"/>
      <c r="D36" s="189"/>
      <c r="E36" s="189"/>
      <c r="F36" s="189"/>
      <c r="G36" s="189"/>
      <c r="H36" s="189"/>
      <c r="I36" s="189"/>
      <c r="J36" s="189"/>
      <c r="K36" s="189"/>
      <c r="L36" s="189"/>
      <c r="M36" s="189"/>
      <c r="N36" s="189"/>
      <c r="O36" s="189"/>
    </row>
    <row r="37" spans="1:15" x14ac:dyDescent="0.2">
      <c r="A37" s="189"/>
      <c r="B37" s="189"/>
      <c r="C37" s="189"/>
      <c r="D37" s="189"/>
      <c r="E37" s="189"/>
      <c r="F37" s="189"/>
      <c r="G37" s="189"/>
      <c r="H37" s="189"/>
      <c r="I37" s="189"/>
      <c r="J37" s="189"/>
      <c r="K37" s="189"/>
      <c r="L37" s="189"/>
      <c r="M37" s="189"/>
      <c r="N37" s="189"/>
      <c r="O37" s="189"/>
    </row>
    <row r="38" spans="1:15" x14ac:dyDescent="0.2">
      <c r="A38" s="189"/>
      <c r="B38" s="189"/>
      <c r="C38" s="189"/>
      <c r="D38" s="189"/>
      <c r="E38" s="189"/>
      <c r="F38" s="189"/>
      <c r="G38" s="189"/>
      <c r="H38" s="189"/>
      <c r="I38" s="189"/>
      <c r="J38" s="189"/>
      <c r="K38" s="189"/>
      <c r="L38" s="189"/>
      <c r="M38" s="189"/>
      <c r="N38" s="189"/>
      <c r="O38" s="189"/>
    </row>
    <row r="39" spans="1:15" x14ac:dyDescent="0.2">
      <c r="A39" s="206"/>
      <c r="B39" s="163"/>
      <c r="C39" s="163"/>
      <c r="D39" s="163"/>
      <c r="E39" s="163"/>
      <c r="F39" s="163"/>
      <c r="G39" s="163"/>
      <c r="H39" s="163"/>
      <c r="I39" s="163"/>
      <c r="J39" s="163"/>
      <c r="K39" s="163"/>
      <c r="L39" s="163"/>
      <c r="M39" s="163"/>
      <c r="N39" s="163"/>
      <c r="O39" s="163"/>
    </row>
    <row r="40" spans="1:15" x14ac:dyDescent="0.2">
      <c r="A40" s="163"/>
      <c r="B40" s="163"/>
      <c r="C40" s="163"/>
      <c r="D40" s="163"/>
      <c r="E40" s="163"/>
      <c r="F40" s="163"/>
      <c r="G40" s="163"/>
      <c r="H40" s="163"/>
      <c r="I40" s="163"/>
      <c r="J40" s="163"/>
      <c r="K40" s="163"/>
      <c r="L40" s="163"/>
      <c r="M40" s="163"/>
      <c r="N40" s="163"/>
      <c r="O40" s="163"/>
    </row>
    <row r="41" spans="1:15" x14ac:dyDescent="0.2">
      <c r="A41" s="163"/>
      <c r="B41" s="163"/>
      <c r="C41" s="163"/>
      <c r="D41" s="163"/>
      <c r="E41" s="163"/>
      <c r="F41" s="163"/>
      <c r="G41" s="163"/>
      <c r="H41" s="163"/>
      <c r="I41" s="163"/>
      <c r="J41" s="163"/>
      <c r="K41" s="163"/>
      <c r="L41" s="163"/>
      <c r="M41" s="163"/>
      <c r="N41" s="163"/>
      <c r="O41" s="163"/>
    </row>
    <row r="42" spans="1:15" x14ac:dyDescent="0.2">
      <c r="A42" s="182"/>
      <c r="B42" s="158"/>
      <c r="C42" s="158"/>
      <c r="D42" s="158"/>
      <c r="E42" s="158"/>
      <c r="F42" s="158"/>
      <c r="G42" s="158"/>
      <c r="H42" s="158"/>
      <c r="I42" s="158"/>
      <c r="J42" s="158"/>
      <c r="K42" s="158"/>
      <c r="L42" s="158"/>
      <c r="M42" s="158"/>
      <c r="N42" s="158"/>
      <c r="O42" s="158"/>
    </row>
    <row r="43" spans="1:15" x14ac:dyDescent="0.2">
      <c r="A43" s="157"/>
      <c r="B43" s="158"/>
      <c r="C43" s="158"/>
      <c r="D43" s="158"/>
      <c r="E43" s="158"/>
      <c r="F43" s="158"/>
      <c r="G43" s="158"/>
      <c r="H43" s="158"/>
      <c r="I43" s="158"/>
      <c r="J43" s="158"/>
      <c r="K43" s="158"/>
      <c r="L43" s="158"/>
      <c r="M43" s="158"/>
      <c r="N43" s="158"/>
      <c r="O43" s="158"/>
    </row>
  </sheetData>
  <pageMargins left="0.75" right="0.75" top="1" bottom="1" header="0.5" footer="0.5"/>
  <pageSetup orientation="landscape" r:id="rId1"/>
  <headerFooter alignWithMargins="0">
    <oddFooter>&amp;C&amp;12Ex-5</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I34"/>
  <sheetViews>
    <sheetView showGridLines="0" defaultGridColor="0" colorId="22" zoomScaleNormal="100" zoomScaleSheetLayoutView="100" workbookViewId="0"/>
  </sheetViews>
  <sheetFormatPr defaultColWidth="9.7109375" defaultRowHeight="12.75" x14ac:dyDescent="0.2"/>
  <cols>
    <col min="1" max="1" width="40.140625" customWidth="1"/>
    <col min="2" max="3" width="11.7109375" customWidth="1"/>
    <col min="4" max="4" width="11.5703125" customWidth="1"/>
    <col min="5" max="5" width="11.140625" customWidth="1"/>
    <col min="6" max="6" width="13.28515625" customWidth="1"/>
    <col min="8" max="8" width="12.28515625" customWidth="1"/>
  </cols>
  <sheetData>
    <row r="1" spans="1:9" x14ac:dyDescent="0.2">
      <c r="A1" s="8" t="s">
        <v>222</v>
      </c>
      <c r="B1" s="42"/>
      <c r="C1" s="42"/>
      <c r="D1" s="42"/>
      <c r="E1" s="42"/>
      <c r="F1" s="42"/>
      <c r="G1" s="42"/>
      <c r="H1" s="42"/>
      <c r="I1" s="42"/>
    </row>
    <row r="2" spans="1:9" x14ac:dyDescent="0.2">
      <c r="A2" s="8" t="s">
        <v>180</v>
      </c>
      <c r="B2" s="42"/>
      <c r="C2" s="42"/>
      <c r="D2" s="42"/>
      <c r="E2" s="42"/>
      <c r="F2" s="42"/>
      <c r="G2" s="42"/>
      <c r="H2" s="42"/>
      <c r="I2" s="42"/>
    </row>
    <row r="3" spans="1:9" x14ac:dyDescent="0.2">
      <c r="A3" s="42"/>
      <c r="B3" s="10"/>
      <c r="C3" s="10"/>
      <c r="D3" s="10"/>
      <c r="E3" s="10"/>
      <c r="F3" s="10"/>
      <c r="G3" s="10"/>
      <c r="H3" s="10"/>
      <c r="I3" s="42"/>
    </row>
    <row r="4" spans="1:9" ht="40.5" thickBot="1" x14ac:dyDescent="0.25">
      <c r="A4" s="10" t="s">
        <v>6</v>
      </c>
      <c r="B4" s="11" t="s">
        <v>7</v>
      </c>
      <c r="C4" s="11" t="s">
        <v>49</v>
      </c>
      <c r="D4" s="11" t="s">
        <v>8</v>
      </c>
      <c r="E4" s="12" t="s">
        <v>51</v>
      </c>
      <c r="F4" s="12" t="s">
        <v>9</v>
      </c>
      <c r="G4" s="11" t="s">
        <v>12</v>
      </c>
      <c r="H4" s="11" t="s">
        <v>13</v>
      </c>
      <c r="I4" s="42"/>
    </row>
    <row r="5" spans="1:9" ht="13.5" thickBot="1" x14ac:dyDescent="0.25">
      <c r="A5" s="14" t="s">
        <v>178</v>
      </c>
      <c r="B5" s="15"/>
      <c r="C5" s="16"/>
      <c r="D5" s="16"/>
      <c r="E5" s="17"/>
      <c r="F5" s="18">
        <f>RATES!B14</f>
        <v>63</v>
      </c>
      <c r="G5" s="19"/>
      <c r="H5" s="20"/>
      <c r="I5" s="42"/>
    </row>
    <row r="6" spans="1:9" ht="13.5" thickBot="1" x14ac:dyDescent="0.25">
      <c r="A6" s="15" t="s">
        <v>32</v>
      </c>
      <c r="B6" s="24">
        <f>UNIVERSE!B17</f>
        <v>23</v>
      </c>
      <c r="C6" s="24">
        <v>3</v>
      </c>
      <c r="D6" s="184">
        <f>B6*C6/3</f>
        <v>23</v>
      </c>
      <c r="E6" s="24">
        <v>67</v>
      </c>
      <c r="F6" s="29">
        <f>F5*E6</f>
        <v>4221</v>
      </c>
      <c r="G6" s="24">
        <f>D6*E6</f>
        <v>1541</v>
      </c>
      <c r="H6" s="29">
        <f>D6*(F6)</f>
        <v>97083</v>
      </c>
      <c r="I6" s="42"/>
    </row>
    <row r="7" spans="1:9" ht="13.5" thickBot="1" x14ac:dyDescent="0.25">
      <c r="A7" s="15" t="s">
        <v>30</v>
      </c>
      <c r="B7" s="24">
        <f>B6</f>
        <v>23</v>
      </c>
      <c r="C7" s="24">
        <v>12</v>
      </c>
      <c r="D7" s="184">
        <f>B7*C7/3</f>
        <v>92</v>
      </c>
      <c r="E7" s="24">
        <v>16</v>
      </c>
      <c r="F7" s="29">
        <f>F5*E7</f>
        <v>1008</v>
      </c>
      <c r="G7" s="24">
        <f>D7*E7</f>
        <v>1472</v>
      </c>
      <c r="H7" s="29">
        <f>D7*(F7)</f>
        <v>92736</v>
      </c>
      <c r="I7" s="42"/>
    </row>
    <row r="8" spans="1:9" ht="15" thickBot="1" x14ac:dyDescent="0.25">
      <c r="A8" s="56" t="s">
        <v>229</v>
      </c>
      <c r="B8" s="57">
        <v>15</v>
      </c>
      <c r="C8" s="57">
        <v>1</v>
      </c>
      <c r="D8" s="207">
        <f>B8*C8/3</f>
        <v>5</v>
      </c>
      <c r="E8" s="57">
        <v>40</v>
      </c>
      <c r="F8" s="59">
        <f>F5*E8</f>
        <v>2520</v>
      </c>
      <c r="G8" s="57">
        <f>D8*E8</f>
        <v>200</v>
      </c>
      <c r="H8" s="59">
        <f>D8*(F8)</f>
        <v>12600</v>
      </c>
      <c r="I8" s="42"/>
    </row>
    <row r="9" spans="1:9" ht="13.5" customHeight="1" thickBot="1" x14ac:dyDescent="0.25">
      <c r="A9" s="15" t="s">
        <v>31</v>
      </c>
      <c r="B9" s="24">
        <f>B6</f>
        <v>23</v>
      </c>
      <c r="C9" s="24">
        <v>3</v>
      </c>
      <c r="D9" s="184">
        <f>B9*C9/3</f>
        <v>23</v>
      </c>
      <c r="E9" s="24">
        <v>8</v>
      </c>
      <c r="F9" s="29">
        <f>F5*E9</f>
        <v>504</v>
      </c>
      <c r="G9" s="24">
        <f>D9*E9</f>
        <v>184</v>
      </c>
      <c r="H9" s="29">
        <f>D9*(F9)</f>
        <v>11592</v>
      </c>
      <c r="I9" s="42"/>
    </row>
    <row r="10" spans="1:9" ht="15" thickBot="1" x14ac:dyDescent="0.25">
      <c r="A10" s="111" t="s">
        <v>170</v>
      </c>
      <c r="B10" s="90">
        <f>'Exhibit 6'!B9</f>
        <v>2</v>
      </c>
      <c r="C10" s="90">
        <v>1</v>
      </c>
      <c r="D10" s="112">
        <f>B10*C10/3</f>
        <v>0.66666666666666663</v>
      </c>
      <c r="E10" s="90">
        <v>35</v>
      </c>
      <c r="F10" s="107">
        <f>F5*E10</f>
        <v>2205</v>
      </c>
      <c r="G10" s="90">
        <f>D10*E10</f>
        <v>23.333333333333332</v>
      </c>
      <c r="H10" s="107">
        <f>D10*(F10)</f>
        <v>1470</v>
      </c>
    </row>
    <row r="11" spans="1:9" ht="26.25" thickBot="1" x14ac:dyDescent="0.25">
      <c r="A11" s="36"/>
      <c r="B11" s="38"/>
      <c r="C11" s="138" t="s">
        <v>133</v>
      </c>
      <c r="D11" s="184">
        <f>SUM(D6:D10)</f>
        <v>143.66666666666666</v>
      </c>
      <c r="E11" s="38"/>
      <c r="F11" s="39" t="s">
        <v>20</v>
      </c>
      <c r="G11" s="54">
        <f>SUM(G6:G10)</f>
        <v>3420.3333333333335</v>
      </c>
      <c r="H11" s="40">
        <f>SUM(H6:H10)</f>
        <v>215481</v>
      </c>
      <c r="I11" s="42"/>
    </row>
    <row r="12" spans="1:9" x14ac:dyDescent="0.2">
      <c r="A12" s="42"/>
      <c r="B12" s="42"/>
      <c r="C12" s="42"/>
      <c r="D12" s="140"/>
      <c r="E12" s="42"/>
      <c r="F12" s="42"/>
      <c r="G12" s="42"/>
      <c r="H12" s="42"/>
      <c r="I12" s="42"/>
    </row>
    <row r="13" spans="1:9" x14ac:dyDescent="0.2">
      <c r="A13" s="9" t="s">
        <v>90</v>
      </c>
      <c r="B13" s="42"/>
      <c r="C13" s="42"/>
      <c r="D13" s="42"/>
      <c r="E13" s="42"/>
      <c r="F13" s="42"/>
      <c r="G13" s="42"/>
      <c r="H13" s="42"/>
      <c r="I13" s="42"/>
    </row>
    <row r="14" spans="1:9" x14ac:dyDescent="0.2">
      <c r="A14" s="9" t="s">
        <v>144</v>
      </c>
      <c r="B14" s="42"/>
      <c r="C14" s="42"/>
      <c r="D14" s="42"/>
      <c r="E14" s="42"/>
      <c r="F14" s="42"/>
      <c r="G14" s="42"/>
      <c r="H14" s="42"/>
      <c r="I14" s="42"/>
    </row>
    <row r="15" spans="1:9" x14ac:dyDescent="0.2">
      <c r="A15" s="42" t="s">
        <v>169</v>
      </c>
      <c r="B15" s="42"/>
      <c r="C15" s="42"/>
      <c r="D15" s="42"/>
      <c r="E15" s="42"/>
      <c r="F15" s="42"/>
      <c r="G15" s="42"/>
      <c r="H15" s="42"/>
      <c r="I15" s="42"/>
    </row>
    <row r="16" spans="1:9" x14ac:dyDescent="0.2">
      <c r="B16" s="42"/>
      <c r="C16" s="42"/>
      <c r="D16" s="42"/>
      <c r="E16" s="42"/>
      <c r="F16" s="42"/>
      <c r="G16" s="42"/>
      <c r="H16" s="42"/>
      <c r="I16" s="42"/>
    </row>
    <row r="17" spans="1:9" x14ac:dyDescent="0.2">
      <c r="A17" s="145"/>
      <c r="B17" s="42"/>
      <c r="C17" s="42"/>
      <c r="D17" s="42"/>
      <c r="E17" s="42"/>
      <c r="F17" s="42"/>
      <c r="G17" s="42"/>
      <c r="H17" s="42"/>
      <c r="I17" s="42"/>
    </row>
    <row r="18" spans="1:9" x14ac:dyDescent="0.2">
      <c r="A18" s="42" t="s">
        <v>71</v>
      </c>
      <c r="B18" s="42"/>
      <c r="C18" s="42"/>
      <c r="D18" s="42"/>
      <c r="E18" s="42"/>
      <c r="F18" s="42"/>
      <c r="G18" s="42"/>
      <c r="H18" s="42"/>
      <c r="I18" s="42"/>
    </row>
    <row r="19" spans="1:9" x14ac:dyDescent="0.2">
      <c r="A19" s="145"/>
      <c r="B19" s="42"/>
      <c r="C19" s="42"/>
      <c r="D19" s="42"/>
      <c r="E19" s="42"/>
      <c r="F19" s="42"/>
      <c r="G19" s="42"/>
      <c r="H19" s="42"/>
      <c r="I19" s="42"/>
    </row>
    <row r="20" spans="1:9" x14ac:dyDescent="0.2">
      <c r="A20" s="42"/>
      <c r="B20" s="42"/>
      <c r="C20" s="42"/>
      <c r="D20" s="42"/>
      <c r="E20" s="42"/>
      <c r="F20" s="42"/>
      <c r="G20" s="42"/>
      <c r="H20" s="42"/>
      <c r="I20" s="42"/>
    </row>
    <row r="21" spans="1:9" x14ac:dyDescent="0.2">
      <c r="A21" s="42"/>
      <c r="B21" s="42"/>
      <c r="C21" s="42"/>
      <c r="D21" s="42"/>
      <c r="E21" s="42"/>
      <c r="F21" s="42"/>
      <c r="G21" s="42"/>
      <c r="H21" s="42"/>
      <c r="I21" s="42"/>
    </row>
    <row r="22" spans="1:9" x14ac:dyDescent="0.2">
      <c r="A22" s="42"/>
      <c r="B22" s="42"/>
      <c r="C22" s="42"/>
      <c r="D22" s="42"/>
      <c r="E22" s="42"/>
      <c r="F22" s="42"/>
      <c r="G22" s="42"/>
      <c r="H22" s="42"/>
      <c r="I22" s="42"/>
    </row>
    <row r="23" spans="1:9" x14ac:dyDescent="0.2">
      <c r="A23" s="42"/>
      <c r="B23" s="42"/>
      <c r="C23" s="42"/>
      <c r="D23" s="42"/>
      <c r="E23" s="42"/>
      <c r="F23" s="42"/>
      <c r="G23" s="42"/>
      <c r="H23" s="42"/>
      <c r="I23" s="42"/>
    </row>
    <row r="24" spans="1:9" x14ac:dyDescent="0.2">
      <c r="A24" s="42"/>
      <c r="B24" s="42"/>
      <c r="C24" s="42"/>
      <c r="D24" s="42"/>
      <c r="E24" s="42"/>
      <c r="F24" s="42"/>
      <c r="G24" s="42"/>
      <c r="H24" s="42"/>
      <c r="I24" s="42"/>
    </row>
    <row r="25" spans="1:9" x14ac:dyDescent="0.2">
      <c r="A25" s="42"/>
      <c r="B25" s="42"/>
      <c r="C25" s="42"/>
      <c r="D25" s="42"/>
      <c r="E25" s="42"/>
      <c r="F25" s="42"/>
      <c r="G25" s="42"/>
      <c r="H25" s="42"/>
      <c r="I25" s="42"/>
    </row>
    <row r="26" spans="1:9" x14ac:dyDescent="0.2">
      <c r="A26" s="42"/>
      <c r="B26" s="42"/>
      <c r="C26" s="42"/>
      <c r="D26" s="42"/>
      <c r="E26" s="42"/>
      <c r="F26" s="42"/>
      <c r="G26" s="42"/>
      <c r="H26" s="42"/>
      <c r="I26" s="42"/>
    </row>
    <row r="27" spans="1:9" x14ac:dyDescent="0.2">
      <c r="A27" s="42"/>
      <c r="B27" s="42"/>
      <c r="C27" s="42"/>
      <c r="D27" s="42"/>
      <c r="E27" s="42"/>
      <c r="F27" s="42"/>
      <c r="G27" s="42"/>
      <c r="H27" s="42"/>
      <c r="I27" s="42"/>
    </row>
    <row r="28" spans="1:9" x14ac:dyDescent="0.2">
      <c r="A28" s="42"/>
      <c r="B28" s="42"/>
      <c r="C28" s="42"/>
      <c r="D28" s="42"/>
      <c r="E28" s="42"/>
      <c r="F28" s="42"/>
      <c r="G28" s="42"/>
      <c r="H28" s="42"/>
      <c r="I28" s="42"/>
    </row>
    <row r="29" spans="1:9" x14ac:dyDescent="0.2">
      <c r="A29" s="42"/>
      <c r="B29" s="42"/>
      <c r="C29" s="42"/>
      <c r="D29" s="42"/>
      <c r="E29" s="42"/>
      <c r="F29" s="42"/>
      <c r="G29" s="42"/>
      <c r="H29" s="42"/>
      <c r="I29" s="42"/>
    </row>
    <row r="30" spans="1:9" x14ac:dyDescent="0.2">
      <c r="A30" s="42"/>
      <c r="B30" s="42"/>
      <c r="C30" s="42"/>
      <c r="D30" s="42"/>
      <c r="E30" s="42"/>
      <c r="F30" s="42"/>
      <c r="G30" s="42"/>
      <c r="H30" s="42"/>
      <c r="I30" s="42"/>
    </row>
    <row r="31" spans="1:9" x14ac:dyDescent="0.2">
      <c r="A31" s="42"/>
      <c r="B31" s="42"/>
      <c r="C31" s="42"/>
      <c r="D31" s="42"/>
      <c r="E31" s="42"/>
      <c r="F31" s="42"/>
      <c r="G31" s="42"/>
      <c r="H31" s="42"/>
      <c r="I31" s="42"/>
    </row>
    <row r="32" spans="1:9" x14ac:dyDescent="0.2">
      <c r="A32" s="42"/>
      <c r="B32" s="42"/>
      <c r="C32" s="42"/>
      <c r="D32" s="42"/>
      <c r="E32" s="42"/>
      <c r="F32" s="42"/>
      <c r="G32" s="42"/>
      <c r="H32" s="42"/>
      <c r="I32" s="42"/>
    </row>
    <row r="33" spans="1:9" x14ac:dyDescent="0.2">
      <c r="A33" s="42"/>
      <c r="B33" s="42"/>
      <c r="C33" s="42"/>
      <c r="D33" s="42"/>
      <c r="E33" s="42"/>
      <c r="F33" s="42"/>
      <c r="G33" s="42"/>
      <c r="H33" s="42"/>
      <c r="I33" s="42"/>
    </row>
    <row r="34" spans="1:9" x14ac:dyDescent="0.2">
      <c r="A34" s="42"/>
      <c r="B34" s="42"/>
      <c r="C34" s="42"/>
      <c r="D34" s="42"/>
      <c r="E34" s="42"/>
      <c r="F34" s="42"/>
      <c r="G34" s="42"/>
      <c r="H34" s="42"/>
      <c r="I34" s="42"/>
    </row>
  </sheetData>
  <phoneticPr fontId="0" type="noConversion"/>
  <pageMargins left="0.75" right="0.75" top="1" bottom="1" header="0.5" footer="0.5"/>
  <pageSetup scale="67" orientation="landscape" r:id="rId1"/>
  <headerFooter alignWithMargins="0">
    <oddFooter>&amp;C&amp;12Ex-6</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N39"/>
  <sheetViews>
    <sheetView showGridLines="0" defaultGridColor="0" colorId="22" zoomScaleNormal="100" zoomScaleSheetLayoutView="100" workbookViewId="0"/>
  </sheetViews>
  <sheetFormatPr defaultColWidth="9.7109375" defaultRowHeight="12.75" x14ac:dyDescent="0.2"/>
  <cols>
    <col min="1" max="1" width="41.42578125" customWidth="1"/>
    <col min="2" max="2" width="12.28515625" customWidth="1"/>
    <col min="3" max="4" width="11.5703125" customWidth="1"/>
    <col min="5" max="5" width="11.140625" customWidth="1"/>
    <col min="6" max="6" width="10.42578125" customWidth="1"/>
    <col min="7" max="7" width="9.85546875" bestFit="1" customWidth="1"/>
    <col min="8" max="8" width="11.140625" bestFit="1" customWidth="1"/>
    <col min="9" max="13" width="13.7109375" customWidth="1"/>
  </cols>
  <sheetData>
    <row r="1" spans="1:14" x14ac:dyDescent="0.2">
      <c r="A1" s="8" t="s">
        <v>148</v>
      </c>
      <c r="B1" s="42"/>
      <c r="C1" s="42"/>
      <c r="D1" s="42"/>
      <c r="E1" s="42"/>
      <c r="F1" s="42"/>
      <c r="G1" s="42"/>
      <c r="H1" s="42"/>
      <c r="I1" s="42"/>
      <c r="J1" s="42"/>
      <c r="K1" s="42"/>
      <c r="L1" s="42"/>
      <c r="M1" s="42"/>
      <c r="N1" s="42"/>
    </row>
    <row r="2" spans="1:14" x14ac:dyDescent="0.2">
      <c r="A2" s="8" t="s">
        <v>33</v>
      </c>
      <c r="B2" s="42"/>
      <c r="C2" s="42"/>
      <c r="D2" s="42"/>
      <c r="E2" s="42"/>
      <c r="F2" s="42"/>
      <c r="G2" s="42"/>
      <c r="H2" s="42"/>
      <c r="I2" s="42"/>
      <c r="J2" s="42"/>
      <c r="K2" s="42"/>
      <c r="L2" s="42"/>
      <c r="M2" s="42"/>
      <c r="N2" s="42"/>
    </row>
    <row r="3" spans="1:14" x14ac:dyDescent="0.2">
      <c r="A3" s="42"/>
      <c r="B3" s="10"/>
      <c r="C3" s="10"/>
      <c r="D3" s="10"/>
      <c r="E3" s="10"/>
      <c r="F3" s="10"/>
      <c r="G3" s="10"/>
      <c r="H3" s="10"/>
      <c r="I3" s="10"/>
      <c r="J3" s="10"/>
      <c r="K3" s="10"/>
      <c r="L3" s="10"/>
      <c r="M3" s="10"/>
      <c r="N3" s="42"/>
    </row>
    <row r="4" spans="1:14" ht="40.5" thickBot="1" x14ac:dyDescent="0.25">
      <c r="A4" s="10" t="s">
        <v>6</v>
      </c>
      <c r="B4" s="11" t="s">
        <v>7</v>
      </c>
      <c r="C4" s="11" t="s">
        <v>49</v>
      </c>
      <c r="D4" s="11" t="s">
        <v>8</v>
      </c>
      <c r="E4" s="12" t="s">
        <v>51</v>
      </c>
      <c r="F4" s="12" t="s">
        <v>9</v>
      </c>
      <c r="G4" s="11" t="s">
        <v>12</v>
      </c>
      <c r="H4" s="11" t="s">
        <v>13</v>
      </c>
      <c r="I4" s="42"/>
      <c r="J4" s="42"/>
      <c r="K4" s="13"/>
      <c r="L4" s="13"/>
      <c r="M4" s="13"/>
      <c r="N4" s="13"/>
    </row>
    <row r="5" spans="1:14" ht="13.5" thickBot="1" x14ac:dyDescent="0.25">
      <c r="A5" s="14" t="s">
        <v>178</v>
      </c>
      <c r="B5" s="15"/>
      <c r="C5" s="16"/>
      <c r="D5" s="16"/>
      <c r="E5" s="17"/>
      <c r="F5" s="18">
        <f>RATES!B18</f>
        <v>54</v>
      </c>
      <c r="G5" s="19"/>
      <c r="H5" s="20"/>
      <c r="I5" s="9"/>
      <c r="J5" s="9"/>
      <c r="K5" s="9"/>
      <c r="L5" s="9"/>
      <c r="M5" s="9"/>
      <c r="N5" s="42"/>
    </row>
    <row r="6" spans="1:14" ht="15" thickBot="1" x14ac:dyDescent="0.25">
      <c r="A6" s="15" t="s">
        <v>146</v>
      </c>
      <c r="B6" s="24">
        <f>UNIVERSE!B6</f>
        <v>4</v>
      </c>
      <c r="C6" s="25">
        <v>1</v>
      </c>
      <c r="D6" s="26">
        <f>B6*C6/3</f>
        <v>1.3333333333333333</v>
      </c>
      <c r="E6" s="24">
        <v>5</v>
      </c>
      <c r="F6" s="29">
        <f>F5*E6</f>
        <v>270</v>
      </c>
      <c r="G6" s="24">
        <f>D6*E6</f>
        <v>6.6666666666666661</v>
      </c>
      <c r="H6" s="29">
        <f>D6*F6</f>
        <v>360</v>
      </c>
      <c r="I6" s="9"/>
      <c r="J6" s="32"/>
      <c r="K6" s="32"/>
      <c r="L6" s="32"/>
      <c r="M6" s="32"/>
      <c r="N6" s="42"/>
    </row>
    <row r="7" spans="1:14" ht="27.75" thickBot="1" x14ac:dyDescent="0.25">
      <c r="A7" s="138" t="s">
        <v>223</v>
      </c>
      <c r="B7" s="24">
        <f>'Exhibit 1'!B10</f>
        <v>0</v>
      </c>
      <c r="C7" s="24">
        <v>1</v>
      </c>
      <c r="D7" s="26">
        <f>B7*C7/3</f>
        <v>0</v>
      </c>
      <c r="E7" s="24">
        <v>35</v>
      </c>
      <c r="F7" s="29">
        <f>F5*E7</f>
        <v>1890</v>
      </c>
      <c r="G7" s="24">
        <f>D7*E7</f>
        <v>0</v>
      </c>
      <c r="H7" s="29">
        <f>D7*F7</f>
        <v>0</v>
      </c>
      <c r="I7" s="32"/>
      <c r="J7" s="32"/>
      <c r="K7" s="32"/>
      <c r="L7" s="32"/>
      <c r="M7" s="32"/>
      <c r="N7" s="42"/>
    </row>
    <row r="8" spans="1:14" ht="27.75" thickBot="1" x14ac:dyDescent="0.25">
      <c r="A8" s="138" t="s">
        <v>224</v>
      </c>
      <c r="B8" s="24">
        <f>'Exhibit 1'!B9</f>
        <v>4</v>
      </c>
      <c r="C8" s="24">
        <v>1</v>
      </c>
      <c r="D8" s="26">
        <f>B8*C8/3</f>
        <v>1.3333333333333333</v>
      </c>
      <c r="E8" s="24">
        <v>263</v>
      </c>
      <c r="F8" s="29">
        <f>F5*E8</f>
        <v>14202</v>
      </c>
      <c r="G8" s="24">
        <f>D8*E8</f>
        <v>350.66666666666663</v>
      </c>
      <c r="H8" s="29">
        <f>D8*F8</f>
        <v>18936</v>
      </c>
      <c r="I8" s="32"/>
      <c r="J8" s="32"/>
      <c r="K8" s="32"/>
      <c r="L8" s="32"/>
      <c r="M8" s="32"/>
      <c r="N8" s="42"/>
    </row>
    <row r="9" spans="1:14" ht="15" thickBot="1" x14ac:dyDescent="0.25">
      <c r="A9" s="138" t="s">
        <v>225</v>
      </c>
      <c r="B9" s="24">
        <f>B8</f>
        <v>4</v>
      </c>
      <c r="C9" s="24">
        <v>1</v>
      </c>
      <c r="D9" s="26">
        <f>B9*C9/3</f>
        <v>1.3333333333333333</v>
      </c>
      <c r="E9" s="24">
        <v>40</v>
      </c>
      <c r="F9" s="29">
        <f>F5*E9</f>
        <v>2160</v>
      </c>
      <c r="G9" s="24">
        <f>D9*E9</f>
        <v>53.333333333333329</v>
      </c>
      <c r="H9" s="29">
        <f>D9*F9</f>
        <v>2880</v>
      </c>
      <c r="I9" s="32"/>
      <c r="J9" s="32"/>
      <c r="K9" s="32"/>
      <c r="L9" s="32"/>
      <c r="M9" s="32"/>
      <c r="N9" s="42"/>
    </row>
    <row r="10" spans="1:14" ht="15" thickBot="1" x14ac:dyDescent="0.25">
      <c r="A10" s="15" t="s">
        <v>226</v>
      </c>
      <c r="B10" s="24">
        <f>'Exhibit 1'!B11</f>
        <v>2</v>
      </c>
      <c r="C10" s="208">
        <v>1</v>
      </c>
      <c r="D10" s="26">
        <f t="shared" ref="D10" si="0">B10*C10/3</f>
        <v>0.66666666666666663</v>
      </c>
      <c r="E10" s="43">
        <v>67</v>
      </c>
      <c r="F10" s="29">
        <f>F5*E10</f>
        <v>3618</v>
      </c>
      <c r="G10" s="24">
        <f t="shared" ref="G10" si="1">D10*E10</f>
        <v>44.666666666666664</v>
      </c>
      <c r="H10" s="29">
        <f t="shared" ref="H10" si="2">D10*F10</f>
        <v>2412</v>
      </c>
      <c r="I10" s="32"/>
      <c r="J10" s="32"/>
      <c r="K10" s="32"/>
      <c r="L10" s="32"/>
      <c r="M10" s="32"/>
      <c r="N10" s="42"/>
    </row>
    <row r="11" spans="1:14" ht="15" thickBot="1" x14ac:dyDescent="0.25">
      <c r="A11" s="15" t="s">
        <v>227</v>
      </c>
      <c r="B11" s="24">
        <f>'Exhibit 1'!B13</f>
        <v>2</v>
      </c>
      <c r="C11" s="24">
        <f>'Exhibit 1'!C13</f>
        <v>1</v>
      </c>
      <c r="D11" s="26">
        <f>B11*C11/3</f>
        <v>0.66666666666666663</v>
      </c>
      <c r="E11" s="24">
        <v>8</v>
      </c>
      <c r="F11" s="29">
        <f>F5*E11</f>
        <v>432</v>
      </c>
      <c r="G11" s="24">
        <f>D11*E11</f>
        <v>5.333333333333333</v>
      </c>
      <c r="H11" s="29">
        <f>D11*F11</f>
        <v>288</v>
      </c>
      <c r="I11" s="32"/>
      <c r="J11" s="32"/>
      <c r="K11" s="32"/>
      <c r="L11" s="32"/>
      <c r="M11" s="32"/>
      <c r="N11" s="42"/>
    </row>
    <row r="12" spans="1:14" ht="13.5" thickBot="1" x14ac:dyDescent="0.25">
      <c r="A12" s="36"/>
      <c r="B12" s="38"/>
      <c r="C12" s="138"/>
      <c r="D12" s="150"/>
      <c r="E12" s="38"/>
      <c r="F12" s="39" t="s">
        <v>20</v>
      </c>
      <c r="G12" s="54">
        <f>SUM(G6:G11)</f>
        <v>460.66666666666663</v>
      </c>
      <c r="H12" s="40">
        <f>SUM(H6:H11)</f>
        <v>24876</v>
      </c>
      <c r="I12" s="32"/>
      <c r="J12" s="32"/>
      <c r="K12" s="32"/>
      <c r="L12" s="32"/>
      <c r="M12" s="32"/>
      <c r="N12" s="42"/>
    </row>
    <row r="13" spans="1:14" x14ac:dyDescent="0.2">
      <c r="A13" s="42"/>
      <c r="B13" s="42"/>
      <c r="C13" s="42"/>
      <c r="D13" s="42"/>
      <c r="E13" s="42"/>
      <c r="F13" s="42"/>
      <c r="G13" s="42"/>
      <c r="H13" s="42"/>
      <c r="I13" s="42"/>
      <c r="J13" s="42"/>
      <c r="K13" s="42"/>
      <c r="L13" s="42"/>
      <c r="M13" s="42"/>
      <c r="N13" s="42"/>
    </row>
    <row r="14" spans="1:14" x14ac:dyDescent="0.2">
      <c r="A14" s="9" t="s">
        <v>171</v>
      </c>
      <c r="B14" s="42"/>
      <c r="C14" s="42"/>
      <c r="D14" s="42"/>
      <c r="E14" s="42"/>
      <c r="F14" s="42"/>
      <c r="G14" s="42"/>
      <c r="H14" s="42"/>
      <c r="I14" s="42"/>
      <c r="J14" s="42"/>
      <c r="K14" s="42"/>
      <c r="L14" s="42"/>
      <c r="M14" s="42"/>
      <c r="N14" s="42"/>
    </row>
    <row r="15" spans="1:14" x14ac:dyDescent="0.2">
      <c r="A15" s="42" t="s">
        <v>93</v>
      </c>
      <c r="B15" s="42"/>
      <c r="C15" s="42"/>
      <c r="D15" s="42"/>
      <c r="E15" s="42"/>
      <c r="F15" s="42"/>
      <c r="G15" s="42"/>
      <c r="H15" s="42"/>
      <c r="I15" s="42"/>
      <c r="J15" s="42"/>
      <c r="K15" s="42"/>
      <c r="L15" s="42"/>
      <c r="M15" s="42"/>
      <c r="N15" s="42"/>
    </row>
    <row r="16" spans="1:14" x14ac:dyDescent="0.2">
      <c r="A16" s="9" t="s">
        <v>121</v>
      </c>
      <c r="B16" s="42"/>
      <c r="C16" s="42"/>
      <c r="D16" s="42"/>
      <c r="E16" s="42"/>
      <c r="F16" s="42"/>
      <c r="G16" s="42"/>
      <c r="H16" s="42"/>
      <c r="I16" s="42"/>
      <c r="J16" s="42"/>
      <c r="K16" s="42"/>
      <c r="L16" s="42"/>
      <c r="M16" s="42"/>
      <c r="N16" s="42"/>
    </row>
    <row r="17" spans="1:14" x14ac:dyDescent="0.2">
      <c r="A17" s="9" t="s">
        <v>173</v>
      </c>
      <c r="B17" s="42"/>
      <c r="C17" s="42"/>
      <c r="D17" s="42"/>
      <c r="E17" s="42"/>
      <c r="F17" s="42"/>
      <c r="G17" s="42"/>
      <c r="H17" s="42"/>
      <c r="I17" s="42"/>
      <c r="J17" s="42"/>
      <c r="K17" s="42"/>
      <c r="L17" s="42"/>
      <c r="M17" s="42"/>
      <c r="N17" s="42"/>
    </row>
    <row r="18" spans="1:14" x14ac:dyDescent="0.2">
      <c r="A18" s="9" t="s">
        <v>155</v>
      </c>
      <c r="B18" s="42"/>
      <c r="C18" s="42"/>
      <c r="D18" s="42"/>
      <c r="E18" s="42"/>
      <c r="F18" s="42"/>
      <c r="G18" s="42"/>
      <c r="H18" s="42"/>
      <c r="I18" s="42"/>
      <c r="J18" s="42"/>
      <c r="K18" s="42"/>
      <c r="L18" s="42"/>
      <c r="M18" s="42"/>
      <c r="N18" s="42"/>
    </row>
    <row r="19" spans="1:14" x14ac:dyDescent="0.2">
      <c r="A19" s="9" t="s">
        <v>128</v>
      </c>
      <c r="B19" s="42"/>
      <c r="C19" s="42"/>
      <c r="D19" s="42"/>
      <c r="E19" s="42"/>
      <c r="F19" s="42"/>
      <c r="G19" s="42"/>
      <c r="H19" s="42"/>
      <c r="I19" s="42"/>
      <c r="J19" s="42"/>
      <c r="K19" s="42"/>
      <c r="L19" s="42"/>
      <c r="M19" s="42"/>
      <c r="N19" s="42"/>
    </row>
    <row r="20" spans="1:14" x14ac:dyDescent="0.2">
      <c r="A20" s="42"/>
      <c r="B20" s="42"/>
      <c r="C20" s="42"/>
      <c r="D20" s="42"/>
      <c r="E20" s="42"/>
      <c r="F20" s="42"/>
      <c r="G20" s="42"/>
      <c r="H20" s="42"/>
      <c r="I20" s="42"/>
      <c r="J20" s="42"/>
      <c r="K20" s="42"/>
      <c r="L20" s="42"/>
      <c r="M20" s="42"/>
      <c r="N20" s="42"/>
    </row>
    <row r="21" spans="1:14" x14ac:dyDescent="0.2">
      <c r="A21" s="145"/>
      <c r="B21" s="42"/>
      <c r="C21" s="42"/>
      <c r="D21" s="42"/>
      <c r="E21" s="42"/>
      <c r="F21" s="42"/>
      <c r="G21" s="42"/>
      <c r="H21" s="42"/>
      <c r="I21" s="42"/>
      <c r="J21" s="42"/>
      <c r="K21" s="42"/>
      <c r="L21" s="42"/>
      <c r="M21" s="42"/>
      <c r="N21" s="42"/>
    </row>
    <row r="22" spans="1:14" x14ac:dyDescent="0.2">
      <c r="A22" s="145"/>
      <c r="B22" s="42"/>
      <c r="C22" s="42"/>
      <c r="D22" s="42"/>
      <c r="E22" s="42"/>
      <c r="F22" s="42"/>
      <c r="G22" s="42"/>
      <c r="H22" s="42"/>
      <c r="I22" s="42"/>
      <c r="J22" s="42"/>
      <c r="K22" s="42"/>
      <c r="L22" s="42"/>
      <c r="M22" s="42"/>
      <c r="N22" s="42"/>
    </row>
    <row r="23" spans="1:14" x14ac:dyDescent="0.2">
      <c r="A23" s="145"/>
      <c r="B23" s="42"/>
      <c r="C23" s="42"/>
      <c r="D23" s="42"/>
      <c r="E23" s="42"/>
      <c r="F23" s="42"/>
      <c r="G23" s="42"/>
      <c r="H23" s="42"/>
      <c r="I23" s="42"/>
      <c r="J23" s="42"/>
      <c r="K23" s="42"/>
      <c r="L23" s="42"/>
      <c r="M23" s="42"/>
      <c r="N23" s="42"/>
    </row>
    <row r="24" spans="1:14" x14ac:dyDescent="0.2">
      <c r="A24" s="144"/>
      <c r="B24" s="42"/>
      <c r="C24" s="42"/>
      <c r="D24" s="42"/>
      <c r="E24" s="42"/>
      <c r="F24" s="42"/>
      <c r="G24" s="42"/>
      <c r="H24" s="42"/>
      <c r="I24" s="42"/>
      <c r="J24" s="42"/>
      <c r="K24" s="42"/>
      <c r="L24" s="42"/>
      <c r="M24" s="42"/>
      <c r="N24" s="42"/>
    </row>
    <row r="25" spans="1:14" x14ac:dyDescent="0.2">
      <c r="A25" s="42"/>
      <c r="B25" s="42"/>
      <c r="C25" s="42"/>
      <c r="D25" s="42"/>
      <c r="E25" s="42"/>
      <c r="F25" s="42"/>
      <c r="G25" s="42"/>
      <c r="H25" s="42"/>
      <c r="I25" s="42"/>
      <c r="J25" s="42"/>
      <c r="K25" s="42"/>
      <c r="L25" s="42"/>
      <c r="M25" s="42"/>
      <c r="N25" s="42"/>
    </row>
    <row r="26" spans="1:14" x14ac:dyDescent="0.2">
      <c r="A26" s="9"/>
      <c r="B26" s="42"/>
      <c r="C26" s="42"/>
      <c r="D26" s="42"/>
      <c r="E26" s="42"/>
      <c r="F26" s="42"/>
      <c r="G26" s="42"/>
      <c r="H26" s="42"/>
      <c r="I26" s="42"/>
      <c r="J26" s="42"/>
      <c r="K26" s="42"/>
      <c r="L26" s="42"/>
      <c r="M26" s="42"/>
      <c r="N26" s="42"/>
    </row>
    <row r="27" spans="1:14" x14ac:dyDescent="0.2">
      <c r="A27" s="9"/>
      <c r="B27" s="42"/>
      <c r="C27" s="42"/>
      <c r="D27" s="42"/>
      <c r="E27" s="42"/>
      <c r="F27" s="42"/>
      <c r="G27" s="42"/>
      <c r="H27" s="42"/>
      <c r="I27" s="42"/>
      <c r="J27" s="42"/>
      <c r="K27" s="42"/>
      <c r="L27" s="42"/>
      <c r="M27" s="42"/>
      <c r="N27" s="42"/>
    </row>
    <row r="28" spans="1:14" x14ac:dyDescent="0.2">
      <c r="A28" s="144"/>
      <c r="B28" s="42"/>
      <c r="C28" s="42"/>
      <c r="D28" s="42"/>
      <c r="E28" s="42"/>
      <c r="F28" s="42"/>
      <c r="G28" s="42"/>
      <c r="H28" s="42"/>
      <c r="I28" s="42"/>
      <c r="J28" s="42"/>
      <c r="K28" s="42"/>
      <c r="L28" s="42"/>
      <c r="M28" s="42"/>
      <c r="N28" s="42"/>
    </row>
    <row r="29" spans="1:14" x14ac:dyDescent="0.2">
      <c r="A29" s="144"/>
      <c r="B29" s="42"/>
      <c r="C29" s="42"/>
      <c r="D29" s="42"/>
      <c r="E29" s="42"/>
      <c r="F29" s="42"/>
      <c r="G29" s="42"/>
      <c r="H29" s="42"/>
      <c r="I29" s="42"/>
      <c r="J29" s="42"/>
      <c r="K29" s="42"/>
      <c r="L29" s="42"/>
      <c r="M29" s="42"/>
      <c r="N29" s="42"/>
    </row>
    <row r="30" spans="1:14" x14ac:dyDescent="0.2">
      <c r="A30" s="144"/>
      <c r="B30" s="42"/>
      <c r="C30" s="42"/>
      <c r="D30" s="42"/>
      <c r="E30" s="42"/>
      <c r="F30" s="42"/>
      <c r="G30" s="42"/>
      <c r="H30" s="42"/>
      <c r="I30" s="42"/>
      <c r="J30" s="42"/>
      <c r="K30" s="42"/>
      <c r="L30" s="42"/>
      <c r="M30" s="42"/>
      <c r="N30" s="42"/>
    </row>
    <row r="31" spans="1:14" x14ac:dyDescent="0.2">
      <c r="A31" s="144"/>
      <c r="B31" s="42"/>
      <c r="C31" s="42"/>
      <c r="D31" s="42"/>
      <c r="E31" s="42"/>
      <c r="F31" s="42"/>
      <c r="G31" s="42"/>
      <c r="H31" s="42"/>
      <c r="I31" s="42"/>
      <c r="J31" s="42"/>
      <c r="K31" s="42"/>
      <c r="L31" s="42"/>
      <c r="M31" s="42"/>
      <c r="N31" s="42"/>
    </row>
    <row r="32" spans="1:14" x14ac:dyDescent="0.2">
      <c r="A32" s="42"/>
      <c r="B32" s="42"/>
      <c r="C32" s="42"/>
      <c r="D32" s="42"/>
      <c r="E32" s="42"/>
      <c r="F32" s="42"/>
      <c r="G32" s="42"/>
      <c r="H32" s="42"/>
      <c r="I32" s="42"/>
      <c r="J32" s="42"/>
      <c r="K32" s="42"/>
      <c r="L32" s="42"/>
      <c r="M32" s="42"/>
      <c r="N32" s="42"/>
    </row>
    <row r="33" spans="1:14" x14ac:dyDescent="0.2">
      <c r="A33" s="42"/>
      <c r="B33" s="42"/>
      <c r="C33" s="42"/>
      <c r="D33" s="42"/>
      <c r="E33" s="42"/>
      <c r="F33" s="42"/>
      <c r="G33" s="42"/>
      <c r="H33" s="42"/>
      <c r="I33" s="42"/>
      <c r="J33" s="42"/>
      <c r="K33" s="42"/>
      <c r="L33" s="42"/>
      <c r="M33" s="42"/>
      <c r="N33" s="42"/>
    </row>
    <row r="34" spans="1:14" x14ac:dyDescent="0.2">
      <c r="A34" s="42"/>
      <c r="B34" s="42"/>
      <c r="C34" s="42"/>
      <c r="D34" s="42"/>
      <c r="E34" s="42"/>
      <c r="F34" s="42"/>
      <c r="G34" s="42"/>
      <c r="H34" s="42"/>
      <c r="I34" s="42"/>
      <c r="J34" s="42"/>
      <c r="K34" s="42"/>
      <c r="L34" s="42"/>
      <c r="M34" s="42"/>
      <c r="N34" s="42"/>
    </row>
    <row r="35" spans="1:14" x14ac:dyDescent="0.2">
      <c r="A35" s="42"/>
      <c r="B35" s="42"/>
      <c r="C35" s="42"/>
      <c r="D35" s="42"/>
      <c r="E35" s="42"/>
      <c r="F35" s="42"/>
      <c r="G35" s="42"/>
      <c r="H35" s="42"/>
      <c r="I35" s="42"/>
      <c r="J35" s="42"/>
      <c r="K35" s="42"/>
      <c r="L35" s="42"/>
      <c r="M35" s="42"/>
      <c r="N35" s="42"/>
    </row>
    <row r="36" spans="1:14" x14ac:dyDescent="0.2">
      <c r="A36" s="42"/>
      <c r="B36" s="42"/>
      <c r="C36" s="42"/>
      <c r="D36" s="42"/>
      <c r="E36" s="42"/>
      <c r="F36" s="42"/>
      <c r="G36" s="42"/>
      <c r="H36" s="42"/>
      <c r="I36" s="42"/>
      <c r="J36" s="42"/>
      <c r="K36" s="42"/>
      <c r="L36" s="42"/>
      <c r="M36" s="42"/>
      <c r="N36" s="42"/>
    </row>
    <row r="37" spans="1:14" x14ac:dyDescent="0.2">
      <c r="A37" s="42"/>
      <c r="B37" s="42"/>
      <c r="C37" s="42"/>
      <c r="D37" s="42"/>
      <c r="E37" s="42"/>
      <c r="F37" s="42"/>
      <c r="G37" s="42"/>
      <c r="H37" s="42"/>
      <c r="I37" s="42"/>
      <c r="J37" s="42"/>
      <c r="K37" s="42"/>
      <c r="L37" s="42"/>
      <c r="M37" s="42"/>
      <c r="N37" s="42"/>
    </row>
    <row r="38" spans="1:14" x14ac:dyDescent="0.2">
      <c r="A38" s="42"/>
      <c r="B38" s="42"/>
      <c r="C38" s="42"/>
      <c r="D38" s="42"/>
      <c r="E38" s="42"/>
      <c r="F38" s="42"/>
      <c r="G38" s="42"/>
      <c r="H38" s="42"/>
      <c r="I38" s="42"/>
      <c r="J38" s="42"/>
      <c r="K38" s="42"/>
      <c r="L38" s="42"/>
      <c r="M38" s="42"/>
      <c r="N38" s="42"/>
    </row>
    <row r="39" spans="1:14" x14ac:dyDescent="0.2">
      <c r="A39" s="42"/>
      <c r="B39" s="42"/>
      <c r="C39" s="42"/>
      <c r="E39" s="42"/>
      <c r="F39" s="42"/>
      <c r="G39" s="42"/>
      <c r="H39" s="42"/>
      <c r="I39" s="42"/>
      <c r="J39" s="42"/>
      <c r="K39" s="42"/>
      <c r="L39" s="42"/>
      <c r="M39" s="42"/>
      <c r="N39" s="42"/>
    </row>
  </sheetData>
  <phoneticPr fontId="0" type="noConversion"/>
  <pageMargins left="0.75" right="0.75" top="1" bottom="1" header="0.5" footer="0.5"/>
  <pageSetup fitToHeight="0" orientation="landscape" r:id="rId1"/>
  <headerFooter alignWithMargins="0">
    <oddFooter>&amp;C&amp;12Ex-7</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N38"/>
  <sheetViews>
    <sheetView showGridLines="0" defaultGridColor="0" colorId="22" zoomScaleNormal="100" zoomScaleSheetLayoutView="100" workbookViewId="0"/>
  </sheetViews>
  <sheetFormatPr defaultColWidth="9.7109375" defaultRowHeight="12.75" x14ac:dyDescent="0.2"/>
  <cols>
    <col min="1" max="1" width="41.42578125" customWidth="1"/>
    <col min="2" max="2" width="12.28515625" customWidth="1"/>
    <col min="3" max="4" width="11.5703125" customWidth="1"/>
    <col min="5" max="5" width="11.140625" customWidth="1"/>
    <col min="6" max="6" width="10.42578125" customWidth="1"/>
    <col min="7" max="7" width="9.85546875" bestFit="1" customWidth="1"/>
    <col min="8" max="8" width="11.85546875" customWidth="1"/>
    <col min="9" max="13" width="13.7109375" customWidth="1"/>
  </cols>
  <sheetData>
    <row r="1" spans="1:14" x14ac:dyDescent="0.2">
      <c r="A1" s="8" t="s">
        <v>147</v>
      </c>
      <c r="B1" s="42"/>
      <c r="C1" s="42"/>
      <c r="D1" s="42"/>
      <c r="E1" s="42"/>
      <c r="F1" s="42"/>
      <c r="G1" s="42"/>
      <c r="H1" s="42"/>
      <c r="I1" s="42"/>
      <c r="J1" s="42"/>
      <c r="K1" s="42"/>
      <c r="L1" s="42"/>
      <c r="M1" s="42"/>
      <c r="N1" s="42"/>
    </row>
    <row r="2" spans="1:14" x14ac:dyDescent="0.2">
      <c r="A2" s="8" t="s">
        <v>33</v>
      </c>
      <c r="B2" s="42"/>
      <c r="C2" s="42"/>
      <c r="D2" s="42"/>
      <c r="E2" s="42"/>
      <c r="F2" s="42"/>
      <c r="G2" s="42"/>
      <c r="H2" s="42"/>
      <c r="I2" s="42"/>
      <c r="J2" s="42"/>
      <c r="K2" s="42"/>
      <c r="L2" s="42"/>
      <c r="M2" s="42"/>
      <c r="N2" s="42"/>
    </row>
    <row r="3" spans="1:14" x14ac:dyDescent="0.2">
      <c r="A3" s="42"/>
      <c r="B3" s="10"/>
      <c r="C3" s="10"/>
      <c r="D3" s="10"/>
      <c r="E3" s="10"/>
      <c r="F3" s="10"/>
      <c r="G3" s="10"/>
      <c r="H3" s="10"/>
      <c r="I3" s="10"/>
      <c r="J3" s="10"/>
      <c r="K3" s="10"/>
      <c r="L3" s="10"/>
      <c r="M3" s="10"/>
      <c r="N3" s="42"/>
    </row>
    <row r="4" spans="1:14" ht="40.5" thickBot="1" x14ac:dyDescent="0.25">
      <c r="A4" s="10" t="s">
        <v>6</v>
      </c>
      <c r="B4" s="11" t="s">
        <v>7</v>
      </c>
      <c r="C4" s="11" t="s">
        <v>49</v>
      </c>
      <c r="D4" s="11" t="s">
        <v>8</v>
      </c>
      <c r="E4" s="12" t="s">
        <v>51</v>
      </c>
      <c r="F4" s="12" t="s">
        <v>9</v>
      </c>
      <c r="G4" s="11" t="s">
        <v>12</v>
      </c>
      <c r="H4" s="11" t="s">
        <v>13</v>
      </c>
      <c r="I4" s="42"/>
      <c r="J4" s="42"/>
      <c r="K4" s="13"/>
      <c r="L4" s="13"/>
      <c r="M4" s="13"/>
      <c r="N4" s="13"/>
    </row>
    <row r="5" spans="1:14" ht="13.5" thickBot="1" x14ac:dyDescent="0.25">
      <c r="A5" s="14" t="s">
        <v>178</v>
      </c>
      <c r="B5" s="15"/>
      <c r="C5" s="16"/>
      <c r="D5" s="16"/>
      <c r="E5" s="17"/>
      <c r="F5" s="18">
        <f>RATES!B18</f>
        <v>54</v>
      </c>
      <c r="G5" s="19"/>
      <c r="H5" s="20"/>
      <c r="I5" s="9"/>
      <c r="J5" s="9"/>
      <c r="K5" s="9"/>
      <c r="L5" s="9"/>
      <c r="M5" s="9"/>
      <c r="N5" s="42"/>
    </row>
    <row r="6" spans="1:14" ht="15" thickBot="1" x14ac:dyDescent="0.25">
      <c r="A6" s="15" t="s">
        <v>146</v>
      </c>
      <c r="B6" s="24">
        <f>UNIVERSE!B$11</f>
        <v>3</v>
      </c>
      <c r="C6" s="25">
        <v>1</v>
      </c>
      <c r="D6" s="26">
        <f>B6*C6/3</f>
        <v>1</v>
      </c>
      <c r="E6" s="24">
        <v>5</v>
      </c>
      <c r="F6" s="29">
        <f>F5*E6</f>
        <v>270</v>
      </c>
      <c r="G6" s="24">
        <f>D6*E6</f>
        <v>5</v>
      </c>
      <c r="H6" s="29">
        <f>D6*F6</f>
        <v>270</v>
      </c>
      <c r="I6" s="9"/>
      <c r="J6" s="32"/>
      <c r="K6" s="32"/>
      <c r="L6" s="32"/>
      <c r="M6" s="32"/>
      <c r="N6" s="42"/>
    </row>
    <row r="7" spans="1:14" ht="27.75" thickBot="1" x14ac:dyDescent="0.25">
      <c r="A7" s="138" t="s">
        <v>215</v>
      </c>
      <c r="B7" s="24">
        <f>'Exhibit 2'!B10</f>
        <v>3</v>
      </c>
      <c r="C7" s="24">
        <v>1</v>
      </c>
      <c r="D7" s="26">
        <f>B7*C7/3</f>
        <v>1</v>
      </c>
      <c r="E7" s="24">
        <v>35</v>
      </c>
      <c r="F7" s="29">
        <f>F5*E7</f>
        <v>1890</v>
      </c>
      <c r="G7" s="24">
        <f>D7*E7</f>
        <v>35</v>
      </c>
      <c r="H7" s="29">
        <f>D7*F7</f>
        <v>1890</v>
      </c>
      <c r="I7" s="32"/>
      <c r="J7" s="32"/>
      <c r="K7" s="32"/>
      <c r="L7" s="32"/>
      <c r="M7" s="32"/>
      <c r="N7" s="42"/>
    </row>
    <row r="8" spans="1:14" ht="27.75" thickBot="1" x14ac:dyDescent="0.25">
      <c r="A8" s="138" t="s">
        <v>216</v>
      </c>
      <c r="B8" s="24">
        <f>'Exhibit 2'!B9</f>
        <v>0</v>
      </c>
      <c r="C8" s="24">
        <v>1</v>
      </c>
      <c r="D8" s="26">
        <f>B8*C8/3</f>
        <v>0</v>
      </c>
      <c r="E8" s="24">
        <v>263</v>
      </c>
      <c r="F8" s="29">
        <f>F5*E8</f>
        <v>14202</v>
      </c>
      <c r="G8" s="24">
        <f>D8*E8</f>
        <v>0</v>
      </c>
      <c r="H8" s="29">
        <f>D8*F8</f>
        <v>0</v>
      </c>
      <c r="I8" s="32"/>
      <c r="J8" s="32"/>
      <c r="K8" s="32"/>
      <c r="L8" s="32"/>
      <c r="M8" s="32"/>
      <c r="N8" s="42"/>
    </row>
    <row r="9" spans="1:14" ht="15" thickBot="1" x14ac:dyDescent="0.25">
      <c r="A9" s="138" t="s">
        <v>225</v>
      </c>
      <c r="B9" s="25">
        <f>'Exhibit 2'!B11</f>
        <v>0</v>
      </c>
      <c r="C9" s="24">
        <v>1</v>
      </c>
      <c r="D9" s="26">
        <f>B9*C9/3</f>
        <v>0</v>
      </c>
      <c r="E9" s="24">
        <v>40</v>
      </c>
      <c r="F9" s="29">
        <f>F6*E9</f>
        <v>10800</v>
      </c>
      <c r="G9" s="24">
        <f>D9*E9</f>
        <v>0</v>
      </c>
      <c r="H9" s="29">
        <f>D9*F9</f>
        <v>0</v>
      </c>
      <c r="I9" s="32"/>
      <c r="J9" s="32"/>
      <c r="K9" s="32"/>
      <c r="L9" s="32"/>
      <c r="M9" s="32"/>
      <c r="N9" s="42"/>
    </row>
    <row r="10" spans="1:14" ht="15" thickBot="1" x14ac:dyDescent="0.25">
      <c r="A10" s="15" t="s">
        <v>219</v>
      </c>
      <c r="B10" s="125">
        <f>UNIVERSE!B11+UNIVERSE!B12</f>
        <v>4</v>
      </c>
      <c r="C10" s="24">
        <v>3</v>
      </c>
      <c r="D10" s="26">
        <f>B10*C10/3</f>
        <v>4</v>
      </c>
      <c r="E10" s="24">
        <v>8</v>
      </c>
      <c r="F10" s="29">
        <f>F5*E10</f>
        <v>432</v>
      </c>
      <c r="G10" s="24">
        <f>D10*E10</f>
        <v>32</v>
      </c>
      <c r="H10" s="29">
        <f>D10*F10</f>
        <v>1728</v>
      </c>
      <c r="I10" s="32"/>
      <c r="J10" s="32"/>
      <c r="K10" s="32"/>
      <c r="L10" s="32"/>
      <c r="M10" s="32"/>
      <c r="N10" s="42"/>
    </row>
    <row r="11" spans="1:14" ht="13.5" thickBot="1" x14ac:dyDescent="0.25">
      <c r="A11" s="36"/>
      <c r="B11" s="38"/>
      <c r="C11" s="138"/>
      <c r="D11" s="184"/>
      <c r="E11" s="38"/>
      <c r="F11" s="39" t="s">
        <v>20</v>
      </c>
      <c r="G11" s="54">
        <f>SUM(G6:G10)</f>
        <v>72</v>
      </c>
      <c r="H11" s="40">
        <f>SUM(H6:H10)</f>
        <v>3888</v>
      </c>
      <c r="I11" s="32"/>
      <c r="J11" s="32"/>
      <c r="K11" s="32"/>
      <c r="L11" s="32"/>
      <c r="M11" s="32"/>
      <c r="N11" s="42"/>
    </row>
    <row r="12" spans="1:14" x14ac:dyDescent="0.2">
      <c r="A12" s="42"/>
      <c r="B12" s="42"/>
      <c r="C12" s="42"/>
      <c r="D12" s="42"/>
      <c r="E12" s="42"/>
      <c r="F12" s="42"/>
      <c r="G12" s="42"/>
      <c r="H12" s="42"/>
      <c r="I12" s="42"/>
      <c r="J12" s="42"/>
      <c r="K12" s="42"/>
      <c r="L12" s="42"/>
      <c r="M12" s="42"/>
      <c r="N12" s="42"/>
    </row>
    <row r="13" spans="1:14" x14ac:dyDescent="0.2">
      <c r="A13" s="9" t="s">
        <v>228</v>
      </c>
      <c r="B13" s="42"/>
      <c r="C13" s="42"/>
      <c r="D13" s="42"/>
      <c r="E13" s="42"/>
      <c r="F13" s="42"/>
      <c r="G13" s="42"/>
      <c r="H13" s="42"/>
      <c r="I13" s="42"/>
      <c r="J13" s="42"/>
      <c r="K13" s="42"/>
      <c r="L13" s="42"/>
      <c r="M13" s="42"/>
      <c r="N13" s="42"/>
    </row>
    <row r="14" spans="1:14" x14ac:dyDescent="0.2">
      <c r="A14" s="42" t="s">
        <v>93</v>
      </c>
      <c r="B14" s="42"/>
      <c r="C14" s="42"/>
      <c r="D14" s="42"/>
      <c r="E14" s="42"/>
      <c r="F14" s="42"/>
      <c r="G14" s="42"/>
      <c r="H14" s="42"/>
      <c r="I14" s="42"/>
      <c r="J14" s="42"/>
      <c r="K14" s="42"/>
      <c r="L14" s="42"/>
      <c r="M14" s="42"/>
      <c r="N14" s="42"/>
    </row>
    <row r="15" spans="1:14" x14ac:dyDescent="0.2">
      <c r="A15" s="9" t="s">
        <v>156</v>
      </c>
      <c r="B15" s="42"/>
      <c r="C15" s="42"/>
      <c r="D15" s="42"/>
      <c r="E15" s="42"/>
      <c r="F15" s="42"/>
      <c r="G15" s="42"/>
      <c r="H15" s="42"/>
      <c r="I15" s="42"/>
      <c r="J15" s="42"/>
      <c r="K15" s="42"/>
      <c r="L15" s="42"/>
      <c r="M15" s="42"/>
      <c r="N15" s="42"/>
    </row>
    <row r="16" spans="1:14" x14ac:dyDescent="0.2">
      <c r="A16" s="9" t="s">
        <v>173</v>
      </c>
      <c r="B16" s="42"/>
      <c r="C16" s="42"/>
      <c r="D16" s="42"/>
      <c r="E16" s="42"/>
      <c r="F16" s="42"/>
      <c r="G16" s="42"/>
      <c r="H16" s="42"/>
      <c r="I16" s="42"/>
      <c r="J16" s="42"/>
      <c r="K16" s="42"/>
      <c r="L16" s="42"/>
      <c r="M16" s="42"/>
      <c r="N16" s="42"/>
    </row>
    <row r="17" spans="1:14" x14ac:dyDescent="0.2">
      <c r="A17" s="9" t="s">
        <v>149</v>
      </c>
      <c r="B17" s="42"/>
      <c r="C17" s="42"/>
      <c r="D17" s="42"/>
      <c r="E17" s="42"/>
      <c r="F17" s="42"/>
      <c r="G17" s="42"/>
      <c r="H17" s="42"/>
      <c r="I17" s="42"/>
      <c r="J17" s="42"/>
      <c r="K17" s="42"/>
      <c r="L17" s="42"/>
      <c r="M17" s="42"/>
      <c r="N17" s="42"/>
    </row>
    <row r="18" spans="1:14" x14ac:dyDescent="0.2">
      <c r="A18" s="144"/>
      <c r="B18" s="42"/>
      <c r="C18" s="42"/>
      <c r="D18" s="42"/>
      <c r="E18" s="42"/>
      <c r="F18" s="42"/>
      <c r="G18" s="42"/>
      <c r="H18" s="42"/>
      <c r="I18" s="42"/>
      <c r="J18" s="42"/>
      <c r="K18" s="42"/>
      <c r="L18" s="42"/>
      <c r="M18" s="42"/>
      <c r="N18" s="42"/>
    </row>
    <row r="19" spans="1:14" x14ac:dyDescent="0.2">
      <c r="A19" s="145"/>
      <c r="B19" s="42"/>
      <c r="C19" s="42"/>
      <c r="D19" s="42"/>
      <c r="E19" s="42"/>
      <c r="F19" s="42"/>
      <c r="G19" s="42"/>
      <c r="H19" s="42"/>
      <c r="I19" s="42"/>
      <c r="J19" s="42"/>
      <c r="K19" s="42"/>
      <c r="L19" s="42"/>
      <c r="M19" s="42"/>
      <c r="N19" s="42"/>
    </row>
    <row r="20" spans="1:14" x14ac:dyDescent="0.2">
      <c r="A20" s="145"/>
      <c r="B20" s="42"/>
      <c r="C20" s="42"/>
      <c r="D20" s="42"/>
      <c r="E20" s="42"/>
      <c r="F20" s="42"/>
      <c r="G20" s="42"/>
      <c r="H20" s="42"/>
      <c r="I20" s="42"/>
      <c r="J20" s="42"/>
      <c r="K20" s="42"/>
      <c r="L20" s="42"/>
      <c r="M20" s="42"/>
      <c r="N20" s="42"/>
    </row>
    <row r="21" spans="1:14" x14ac:dyDescent="0.2">
      <c r="A21" s="145"/>
      <c r="B21" s="42"/>
      <c r="C21" s="42"/>
      <c r="D21" s="42"/>
      <c r="E21" s="42"/>
      <c r="F21" s="42"/>
      <c r="G21" s="42"/>
      <c r="H21" s="42"/>
      <c r="I21" s="42"/>
      <c r="J21" s="42"/>
      <c r="K21" s="42"/>
      <c r="L21" s="42"/>
      <c r="M21" s="42"/>
      <c r="N21" s="42"/>
    </row>
    <row r="22" spans="1:14" x14ac:dyDescent="0.2">
      <c r="A22" s="145"/>
      <c r="B22" s="42"/>
      <c r="C22" s="42"/>
      <c r="D22" s="42"/>
      <c r="E22" s="42"/>
      <c r="F22" s="42"/>
      <c r="G22" s="42"/>
      <c r="H22" s="42"/>
      <c r="I22" s="42"/>
      <c r="J22" s="42"/>
      <c r="K22" s="42"/>
      <c r="L22" s="42"/>
      <c r="M22" s="42"/>
      <c r="N22" s="42"/>
    </row>
    <row r="23" spans="1:14" x14ac:dyDescent="0.2">
      <c r="A23" s="42"/>
      <c r="B23" s="42"/>
      <c r="C23" s="42"/>
      <c r="D23" s="42"/>
      <c r="E23" s="42"/>
      <c r="F23" s="42"/>
      <c r="G23" s="42"/>
      <c r="H23" s="42"/>
      <c r="I23" s="42"/>
      <c r="J23" s="42"/>
      <c r="K23" s="42"/>
      <c r="L23" s="42"/>
      <c r="M23" s="42"/>
      <c r="N23" s="42"/>
    </row>
    <row r="24" spans="1:14" x14ac:dyDescent="0.2">
      <c r="A24" s="42"/>
      <c r="B24" s="42"/>
      <c r="C24" s="42"/>
      <c r="D24" s="42"/>
      <c r="E24" s="42"/>
      <c r="F24" s="42"/>
      <c r="G24" s="42"/>
      <c r="H24" s="42"/>
      <c r="I24" s="42"/>
      <c r="J24" s="42"/>
      <c r="K24" s="42"/>
      <c r="L24" s="42"/>
      <c r="M24" s="42"/>
      <c r="N24" s="42"/>
    </row>
    <row r="25" spans="1:14" x14ac:dyDescent="0.2">
      <c r="A25" s="42"/>
      <c r="B25" s="42"/>
      <c r="C25" s="42"/>
      <c r="D25" s="42"/>
      <c r="E25" s="42"/>
      <c r="F25" s="42"/>
      <c r="G25" s="42"/>
      <c r="H25" s="42"/>
      <c r="I25" s="42"/>
      <c r="J25" s="42"/>
      <c r="K25" s="42"/>
      <c r="L25" s="42"/>
      <c r="M25" s="42"/>
      <c r="N25" s="42"/>
    </row>
    <row r="26" spans="1:14" x14ac:dyDescent="0.2">
      <c r="A26" s="42"/>
      <c r="B26" s="42"/>
      <c r="C26" s="42"/>
      <c r="D26" s="42"/>
      <c r="E26" s="42"/>
      <c r="F26" s="42"/>
      <c r="G26" s="42"/>
      <c r="H26" s="42"/>
      <c r="I26" s="42"/>
      <c r="J26" s="42"/>
      <c r="K26" s="42"/>
      <c r="L26" s="42"/>
      <c r="M26" s="42"/>
      <c r="N26" s="42"/>
    </row>
    <row r="27" spans="1:14" x14ac:dyDescent="0.2">
      <c r="A27" s="42"/>
      <c r="B27" s="42"/>
      <c r="C27" s="42"/>
      <c r="D27" s="42"/>
      <c r="E27" s="42"/>
      <c r="F27" s="42"/>
      <c r="G27" s="42"/>
      <c r="H27" s="42"/>
      <c r="I27" s="42"/>
      <c r="J27" s="42"/>
      <c r="K27" s="42"/>
      <c r="L27" s="42"/>
      <c r="M27" s="42"/>
      <c r="N27" s="42"/>
    </row>
    <row r="28" spans="1:14" x14ac:dyDescent="0.2">
      <c r="A28" s="42"/>
      <c r="B28" s="42"/>
      <c r="C28" s="42"/>
      <c r="D28" s="42"/>
      <c r="E28" s="42"/>
      <c r="F28" s="42"/>
      <c r="G28" s="42"/>
      <c r="H28" s="42"/>
      <c r="I28" s="42"/>
      <c r="J28" s="42"/>
      <c r="K28" s="42"/>
      <c r="L28" s="42"/>
      <c r="M28" s="42"/>
      <c r="N28" s="42"/>
    </row>
    <row r="29" spans="1:14" x14ac:dyDescent="0.2">
      <c r="A29" s="42"/>
      <c r="B29" s="42"/>
      <c r="C29" s="42"/>
      <c r="D29" s="42"/>
      <c r="E29" s="42"/>
      <c r="F29" s="42"/>
      <c r="G29" s="42"/>
      <c r="H29" s="42"/>
      <c r="I29" s="42"/>
      <c r="J29" s="42"/>
      <c r="K29" s="42"/>
      <c r="L29" s="42"/>
      <c r="M29" s="42"/>
      <c r="N29" s="42"/>
    </row>
    <row r="30" spans="1:14" x14ac:dyDescent="0.2">
      <c r="A30" s="42"/>
      <c r="B30" s="42"/>
      <c r="C30" s="42"/>
      <c r="D30" s="42"/>
      <c r="E30" s="42"/>
      <c r="F30" s="42"/>
      <c r="G30" s="42"/>
      <c r="H30" s="42"/>
      <c r="I30" s="42"/>
      <c r="J30" s="42"/>
      <c r="K30" s="42"/>
      <c r="L30" s="42"/>
      <c r="M30" s="42"/>
      <c r="N30" s="42"/>
    </row>
    <row r="31" spans="1:14" x14ac:dyDescent="0.2">
      <c r="A31" s="42"/>
      <c r="B31" s="42"/>
      <c r="C31" s="42"/>
      <c r="D31" s="42"/>
      <c r="E31" s="42"/>
      <c r="F31" s="42"/>
      <c r="G31" s="42"/>
      <c r="H31" s="42"/>
      <c r="I31" s="42"/>
      <c r="J31" s="42"/>
      <c r="K31" s="42"/>
      <c r="L31" s="42"/>
      <c r="M31" s="42"/>
      <c r="N31" s="42"/>
    </row>
    <row r="32" spans="1:14" x14ac:dyDescent="0.2">
      <c r="A32" s="42"/>
      <c r="B32" s="42"/>
      <c r="C32" s="42"/>
      <c r="D32" s="42"/>
      <c r="E32" s="42"/>
      <c r="F32" s="42"/>
      <c r="G32" s="42"/>
      <c r="H32" s="42"/>
      <c r="I32" s="42"/>
      <c r="J32" s="42"/>
      <c r="K32" s="42"/>
      <c r="L32" s="42"/>
      <c r="M32" s="42"/>
      <c r="N32" s="42"/>
    </row>
    <row r="33" spans="1:14" x14ac:dyDescent="0.2">
      <c r="A33" s="42"/>
      <c r="B33" s="42"/>
      <c r="C33" s="42"/>
      <c r="D33" s="42"/>
      <c r="E33" s="42"/>
      <c r="F33" s="42"/>
      <c r="G33" s="42"/>
      <c r="H33" s="42"/>
      <c r="I33" s="42"/>
      <c r="J33" s="42"/>
      <c r="K33" s="42"/>
      <c r="L33" s="42"/>
      <c r="M33" s="42"/>
      <c r="N33" s="42"/>
    </row>
    <row r="34" spans="1:14" x14ac:dyDescent="0.2">
      <c r="A34" s="42"/>
      <c r="B34" s="42"/>
      <c r="C34" s="42"/>
      <c r="D34" s="42"/>
      <c r="E34" s="42"/>
      <c r="F34" s="42"/>
      <c r="G34" s="42"/>
      <c r="H34" s="42"/>
      <c r="I34" s="42"/>
      <c r="J34" s="42"/>
      <c r="K34" s="42"/>
      <c r="L34" s="42"/>
      <c r="M34" s="42"/>
      <c r="N34" s="42"/>
    </row>
    <row r="35" spans="1:14" x14ac:dyDescent="0.2">
      <c r="A35" s="42"/>
      <c r="B35" s="42"/>
      <c r="C35" s="42"/>
      <c r="D35" s="42"/>
      <c r="E35" s="42"/>
      <c r="F35" s="42"/>
      <c r="G35" s="42"/>
      <c r="H35" s="42"/>
      <c r="I35" s="42"/>
      <c r="J35" s="42"/>
      <c r="K35" s="42"/>
      <c r="L35" s="42"/>
      <c r="M35" s="42"/>
      <c r="N35" s="42"/>
    </row>
    <row r="36" spans="1:14" x14ac:dyDescent="0.2">
      <c r="A36" s="42"/>
      <c r="B36" s="42"/>
      <c r="C36" s="42"/>
      <c r="D36" s="42"/>
      <c r="E36" s="42"/>
      <c r="F36" s="42"/>
      <c r="G36" s="42"/>
      <c r="H36" s="42"/>
      <c r="I36" s="42"/>
      <c r="J36" s="42"/>
      <c r="K36" s="42"/>
      <c r="L36" s="42"/>
      <c r="M36" s="42"/>
      <c r="N36" s="42"/>
    </row>
    <row r="37" spans="1:14" x14ac:dyDescent="0.2">
      <c r="A37" s="42"/>
      <c r="B37" s="42"/>
      <c r="C37" s="42"/>
      <c r="D37" s="42"/>
      <c r="E37" s="42"/>
      <c r="F37" s="42"/>
      <c r="G37" s="42"/>
      <c r="H37" s="42"/>
      <c r="I37" s="42"/>
      <c r="J37" s="42"/>
      <c r="K37" s="42"/>
      <c r="L37" s="42"/>
      <c r="M37" s="42"/>
      <c r="N37" s="42"/>
    </row>
    <row r="38" spans="1:14" x14ac:dyDescent="0.2">
      <c r="A38" s="42"/>
      <c r="B38" s="42"/>
      <c r="C38" s="42"/>
      <c r="E38" s="42"/>
      <c r="F38" s="42"/>
      <c r="G38" s="42"/>
      <c r="H38" s="42"/>
      <c r="I38" s="42"/>
      <c r="J38" s="42"/>
      <c r="K38" s="42"/>
      <c r="L38" s="42"/>
      <c r="M38" s="42"/>
      <c r="N38" s="42"/>
    </row>
  </sheetData>
  <pageMargins left="0.75" right="0.75" top="1" bottom="1" header="0.5" footer="0.5"/>
  <pageSetup fitToHeight="0" orientation="landscape" r:id="rId1"/>
  <headerFooter alignWithMargins="0">
    <oddFooter>&amp;C&amp;12Ex-7</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N29"/>
  <sheetViews>
    <sheetView showGridLines="0" defaultGridColor="0" colorId="22" zoomScaleNormal="100" zoomScaleSheetLayoutView="100" workbookViewId="0"/>
  </sheetViews>
  <sheetFormatPr defaultColWidth="9.7109375" defaultRowHeight="12.75" x14ac:dyDescent="0.2"/>
  <cols>
    <col min="1" max="1" width="40.140625" customWidth="1"/>
    <col min="2" max="2" width="12" customWidth="1"/>
    <col min="3" max="3" width="11.7109375" customWidth="1"/>
    <col min="4" max="4" width="11.42578125" customWidth="1"/>
    <col min="5" max="5" width="11.7109375" customWidth="1"/>
    <col min="6" max="6" width="11.28515625" customWidth="1"/>
    <col min="8" max="8" width="11.85546875" customWidth="1"/>
  </cols>
  <sheetData>
    <row r="1" spans="1:14" ht="15" x14ac:dyDescent="0.2">
      <c r="A1" s="8" t="s">
        <v>65</v>
      </c>
      <c r="B1" s="60"/>
      <c r="C1" s="60"/>
      <c r="D1" s="60"/>
      <c r="E1" s="60"/>
      <c r="F1" s="60"/>
      <c r="G1" s="60"/>
      <c r="H1" s="60"/>
      <c r="I1" s="60"/>
      <c r="J1" s="60"/>
      <c r="K1" s="60"/>
      <c r="L1" s="60"/>
      <c r="M1" s="60"/>
      <c r="N1" s="60"/>
    </row>
    <row r="2" spans="1:14" ht="15" x14ac:dyDescent="0.2">
      <c r="A2" s="8" t="s">
        <v>33</v>
      </c>
      <c r="B2" s="60"/>
      <c r="C2" s="60"/>
      <c r="D2" s="60"/>
      <c r="E2" s="60"/>
      <c r="F2" s="60"/>
      <c r="G2" s="60"/>
      <c r="H2" s="60"/>
      <c r="I2" s="60"/>
      <c r="J2" s="60"/>
      <c r="K2" s="60"/>
      <c r="L2" s="60"/>
      <c r="M2" s="60"/>
      <c r="N2" s="60"/>
    </row>
    <row r="3" spans="1:14" ht="15" x14ac:dyDescent="0.2">
      <c r="A3" s="60"/>
      <c r="B3" s="10"/>
      <c r="C3" s="10"/>
      <c r="D3" s="10"/>
      <c r="E3" s="10"/>
      <c r="F3" s="10"/>
      <c r="G3" s="10"/>
      <c r="H3" s="10"/>
      <c r="I3" s="10"/>
      <c r="J3" s="10"/>
      <c r="K3" s="10"/>
      <c r="L3" s="10"/>
      <c r="M3" s="10"/>
      <c r="N3" s="60"/>
    </row>
    <row r="4" spans="1:14" ht="39" thickBot="1" x14ac:dyDescent="0.25">
      <c r="A4" s="10" t="s">
        <v>6</v>
      </c>
      <c r="B4" s="11" t="s">
        <v>7</v>
      </c>
      <c r="C4" s="11" t="s">
        <v>49</v>
      </c>
      <c r="D4" s="11" t="s">
        <v>8</v>
      </c>
      <c r="E4" s="12" t="s">
        <v>59</v>
      </c>
      <c r="F4" s="12" t="s">
        <v>35</v>
      </c>
      <c r="G4" s="11" t="s">
        <v>12</v>
      </c>
      <c r="H4" s="11" t="s">
        <v>13</v>
      </c>
      <c r="I4" s="60"/>
      <c r="J4" s="60"/>
      <c r="K4" s="13"/>
      <c r="L4" s="13"/>
      <c r="M4" s="13"/>
      <c r="N4" s="13"/>
    </row>
    <row r="5" spans="1:14" ht="15.75" thickBot="1" x14ac:dyDescent="0.25">
      <c r="A5" s="14" t="s">
        <v>178</v>
      </c>
      <c r="B5" s="15"/>
      <c r="C5" s="16"/>
      <c r="D5" s="16"/>
      <c r="E5" s="17"/>
      <c r="F5" s="18">
        <f>RATES!B18</f>
        <v>54</v>
      </c>
      <c r="G5" s="19"/>
      <c r="H5" s="20"/>
      <c r="I5" s="9"/>
      <c r="J5" s="9"/>
      <c r="K5" s="9"/>
      <c r="L5" s="9"/>
      <c r="M5" s="9"/>
      <c r="N5" s="60"/>
    </row>
    <row r="6" spans="1:14" ht="15.75" thickBot="1" x14ac:dyDescent="0.25">
      <c r="A6" s="15" t="s">
        <v>26</v>
      </c>
      <c r="B6" s="24">
        <f>UNIVERSE!B9</f>
        <v>0</v>
      </c>
      <c r="C6" s="43">
        <v>1</v>
      </c>
      <c r="D6" s="26">
        <f t="shared" ref="D6:D11" si="0">B6*C6/3</f>
        <v>0</v>
      </c>
      <c r="E6" s="43">
        <v>5</v>
      </c>
      <c r="F6" s="29">
        <f>F5*E6</f>
        <v>270</v>
      </c>
      <c r="G6" s="24">
        <f t="shared" ref="G6:G11" si="1">D6*E6</f>
        <v>0</v>
      </c>
      <c r="H6" s="29">
        <f t="shared" ref="H6:H11" si="2">D6*F6</f>
        <v>0</v>
      </c>
      <c r="I6" s="32"/>
      <c r="J6" s="32"/>
      <c r="K6" s="32"/>
      <c r="L6" s="32"/>
      <c r="M6" s="32"/>
      <c r="N6" s="60"/>
    </row>
    <row r="7" spans="1:14" ht="15.75" thickBot="1" x14ac:dyDescent="0.25">
      <c r="A7" s="15" t="s">
        <v>34</v>
      </c>
      <c r="B7" s="24">
        <f>B6</f>
        <v>0</v>
      </c>
      <c r="C7" s="43">
        <v>1</v>
      </c>
      <c r="D7" s="26">
        <f t="shared" si="0"/>
        <v>0</v>
      </c>
      <c r="E7" s="43">
        <v>263</v>
      </c>
      <c r="F7" s="29">
        <f>F5*E7</f>
        <v>14202</v>
      </c>
      <c r="G7" s="24">
        <f t="shared" si="1"/>
        <v>0</v>
      </c>
      <c r="H7" s="29">
        <f t="shared" si="2"/>
        <v>0</v>
      </c>
      <c r="I7" s="32"/>
      <c r="J7" s="32"/>
      <c r="K7" s="32"/>
      <c r="L7" s="32"/>
      <c r="M7" s="32"/>
      <c r="N7" s="60"/>
    </row>
    <row r="8" spans="1:14" ht="15.75" thickBot="1" x14ac:dyDescent="0.25">
      <c r="A8" s="15" t="s">
        <v>36</v>
      </c>
      <c r="B8" s="24">
        <f>B7</f>
        <v>0</v>
      </c>
      <c r="C8" s="43">
        <v>1</v>
      </c>
      <c r="D8" s="26">
        <f t="shared" si="0"/>
        <v>0</v>
      </c>
      <c r="E8" s="43">
        <v>100</v>
      </c>
      <c r="F8" s="29">
        <f>F5*E8</f>
        <v>5400</v>
      </c>
      <c r="G8" s="24">
        <f t="shared" si="1"/>
        <v>0</v>
      </c>
      <c r="H8" s="29">
        <f t="shared" si="2"/>
        <v>0</v>
      </c>
      <c r="I8" s="32"/>
      <c r="J8" s="32"/>
      <c r="K8" s="32"/>
      <c r="L8" s="32"/>
      <c r="M8" s="32"/>
      <c r="N8" s="60"/>
    </row>
    <row r="9" spans="1:14" ht="15.75" thickBot="1" x14ac:dyDescent="0.25">
      <c r="A9" s="15" t="s">
        <v>29</v>
      </c>
      <c r="B9" s="24">
        <f>B8</f>
        <v>0</v>
      </c>
      <c r="C9" s="43">
        <v>1</v>
      </c>
      <c r="D9" s="26">
        <f t="shared" si="0"/>
        <v>0</v>
      </c>
      <c r="E9" s="43">
        <v>67</v>
      </c>
      <c r="F9" s="29">
        <f>F5*E9</f>
        <v>3618</v>
      </c>
      <c r="G9" s="24">
        <f t="shared" si="1"/>
        <v>0</v>
      </c>
      <c r="H9" s="29">
        <f t="shared" si="2"/>
        <v>0</v>
      </c>
      <c r="I9" s="32"/>
      <c r="J9" s="32"/>
      <c r="K9" s="32"/>
      <c r="L9" s="32"/>
      <c r="M9" s="32"/>
      <c r="N9" s="60"/>
    </row>
    <row r="10" spans="1:14" ht="15.75" thickBot="1" x14ac:dyDescent="0.25">
      <c r="A10" s="15" t="s">
        <v>37</v>
      </c>
      <c r="B10" s="24">
        <f>B9</f>
        <v>0</v>
      </c>
      <c r="C10" s="15">
        <v>1</v>
      </c>
      <c r="D10" s="26">
        <f t="shared" si="0"/>
        <v>0</v>
      </c>
      <c r="E10" s="15">
        <v>40</v>
      </c>
      <c r="F10" s="29">
        <f>F6*E10</f>
        <v>10800</v>
      </c>
      <c r="G10" s="24">
        <f t="shared" si="1"/>
        <v>0</v>
      </c>
      <c r="H10" s="29">
        <f t="shared" si="2"/>
        <v>0</v>
      </c>
      <c r="I10" s="32"/>
      <c r="J10" s="32"/>
      <c r="K10" s="32"/>
      <c r="L10" s="32"/>
      <c r="M10" s="32"/>
      <c r="N10" s="60"/>
    </row>
    <row r="11" spans="1:14" ht="15.75" thickBot="1" x14ac:dyDescent="0.25">
      <c r="A11" s="15" t="s">
        <v>54</v>
      </c>
      <c r="B11" s="24">
        <f>B9</f>
        <v>0</v>
      </c>
      <c r="C11" s="43">
        <v>1</v>
      </c>
      <c r="D11" s="26">
        <f t="shared" si="0"/>
        <v>0</v>
      </c>
      <c r="E11" s="15">
        <v>8</v>
      </c>
      <c r="F11" s="29">
        <f>F5*13</f>
        <v>702</v>
      </c>
      <c r="G11" s="24">
        <f t="shared" si="1"/>
        <v>0</v>
      </c>
      <c r="H11" s="29">
        <f t="shared" si="2"/>
        <v>0</v>
      </c>
      <c r="I11" s="32"/>
      <c r="J11" s="32"/>
      <c r="K11" s="32"/>
      <c r="L11" s="32"/>
      <c r="M11" s="32"/>
      <c r="N11" s="60"/>
    </row>
    <row r="12" spans="1:14" ht="15.75" thickBot="1" x14ac:dyDescent="0.25">
      <c r="A12" s="36"/>
      <c r="B12" s="38"/>
      <c r="C12" s="149"/>
      <c r="D12" s="185"/>
      <c r="E12" s="38"/>
      <c r="F12" s="39" t="s">
        <v>20</v>
      </c>
      <c r="G12" s="54">
        <f>SUM(G6:G11)</f>
        <v>0</v>
      </c>
      <c r="H12" s="40">
        <f>SUM(H6:H11)</f>
        <v>0</v>
      </c>
      <c r="I12" s="32"/>
      <c r="J12" s="32"/>
      <c r="K12" s="32"/>
      <c r="L12" s="32"/>
      <c r="M12" s="32"/>
      <c r="N12" s="60"/>
    </row>
    <row r="13" spans="1:14" ht="15" x14ac:dyDescent="0.2">
      <c r="A13" s="60"/>
      <c r="B13" s="60"/>
      <c r="C13" s="60"/>
      <c r="D13" s="60"/>
      <c r="E13" s="60"/>
      <c r="F13" s="60"/>
      <c r="G13" s="60"/>
      <c r="H13" s="60"/>
      <c r="I13" s="60"/>
      <c r="J13" s="60"/>
      <c r="K13" s="60"/>
      <c r="L13" s="60"/>
      <c r="M13" s="60"/>
      <c r="N13" s="60"/>
    </row>
    <row r="14" spans="1:14" ht="15" x14ac:dyDescent="0.2">
      <c r="A14" s="9" t="s">
        <v>58</v>
      </c>
      <c r="B14" s="60"/>
      <c r="C14" s="60"/>
      <c r="D14" s="60"/>
      <c r="E14" s="60"/>
      <c r="F14" s="60"/>
      <c r="G14" s="60"/>
      <c r="H14" s="60"/>
      <c r="I14" s="60"/>
      <c r="J14" s="60"/>
      <c r="K14" s="60"/>
      <c r="L14" s="60"/>
      <c r="M14" s="60"/>
      <c r="N14" s="60"/>
    </row>
    <row r="15" spans="1:14" ht="15" x14ac:dyDescent="0.2">
      <c r="A15" s="145"/>
      <c r="B15" s="60"/>
      <c r="C15" s="60"/>
      <c r="D15" s="60"/>
      <c r="E15" s="60"/>
      <c r="F15" s="60"/>
      <c r="G15" s="60"/>
      <c r="H15" s="60"/>
      <c r="I15" s="60"/>
      <c r="J15" s="60"/>
      <c r="K15" s="60"/>
      <c r="L15" s="60"/>
      <c r="M15" s="60"/>
      <c r="N15" s="60"/>
    </row>
    <row r="16" spans="1:14" ht="15" x14ac:dyDescent="0.2">
      <c r="A16" s="145"/>
      <c r="B16" s="60"/>
      <c r="C16" s="60"/>
      <c r="D16" s="60"/>
      <c r="E16" s="60"/>
      <c r="F16" s="60"/>
      <c r="G16" s="60"/>
      <c r="H16" s="60"/>
      <c r="I16" s="60"/>
      <c r="J16" s="60"/>
      <c r="K16" s="60"/>
      <c r="L16" s="60"/>
      <c r="M16" s="60"/>
      <c r="N16" s="60"/>
    </row>
    <row r="17" spans="1:14" ht="15" x14ac:dyDescent="0.2">
      <c r="A17" s="145"/>
      <c r="B17" s="60"/>
      <c r="C17" s="60"/>
      <c r="D17" s="60"/>
      <c r="E17" s="60"/>
      <c r="F17" s="60"/>
      <c r="G17" s="60"/>
      <c r="H17" s="60"/>
      <c r="I17" s="60"/>
      <c r="J17" s="60"/>
      <c r="K17" s="60"/>
      <c r="L17" s="60"/>
      <c r="M17" s="60"/>
      <c r="N17" s="60"/>
    </row>
    <row r="18" spans="1:14" ht="15" x14ac:dyDescent="0.2">
      <c r="A18" s="145"/>
      <c r="B18" s="60"/>
      <c r="C18" s="60"/>
      <c r="D18" s="60"/>
      <c r="E18" s="60"/>
      <c r="F18" s="60"/>
      <c r="G18" s="60"/>
      <c r="H18" s="60"/>
      <c r="I18" s="60"/>
      <c r="J18" s="60"/>
      <c r="K18" s="60"/>
      <c r="L18" s="60"/>
      <c r="M18" s="60"/>
      <c r="N18" s="60"/>
    </row>
    <row r="19" spans="1:14" ht="15" x14ac:dyDescent="0.2">
      <c r="A19" s="60"/>
      <c r="B19" s="60"/>
      <c r="C19" s="60"/>
      <c r="D19" s="60"/>
      <c r="E19" s="60"/>
      <c r="F19" s="60"/>
      <c r="G19" s="60"/>
      <c r="H19" s="60"/>
      <c r="I19" s="60"/>
      <c r="J19" s="60"/>
      <c r="K19" s="60"/>
      <c r="L19" s="60"/>
      <c r="M19" s="60"/>
      <c r="N19" s="60"/>
    </row>
    <row r="20" spans="1:14" ht="15" x14ac:dyDescent="0.2">
      <c r="A20" s="60"/>
      <c r="B20" s="60"/>
      <c r="C20" s="60"/>
      <c r="D20" s="60"/>
      <c r="E20" s="60"/>
      <c r="F20" s="60"/>
      <c r="G20" s="60"/>
      <c r="H20" s="60"/>
      <c r="I20" s="60"/>
      <c r="J20" s="60"/>
      <c r="K20" s="60"/>
      <c r="L20" s="60"/>
      <c r="M20" s="60"/>
      <c r="N20" s="60"/>
    </row>
    <row r="21" spans="1:14" ht="15" x14ac:dyDescent="0.2">
      <c r="A21" s="60"/>
      <c r="B21" s="60"/>
      <c r="C21" s="60"/>
      <c r="D21" s="60"/>
      <c r="E21" s="60"/>
      <c r="F21" s="60"/>
      <c r="G21" s="60"/>
      <c r="H21" s="60"/>
      <c r="I21" s="60"/>
      <c r="J21" s="60"/>
      <c r="K21" s="60"/>
      <c r="L21" s="60"/>
      <c r="M21" s="60"/>
      <c r="N21" s="60"/>
    </row>
    <row r="22" spans="1:14" ht="15" x14ac:dyDescent="0.2">
      <c r="A22" s="60"/>
      <c r="B22" s="60"/>
      <c r="C22" s="60"/>
      <c r="D22" s="60"/>
      <c r="E22" s="60"/>
      <c r="F22" s="60"/>
      <c r="G22" s="60"/>
      <c r="H22" s="60"/>
      <c r="I22" s="60"/>
      <c r="J22" s="60"/>
      <c r="K22" s="60"/>
      <c r="L22" s="60"/>
      <c r="M22" s="60"/>
      <c r="N22" s="60"/>
    </row>
    <row r="23" spans="1:14" ht="15" x14ac:dyDescent="0.2">
      <c r="A23" s="60"/>
      <c r="B23" s="60"/>
      <c r="C23" s="60"/>
      <c r="D23" s="60"/>
      <c r="E23" s="60"/>
      <c r="F23" s="60"/>
      <c r="G23" s="60"/>
      <c r="H23" s="60"/>
      <c r="I23" s="60"/>
      <c r="J23" s="60"/>
      <c r="K23" s="60"/>
      <c r="L23" s="60"/>
      <c r="M23" s="60"/>
      <c r="N23" s="60"/>
    </row>
    <row r="24" spans="1:14" ht="15" x14ac:dyDescent="0.2">
      <c r="A24" s="60"/>
      <c r="B24" s="60"/>
      <c r="C24" s="60"/>
      <c r="D24" s="60"/>
      <c r="E24" s="60"/>
      <c r="F24" s="60"/>
      <c r="G24" s="60"/>
      <c r="H24" s="60"/>
      <c r="I24" s="60"/>
      <c r="J24" s="60"/>
      <c r="K24" s="60"/>
      <c r="L24" s="60"/>
      <c r="M24" s="60"/>
      <c r="N24" s="60"/>
    </row>
    <row r="25" spans="1:14" ht="15" x14ac:dyDescent="0.2">
      <c r="A25" s="60"/>
      <c r="B25" s="60"/>
      <c r="C25" s="60"/>
      <c r="D25" s="60"/>
      <c r="E25" s="60"/>
      <c r="F25" s="60"/>
      <c r="G25" s="60"/>
      <c r="H25" s="60"/>
      <c r="I25" s="60"/>
      <c r="J25" s="60"/>
      <c r="K25" s="60"/>
      <c r="L25" s="60"/>
      <c r="M25" s="60"/>
      <c r="N25" s="60"/>
    </row>
    <row r="26" spans="1:14" ht="15" x14ac:dyDescent="0.2">
      <c r="A26" s="60"/>
      <c r="B26" s="60"/>
      <c r="C26" s="60"/>
      <c r="D26" s="60"/>
      <c r="E26" s="60"/>
      <c r="F26" s="60"/>
      <c r="G26" s="60"/>
      <c r="H26" s="60"/>
      <c r="I26" s="60"/>
      <c r="J26" s="60"/>
      <c r="K26" s="60"/>
      <c r="L26" s="60"/>
      <c r="M26" s="60"/>
      <c r="N26" s="60"/>
    </row>
    <row r="27" spans="1:14" ht="15" x14ac:dyDescent="0.2">
      <c r="A27" s="60"/>
      <c r="B27" s="60"/>
      <c r="C27" s="60"/>
      <c r="D27" s="60"/>
      <c r="E27" s="60"/>
      <c r="F27" s="60"/>
      <c r="G27" s="60"/>
      <c r="H27" s="60"/>
      <c r="I27" s="60"/>
      <c r="J27" s="60"/>
      <c r="K27" s="60"/>
      <c r="L27" s="60"/>
      <c r="M27" s="60"/>
      <c r="N27" s="60"/>
    </row>
    <row r="28" spans="1:14" ht="15" x14ac:dyDescent="0.2">
      <c r="A28" s="60"/>
      <c r="B28" s="60"/>
      <c r="C28" s="60"/>
      <c r="D28" s="60"/>
      <c r="E28" s="60"/>
      <c r="F28" s="60"/>
      <c r="G28" s="60"/>
      <c r="H28" s="60"/>
      <c r="I28" s="60"/>
      <c r="J28" s="60"/>
      <c r="K28" s="60"/>
      <c r="L28" s="60"/>
      <c r="M28" s="60"/>
      <c r="N28" s="60"/>
    </row>
    <row r="29" spans="1:14" ht="15" x14ac:dyDescent="0.2">
      <c r="A29" s="60"/>
      <c r="B29" s="60"/>
      <c r="C29" s="60"/>
      <c r="D29" s="60"/>
      <c r="E29" s="60"/>
      <c r="F29" s="60"/>
      <c r="G29" s="60"/>
      <c r="H29" s="60"/>
      <c r="I29" s="60"/>
      <c r="J29" s="60"/>
      <c r="K29" s="60"/>
      <c r="L29" s="60"/>
      <c r="M29" s="60"/>
      <c r="N29" s="60"/>
    </row>
  </sheetData>
  <phoneticPr fontId="0" type="noConversion"/>
  <pageMargins left="0.75" right="0.75" top="1" bottom="1" header="0.5" footer="0.5"/>
  <pageSetup orientation="landscape" r:id="rId1"/>
  <headerFooter alignWithMargins="0">
    <oddFooter>&amp;C&amp;12Ex-8</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N28"/>
  <sheetViews>
    <sheetView showGridLines="0" defaultGridColor="0" colorId="22" zoomScaleNormal="100" zoomScaleSheetLayoutView="100" workbookViewId="0"/>
  </sheetViews>
  <sheetFormatPr defaultColWidth="9.7109375" defaultRowHeight="12.75" x14ac:dyDescent="0.2"/>
  <cols>
    <col min="1" max="1" width="33.28515625" customWidth="1"/>
    <col min="2" max="2" width="12" customWidth="1"/>
    <col min="3" max="3" width="11.85546875" customWidth="1"/>
    <col min="4" max="5" width="11.7109375" customWidth="1"/>
    <col min="6" max="6" width="10.28515625" customWidth="1"/>
    <col min="8" max="8" width="11.140625" customWidth="1"/>
  </cols>
  <sheetData>
    <row r="1" spans="1:14" ht="15" x14ac:dyDescent="0.2">
      <c r="A1" s="8" t="s">
        <v>66</v>
      </c>
      <c r="B1" s="60"/>
      <c r="C1" s="60"/>
      <c r="D1" s="60"/>
      <c r="E1" s="60"/>
      <c r="F1" s="60"/>
      <c r="G1" s="60"/>
      <c r="H1" s="60"/>
      <c r="I1" s="60"/>
      <c r="J1" s="60"/>
      <c r="K1" s="60"/>
      <c r="L1" s="60"/>
      <c r="M1" s="60"/>
      <c r="N1" s="60"/>
    </row>
    <row r="2" spans="1:14" ht="15" x14ac:dyDescent="0.2">
      <c r="A2" s="8" t="s">
        <v>33</v>
      </c>
      <c r="B2" s="60"/>
      <c r="C2" s="60"/>
      <c r="D2" s="60"/>
      <c r="E2" s="60"/>
      <c r="F2" s="60"/>
      <c r="G2" s="60"/>
      <c r="H2" s="60"/>
      <c r="I2" s="60"/>
      <c r="J2" s="60"/>
      <c r="K2" s="60"/>
      <c r="L2" s="60"/>
      <c r="M2" s="60"/>
      <c r="N2" s="60"/>
    </row>
    <row r="3" spans="1:14" ht="15" x14ac:dyDescent="0.2">
      <c r="A3" s="60"/>
      <c r="B3" s="10"/>
      <c r="C3" s="10"/>
      <c r="D3" s="10"/>
      <c r="E3" s="10"/>
      <c r="F3" s="10"/>
      <c r="G3" s="10"/>
      <c r="H3" s="10"/>
      <c r="I3" s="60"/>
      <c r="J3" s="60"/>
      <c r="K3" s="60"/>
      <c r="L3" s="60"/>
      <c r="M3" s="60"/>
      <c r="N3" s="60"/>
    </row>
    <row r="4" spans="1:14" ht="39" thickBot="1" x14ac:dyDescent="0.25">
      <c r="A4" s="10" t="s">
        <v>6</v>
      </c>
      <c r="B4" s="11" t="s">
        <v>7</v>
      </c>
      <c r="C4" s="11" t="s">
        <v>49</v>
      </c>
      <c r="D4" s="11" t="s">
        <v>8</v>
      </c>
      <c r="E4" s="12" t="s">
        <v>59</v>
      </c>
      <c r="F4" s="113" t="s">
        <v>9</v>
      </c>
      <c r="G4" s="11" t="s">
        <v>12</v>
      </c>
      <c r="H4" s="11" t="s">
        <v>13</v>
      </c>
      <c r="I4" s="60"/>
      <c r="J4" s="60"/>
      <c r="K4" s="13"/>
      <c r="L4" s="13"/>
      <c r="M4" s="13"/>
      <c r="N4" s="13"/>
    </row>
    <row r="5" spans="1:14" ht="15.75" thickBot="1" x14ac:dyDescent="0.25">
      <c r="A5" s="14" t="s">
        <v>178</v>
      </c>
      <c r="B5" s="15"/>
      <c r="C5" s="16"/>
      <c r="D5" s="16"/>
      <c r="E5" s="17"/>
      <c r="F5" s="18">
        <f>RATES!B18</f>
        <v>54</v>
      </c>
      <c r="G5" s="19"/>
      <c r="H5" s="20"/>
      <c r="I5" s="60"/>
      <c r="J5" s="60"/>
      <c r="K5" s="60"/>
      <c r="L5" s="60"/>
      <c r="M5" s="60"/>
      <c r="N5" s="60"/>
    </row>
    <row r="6" spans="1:14" ht="15.75" thickBot="1" x14ac:dyDescent="0.25">
      <c r="A6" s="15" t="s">
        <v>77</v>
      </c>
      <c r="B6" s="243">
        <v>16</v>
      </c>
      <c r="C6" s="15">
        <v>3</v>
      </c>
      <c r="D6" s="184">
        <f>B6*C6/3</f>
        <v>16</v>
      </c>
      <c r="E6" s="15">
        <v>4</v>
      </c>
      <c r="F6" s="27">
        <f>F5*E6</f>
        <v>216</v>
      </c>
      <c r="G6" s="24">
        <f>D6*E6</f>
        <v>64</v>
      </c>
      <c r="H6" s="29">
        <f>D6*F6</f>
        <v>3456</v>
      </c>
      <c r="I6" s="60"/>
      <c r="J6" s="60"/>
      <c r="K6" s="60"/>
      <c r="L6" s="60"/>
      <c r="M6" s="60"/>
      <c r="N6" s="60"/>
    </row>
    <row r="7" spans="1:14" ht="15.75" thickBot="1" x14ac:dyDescent="0.25">
      <c r="A7" s="15" t="s">
        <v>78</v>
      </c>
      <c r="B7" s="243">
        <v>2</v>
      </c>
      <c r="C7" s="15">
        <v>1</v>
      </c>
      <c r="D7" s="184">
        <f>B7*C7/3</f>
        <v>0.66666666666666663</v>
      </c>
      <c r="E7" s="15">
        <v>150</v>
      </c>
      <c r="F7" s="27">
        <f>F5*E7</f>
        <v>8100</v>
      </c>
      <c r="G7" s="24">
        <f>D7*E7</f>
        <v>100</v>
      </c>
      <c r="H7" s="29">
        <f>D7*F7</f>
        <v>5400</v>
      </c>
      <c r="I7" s="60"/>
      <c r="J7" s="60"/>
      <c r="K7" s="60"/>
      <c r="L7" s="60"/>
      <c r="M7" s="60"/>
      <c r="N7" s="60"/>
    </row>
    <row r="8" spans="1:14" ht="15.75" thickBot="1" x14ac:dyDescent="0.25">
      <c r="A8" s="15" t="s">
        <v>79</v>
      </c>
      <c r="B8" s="24">
        <v>4</v>
      </c>
      <c r="C8" s="15">
        <v>1</v>
      </c>
      <c r="D8" s="184">
        <f>B8*C8/3</f>
        <v>1.3333333333333333</v>
      </c>
      <c r="E8" s="15">
        <v>40</v>
      </c>
      <c r="F8" s="27">
        <f>F5*E8</f>
        <v>2160</v>
      </c>
      <c r="G8" s="24">
        <f>D8*E8</f>
        <v>53.333333333333329</v>
      </c>
      <c r="H8" s="29">
        <f>D8*F8</f>
        <v>2880</v>
      </c>
      <c r="I8" s="60"/>
      <c r="J8" s="60"/>
      <c r="K8" s="60"/>
      <c r="L8" s="60"/>
      <c r="M8" s="60"/>
      <c r="N8" s="60"/>
    </row>
    <row r="9" spans="1:14" ht="15.75" thickBot="1" x14ac:dyDescent="0.25">
      <c r="A9" s="36"/>
      <c r="B9" s="38"/>
      <c r="C9" s="38"/>
      <c r="D9" s="38"/>
      <c r="E9" s="38"/>
      <c r="F9" s="39" t="s">
        <v>20</v>
      </c>
      <c r="G9" s="54">
        <f>SUM(G6:G8)</f>
        <v>217.33333333333331</v>
      </c>
      <c r="H9" s="40">
        <f>SUM(H6:H8)</f>
        <v>11736</v>
      </c>
      <c r="I9" s="60"/>
      <c r="J9" s="60"/>
      <c r="K9" s="60"/>
      <c r="L9" s="60"/>
      <c r="M9" s="60"/>
      <c r="N9" s="60"/>
    </row>
    <row r="10" spans="1:14" ht="15" x14ac:dyDescent="0.2">
      <c r="A10" s="60"/>
      <c r="B10" s="60"/>
      <c r="C10" s="60"/>
      <c r="D10" s="60"/>
      <c r="E10" s="60"/>
      <c r="F10" s="60"/>
      <c r="G10" s="61"/>
      <c r="H10" s="60"/>
      <c r="I10" s="60"/>
      <c r="J10" s="60"/>
      <c r="K10" s="60"/>
      <c r="L10" s="60"/>
      <c r="M10" s="60"/>
      <c r="N10" s="60"/>
    </row>
    <row r="11" spans="1:14" ht="15" x14ac:dyDescent="0.2">
      <c r="A11" s="9" t="s">
        <v>80</v>
      </c>
      <c r="B11" s="60"/>
      <c r="C11" s="60"/>
      <c r="D11" s="60"/>
      <c r="E11" s="60"/>
      <c r="F11" s="60"/>
      <c r="G11" s="60"/>
      <c r="H11" s="60"/>
      <c r="I11" s="60"/>
      <c r="J11" s="60"/>
      <c r="K11" s="60"/>
      <c r="L11" s="60"/>
      <c r="M11" s="60"/>
      <c r="N11" s="60"/>
    </row>
    <row r="12" spans="1:14" ht="15" x14ac:dyDescent="0.2">
      <c r="A12" s="42" t="s">
        <v>68</v>
      </c>
      <c r="B12" s="60"/>
      <c r="C12" s="60"/>
      <c r="D12" s="60"/>
      <c r="E12" s="60"/>
      <c r="F12" s="60"/>
      <c r="G12" s="60"/>
      <c r="H12" s="60"/>
      <c r="I12" s="60"/>
      <c r="J12" s="60"/>
      <c r="K12" s="60"/>
      <c r="L12" s="60"/>
      <c r="M12" s="60"/>
      <c r="N12" s="60"/>
    </row>
    <row r="13" spans="1:14" ht="15" x14ac:dyDescent="0.2">
      <c r="A13" s="60"/>
      <c r="B13" s="60"/>
      <c r="C13" s="60"/>
      <c r="D13" s="60"/>
      <c r="E13" s="60"/>
      <c r="F13" s="60"/>
      <c r="G13" s="60"/>
      <c r="H13" s="60"/>
      <c r="I13" s="60"/>
      <c r="J13" s="60"/>
      <c r="K13" s="60"/>
      <c r="L13" s="60"/>
      <c r="M13" s="60"/>
      <c r="N13" s="60"/>
    </row>
    <row r="14" spans="1:14" ht="15" x14ac:dyDescent="0.2">
      <c r="A14" s="145"/>
      <c r="B14" s="60"/>
      <c r="C14" s="60"/>
      <c r="D14" s="60"/>
      <c r="E14" s="60"/>
      <c r="F14" s="60"/>
      <c r="G14" s="60"/>
      <c r="H14" s="60"/>
      <c r="I14" s="60"/>
      <c r="J14" s="60"/>
      <c r="K14" s="60"/>
      <c r="L14" s="60"/>
      <c r="M14" s="60"/>
      <c r="N14" s="60"/>
    </row>
    <row r="15" spans="1:14" ht="15" x14ac:dyDescent="0.2">
      <c r="A15" s="60"/>
      <c r="B15" s="60"/>
      <c r="C15" s="60"/>
      <c r="D15" s="60"/>
      <c r="E15" s="60"/>
      <c r="F15" s="60"/>
      <c r="G15" s="60"/>
      <c r="H15" s="60"/>
      <c r="I15" s="60"/>
      <c r="J15" s="60"/>
      <c r="K15" s="60"/>
      <c r="L15" s="60"/>
      <c r="M15" s="60"/>
      <c r="N15" s="60"/>
    </row>
    <row r="16" spans="1:14" ht="15" x14ac:dyDescent="0.2">
      <c r="A16" s="60"/>
      <c r="B16" s="60"/>
      <c r="C16" s="60"/>
      <c r="D16" s="60"/>
      <c r="E16" s="60"/>
      <c r="F16" s="60"/>
      <c r="G16" s="60"/>
      <c r="H16" s="60"/>
      <c r="I16" s="60"/>
      <c r="J16" s="60"/>
      <c r="K16" s="60"/>
      <c r="L16" s="60"/>
      <c r="M16" s="60"/>
      <c r="N16" s="60"/>
    </row>
    <row r="17" spans="1:14" ht="15" x14ac:dyDescent="0.2">
      <c r="A17" s="60"/>
      <c r="B17" s="60"/>
      <c r="C17" s="60"/>
      <c r="D17" s="60"/>
      <c r="E17" s="60"/>
      <c r="F17" s="60"/>
      <c r="G17" s="60"/>
      <c r="H17" s="60"/>
      <c r="I17" s="60"/>
      <c r="J17" s="60"/>
      <c r="K17" s="60"/>
      <c r="L17" s="60"/>
      <c r="M17" s="60"/>
      <c r="N17" s="60"/>
    </row>
    <row r="18" spans="1:14" ht="15" x14ac:dyDescent="0.2">
      <c r="A18" s="60"/>
      <c r="B18" s="60"/>
      <c r="C18" s="60"/>
      <c r="D18" s="60"/>
      <c r="E18" s="60"/>
      <c r="F18" s="60"/>
      <c r="G18" s="60"/>
      <c r="H18" s="60"/>
      <c r="I18" s="60"/>
      <c r="J18" s="60"/>
      <c r="K18" s="60"/>
      <c r="L18" s="60"/>
      <c r="M18" s="60"/>
      <c r="N18" s="60"/>
    </row>
    <row r="19" spans="1:14" ht="15" x14ac:dyDescent="0.2">
      <c r="A19" s="60"/>
      <c r="B19" s="60"/>
      <c r="C19" s="60"/>
      <c r="D19" s="60"/>
      <c r="E19" s="60"/>
      <c r="F19" s="60"/>
      <c r="G19" s="60"/>
      <c r="H19" s="60"/>
      <c r="I19" s="60"/>
      <c r="J19" s="60"/>
      <c r="K19" s="60"/>
      <c r="L19" s="60"/>
      <c r="M19" s="60"/>
      <c r="N19" s="60"/>
    </row>
    <row r="20" spans="1:14" ht="15" x14ac:dyDescent="0.2">
      <c r="A20" s="60"/>
      <c r="B20" s="60"/>
      <c r="C20" s="60"/>
      <c r="D20" s="60"/>
      <c r="E20" s="60"/>
      <c r="F20" s="60"/>
      <c r="G20" s="60"/>
      <c r="H20" s="60"/>
      <c r="I20" s="60"/>
      <c r="J20" s="60"/>
      <c r="K20" s="60"/>
      <c r="L20" s="60"/>
      <c r="M20" s="60"/>
      <c r="N20" s="60"/>
    </row>
    <row r="21" spans="1:14" ht="15" x14ac:dyDescent="0.2">
      <c r="A21" s="60"/>
      <c r="B21" s="60"/>
      <c r="C21" s="60"/>
      <c r="D21" s="60"/>
      <c r="E21" s="60"/>
      <c r="F21" s="60"/>
      <c r="G21" s="60"/>
      <c r="H21" s="60"/>
      <c r="I21" s="60"/>
      <c r="J21" s="60"/>
      <c r="K21" s="60"/>
      <c r="L21" s="60"/>
      <c r="M21" s="60"/>
      <c r="N21" s="60"/>
    </row>
    <row r="22" spans="1:14" ht="15" x14ac:dyDescent="0.2">
      <c r="A22" s="60"/>
      <c r="B22" s="60"/>
      <c r="C22" s="60"/>
      <c r="D22" s="60"/>
      <c r="E22" s="60"/>
      <c r="F22" s="60"/>
      <c r="G22" s="60"/>
      <c r="H22" s="60"/>
      <c r="I22" s="60"/>
      <c r="J22" s="60"/>
      <c r="K22" s="60"/>
      <c r="L22" s="60"/>
      <c r="M22" s="60"/>
      <c r="N22" s="60"/>
    </row>
    <row r="23" spans="1:14" ht="15" x14ac:dyDescent="0.2">
      <c r="A23" s="60"/>
      <c r="B23" s="60"/>
      <c r="C23" s="60"/>
      <c r="D23" s="60"/>
      <c r="E23" s="60"/>
      <c r="F23" s="60"/>
      <c r="G23" s="60"/>
      <c r="H23" s="60"/>
      <c r="I23" s="60"/>
      <c r="J23" s="60"/>
      <c r="K23" s="60"/>
      <c r="L23" s="60"/>
      <c r="M23" s="60"/>
      <c r="N23" s="60"/>
    </row>
    <row r="24" spans="1:14" ht="15" x14ac:dyDescent="0.2">
      <c r="A24" s="60"/>
      <c r="B24" s="60"/>
      <c r="C24" s="60"/>
      <c r="D24" s="60"/>
      <c r="E24" s="60"/>
      <c r="F24" s="60"/>
      <c r="G24" s="60"/>
      <c r="H24" s="60"/>
      <c r="I24" s="60"/>
      <c r="J24" s="60"/>
      <c r="K24" s="60"/>
      <c r="L24" s="60"/>
      <c r="M24" s="60"/>
      <c r="N24" s="60"/>
    </row>
    <row r="25" spans="1:14" ht="15" x14ac:dyDescent="0.2">
      <c r="A25" s="60"/>
      <c r="B25" s="60"/>
      <c r="C25" s="60"/>
      <c r="D25" s="60"/>
      <c r="E25" s="60"/>
      <c r="F25" s="60"/>
      <c r="G25" s="60"/>
      <c r="H25" s="60"/>
      <c r="I25" s="60"/>
      <c r="J25" s="60"/>
      <c r="K25" s="60"/>
      <c r="L25" s="60"/>
      <c r="M25" s="60"/>
      <c r="N25" s="60"/>
    </row>
    <row r="26" spans="1:14" ht="15" x14ac:dyDescent="0.2">
      <c r="A26" s="60"/>
      <c r="B26" s="60"/>
      <c r="C26" s="60"/>
      <c r="D26" s="60"/>
      <c r="E26" s="60"/>
      <c r="F26" s="60"/>
      <c r="G26" s="60"/>
      <c r="H26" s="60"/>
      <c r="I26" s="60"/>
      <c r="J26" s="60"/>
      <c r="K26" s="60"/>
      <c r="L26" s="60"/>
      <c r="M26" s="60"/>
      <c r="N26" s="60"/>
    </row>
    <row r="27" spans="1:14" ht="15" x14ac:dyDescent="0.2">
      <c r="A27" s="60"/>
      <c r="B27" s="60"/>
      <c r="C27" s="60"/>
      <c r="D27" s="60"/>
      <c r="E27" s="60"/>
      <c r="F27" s="60"/>
      <c r="G27" s="60"/>
      <c r="H27" s="60"/>
      <c r="I27" s="60"/>
      <c r="J27" s="60"/>
      <c r="K27" s="60"/>
      <c r="L27" s="60"/>
      <c r="M27" s="60"/>
      <c r="N27" s="60"/>
    </row>
    <row r="28" spans="1:14" ht="15" x14ac:dyDescent="0.2">
      <c r="A28" s="60"/>
      <c r="B28" s="60"/>
      <c r="C28" s="60"/>
      <c r="D28" s="60"/>
      <c r="E28" s="60"/>
      <c r="F28" s="60"/>
      <c r="G28" s="60"/>
      <c r="H28" s="60"/>
      <c r="I28" s="60"/>
      <c r="J28" s="60"/>
      <c r="K28" s="60"/>
      <c r="L28" s="60"/>
      <c r="M28" s="60"/>
      <c r="N28" s="60"/>
    </row>
  </sheetData>
  <phoneticPr fontId="0" type="noConversion"/>
  <pageMargins left="0.75" right="0.75" top="1" bottom="1" header="0.5" footer="0.5"/>
  <pageSetup orientation="landscape" r:id="rId1"/>
  <headerFooter alignWithMargins="0">
    <oddFooter>&amp;C&amp;12Ex-9</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I28"/>
  <sheetViews>
    <sheetView showGridLines="0" defaultGridColor="0" colorId="22" zoomScaleNormal="100" zoomScaleSheetLayoutView="100" workbookViewId="0"/>
  </sheetViews>
  <sheetFormatPr defaultColWidth="9.7109375" defaultRowHeight="12.75" x14ac:dyDescent="0.2"/>
  <cols>
    <col min="1" max="1" width="37.5703125" customWidth="1"/>
    <col min="2" max="2" width="11.28515625" customWidth="1"/>
    <col min="3" max="3" width="10.7109375" customWidth="1"/>
    <col min="4" max="4" width="12.7109375" customWidth="1"/>
    <col min="5" max="5" width="9.85546875" bestFit="1" customWidth="1"/>
    <col min="6" max="6" width="10.140625" bestFit="1" customWidth="1"/>
    <col min="7" max="7" width="9.85546875" bestFit="1" customWidth="1"/>
    <col min="8" max="8" width="12.140625" bestFit="1" customWidth="1"/>
  </cols>
  <sheetData>
    <row r="1" spans="1:9" x14ac:dyDescent="0.2">
      <c r="A1" s="8" t="s">
        <v>67</v>
      </c>
      <c r="B1" s="8"/>
      <c r="C1" s="42"/>
      <c r="D1" s="42"/>
      <c r="E1" s="42"/>
      <c r="F1" s="42"/>
      <c r="G1" s="42"/>
      <c r="H1" s="42"/>
      <c r="I1" s="42"/>
    </row>
    <row r="2" spans="1:9" x14ac:dyDescent="0.2">
      <c r="A2" s="8" t="s">
        <v>38</v>
      </c>
      <c r="B2" s="8"/>
      <c r="C2" s="42"/>
      <c r="D2" s="42"/>
      <c r="E2" s="42"/>
      <c r="F2" s="42"/>
      <c r="G2" s="42"/>
      <c r="H2" s="42"/>
      <c r="I2" s="42"/>
    </row>
    <row r="3" spans="1:9" x14ac:dyDescent="0.2">
      <c r="A3" s="42"/>
      <c r="B3" s="42"/>
      <c r="C3" s="42"/>
      <c r="D3" s="42"/>
      <c r="E3" s="42"/>
      <c r="F3" s="42"/>
      <c r="G3" s="42"/>
      <c r="H3" s="42"/>
      <c r="I3" s="42"/>
    </row>
    <row r="4" spans="1:9" s="93" customFormat="1" ht="26.25" thickBot="1" x14ac:dyDescent="0.25">
      <c r="A4" s="10"/>
      <c r="B4" s="11" t="s">
        <v>56</v>
      </c>
      <c r="C4" s="92" t="s">
        <v>39</v>
      </c>
      <c r="D4" s="11" t="s">
        <v>40</v>
      </c>
      <c r="E4" s="11" t="s">
        <v>41</v>
      </c>
      <c r="F4" s="11" t="s">
        <v>42</v>
      </c>
      <c r="G4" s="11" t="s">
        <v>43</v>
      </c>
      <c r="H4" s="11" t="s">
        <v>44</v>
      </c>
      <c r="I4" s="94"/>
    </row>
    <row r="5" spans="1:9" ht="31.5" customHeight="1" thickBot="1" x14ac:dyDescent="0.25">
      <c r="A5" s="23" t="s">
        <v>135</v>
      </c>
      <c r="B5" s="131">
        <f>'Exhibit 1'!D14</f>
        <v>8</v>
      </c>
      <c r="C5" s="25">
        <f>'Exhibit 1'!I14</f>
        <v>1163.9999999999998</v>
      </c>
      <c r="D5" s="62">
        <f>'Exhibit 1'!J14</f>
        <v>109368</v>
      </c>
      <c r="E5" s="63">
        <f>'Exhibit 1'!M14</f>
        <v>0</v>
      </c>
      <c r="F5" s="63">
        <f>'Exhibit 1'!N14</f>
        <v>0</v>
      </c>
      <c r="G5" s="24"/>
      <c r="H5" s="64"/>
      <c r="I5" s="9" t="s">
        <v>0</v>
      </c>
    </row>
    <row r="6" spans="1:9" ht="39" thickBot="1" x14ac:dyDescent="0.25">
      <c r="A6" s="23" t="s">
        <v>91</v>
      </c>
      <c r="B6" s="131">
        <f>'Exhibit 2'!D13</f>
        <v>8</v>
      </c>
      <c r="C6" s="25">
        <f>'Exhibit 2'!I13</f>
        <v>339</v>
      </c>
      <c r="D6" s="153">
        <f>'Exhibit 2'!J13</f>
        <v>30807</v>
      </c>
      <c r="E6" s="152">
        <f>'Exhibit 2'!M13</f>
        <v>0</v>
      </c>
      <c r="F6" s="152">
        <f>'Exhibit 2'!N13</f>
        <v>0</v>
      </c>
      <c r="G6" s="24"/>
      <c r="H6" s="64"/>
      <c r="I6" s="9"/>
    </row>
    <row r="7" spans="1:9" ht="31.5" customHeight="1" thickBot="1" x14ac:dyDescent="0.25">
      <c r="A7" s="23" t="s">
        <v>136</v>
      </c>
      <c r="B7" s="131">
        <f>'Exhibit 3'!D13</f>
        <v>0</v>
      </c>
      <c r="C7" s="25">
        <f>'Exhibit 3'!I13</f>
        <v>0</v>
      </c>
      <c r="D7" s="62">
        <f>'Exhibit 3'!J13</f>
        <v>0</v>
      </c>
      <c r="E7" s="63">
        <f>'Exhibit 3'!M13</f>
        <v>0</v>
      </c>
      <c r="F7" s="63">
        <f>'Exhibit 3'!N13</f>
        <v>0</v>
      </c>
      <c r="G7" s="24"/>
      <c r="H7" s="64"/>
      <c r="I7" s="9"/>
    </row>
    <row r="8" spans="1:9" ht="31.5" customHeight="1" thickBot="1" x14ac:dyDescent="0.25">
      <c r="A8" s="65" t="s">
        <v>137</v>
      </c>
      <c r="B8" s="132">
        <f>'Exhibit 4'!D11</f>
        <v>0</v>
      </c>
      <c r="C8" s="66">
        <f>'Exhibit 4'!I11</f>
        <v>0</v>
      </c>
      <c r="D8" s="67">
        <f>'Exhibit 4'!J11</f>
        <v>0</v>
      </c>
      <c r="E8" s="68">
        <f>'Exhibit 4'!M11</f>
        <v>0</v>
      </c>
      <c r="F8" s="68">
        <f>'Exhibit 4'!N11</f>
        <v>0</v>
      </c>
      <c r="G8" s="57"/>
      <c r="H8" s="69"/>
      <c r="I8" s="9"/>
    </row>
    <row r="9" spans="1:9" ht="31.5" customHeight="1" thickBot="1" x14ac:dyDescent="0.25">
      <c r="A9" s="23" t="s">
        <v>138</v>
      </c>
      <c r="B9" s="132">
        <f>'Exhibit 5'!D13</f>
        <v>4.6666666666666661</v>
      </c>
      <c r="C9" s="57">
        <f>'Exhibit 5'!I13</f>
        <v>204.66666666666666</v>
      </c>
      <c r="D9" s="151">
        <f>'Exhibit 5'!J13</f>
        <v>18682</v>
      </c>
      <c r="E9" s="151">
        <f>'Exhibit 5'!K13</f>
        <v>0</v>
      </c>
      <c r="F9" s="151">
        <f>'Exhibit 5'!L13</f>
        <v>0</v>
      </c>
      <c r="G9" s="57"/>
      <c r="H9" s="69"/>
      <c r="I9" s="9"/>
    </row>
    <row r="10" spans="1:9" ht="31.5" customHeight="1" thickBot="1" x14ac:dyDescent="0.25">
      <c r="A10" s="65" t="s">
        <v>139</v>
      </c>
      <c r="B10" s="132">
        <f>'Exhibit 6'!D12</f>
        <v>52.333333333333329</v>
      </c>
      <c r="C10" s="66">
        <f>'Exhibit 6'!I12</f>
        <v>21802.666666666668</v>
      </c>
      <c r="D10" s="67">
        <f>'Exhibit 6'!J12</f>
        <v>1954687</v>
      </c>
      <c r="E10" s="68">
        <f>'Exhibit 6'!M12</f>
        <v>30816.010462555074</v>
      </c>
      <c r="F10" s="68">
        <f>'Exhibit 6'!N12</f>
        <v>0</v>
      </c>
      <c r="G10" s="57"/>
      <c r="H10" s="69"/>
      <c r="I10" s="9"/>
    </row>
    <row r="11" spans="1:9" ht="15.75" customHeight="1" thickBot="1" x14ac:dyDescent="0.25">
      <c r="A11" s="34" t="s">
        <v>142</v>
      </c>
      <c r="B11" s="133">
        <f>ROUND(SUM(B5:B10), 0)</f>
        <v>73</v>
      </c>
      <c r="C11" s="134">
        <f>ROUND(SUM(C5:C10), 0)</f>
        <v>23510</v>
      </c>
      <c r="D11" s="70">
        <f>ROUND(SUM(D5:D10), 0)</f>
        <v>2113544</v>
      </c>
      <c r="E11" s="71">
        <f>ROUND(SUM(E5:E10), 0)</f>
        <v>30816</v>
      </c>
      <c r="F11" s="71">
        <f>ROUND(SUM(F5:F10), 0)</f>
        <v>0</v>
      </c>
      <c r="G11" s="35"/>
      <c r="H11" s="72"/>
      <c r="I11" s="9"/>
    </row>
    <row r="12" spans="1:9" ht="26.25" thickBot="1" x14ac:dyDescent="0.25">
      <c r="A12" s="23" t="s">
        <v>134</v>
      </c>
      <c r="B12" s="142">
        <f>+'Exhibit 7'!D12</f>
        <v>0</v>
      </c>
      <c r="C12" s="24">
        <f>'Exhibit 7'!G12</f>
        <v>0</v>
      </c>
      <c r="D12" s="62">
        <f>'Exhibit 7'!H12</f>
        <v>0</v>
      </c>
      <c r="E12" s="64"/>
      <c r="F12" s="73"/>
      <c r="G12" s="24"/>
      <c r="H12" s="64"/>
      <c r="I12" s="9"/>
    </row>
    <row r="13" spans="1:9" ht="26.25" thickBot="1" x14ac:dyDescent="0.25">
      <c r="A13" s="23" t="s">
        <v>140</v>
      </c>
      <c r="B13" s="142">
        <f>+'Exhibit 8'!D12</f>
        <v>5.333333333333333</v>
      </c>
      <c r="C13" s="24">
        <f>'Exhibit 8'!G12</f>
        <v>88</v>
      </c>
      <c r="D13" s="62">
        <f>'Exhibit 8'!H12</f>
        <v>5544</v>
      </c>
      <c r="E13" s="64"/>
      <c r="F13" s="73"/>
      <c r="G13" s="24"/>
      <c r="H13" s="64"/>
      <c r="I13" s="9"/>
    </row>
    <row r="14" spans="1:9" ht="31.5" customHeight="1" thickBot="1" x14ac:dyDescent="0.25">
      <c r="A14" s="23" t="s">
        <v>141</v>
      </c>
      <c r="B14" s="141">
        <f>+'Exhibit 9'!D11</f>
        <v>143.66666666666666</v>
      </c>
      <c r="C14" s="24">
        <f>'Exhibit 9'!G11</f>
        <v>3420.3333333333335</v>
      </c>
      <c r="D14" s="62">
        <f>'Exhibit 9'!H11</f>
        <v>215481</v>
      </c>
      <c r="E14" s="64"/>
      <c r="F14" s="73"/>
      <c r="G14" s="24"/>
      <c r="H14" s="64"/>
      <c r="I14" s="42"/>
    </row>
    <row r="15" spans="1:9" ht="15.75" customHeight="1" thickBot="1" x14ac:dyDescent="0.25">
      <c r="A15" s="34" t="s">
        <v>143</v>
      </c>
      <c r="B15" s="183">
        <f>ROUND(SUM(B12:B14), 0)</f>
        <v>149</v>
      </c>
      <c r="C15" s="35">
        <f>ROUND(SUM(C12:C14), 0)</f>
        <v>3508</v>
      </c>
      <c r="D15" s="70">
        <f>ROUND(SUM(D12:D14), 0)</f>
        <v>221025</v>
      </c>
      <c r="E15" s="72"/>
      <c r="F15" s="74"/>
      <c r="G15" s="35"/>
      <c r="H15" s="72"/>
      <c r="I15" s="42"/>
    </row>
    <row r="16" spans="1:9" ht="26.25" thickBot="1" x14ac:dyDescent="0.25">
      <c r="A16" s="23" t="s">
        <v>174</v>
      </c>
      <c r="B16" s="122"/>
      <c r="C16" s="24"/>
      <c r="D16" s="64"/>
      <c r="E16" s="73"/>
      <c r="F16" s="73"/>
      <c r="G16" s="24">
        <f>'Exhibit 10'!G12</f>
        <v>460.66666666666663</v>
      </c>
      <c r="H16" s="62">
        <f>'Exhibit 10'!H12</f>
        <v>24876</v>
      </c>
      <c r="I16" s="42"/>
    </row>
    <row r="17" spans="1:9" ht="39" thickBot="1" x14ac:dyDescent="0.25">
      <c r="A17" s="23" t="s">
        <v>175</v>
      </c>
      <c r="B17" s="122"/>
      <c r="C17" s="24"/>
      <c r="D17" s="64"/>
      <c r="E17" s="73"/>
      <c r="F17" s="73"/>
      <c r="G17" s="24">
        <f>'Exhibit 11'!G11</f>
        <v>72</v>
      </c>
      <c r="H17" s="216">
        <f>'Exhibit 11'!H11</f>
        <v>3888</v>
      </c>
      <c r="I17" s="42"/>
    </row>
    <row r="18" spans="1:9" ht="31.5" customHeight="1" thickBot="1" x14ac:dyDescent="0.25">
      <c r="A18" s="23" t="s">
        <v>176</v>
      </c>
      <c r="B18" s="122"/>
      <c r="C18" s="24"/>
      <c r="D18" s="64"/>
      <c r="E18" s="73"/>
      <c r="F18" s="73"/>
      <c r="G18" s="24">
        <f>'Exhibit 12'!G12</f>
        <v>0</v>
      </c>
      <c r="H18" s="62">
        <f>'Exhibit 12'!H12</f>
        <v>0</v>
      </c>
      <c r="I18" s="42"/>
    </row>
    <row r="19" spans="1:9" ht="15.75" customHeight="1" thickBot="1" x14ac:dyDescent="0.25">
      <c r="A19" s="23" t="s">
        <v>72</v>
      </c>
      <c r="B19" s="122"/>
      <c r="C19" s="24"/>
      <c r="D19" s="64"/>
      <c r="E19" s="73"/>
      <c r="F19" s="73"/>
      <c r="G19" s="24">
        <f>'Exhibit 13'!G9</f>
        <v>217.33333333333331</v>
      </c>
      <c r="H19" s="62">
        <f>'Exhibit 13'!H9</f>
        <v>11736</v>
      </c>
      <c r="I19" s="9" t="s">
        <v>0</v>
      </c>
    </row>
    <row r="20" spans="1:9" ht="15.75" customHeight="1" thickBot="1" x14ac:dyDescent="0.25">
      <c r="A20" s="75" t="s">
        <v>45</v>
      </c>
      <c r="B20" s="123"/>
      <c r="C20" s="77"/>
      <c r="D20" s="76"/>
      <c r="E20" s="78"/>
      <c r="F20" s="78"/>
      <c r="G20" s="77">
        <f>SUM(G16:G19)</f>
        <v>750</v>
      </c>
      <c r="H20" s="79">
        <f>SUM(H16:H19)</f>
        <v>40500</v>
      </c>
      <c r="I20" s="9"/>
    </row>
    <row r="21" spans="1:9" ht="31.5" customHeight="1" thickTop="1" thickBot="1" x14ac:dyDescent="0.25">
      <c r="A21" s="80" t="s">
        <v>46</v>
      </c>
      <c r="B21" s="81">
        <f t="shared" ref="B21:H21" si="0">B11+B15+B20</f>
        <v>222</v>
      </c>
      <c r="C21" s="82">
        <f>C11+C15+C20</f>
        <v>27018</v>
      </c>
      <c r="D21" s="83">
        <f t="shared" si="0"/>
        <v>2334569</v>
      </c>
      <c r="E21" s="84">
        <f t="shared" si="0"/>
        <v>30816</v>
      </c>
      <c r="F21" s="84">
        <f t="shared" si="0"/>
        <v>0</v>
      </c>
      <c r="G21" s="81">
        <f t="shared" si="0"/>
        <v>750</v>
      </c>
      <c r="H21" s="83">
        <f t="shared" si="0"/>
        <v>40500</v>
      </c>
      <c r="I21" s="42"/>
    </row>
    <row r="22" spans="1:9" x14ac:dyDescent="0.2">
      <c r="A22" s="42"/>
      <c r="B22" s="42"/>
      <c r="C22" s="42"/>
      <c r="D22" s="42"/>
      <c r="E22" s="42"/>
      <c r="F22" s="42"/>
      <c r="G22" s="42"/>
      <c r="H22" s="42"/>
      <c r="I22" s="42"/>
    </row>
    <row r="23" spans="1:9" x14ac:dyDescent="0.2">
      <c r="A23" s="42"/>
      <c r="B23" s="42"/>
      <c r="C23" s="42"/>
      <c r="D23" s="42"/>
      <c r="E23" s="42"/>
      <c r="F23" s="42"/>
      <c r="G23" s="42"/>
      <c r="H23" s="42"/>
      <c r="I23" s="42"/>
    </row>
    <row r="24" spans="1:9" x14ac:dyDescent="0.2">
      <c r="A24" s="42"/>
    </row>
    <row r="25" spans="1:9" x14ac:dyDescent="0.2">
      <c r="A25" s="42"/>
    </row>
    <row r="26" spans="1:9" x14ac:dyDescent="0.2">
      <c r="A26" s="42"/>
    </row>
    <row r="27" spans="1:9" x14ac:dyDescent="0.2">
      <c r="A27" s="42"/>
    </row>
    <row r="28" spans="1:9" x14ac:dyDescent="0.2">
      <c r="A28" s="42"/>
    </row>
  </sheetData>
  <phoneticPr fontId="0" type="noConversion"/>
  <pageMargins left="0.75" right="0.75" top="1" bottom="1" header="0.5" footer="0.5"/>
  <pageSetup orientation="landscape" r:id="rId1"/>
  <headerFooter alignWithMargins="0">
    <oddFooter>&amp;C&amp;12Ex-10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P51"/>
  <sheetViews>
    <sheetView showGridLines="0" defaultGridColor="0" colorId="22" zoomScaleNormal="100" zoomScaleSheetLayoutView="100" workbookViewId="0"/>
  </sheetViews>
  <sheetFormatPr defaultColWidth="9.7109375" defaultRowHeight="12.75" x14ac:dyDescent="0.2"/>
  <cols>
    <col min="1" max="1" width="36.140625" style="42" customWidth="1"/>
    <col min="2" max="16384" width="9.7109375" style="42"/>
  </cols>
  <sheetData>
    <row r="1" spans="1:4" x14ac:dyDescent="0.2">
      <c r="A1" s="1"/>
      <c r="B1" s="1" t="s">
        <v>76</v>
      </c>
      <c r="C1" s="1"/>
      <c r="D1" s="1"/>
    </row>
    <row r="2" spans="1:4" x14ac:dyDescent="0.2">
      <c r="A2" s="1"/>
      <c r="B2" s="1"/>
      <c r="C2" s="1"/>
      <c r="D2" s="1"/>
    </row>
    <row r="3" spans="1:4" x14ac:dyDescent="0.2">
      <c r="A3" s="4"/>
      <c r="B3" s="3" t="s">
        <v>1</v>
      </c>
      <c r="C3" s="1"/>
      <c r="D3" s="1"/>
    </row>
    <row r="4" spans="1:4" x14ac:dyDescent="0.2">
      <c r="A4" s="3" t="s">
        <v>2</v>
      </c>
      <c r="B4" s="1"/>
      <c r="C4" s="1"/>
      <c r="D4" s="1"/>
    </row>
    <row r="5" spans="1:4" x14ac:dyDescent="0.2">
      <c r="A5" s="7" t="s">
        <v>3</v>
      </c>
      <c r="B5" s="5" t="s">
        <v>0</v>
      </c>
      <c r="C5" s="1"/>
      <c r="D5" s="1"/>
    </row>
    <row r="6" spans="1:4" x14ac:dyDescent="0.2">
      <c r="A6" s="6" t="s">
        <v>55</v>
      </c>
      <c r="B6" s="225">
        <v>4</v>
      </c>
      <c r="C6" s="4" t="s">
        <v>115</v>
      </c>
      <c r="D6" s="1"/>
    </row>
    <row r="7" spans="1:4" x14ac:dyDescent="0.2">
      <c r="A7" s="6" t="s">
        <v>84</v>
      </c>
      <c r="B7" s="114">
        <v>4</v>
      </c>
      <c r="C7" s="42" t="s">
        <v>199</v>
      </c>
      <c r="D7" s="1"/>
    </row>
    <row r="8" spans="1:4" x14ac:dyDescent="0.2">
      <c r="A8" s="6" t="s">
        <v>154</v>
      </c>
      <c r="B8" s="114">
        <v>2</v>
      </c>
      <c r="C8" s="4" t="s">
        <v>159</v>
      </c>
      <c r="D8" s="1"/>
    </row>
    <row r="9" spans="1:4" x14ac:dyDescent="0.2">
      <c r="A9" s="6" t="s">
        <v>47</v>
      </c>
      <c r="B9" s="114">
        <v>0</v>
      </c>
      <c r="C9" s="1"/>
      <c r="D9" s="4"/>
    </row>
    <row r="10" spans="1:4" x14ac:dyDescent="0.2">
      <c r="A10" s="6" t="s">
        <v>4</v>
      </c>
      <c r="B10" s="114">
        <v>0</v>
      </c>
      <c r="C10" s="1" t="s">
        <v>85</v>
      </c>
      <c r="D10" s="4"/>
    </row>
    <row r="11" spans="1:4" x14ac:dyDescent="0.2">
      <c r="A11" s="6" t="s">
        <v>60</v>
      </c>
      <c r="B11" s="114">
        <v>3</v>
      </c>
      <c r="C11" s="1" t="s">
        <v>160</v>
      </c>
      <c r="D11" s="4"/>
    </row>
    <row r="12" spans="1:4" x14ac:dyDescent="0.2">
      <c r="A12" s="6" t="s">
        <v>86</v>
      </c>
      <c r="B12" s="114">
        <v>1</v>
      </c>
      <c r="C12" s="1" t="s">
        <v>165</v>
      </c>
      <c r="D12" s="4"/>
    </row>
    <row r="13" spans="1:4" x14ac:dyDescent="0.2">
      <c r="A13" s="6"/>
      <c r="B13" s="114"/>
      <c r="C13" s="1"/>
      <c r="D13" s="4"/>
    </row>
    <row r="14" spans="1:4" x14ac:dyDescent="0.2">
      <c r="A14" s="5" t="s">
        <v>145</v>
      </c>
      <c r="B14" s="114"/>
      <c r="C14" s="1"/>
      <c r="D14" s="4"/>
    </row>
    <row r="15" spans="1:4" x14ac:dyDescent="0.2">
      <c r="A15" s="6" t="s">
        <v>55</v>
      </c>
      <c r="B15" s="114">
        <v>0</v>
      </c>
      <c r="C15" s="1"/>
      <c r="D15" s="4"/>
    </row>
    <row r="16" spans="1:4" x14ac:dyDescent="0.2">
      <c r="A16" s="6" t="s">
        <v>47</v>
      </c>
      <c r="B16" s="114">
        <v>0</v>
      </c>
      <c r="C16" s="1"/>
      <c r="D16" s="4"/>
    </row>
    <row r="17" spans="1:16" x14ac:dyDescent="0.2">
      <c r="A17" s="6" t="s">
        <v>4</v>
      </c>
      <c r="B17" s="114">
        <v>23</v>
      </c>
      <c r="C17" s="1" t="s">
        <v>203</v>
      </c>
      <c r="D17" s="4"/>
    </row>
    <row r="18" spans="1:16" x14ac:dyDescent="0.2">
      <c r="A18" s="6" t="s">
        <v>48</v>
      </c>
      <c r="B18" s="114">
        <v>2</v>
      </c>
      <c r="C18" s="1" t="s">
        <v>204</v>
      </c>
      <c r="D18" s="4"/>
    </row>
    <row r="19" spans="1:16" x14ac:dyDescent="0.2">
      <c r="A19" s="6" t="s">
        <v>60</v>
      </c>
      <c r="B19" s="114">
        <v>2</v>
      </c>
      <c r="C19" s="1" t="s">
        <v>177</v>
      </c>
      <c r="D19" s="4"/>
    </row>
    <row r="20" spans="1:16" x14ac:dyDescent="0.2">
      <c r="A20" s="6" t="s">
        <v>86</v>
      </c>
      <c r="B20" s="226">
        <v>0</v>
      </c>
      <c r="C20" s="4"/>
      <c r="D20" s="4"/>
    </row>
    <row r="21" spans="1:16" x14ac:dyDescent="0.2">
      <c r="A21" s="6" t="s">
        <v>5</v>
      </c>
      <c r="B21" s="227">
        <f>SUM(B6:B20)-B8-B18</f>
        <v>37</v>
      </c>
      <c r="C21" s="1" t="s">
        <v>184</v>
      </c>
      <c r="D21" s="4"/>
    </row>
    <row r="22" spans="1:16" x14ac:dyDescent="0.2">
      <c r="A22" s="1"/>
      <c r="B22" s="1"/>
      <c r="C22" s="1"/>
      <c r="D22" s="1"/>
    </row>
    <row r="23" spans="1:16" x14ac:dyDescent="0.2">
      <c r="A23" s="228" t="s">
        <v>185</v>
      </c>
      <c r="B23" s="229">
        <v>5</v>
      </c>
      <c r="C23" s="1" t="s">
        <v>186</v>
      </c>
      <c r="D23" s="1"/>
    </row>
    <row r="24" spans="1:16" x14ac:dyDescent="0.2">
      <c r="A24" s="1"/>
      <c r="B24" s="1"/>
      <c r="C24" s="1"/>
      <c r="D24" s="1"/>
    </row>
    <row r="25" spans="1:16" x14ac:dyDescent="0.2">
      <c r="A25" s="229" t="s">
        <v>187</v>
      </c>
      <c r="B25" s="230">
        <f>B21+B23</f>
        <v>42</v>
      </c>
      <c r="C25" s="1"/>
      <c r="D25" s="1"/>
    </row>
    <row r="26" spans="1:16" x14ac:dyDescent="0.2">
      <c r="A26" s="1"/>
      <c r="B26" s="1"/>
      <c r="C26" s="1"/>
      <c r="D26" s="1"/>
    </row>
    <row r="27" spans="1:16" x14ac:dyDescent="0.2">
      <c r="A27" s="221" t="s">
        <v>112</v>
      </c>
      <c r="B27" s="1"/>
      <c r="C27" s="1"/>
      <c r="D27" s="1"/>
    </row>
    <row r="28" spans="1:16" x14ac:dyDescent="0.2">
      <c r="A28" s="231" t="s">
        <v>82</v>
      </c>
      <c r="B28" s="1"/>
      <c r="C28" s="1"/>
      <c r="D28" s="1"/>
    </row>
    <row r="29" spans="1:16" ht="18" customHeight="1" x14ac:dyDescent="0.2">
      <c r="A29" s="232" t="s">
        <v>114</v>
      </c>
      <c r="B29" s="232"/>
      <c r="C29" s="232"/>
      <c r="D29" s="232"/>
      <c r="E29" s="232"/>
      <c r="F29" s="232"/>
      <c r="G29" s="232"/>
      <c r="H29" s="232"/>
      <c r="I29" s="232"/>
      <c r="J29" s="232"/>
      <c r="K29" s="232"/>
      <c r="L29" s="232"/>
      <c r="M29" s="232"/>
      <c r="N29" s="232"/>
      <c r="O29" s="232"/>
      <c r="P29" s="232"/>
    </row>
    <row r="30" spans="1:16" x14ac:dyDescent="0.2">
      <c r="A30" s="231" t="s">
        <v>83</v>
      </c>
      <c r="B30" s="1"/>
      <c r="C30" s="1"/>
      <c r="D30" s="1"/>
    </row>
    <row r="31" spans="1:16" ht="17.25" customHeight="1" x14ac:dyDescent="0.2">
      <c r="A31" s="210" t="s">
        <v>116</v>
      </c>
      <c r="B31" s="1"/>
      <c r="C31" s="1"/>
      <c r="D31" s="1"/>
    </row>
    <row r="32" spans="1:16" ht="18.75" customHeight="1" x14ac:dyDescent="0.2">
      <c r="A32" s="232" t="s">
        <v>127</v>
      </c>
      <c r="B32" s="232"/>
      <c r="C32" s="232"/>
      <c r="D32" s="232"/>
      <c r="E32" s="232"/>
      <c r="F32" s="232"/>
      <c r="G32" s="232"/>
      <c r="H32" s="232"/>
      <c r="I32" s="232"/>
      <c r="J32" s="232"/>
      <c r="K32" s="232"/>
      <c r="L32" s="232"/>
      <c r="M32" s="232"/>
      <c r="N32" s="232"/>
      <c r="O32" s="232"/>
      <c r="P32" s="232"/>
    </row>
    <row r="33" spans="1:16" ht="18.75" customHeight="1" x14ac:dyDescent="0.2">
      <c r="A33" s="233" t="s">
        <v>117</v>
      </c>
      <c r="B33" s="233"/>
      <c r="C33" s="233"/>
      <c r="D33" s="233"/>
      <c r="E33" s="233"/>
      <c r="F33" s="233"/>
      <c r="G33" s="233"/>
      <c r="H33" s="233"/>
      <c r="I33" s="233"/>
      <c r="J33" s="233"/>
      <c r="K33" s="233"/>
      <c r="L33" s="233"/>
      <c r="M33" s="233"/>
      <c r="N33" s="233"/>
      <c r="O33" s="233"/>
      <c r="P33" s="233"/>
    </row>
    <row r="34" spans="1:16" ht="43.5" customHeight="1" x14ac:dyDescent="0.2">
      <c r="A34" s="234" t="s">
        <v>122</v>
      </c>
      <c r="B34" s="234"/>
      <c r="C34" s="234"/>
      <c r="D34" s="234"/>
      <c r="E34" s="234"/>
      <c r="F34" s="234"/>
      <c r="G34" s="234"/>
      <c r="H34" s="234"/>
    </row>
    <row r="35" spans="1:16" x14ac:dyDescent="0.2">
      <c r="A35" s="1"/>
      <c r="B35" s="1"/>
      <c r="C35" s="1"/>
      <c r="D35" s="1"/>
    </row>
    <row r="36" spans="1:16" x14ac:dyDescent="0.2">
      <c r="A36" s="235" t="s">
        <v>157</v>
      </c>
      <c r="B36" s="1"/>
      <c r="C36" s="1"/>
      <c r="D36" s="1"/>
    </row>
    <row r="37" spans="1:16" x14ac:dyDescent="0.2">
      <c r="A37" s="236" t="s">
        <v>158</v>
      </c>
      <c r="B37" s="1"/>
      <c r="C37" s="1"/>
      <c r="D37" s="1"/>
    </row>
    <row r="38" spans="1:16" ht="17.25" customHeight="1" x14ac:dyDescent="0.2">
      <c r="A38" s="210" t="s">
        <v>200</v>
      </c>
    </row>
    <row r="39" spans="1:16" ht="29.25" customHeight="1" x14ac:dyDescent="0.2">
      <c r="A39" s="233" t="s">
        <v>201</v>
      </c>
      <c r="B39" s="233"/>
      <c r="C39" s="233"/>
      <c r="D39" s="233"/>
      <c r="E39" s="233"/>
      <c r="F39" s="233"/>
      <c r="G39" s="233"/>
      <c r="H39" s="233"/>
      <c r="I39" s="233"/>
      <c r="J39" s="233"/>
      <c r="K39" s="233"/>
      <c r="L39" s="233"/>
    </row>
    <row r="40" spans="1:16" x14ac:dyDescent="0.2">
      <c r="A40" s="210" t="s">
        <v>162</v>
      </c>
    </row>
    <row r="41" spans="1:16" x14ac:dyDescent="0.2">
      <c r="A41" s="210"/>
    </row>
    <row r="42" spans="1:16" x14ac:dyDescent="0.2">
      <c r="A42" s="237" t="s">
        <v>161</v>
      </c>
    </row>
    <row r="43" spans="1:16" ht="31.5" customHeight="1" x14ac:dyDescent="0.2">
      <c r="A43" s="233" t="s">
        <v>202</v>
      </c>
      <c r="B43" s="233"/>
      <c r="C43" s="233"/>
      <c r="D43" s="233"/>
      <c r="E43" s="233"/>
      <c r="F43" s="233"/>
      <c r="G43" s="233"/>
      <c r="H43" s="233"/>
      <c r="I43" s="233"/>
      <c r="J43" s="233"/>
      <c r="K43" s="233"/>
      <c r="L43" s="233"/>
    </row>
    <row r="44" spans="1:16" x14ac:dyDescent="0.2">
      <c r="A44" s="210" t="s">
        <v>163</v>
      </c>
    </row>
    <row r="45" spans="1:16" x14ac:dyDescent="0.2">
      <c r="A45" s="210"/>
    </row>
    <row r="46" spans="1:16" x14ac:dyDescent="0.2">
      <c r="A46" s="238" t="s">
        <v>191</v>
      </c>
    </row>
    <row r="47" spans="1:16" x14ac:dyDescent="0.2">
      <c r="A47" s="210" t="s">
        <v>188</v>
      </c>
    </row>
    <row r="48" spans="1:16" x14ac:dyDescent="0.2">
      <c r="A48" s="42" t="s">
        <v>189</v>
      </c>
    </row>
    <row r="49" spans="1:1" x14ac:dyDescent="0.2">
      <c r="A49" s="42" t="s">
        <v>190</v>
      </c>
    </row>
    <row r="50" spans="1:1" x14ac:dyDescent="0.2">
      <c r="A50" s="42" t="s">
        <v>192</v>
      </c>
    </row>
    <row r="51" spans="1:1" x14ac:dyDescent="0.2">
      <c r="A51" s="42" t="s">
        <v>193</v>
      </c>
    </row>
  </sheetData>
  <mergeCells count="6">
    <mergeCell ref="A43:L43"/>
    <mergeCell ref="A32:P32"/>
    <mergeCell ref="A29:P29"/>
    <mergeCell ref="A33:P33"/>
    <mergeCell ref="A34:H34"/>
    <mergeCell ref="A39:L39"/>
  </mergeCells>
  <phoneticPr fontId="0" type="noConversion"/>
  <pageMargins left="0.75" right="0.75" top="1" bottom="1" header="0.5" footer="0.5"/>
  <pageSetup scale="67" orientation="landscape" r:id="rId1"/>
  <headerFooter alignWithMargins="0">
    <oddFooter>&amp;C&amp;12Page A-4</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pageSetUpPr fitToPage="1"/>
  </sheetPr>
  <dimension ref="A1:S45"/>
  <sheetViews>
    <sheetView showGridLines="0" defaultGridColor="0" colorId="22" zoomScaleNormal="100" zoomScaleSheetLayoutView="100" workbookViewId="0"/>
  </sheetViews>
  <sheetFormatPr defaultColWidth="9.7109375" defaultRowHeight="12.75" x14ac:dyDescent="0.2"/>
  <cols>
    <col min="1" max="1" width="16.7109375" customWidth="1"/>
    <col min="2" max="2" width="11.5703125" customWidth="1"/>
    <col min="3" max="3" width="12.28515625" customWidth="1"/>
    <col min="4" max="4" width="12.140625" customWidth="1"/>
    <col min="5" max="5" width="11" customWidth="1"/>
    <col min="6" max="6" width="10.28515625" customWidth="1"/>
    <col min="7" max="7" width="11.42578125" customWidth="1"/>
    <col min="8" max="8" width="12.28515625" customWidth="1"/>
    <col min="9" max="9" width="9.85546875" bestFit="1" customWidth="1"/>
    <col min="10" max="10" width="12.5703125" customWidth="1"/>
    <col min="11" max="11" width="11.7109375" customWidth="1"/>
    <col min="12" max="12" width="10.7109375" customWidth="1"/>
    <col min="13" max="14" width="9.85546875" bestFit="1" customWidth="1"/>
    <col min="15" max="15" width="12.7109375" customWidth="1"/>
    <col min="17" max="17" width="18.7109375" customWidth="1"/>
    <col min="19" max="19" width="18.7109375" customWidth="1"/>
  </cols>
  <sheetData>
    <row r="1" spans="1:19" x14ac:dyDescent="0.2">
      <c r="A1" s="8" t="s">
        <v>118</v>
      </c>
      <c r="B1" s="9"/>
      <c r="C1" s="9"/>
      <c r="D1" s="9"/>
      <c r="E1" s="9"/>
      <c r="F1" s="9"/>
      <c r="G1" s="9"/>
      <c r="H1" s="9"/>
      <c r="I1" s="9"/>
      <c r="J1" s="9"/>
      <c r="K1" s="9" t="s">
        <v>0</v>
      </c>
      <c r="L1" s="9"/>
      <c r="M1" s="9"/>
      <c r="N1" s="9"/>
      <c r="O1" s="9"/>
      <c r="P1" s="9"/>
      <c r="Q1" s="9"/>
      <c r="R1" s="9"/>
      <c r="S1" s="9"/>
    </row>
    <row r="2" spans="1:19" x14ac:dyDescent="0.2">
      <c r="A2" s="8" t="s">
        <v>179</v>
      </c>
      <c r="B2" s="9"/>
      <c r="C2" s="9"/>
      <c r="D2" s="9"/>
      <c r="E2" s="9"/>
      <c r="F2" s="9"/>
      <c r="G2" s="9"/>
      <c r="H2" s="9"/>
      <c r="I2" s="9"/>
      <c r="J2" s="9"/>
      <c r="K2" s="9"/>
      <c r="L2" s="9"/>
      <c r="M2" s="9"/>
      <c r="N2" s="9"/>
      <c r="O2" s="9"/>
      <c r="P2" s="9"/>
      <c r="Q2" s="9"/>
      <c r="R2" s="9"/>
      <c r="S2" s="9"/>
    </row>
    <row r="3" spans="1:19" x14ac:dyDescent="0.2">
      <c r="A3" s="10"/>
      <c r="B3" s="10"/>
      <c r="C3" s="10"/>
      <c r="D3" s="10"/>
      <c r="E3" s="10"/>
      <c r="F3" s="10"/>
      <c r="G3" s="10"/>
      <c r="H3" s="10"/>
      <c r="I3" s="10"/>
      <c r="J3" s="10"/>
      <c r="K3" s="9"/>
      <c r="L3" s="9"/>
      <c r="M3" s="9"/>
      <c r="N3" s="9"/>
      <c r="O3" s="9"/>
      <c r="P3" s="9"/>
      <c r="Q3" s="9"/>
      <c r="R3" s="9"/>
      <c r="S3" s="9"/>
    </row>
    <row r="4" spans="1:19" s="93" customFormat="1" ht="51.75" thickBot="1" x14ac:dyDescent="0.25">
      <c r="A4" s="10" t="s">
        <v>6</v>
      </c>
      <c r="B4" s="11" t="s">
        <v>7</v>
      </c>
      <c r="C4" s="11" t="s">
        <v>57</v>
      </c>
      <c r="D4" s="11" t="s">
        <v>8</v>
      </c>
      <c r="E4" s="91" t="s">
        <v>51</v>
      </c>
      <c r="F4" s="91" t="s">
        <v>9</v>
      </c>
      <c r="G4" s="11" t="s">
        <v>10</v>
      </c>
      <c r="H4" s="11" t="s">
        <v>11</v>
      </c>
      <c r="I4" s="11" t="s">
        <v>12</v>
      </c>
      <c r="J4" s="11" t="s">
        <v>13</v>
      </c>
      <c r="K4" s="92" t="s">
        <v>73</v>
      </c>
      <c r="L4" s="92" t="s">
        <v>14</v>
      </c>
      <c r="M4" s="92" t="s">
        <v>15</v>
      </c>
      <c r="N4" s="92" t="s">
        <v>16</v>
      </c>
      <c r="O4" s="10"/>
      <c r="P4" s="10"/>
      <c r="Q4" s="10"/>
      <c r="R4" s="10"/>
      <c r="S4" s="10"/>
    </row>
    <row r="5" spans="1:19" ht="13.5" thickBot="1" x14ac:dyDescent="0.25">
      <c r="A5" s="14" t="s">
        <v>17</v>
      </c>
      <c r="B5" s="15"/>
      <c r="C5" s="16"/>
      <c r="D5" s="16"/>
      <c r="E5" s="17"/>
      <c r="F5" s="18">
        <f>RATES!B10</f>
        <v>87</v>
      </c>
      <c r="G5" s="19"/>
      <c r="H5" s="20">
        <f>RATES!B6</f>
        <v>96</v>
      </c>
      <c r="I5" s="19"/>
      <c r="J5" s="20"/>
      <c r="K5" s="21"/>
      <c r="L5" s="22"/>
      <c r="M5" s="22"/>
      <c r="N5" s="22"/>
      <c r="O5" s="9"/>
      <c r="P5" s="9"/>
      <c r="Q5" s="9"/>
      <c r="R5" s="9"/>
      <c r="S5" s="9"/>
    </row>
    <row r="6" spans="1:19" ht="24" customHeight="1" thickBot="1" x14ac:dyDescent="0.25">
      <c r="A6" s="23" t="s">
        <v>119</v>
      </c>
      <c r="B6" s="90">
        <f>UNIVERSE!$B$6</f>
        <v>4</v>
      </c>
      <c r="C6" s="25">
        <v>1</v>
      </c>
      <c r="D6" s="95">
        <f t="shared" ref="D6:D13" si="0">B6*C6/3</f>
        <v>1.3333333333333333</v>
      </c>
      <c r="E6" s="24">
        <v>5</v>
      </c>
      <c r="F6" s="64">
        <f>F5*E6</f>
        <v>435</v>
      </c>
      <c r="G6" s="28">
        <v>0</v>
      </c>
      <c r="H6" s="29">
        <f>H5*G6</f>
        <v>0</v>
      </c>
      <c r="I6" s="30">
        <f>D6*(E6+G6)</f>
        <v>6.6666666666666661</v>
      </c>
      <c r="J6" s="29">
        <f t="shared" ref="J6:J13" si="1">D6*(F6+H6)</f>
        <v>580</v>
      </c>
      <c r="K6" s="107">
        <v>0</v>
      </c>
      <c r="L6" s="29">
        <v>0</v>
      </c>
      <c r="M6" s="31">
        <f>D6*K6</f>
        <v>0</v>
      </c>
      <c r="N6" s="29">
        <f>D6*L6</f>
        <v>0</v>
      </c>
      <c r="O6" s="32"/>
      <c r="P6" s="9"/>
      <c r="Q6" s="9"/>
      <c r="R6" s="9"/>
      <c r="S6" s="9"/>
    </row>
    <row r="7" spans="1:19" ht="15" thickBot="1" x14ac:dyDescent="0.25">
      <c r="A7" s="23" t="s">
        <v>152</v>
      </c>
      <c r="B7" s="90">
        <f>UNIVERSE!$B$6</f>
        <v>4</v>
      </c>
      <c r="C7" s="25">
        <v>1</v>
      </c>
      <c r="D7" s="95">
        <f t="shared" si="0"/>
        <v>1.3333333333333333</v>
      </c>
      <c r="E7" s="24">
        <v>5</v>
      </c>
      <c r="F7" s="64">
        <f>F5*E7</f>
        <v>435</v>
      </c>
      <c r="G7" s="28">
        <v>0</v>
      </c>
      <c r="H7" s="29">
        <f>H5*G7</f>
        <v>0</v>
      </c>
      <c r="I7" s="30">
        <f t="shared" ref="I7:I13" si="2">D7*(E7+G7)</f>
        <v>6.6666666666666661</v>
      </c>
      <c r="J7" s="29">
        <f t="shared" si="1"/>
        <v>580</v>
      </c>
      <c r="K7" s="107">
        <v>0</v>
      </c>
      <c r="L7" s="33">
        <v>0</v>
      </c>
      <c r="M7" s="33">
        <f>D7*K7</f>
        <v>0</v>
      </c>
      <c r="N7" s="29">
        <f>D7*L7</f>
        <v>0</v>
      </c>
      <c r="O7" s="32"/>
      <c r="P7" s="9"/>
      <c r="Q7" s="9"/>
      <c r="R7" s="9"/>
      <c r="S7" s="9"/>
    </row>
    <row r="8" spans="1:19" ht="27.75" thickBot="1" x14ac:dyDescent="0.25">
      <c r="A8" s="124" t="s">
        <v>120</v>
      </c>
      <c r="B8" s="125">
        <f>UNIVERSE!$B$6</f>
        <v>4</v>
      </c>
      <c r="C8" s="125">
        <v>1</v>
      </c>
      <c r="D8" s="95">
        <f t="shared" si="0"/>
        <v>1.3333333333333333</v>
      </c>
      <c r="E8" s="90">
        <v>30</v>
      </c>
      <c r="F8" s="215">
        <f>F5*E8</f>
        <v>2610</v>
      </c>
      <c r="G8" s="126">
        <v>0</v>
      </c>
      <c r="H8" s="107">
        <f>H5*G8</f>
        <v>0</v>
      </c>
      <c r="I8" s="127">
        <f t="shared" si="2"/>
        <v>40</v>
      </c>
      <c r="J8" s="107">
        <f t="shared" si="1"/>
        <v>3480</v>
      </c>
      <c r="K8" s="107">
        <v>0</v>
      </c>
      <c r="L8" s="128">
        <v>0</v>
      </c>
      <c r="M8" s="128">
        <f>D8*K8</f>
        <v>0</v>
      </c>
      <c r="N8" s="107">
        <f>D8*L8</f>
        <v>0</v>
      </c>
      <c r="O8" s="32"/>
      <c r="P8" s="9"/>
      <c r="Q8" s="9"/>
      <c r="R8" s="9"/>
      <c r="S8" s="9"/>
    </row>
    <row r="9" spans="1:19" ht="40.5" thickBot="1" x14ac:dyDescent="0.25">
      <c r="A9" s="124" t="s">
        <v>209</v>
      </c>
      <c r="B9" s="125">
        <f>UNIVERSE!$B$6</f>
        <v>4</v>
      </c>
      <c r="C9" s="125">
        <v>1</v>
      </c>
      <c r="D9" s="95">
        <f t="shared" si="0"/>
        <v>1.3333333333333333</v>
      </c>
      <c r="E9" s="90">
        <v>50</v>
      </c>
      <c r="F9" s="215">
        <f>F5*E9</f>
        <v>4350</v>
      </c>
      <c r="G9" s="126">
        <v>293</v>
      </c>
      <c r="H9" s="107">
        <f>H5*G9</f>
        <v>28128</v>
      </c>
      <c r="I9" s="127">
        <f t="shared" si="2"/>
        <v>457.33333333333331</v>
      </c>
      <c r="J9" s="107">
        <f t="shared" si="1"/>
        <v>43304</v>
      </c>
      <c r="K9" s="107">
        <v>0</v>
      </c>
      <c r="L9" s="128">
        <v>0</v>
      </c>
      <c r="M9" s="128">
        <v>0</v>
      </c>
      <c r="N9" s="107">
        <v>0</v>
      </c>
      <c r="O9" s="32"/>
      <c r="P9" s="9"/>
      <c r="Q9" s="9"/>
      <c r="R9" s="9"/>
      <c r="S9" s="9"/>
    </row>
    <row r="10" spans="1:19" ht="40.5" thickBot="1" x14ac:dyDescent="0.25">
      <c r="A10" s="124" t="s">
        <v>210</v>
      </c>
      <c r="B10" s="125">
        <v>0</v>
      </c>
      <c r="C10" s="125">
        <v>1</v>
      </c>
      <c r="D10" s="95">
        <f t="shared" si="0"/>
        <v>0</v>
      </c>
      <c r="E10" s="90">
        <v>25</v>
      </c>
      <c r="F10" s="215">
        <f>F5*E10</f>
        <v>2175</v>
      </c>
      <c r="G10" s="126">
        <v>146</v>
      </c>
      <c r="H10" s="107">
        <f>H5*G10</f>
        <v>14016</v>
      </c>
      <c r="I10" s="127">
        <f t="shared" si="2"/>
        <v>0</v>
      </c>
      <c r="J10" s="107">
        <f t="shared" si="1"/>
        <v>0</v>
      </c>
      <c r="K10" s="107">
        <v>0</v>
      </c>
      <c r="L10" s="128">
        <v>0</v>
      </c>
      <c r="M10" s="128">
        <v>0</v>
      </c>
      <c r="N10" s="107">
        <v>0</v>
      </c>
      <c r="O10" s="32"/>
      <c r="P10" s="9"/>
      <c r="Q10" s="9"/>
      <c r="R10" s="9"/>
      <c r="S10" s="9"/>
    </row>
    <row r="11" spans="1:19" ht="27.75" thickBot="1" x14ac:dyDescent="0.25">
      <c r="A11" s="124" t="s">
        <v>233</v>
      </c>
      <c r="B11" s="125">
        <f>UNIVERSE!$B$8</f>
        <v>2</v>
      </c>
      <c r="C11" s="125">
        <v>1</v>
      </c>
      <c r="D11" s="95">
        <f>B11*C11/3</f>
        <v>0.66666666666666663</v>
      </c>
      <c r="E11" s="90">
        <v>100</v>
      </c>
      <c r="F11" s="215">
        <f>F5*E11</f>
        <v>8700</v>
      </c>
      <c r="G11" s="111">
        <v>764</v>
      </c>
      <c r="H11" s="107">
        <f>H5*G11</f>
        <v>73344</v>
      </c>
      <c r="I11" s="90">
        <f t="shared" si="2"/>
        <v>576</v>
      </c>
      <c r="J11" s="107">
        <f>D11*(F11+H11)</f>
        <v>54696</v>
      </c>
      <c r="K11" s="107">
        <v>0</v>
      </c>
      <c r="L11" s="128">
        <v>0</v>
      </c>
      <c r="M11" s="128">
        <f>D11*K11</f>
        <v>0</v>
      </c>
      <c r="N11" s="107">
        <f>D11*L11</f>
        <v>0</v>
      </c>
      <c r="O11" s="32"/>
      <c r="P11" s="9"/>
      <c r="Q11" s="9"/>
      <c r="R11" s="9"/>
      <c r="S11" s="9"/>
    </row>
    <row r="12" spans="1:19" ht="27.75" thickBot="1" x14ac:dyDescent="0.25">
      <c r="A12" s="124" t="s">
        <v>234</v>
      </c>
      <c r="B12" s="125">
        <f>B9</f>
        <v>4</v>
      </c>
      <c r="C12" s="125">
        <v>1</v>
      </c>
      <c r="D12" s="95">
        <f t="shared" si="0"/>
        <v>1.3333333333333333</v>
      </c>
      <c r="E12" s="90">
        <v>42</v>
      </c>
      <c r="F12" s="215">
        <f>F5*E12</f>
        <v>3654</v>
      </c>
      <c r="G12" s="126">
        <v>0</v>
      </c>
      <c r="H12" s="107">
        <f>H5*G12</f>
        <v>0</v>
      </c>
      <c r="I12" s="127">
        <f t="shared" si="2"/>
        <v>56</v>
      </c>
      <c r="J12" s="107">
        <f t="shared" si="1"/>
        <v>4872</v>
      </c>
      <c r="K12" s="107">
        <v>0</v>
      </c>
      <c r="L12" s="128">
        <v>0</v>
      </c>
      <c r="M12" s="128">
        <v>0</v>
      </c>
      <c r="N12" s="107">
        <v>0</v>
      </c>
      <c r="O12" s="32"/>
      <c r="P12" s="9"/>
      <c r="Q12" s="9"/>
      <c r="R12" s="9"/>
      <c r="S12" s="9"/>
    </row>
    <row r="13" spans="1:19" ht="40.5" thickBot="1" x14ac:dyDescent="0.25">
      <c r="A13" s="124" t="s">
        <v>235</v>
      </c>
      <c r="B13" s="125">
        <f>UNIVERSE!$B$8</f>
        <v>2</v>
      </c>
      <c r="C13" s="125">
        <v>1</v>
      </c>
      <c r="D13" s="95">
        <f t="shared" si="0"/>
        <v>0.66666666666666663</v>
      </c>
      <c r="E13" s="90">
        <v>32</v>
      </c>
      <c r="F13" s="215">
        <f>F5*E13</f>
        <v>2784</v>
      </c>
      <c r="G13" s="126">
        <v>0</v>
      </c>
      <c r="H13" s="107">
        <f>H5*G13</f>
        <v>0</v>
      </c>
      <c r="I13" s="127">
        <f t="shared" si="2"/>
        <v>21.333333333333332</v>
      </c>
      <c r="J13" s="107">
        <f t="shared" si="1"/>
        <v>1856</v>
      </c>
      <c r="K13" s="107">
        <v>0</v>
      </c>
      <c r="L13" s="128">
        <v>0</v>
      </c>
      <c r="M13" s="128">
        <f>D13*K13</f>
        <v>0</v>
      </c>
      <c r="N13" s="107">
        <f>D13*L13</f>
        <v>0</v>
      </c>
      <c r="O13" s="32"/>
      <c r="P13" s="9"/>
      <c r="Q13" s="9"/>
      <c r="R13" s="9"/>
      <c r="S13" s="9"/>
    </row>
    <row r="14" spans="1:19" ht="26.25" thickBot="1" x14ac:dyDescent="0.25">
      <c r="A14" s="36"/>
      <c r="B14" s="37"/>
      <c r="C14" s="23" t="s">
        <v>70</v>
      </c>
      <c r="D14" s="135">
        <f>SUM(D6:D13)</f>
        <v>8</v>
      </c>
      <c r="E14" s="38"/>
      <c r="F14" s="38"/>
      <c r="G14" s="38"/>
      <c r="H14" s="39" t="s">
        <v>20</v>
      </c>
      <c r="I14" s="148">
        <f>SUM(I6:I13)</f>
        <v>1163.9999999999998</v>
      </c>
      <c r="J14" s="40">
        <f>SUM(J6:J13)</f>
        <v>109368</v>
      </c>
      <c r="K14" s="41"/>
      <c r="L14" s="33"/>
      <c r="M14" s="31">
        <f>SUM(M6:M13)</f>
        <v>0</v>
      </c>
      <c r="N14" s="33">
        <f>SUM(N6:N13)</f>
        <v>0</v>
      </c>
      <c r="O14" s="9"/>
      <c r="P14" s="9"/>
      <c r="Q14" s="9"/>
      <c r="R14" s="9"/>
      <c r="S14" s="9"/>
    </row>
    <row r="15" spans="1:19" x14ac:dyDescent="0.2">
      <c r="A15" s="9"/>
      <c r="B15" s="9"/>
      <c r="C15" s="9"/>
      <c r="D15" s="9"/>
      <c r="E15" s="9"/>
      <c r="F15" s="9"/>
      <c r="G15" s="9"/>
      <c r="H15" s="9"/>
      <c r="I15" s="9"/>
      <c r="J15" s="9"/>
      <c r="K15" s="9"/>
      <c r="L15" s="9"/>
      <c r="M15" s="9"/>
      <c r="N15" s="9"/>
      <c r="O15" s="9"/>
      <c r="P15" s="9"/>
      <c r="Q15" s="9"/>
      <c r="R15" s="9"/>
      <c r="S15" s="9"/>
    </row>
    <row r="16" spans="1:19" x14ac:dyDescent="0.2">
      <c r="A16" s="9" t="s">
        <v>88</v>
      </c>
      <c r="B16" s="9"/>
      <c r="C16" s="9"/>
      <c r="D16" s="9"/>
      <c r="E16" s="9"/>
      <c r="F16" s="9"/>
      <c r="G16" s="9"/>
      <c r="H16" s="9"/>
      <c r="I16" s="9"/>
      <c r="J16" s="9"/>
      <c r="K16" s="9"/>
      <c r="L16" s="9"/>
      <c r="M16" s="9"/>
      <c r="N16" s="9"/>
      <c r="O16" s="9"/>
      <c r="P16" s="9"/>
      <c r="Q16" s="9"/>
      <c r="R16" s="9"/>
      <c r="S16" s="9"/>
    </row>
    <row r="17" spans="1:19" x14ac:dyDescent="0.2">
      <c r="A17" s="9" t="s">
        <v>87</v>
      </c>
      <c r="B17" s="9"/>
      <c r="C17" s="9"/>
      <c r="D17" s="9"/>
      <c r="E17" s="9"/>
      <c r="F17" s="9"/>
      <c r="G17" s="9"/>
      <c r="H17" s="9"/>
      <c r="I17" s="9"/>
      <c r="J17" s="9"/>
      <c r="K17" s="9"/>
      <c r="L17" s="9"/>
      <c r="M17" s="9"/>
      <c r="N17" s="9"/>
      <c r="O17" s="9"/>
      <c r="P17" s="9"/>
      <c r="Q17" s="9"/>
      <c r="R17" s="9"/>
      <c r="S17" s="9"/>
    </row>
    <row r="18" spans="1:19" x14ac:dyDescent="0.2">
      <c r="A18" s="9" t="s">
        <v>121</v>
      </c>
      <c r="B18" s="9"/>
      <c r="C18" s="9"/>
      <c r="D18" s="9"/>
      <c r="E18" s="9"/>
      <c r="F18" s="9"/>
      <c r="G18" s="9"/>
      <c r="H18" s="9"/>
      <c r="I18" s="9"/>
      <c r="J18" s="9"/>
      <c r="K18" s="9"/>
      <c r="L18" s="9"/>
      <c r="M18" s="9"/>
      <c r="N18" s="9"/>
      <c r="O18" s="9"/>
      <c r="P18" s="9"/>
      <c r="Q18" s="9"/>
      <c r="R18" s="9"/>
      <c r="S18" s="9"/>
    </row>
    <row r="19" spans="1:19" x14ac:dyDescent="0.2">
      <c r="A19" s="9" t="s">
        <v>124</v>
      </c>
      <c r="B19" s="9"/>
      <c r="C19" s="9"/>
      <c r="D19" s="9"/>
      <c r="E19" s="9"/>
      <c r="F19" s="9"/>
      <c r="G19" s="9"/>
      <c r="H19" s="9"/>
      <c r="I19" s="9"/>
      <c r="J19" s="9"/>
      <c r="K19" s="9"/>
      <c r="L19" s="9"/>
      <c r="M19" s="9"/>
      <c r="N19" s="9"/>
      <c r="O19" s="9"/>
      <c r="P19" s="9"/>
      <c r="Q19" s="9"/>
      <c r="R19" s="9"/>
      <c r="S19" s="9"/>
    </row>
    <row r="20" spans="1:19" x14ac:dyDescent="0.2">
      <c r="A20" s="9" t="s">
        <v>164</v>
      </c>
      <c r="B20" s="9"/>
      <c r="C20" s="9"/>
      <c r="D20" s="9"/>
      <c r="E20" s="9"/>
      <c r="F20" s="9"/>
      <c r="G20" s="9"/>
      <c r="H20" s="9"/>
      <c r="I20" s="9"/>
      <c r="J20" s="9"/>
      <c r="K20" s="9"/>
      <c r="L20" s="9"/>
      <c r="M20" s="9"/>
      <c r="N20" s="9"/>
      <c r="O20" s="9"/>
      <c r="P20" s="9"/>
      <c r="Q20" s="9"/>
      <c r="R20" s="9"/>
      <c r="S20" s="9"/>
    </row>
    <row r="21" spans="1:19" x14ac:dyDescent="0.2">
      <c r="A21" s="9" t="s">
        <v>166</v>
      </c>
      <c r="B21" s="9"/>
      <c r="C21" s="9"/>
      <c r="D21" s="9"/>
      <c r="E21" s="9"/>
      <c r="F21" s="9"/>
      <c r="G21" s="9"/>
      <c r="H21" s="9"/>
      <c r="I21" s="9"/>
      <c r="J21" s="9"/>
      <c r="K21" s="9"/>
      <c r="L21" s="9"/>
      <c r="M21" s="9"/>
      <c r="N21" s="9"/>
      <c r="O21" s="9"/>
      <c r="P21" s="9"/>
      <c r="Q21" s="9"/>
      <c r="R21" s="9"/>
      <c r="S21" s="9"/>
    </row>
    <row r="22" spans="1:19" x14ac:dyDescent="0.2">
      <c r="A22" s="144"/>
      <c r="B22" s="9"/>
      <c r="C22" s="9"/>
      <c r="D22" s="9"/>
      <c r="E22" s="9"/>
      <c r="F22" s="9"/>
      <c r="G22" s="9"/>
      <c r="H22" s="9"/>
      <c r="I22" s="9"/>
      <c r="J22" s="9"/>
      <c r="K22" s="9"/>
      <c r="L22" s="9"/>
      <c r="M22" s="9"/>
      <c r="N22" s="9"/>
      <c r="O22" s="9"/>
      <c r="P22" s="9"/>
      <c r="Q22" s="9"/>
      <c r="R22" s="9"/>
      <c r="S22" s="9"/>
    </row>
    <row r="23" spans="1:19" x14ac:dyDescent="0.2">
      <c r="A23" s="9" t="s">
        <v>71</v>
      </c>
      <c r="B23" s="9"/>
      <c r="C23" s="9"/>
      <c r="D23" s="9"/>
      <c r="E23" s="9"/>
      <c r="F23" s="9"/>
      <c r="G23" s="9"/>
      <c r="H23" s="9"/>
      <c r="I23" s="9"/>
      <c r="J23" s="9"/>
      <c r="K23" s="9"/>
      <c r="L23" s="9"/>
      <c r="M23" s="9"/>
      <c r="N23" s="9"/>
      <c r="O23" s="9"/>
      <c r="P23" s="9"/>
      <c r="Q23" s="9"/>
      <c r="R23" s="9"/>
      <c r="S23" s="9"/>
    </row>
    <row r="24" spans="1:19" x14ac:dyDescent="0.2">
      <c r="A24" s="9"/>
      <c r="B24" s="9"/>
      <c r="C24" s="9"/>
      <c r="D24" s="9"/>
      <c r="E24" s="9"/>
      <c r="F24" s="98"/>
      <c r="G24" s="99"/>
      <c r="H24" s="98"/>
      <c r="I24" s="9"/>
      <c r="J24" s="9"/>
      <c r="K24" s="9"/>
      <c r="L24" s="9"/>
      <c r="M24" s="9"/>
      <c r="N24" s="9"/>
      <c r="O24" s="9"/>
      <c r="P24" s="9"/>
      <c r="Q24" s="9"/>
      <c r="R24" s="9"/>
      <c r="S24" s="9"/>
    </row>
    <row r="25" spans="1:19" x14ac:dyDescent="0.2">
      <c r="A25" s="147"/>
      <c r="B25" s="9"/>
      <c r="C25" s="9"/>
      <c r="D25" s="9"/>
      <c r="E25" s="9"/>
      <c r="F25" s="98"/>
      <c r="G25" s="9"/>
      <c r="H25" s="9"/>
      <c r="I25" s="9"/>
      <c r="J25" s="9"/>
      <c r="K25" s="9"/>
      <c r="L25" s="9"/>
      <c r="M25" s="9"/>
      <c r="N25" s="9"/>
      <c r="O25" s="9"/>
      <c r="P25" s="9"/>
      <c r="Q25" s="9"/>
      <c r="R25" s="9"/>
      <c r="S25" s="9"/>
    </row>
    <row r="26" spans="1:19" x14ac:dyDescent="0.2">
      <c r="A26" s="9"/>
      <c r="B26" s="9"/>
      <c r="C26" s="9"/>
      <c r="D26" s="9"/>
      <c r="E26" s="9"/>
      <c r="F26" s="98"/>
      <c r="G26" s="9"/>
      <c r="H26" s="9"/>
      <c r="I26" s="9"/>
      <c r="J26" s="9"/>
      <c r="K26" s="9"/>
      <c r="L26" s="9"/>
      <c r="M26" s="9"/>
      <c r="N26" s="9"/>
      <c r="O26" s="9"/>
      <c r="P26" s="9"/>
      <c r="Q26" s="9"/>
      <c r="R26" s="9"/>
      <c r="S26" s="9"/>
    </row>
    <row r="27" spans="1:19" x14ac:dyDescent="0.2">
      <c r="A27" s="9"/>
      <c r="B27" s="9"/>
      <c r="C27" s="9"/>
      <c r="D27" s="9"/>
      <c r="E27" s="9"/>
      <c r="F27" s="9"/>
      <c r="G27" s="9"/>
      <c r="H27" s="9"/>
      <c r="I27" s="9"/>
      <c r="J27" s="9"/>
      <c r="K27" s="9"/>
      <c r="L27" s="9"/>
      <c r="M27" s="9"/>
      <c r="N27" s="9"/>
      <c r="O27" s="9"/>
      <c r="P27" s="9"/>
      <c r="Q27" s="9"/>
      <c r="R27" s="9"/>
      <c r="S27" s="9"/>
    </row>
    <row r="28" spans="1:19" x14ac:dyDescent="0.2">
      <c r="A28" s="9"/>
      <c r="B28" s="9"/>
      <c r="C28" s="9"/>
      <c r="D28" s="9"/>
      <c r="E28" s="9"/>
      <c r="F28" s="9"/>
      <c r="G28" s="9"/>
      <c r="H28" s="9"/>
      <c r="I28" s="9"/>
      <c r="J28" s="9"/>
      <c r="K28" s="9"/>
      <c r="L28" s="9"/>
      <c r="M28" s="9"/>
      <c r="N28" s="9"/>
      <c r="O28" s="9"/>
      <c r="P28" s="9"/>
      <c r="Q28" s="9"/>
      <c r="R28" s="9"/>
      <c r="S28" s="9"/>
    </row>
    <row r="29" spans="1:19" x14ac:dyDescent="0.2">
      <c r="A29" s="9"/>
      <c r="B29" s="9"/>
      <c r="C29" s="9"/>
      <c r="D29" s="9"/>
      <c r="E29" s="9"/>
      <c r="F29" s="9"/>
      <c r="G29" s="9"/>
      <c r="H29" s="9"/>
      <c r="I29" s="9"/>
      <c r="J29" s="9"/>
      <c r="K29" s="9"/>
      <c r="L29" s="9"/>
      <c r="M29" s="9"/>
      <c r="N29" s="9"/>
      <c r="O29" s="9"/>
      <c r="P29" s="9"/>
      <c r="Q29" s="9"/>
      <c r="R29" s="9"/>
      <c r="S29" s="9"/>
    </row>
    <row r="30" spans="1:19" x14ac:dyDescent="0.2">
      <c r="A30" s="9"/>
      <c r="B30" s="9"/>
      <c r="C30" s="9"/>
      <c r="D30" s="9"/>
      <c r="E30" s="9"/>
      <c r="F30" s="9"/>
      <c r="G30" s="42"/>
      <c r="H30" s="9"/>
      <c r="I30" s="9"/>
      <c r="J30" s="9"/>
      <c r="K30" s="9"/>
      <c r="L30" s="9"/>
      <c r="M30" s="9"/>
      <c r="N30" s="9"/>
      <c r="O30" s="9"/>
      <c r="P30" s="9"/>
      <c r="Q30" s="9"/>
      <c r="R30" s="9"/>
      <c r="S30" s="9"/>
    </row>
    <row r="31" spans="1:19" x14ac:dyDescent="0.2">
      <c r="A31" s="9"/>
      <c r="B31" s="9"/>
      <c r="C31" s="9"/>
      <c r="D31" s="9"/>
      <c r="E31" s="9"/>
      <c r="F31" s="9"/>
      <c r="G31" s="9"/>
      <c r="H31" s="9"/>
      <c r="I31" s="9"/>
      <c r="J31" s="9"/>
      <c r="K31" s="9"/>
      <c r="L31" s="9"/>
      <c r="M31" s="9"/>
      <c r="N31" s="9"/>
      <c r="O31" s="9"/>
      <c r="P31" s="9"/>
      <c r="Q31" s="9"/>
      <c r="R31" s="9"/>
      <c r="S31" s="9"/>
    </row>
    <row r="32" spans="1:19" x14ac:dyDescent="0.2">
      <c r="A32" s="9"/>
      <c r="B32" s="9"/>
      <c r="C32" s="9"/>
      <c r="D32" s="9"/>
      <c r="E32" s="9"/>
      <c r="F32" s="9"/>
      <c r="G32" s="9"/>
      <c r="H32" s="9"/>
      <c r="I32" s="9"/>
      <c r="J32" s="9"/>
      <c r="K32" s="9"/>
      <c r="L32" s="9"/>
      <c r="M32" s="9"/>
      <c r="N32" s="9"/>
      <c r="O32" s="9"/>
      <c r="P32" s="9"/>
      <c r="Q32" s="9"/>
      <c r="R32" s="9"/>
      <c r="S32" s="9"/>
    </row>
    <row r="33" spans="1:19" x14ac:dyDescent="0.2">
      <c r="A33" s="9"/>
      <c r="B33" s="9"/>
      <c r="C33" s="9"/>
      <c r="D33" s="9"/>
      <c r="E33" s="9"/>
      <c r="F33" s="9"/>
      <c r="G33" s="9"/>
      <c r="H33" s="9"/>
      <c r="I33" s="9"/>
      <c r="J33" s="9"/>
      <c r="K33" s="9"/>
      <c r="L33" s="9"/>
      <c r="M33" s="9"/>
      <c r="N33" s="9"/>
      <c r="O33" s="9"/>
      <c r="P33" s="9"/>
      <c r="Q33" s="9"/>
      <c r="R33" s="9"/>
      <c r="S33" s="9"/>
    </row>
    <row r="34" spans="1:19" x14ac:dyDescent="0.2">
      <c r="A34" s="9"/>
      <c r="B34" s="9"/>
      <c r="C34" s="9"/>
      <c r="D34" s="9"/>
      <c r="E34" s="9"/>
      <c r="F34" s="9"/>
      <c r="G34" s="9"/>
      <c r="H34" s="9"/>
      <c r="I34" s="9"/>
      <c r="J34" s="9"/>
      <c r="K34" s="9"/>
      <c r="L34" s="9"/>
      <c r="M34" s="9"/>
      <c r="N34" s="9"/>
      <c r="O34" s="9"/>
      <c r="P34" s="9"/>
      <c r="Q34" s="9"/>
      <c r="R34" s="9"/>
      <c r="S34" s="9"/>
    </row>
    <row r="35" spans="1:19" x14ac:dyDescent="0.2">
      <c r="A35" s="9"/>
      <c r="B35" s="9"/>
      <c r="C35" s="9"/>
      <c r="D35" s="9"/>
      <c r="E35" s="9"/>
      <c r="F35" s="9"/>
      <c r="G35" s="9"/>
      <c r="H35" s="9"/>
      <c r="I35" s="9"/>
      <c r="J35" s="9"/>
      <c r="K35" s="9"/>
      <c r="L35" s="9"/>
      <c r="M35" s="9"/>
      <c r="N35" s="9"/>
      <c r="O35" s="9"/>
      <c r="P35" s="9"/>
      <c r="Q35" s="9"/>
      <c r="R35" s="9"/>
      <c r="S35" s="9"/>
    </row>
    <row r="36" spans="1:19" x14ac:dyDescent="0.2">
      <c r="A36" s="9"/>
      <c r="B36" s="9"/>
      <c r="C36" s="9"/>
      <c r="D36" s="9"/>
      <c r="E36" s="9"/>
      <c r="F36" s="9"/>
      <c r="G36" s="9"/>
      <c r="H36" s="9"/>
      <c r="I36" s="9"/>
      <c r="J36" s="9"/>
      <c r="K36" s="9"/>
      <c r="L36" s="9"/>
      <c r="M36" s="9"/>
      <c r="N36" s="9"/>
      <c r="O36" s="9"/>
      <c r="P36" s="9"/>
      <c r="Q36" s="9"/>
      <c r="R36" s="9"/>
      <c r="S36" s="9"/>
    </row>
    <row r="37" spans="1:19" x14ac:dyDescent="0.2">
      <c r="A37" s="9"/>
      <c r="B37" s="9"/>
      <c r="C37" s="9"/>
      <c r="D37" s="9"/>
      <c r="E37" s="9"/>
      <c r="F37" s="9"/>
      <c r="G37" s="9"/>
      <c r="H37" s="9"/>
      <c r="I37" s="9"/>
      <c r="J37" s="9"/>
      <c r="K37" s="9"/>
      <c r="L37" s="9"/>
      <c r="M37" s="9"/>
      <c r="N37" s="9"/>
      <c r="O37" s="9"/>
      <c r="P37" s="9"/>
      <c r="Q37" s="9"/>
      <c r="R37" s="9"/>
      <c r="S37" s="9"/>
    </row>
    <row r="38" spans="1:19" x14ac:dyDescent="0.2">
      <c r="A38" s="9"/>
      <c r="B38" s="9"/>
      <c r="C38" s="9"/>
      <c r="D38" s="9"/>
      <c r="E38" s="9"/>
      <c r="F38" s="9"/>
      <c r="G38" s="9"/>
      <c r="H38" s="9"/>
      <c r="I38" s="9"/>
      <c r="J38" s="9"/>
      <c r="K38" s="9"/>
      <c r="L38" s="9"/>
      <c r="M38" s="9"/>
      <c r="N38" s="9"/>
      <c r="O38" s="9"/>
      <c r="P38" s="9"/>
      <c r="Q38" s="9"/>
      <c r="R38" s="9"/>
      <c r="S38" s="9"/>
    </row>
    <row r="39" spans="1:19" x14ac:dyDescent="0.2">
      <c r="A39" s="9"/>
      <c r="B39" s="9"/>
      <c r="C39" s="9"/>
      <c r="D39" s="9"/>
      <c r="E39" s="9"/>
      <c r="F39" s="9"/>
      <c r="G39" s="9"/>
      <c r="H39" s="9"/>
      <c r="I39" s="9"/>
      <c r="J39" s="9"/>
      <c r="K39" s="9"/>
      <c r="L39" s="9"/>
      <c r="M39" s="9"/>
      <c r="N39" s="9"/>
      <c r="O39" s="9"/>
      <c r="P39" s="9"/>
      <c r="Q39" s="9"/>
      <c r="R39" s="9"/>
      <c r="S39" s="9"/>
    </row>
    <row r="40" spans="1:19" x14ac:dyDescent="0.2">
      <c r="A40" s="42"/>
      <c r="B40" s="42"/>
      <c r="C40" s="42"/>
      <c r="D40" s="42"/>
      <c r="E40" s="42"/>
      <c r="F40" s="42"/>
      <c r="G40" s="42"/>
      <c r="H40" s="42"/>
      <c r="I40" s="42"/>
      <c r="J40" s="42"/>
      <c r="K40" s="42"/>
      <c r="L40" s="42"/>
      <c r="M40" s="42"/>
      <c r="N40" s="42"/>
      <c r="O40" s="42"/>
      <c r="P40" s="42"/>
      <c r="Q40" s="42"/>
      <c r="R40" s="42"/>
      <c r="S40" s="42"/>
    </row>
    <row r="41" spans="1:19" x14ac:dyDescent="0.2">
      <c r="A41" s="42"/>
      <c r="B41" s="42"/>
      <c r="C41" s="42"/>
      <c r="D41" s="42"/>
      <c r="E41" s="42"/>
      <c r="F41" s="42"/>
      <c r="G41" s="42"/>
      <c r="H41" s="42"/>
      <c r="I41" s="42"/>
      <c r="J41" s="42"/>
      <c r="K41" s="42"/>
      <c r="L41" s="42"/>
      <c r="M41" s="42"/>
      <c r="N41" s="42"/>
      <c r="O41" s="42"/>
      <c r="P41" s="42"/>
      <c r="Q41" s="42"/>
      <c r="R41" s="42"/>
      <c r="S41" s="42"/>
    </row>
    <row r="42" spans="1:19" x14ac:dyDescent="0.2">
      <c r="A42" s="42"/>
      <c r="B42" s="42"/>
      <c r="C42" s="42"/>
      <c r="D42" s="42"/>
      <c r="E42" s="42"/>
      <c r="F42" s="42"/>
      <c r="G42" s="42"/>
      <c r="H42" s="42"/>
      <c r="I42" s="42"/>
      <c r="J42" s="42"/>
      <c r="K42" s="42"/>
      <c r="L42" s="42"/>
      <c r="M42" s="42"/>
      <c r="N42" s="42"/>
      <c r="O42" s="42"/>
      <c r="P42" s="42"/>
      <c r="Q42" s="42"/>
      <c r="R42" s="42"/>
      <c r="S42" s="42"/>
    </row>
    <row r="43" spans="1:19" x14ac:dyDescent="0.2">
      <c r="A43" s="42"/>
      <c r="B43" s="42"/>
      <c r="C43" s="42"/>
      <c r="D43" s="42"/>
      <c r="E43" s="42"/>
      <c r="F43" s="42"/>
      <c r="G43" s="42"/>
      <c r="H43" s="42"/>
      <c r="I43" s="42"/>
      <c r="J43" s="42"/>
      <c r="K43" s="42"/>
      <c r="L43" s="42"/>
      <c r="M43" s="42"/>
      <c r="N43" s="42"/>
      <c r="O43" s="42"/>
      <c r="P43" s="42"/>
      <c r="Q43" s="42"/>
      <c r="R43" s="42"/>
      <c r="S43" s="42"/>
    </row>
    <row r="44" spans="1:19" x14ac:dyDescent="0.2">
      <c r="A44" s="42"/>
      <c r="B44" s="42"/>
      <c r="C44" s="42"/>
      <c r="D44" s="42"/>
      <c r="E44" s="42"/>
      <c r="F44" s="42"/>
      <c r="G44" s="42"/>
      <c r="H44" s="42"/>
      <c r="I44" s="42"/>
      <c r="J44" s="42"/>
      <c r="K44" s="42"/>
      <c r="L44" s="42"/>
      <c r="M44" s="42"/>
      <c r="N44" s="42"/>
      <c r="O44" s="42"/>
      <c r="P44" s="42"/>
      <c r="Q44" s="42"/>
      <c r="R44" s="42"/>
      <c r="S44" s="42"/>
    </row>
    <row r="45" spans="1:19" x14ac:dyDescent="0.2">
      <c r="A45" s="42"/>
      <c r="B45" s="42"/>
      <c r="C45" s="42"/>
      <c r="D45" s="42"/>
      <c r="E45" s="42"/>
      <c r="F45" s="42"/>
      <c r="G45" s="9"/>
      <c r="H45" s="42"/>
      <c r="I45" s="42"/>
      <c r="J45" s="42"/>
      <c r="K45" s="42"/>
      <c r="L45" s="42"/>
      <c r="M45" s="42"/>
      <c r="N45" s="42"/>
      <c r="O45" s="42"/>
      <c r="P45" s="42"/>
      <c r="Q45" s="42"/>
      <c r="R45" s="42"/>
      <c r="S45" s="42"/>
    </row>
  </sheetData>
  <phoneticPr fontId="0" type="noConversion"/>
  <pageMargins left="0.75" right="0.75" top="1" bottom="1" header="0.5" footer="0.5"/>
  <pageSetup scale="76" orientation="landscape" r:id="rId1"/>
  <headerFooter alignWithMargins="0">
    <oddFooter>&amp;C&amp;16Ex-1</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S48"/>
  <sheetViews>
    <sheetView showGridLines="0" defaultGridColor="0" colorId="22" zoomScaleNormal="100" zoomScaleSheetLayoutView="100" workbookViewId="0"/>
  </sheetViews>
  <sheetFormatPr defaultColWidth="9.7109375" defaultRowHeight="12.75" x14ac:dyDescent="0.2"/>
  <cols>
    <col min="1" max="1" width="16.7109375" customWidth="1"/>
    <col min="2" max="2" width="11.5703125" customWidth="1"/>
    <col min="3" max="3" width="12.28515625" customWidth="1"/>
    <col min="4" max="4" width="12.140625" customWidth="1"/>
    <col min="5" max="5" width="11" customWidth="1"/>
    <col min="6" max="6" width="10.28515625" customWidth="1"/>
    <col min="7" max="7" width="11.42578125" customWidth="1"/>
    <col min="8" max="8" width="12.28515625" customWidth="1"/>
    <col min="9" max="9" width="9.85546875" bestFit="1" customWidth="1"/>
    <col min="10" max="10" width="12.28515625" customWidth="1"/>
    <col min="11" max="11" width="11.7109375" customWidth="1"/>
    <col min="12" max="12" width="10.7109375" customWidth="1"/>
    <col min="13" max="14" width="9.85546875" bestFit="1" customWidth="1"/>
    <col min="15" max="15" width="12.7109375" customWidth="1"/>
    <col min="17" max="17" width="18.7109375" customWidth="1"/>
    <col min="19" max="19" width="18.7109375" customWidth="1"/>
  </cols>
  <sheetData>
    <row r="1" spans="1:19" x14ac:dyDescent="0.2">
      <c r="A1" s="8" t="s">
        <v>123</v>
      </c>
      <c r="B1" s="9"/>
      <c r="C1" s="9"/>
      <c r="D1" s="9"/>
      <c r="E1" s="9"/>
      <c r="F1" s="9"/>
      <c r="G1" s="9"/>
      <c r="H1" s="9"/>
      <c r="I1" s="9"/>
      <c r="J1" s="9"/>
      <c r="K1" s="9" t="s">
        <v>0</v>
      </c>
      <c r="L1" s="9"/>
      <c r="M1" s="9"/>
      <c r="N1" s="9"/>
      <c r="O1" s="9"/>
      <c r="P1" s="9"/>
      <c r="Q1" s="9"/>
      <c r="R1" s="9"/>
      <c r="S1" s="9"/>
    </row>
    <row r="2" spans="1:19" x14ac:dyDescent="0.2">
      <c r="A2" s="8" t="s">
        <v>179</v>
      </c>
      <c r="B2" s="9"/>
      <c r="C2" s="9"/>
      <c r="D2" s="9"/>
      <c r="E2" s="9"/>
      <c r="F2" s="9"/>
      <c r="G2" s="9"/>
      <c r="H2" s="9"/>
      <c r="I2" s="9"/>
      <c r="J2" s="9"/>
      <c r="K2" s="9"/>
      <c r="L2" s="9"/>
      <c r="M2" s="9"/>
      <c r="N2" s="9"/>
      <c r="O2" s="9"/>
      <c r="P2" s="9"/>
      <c r="Q2" s="9"/>
      <c r="R2" s="9"/>
      <c r="S2" s="9"/>
    </row>
    <row r="3" spans="1:19" x14ac:dyDescent="0.2">
      <c r="A3" s="10"/>
      <c r="B3" s="10"/>
      <c r="C3" s="10"/>
      <c r="D3" s="10"/>
      <c r="E3" s="10"/>
      <c r="F3" s="10"/>
      <c r="G3" s="10"/>
      <c r="H3" s="10"/>
      <c r="I3" s="10"/>
      <c r="J3" s="10"/>
      <c r="K3" s="9"/>
      <c r="L3" s="9"/>
      <c r="M3" s="9"/>
      <c r="N3" s="9"/>
      <c r="O3" s="9"/>
      <c r="P3" s="9"/>
      <c r="Q3" s="9"/>
      <c r="R3" s="9"/>
      <c r="S3" s="9"/>
    </row>
    <row r="4" spans="1:19" s="93" customFormat="1" ht="51.75" thickBot="1" x14ac:dyDescent="0.25">
      <c r="A4" s="10" t="s">
        <v>6</v>
      </c>
      <c r="B4" s="11" t="s">
        <v>7</v>
      </c>
      <c r="C4" s="11" t="s">
        <v>57</v>
      </c>
      <c r="D4" s="11" t="s">
        <v>8</v>
      </c>
      <c r="E4" s="91" t="s">
        <v>51</v>
      </c>
      <c r="F4" s="91" t="s">
        <v>9</v>
      </c>
      <c r="G4" s="11" t="s">
        <v>10</v>
      </c>
      <c r="H4" s="11" t="s">
        <v>11</v>
      </c>
      <c r="I4" s="11" t="s">
        <v>12</v>
      </c>
      <c r="J4" s="11" t="s">
        <v>13</v>
      </c>
      <c r="K4" s="92" t="s">
        <v>73</v>
      </c>
      <c r="L4" s="92" t="s">
        <v>14</v>
      </c>
      <c r="M4" s="92" t="s">
        <v>15</v>
      </c>
      <c r="N4" s="92" t="s">
        <v>16</v>
      </c>
      <c r="O4" s="10"/>
      <c r="P4" s="10"/>
      <c r="Q4" s="10"/>
      <c r="R4" s="10"/>
      <c r="S4" s="10"/>
    </row>
    <row r="5" spans="1:19" ht="13.5" thickBot="1" x14ac:dyDescent="0.25">
      <c r="A5" s="14" t="s">
        <v>17</v>
      </c>
      <c r="B5" s="15"/>
      <c r="C5" s="16"/>
      <c r="D5" s="16"/>
      <c r="E5" s="17"/>
      <c r="F5" s="18">
        <f>RATES!B10</f>
        <v>87</v>
      </c>
      <c r="G5" s="19"/>
      <c r="H5" s="20">
        <f>RATES!B6</f>
        <v>96</v>
      </c>
      <c r="I5" s="19"/>
      <c r="J5" s="20"/>
      <c r="K5" s="21"/>
      <c r="L5" s="22"/>
      <c r="M5" s="22"/>
      <c r="N5" s="22"/>
      <c r="O5" s="9"/>
      <c r="P5" s="9"/>
      <c r="Q5" s="9"/>
      <c r="R5" s="9"/>
      <c r="S5" s="9"/>
    </row>
    <row r="6" spans="1:19" ht="24" customHeight="1" thickBot="1" x14ac:dyDescent="0.25">
      <c r="A6" s="23" t="s">
        <v>119</v>
      </c>
      <c r="B6" s="90">
        <f>UNIVERSE!$B$11</f>
        <v>3</v>
      </c>
      <c r="C6" s="25">
        <v>1</v>
      </c>
      <c r="D6" s="95">
        <f t="shared" ref="D6:D12" si="0">B6*C6/3</f>
        <v>1</v>
      </c>
      <c r="E6" s="24">
        <v>5</v>
      </c>
      <c r="F6" s="213">
        <f>F5*E6</f>
        <v>435</v>
      </c>
      <c r="G6" s="28">
        <v>0</v>
      </c>
      <c r="H6" s="29">
        <f>H5*G6</f>
        <v>0</v>
      </c>
      <c r="I6" s="30">
        <f>D6*(E6+G6)</f>
        <v>5</v>
      </c>
      <c r="J6" s="29">
        <f t="shared" ref="J6:J12" si="1">D6*(F6+H6)</f>
        <v>435</v>
      </c>
      <c r="K6" s="107">
        <v>0</v>
      </c>
      <c r="L6" s="29">
        <v>0</v>
      </c>
      <c r="M6" s="31">
        <f>D6*K6</f>
        <v>0</v>
      </c>
      <c r="N6" s="29">
        <f>D6*L6</f>
        <v>0</v>
      </c>
      <c r="O6" s="32"/>
      <c r="P6" s="9"/>
      <c r="Q6" s="9"/>
      <c r="R6" s="9"/>
      <c r="S6" s="9"/>
    </row>
    <row r="7" spans="1:19" ht="15" thickBot="1" x14ac:dyDescent="0.25">
      <c r="A7" s="23" t="s">
        <v>152</v>
      </c>
      <c r="B7" s="90">
        <f>UNIVERSE!$B$11</f>
        <v>3</v>
      </c>
      <c r="C7" s="25">
        <v>1</v>
      </c>
      <c r="D7" s="95">
        <f t="shared" si="0"/>
        <v>1</v>
      </c>
      <c r="E7" s="24">
        <v>5</v>
      </c>
      <c r="F7" s="213">
        <f>F5*E7</f>
        <v>435</v>
      </c>
      <c r="G7" s="28">
        <v>0</v>
      </c>
      <c r="H7" s="29">
        <f>H5*G7</f>
        <v>0</v>
      </c>
      <c r="I7" s="30">
        <f t="shared" ref="I7:I12" si="2">D7*(E7+G7)</f>
        <v>5</v>
      </c>
      <c r="J7" s="29">
        <f t="shared" si="1"/>
        <v>435</v>
      </c>
      <c r="K7" s="107">
        <v>0</v>
      </c>
      <c r="L7" s="33">
        <v>0</v>
      </c>
      <c r="M7" s="33">
        <f>D7*K7</f>
        <v>0</v>
      </c>
      <c r="N7" s="29">
        <f>D7*L7</f>
        <v>0</v>
      </c>
      <c r="O7" s="32"/>
      <c r="P7" s="9"/>
      <c r="Q7" s="9"/>
      <c r="R7" s="9"/>
      <c r="S7" s="9"/>
    </row>
    <row r="8" spans="1:19" ht="27.75" thickBot="1" x14ac:dyDescent="0.25">
      <c r="A8" s="124" t="s">
        <v>120</v>
      </c>
      <c r="B8" s="125">
        <f>UNIVERSE!$B$11</f>
        <v>3</v>
      </c>
      <c r="C8" s="125">
        <v>1</v>
      </c>
      <c r="D8" s="95">
        <f t="shared" si="0"/>
        <v>1</v>
      </c>
      <c r="E8" s="90">
        <v>30</v>
      </c>
      <c r="F8" s="214">
        <f>F5*E8</f>
        <v>2610</v>
      </c>
      <c r="G8" s="126">
        <v>0</v>
      </c>
      <c r="H8" s="107">
        <f>H5*G8</f>
        <v>0</v>
      </c>
      <c r="I8" s="127">
        <f t="shared" si="2"/>
        <v>30</v>
      </c>
      <c r="J8" s="107">
        <f t="shared" si="1"/>
        <v>2610</v>
      </c>
      <c r="K8" s="107">
        <v>0</v>
      </c>
      <c r="L8" s="128">
        <v>0</v>
      </c>
      <c r="M8" s="128">
        <f>D8*K8</f>
        <v>0</v>
      </c>
      <c r="N8" s="107">
        <f>D8*L8</f>
        <v>0</v>
      </c>
      <c r="O8" s="32"/>
      <c r="P8" s="9"/>
      <c r="Q8" s="9"/>
      <c r="R8" s="9"/>
      <c r="S8" s="9"/>
    </row>
    <row r="9" spans="1:19" ht="40.5" thickBot="1" x14ac:dyDescent="0.25">
      <c r="A9" s="124" t="s">
        <v>209</v>
      </c>
      <c r="B9" s="125">
        <v>0</v>
      </c>
      <c r="C9" s="125">
        <v>1</v>
      </c>
      <c r="D9" s="95">
        <f t="shared" si="0"/>
        <v>0</v>
      </c>
      <c r="E9" s="90">
        <v>50</v>
      </c>
      <c r="F9" s="214">
        <f>F5*E9</f>
        <v>4350</v>
      </c>
      <c r="G9" s="126">
        <v>293</v>
      </c>
      <c r="H9" s="107">
        <f>H5*G9</f>
        <v>28128</v>
      </c>
      <c r="I9" s="127">
        <f t="shared" si="2"/>
        <v>0</v>
      </c>
      <c r="J9" s="107">
        <f t="shared" si="1"/>
        <v>0</v>
      </c>
      <c r="K9" s="107">
        <v>0</v>
      </c>
      <c r="L9" s="128">
        <v>0</v>
      </c>
      <c r="M9" s="128">
        <v>0</v>
      </c>
      <c r="N9" s="107">
        <v>0</v>
      </c>
      <c r="O9" s="32"/>
      <c r="P9" s="9"/>
      <c r="Q9" s="9"/>
      <c r="R9" s="9"/>
      <c r="S9" s="9"/>
    </row>
    <row r="10" spans="1:19" ht="40.5" thickBot="1" x14ac:dyDescent="0.25">
      <c r="A10" s="124" t="s">
        <v>210</v>
      </c>
      <c r="B10" s="125">
        <f>UNIVERSE!B11</f>
        <v>3</v>
      </c>
      <c r="C10" s="125">
        <v>1</v>
      </c>
      <c r="D10" s="95">
        <f t="shared" si="0"/>
        <v>1</v>
      </c>
      <c r="E10" s="90">
        <v>25</v>
      </c>
      <c r="F10" s="214">
        <f>F5*E10</f>
        <v>2175</v>
      </c>
      <c r="G10" s="126">
        <v>146</v>
      </c>
      <c r="H10" s="107">
        <f>H5*G10</f>
        <v>14016</v>
      </c>
      <c r="I10" s="127">
        <f t="shared" si="2"/>
        <v>171</v>
      </c>
      <c r="J10" s="107">
        <f t="shared" si="1"/>
        <v>16191</v>
      </c>
      <c r="K10" s="107">
        <v>0</v>
      </c>
      <c r="L10" s="128">
        <v>0</v>
      </c>
      <c r="M10" s="128">
        <v>0</v>
      </c>
      <c r="N10" s="107">
        <v>0</v>
      </c>
      <c r="O10" s="9"/>
      <c r="P10" s="9"/>
      <c r="Q10" s="9"/>
      <c r="R10" s="9"/>
      <c r="S10" s="9"/>
    </row>
    <row r="11" spans="1:19" ht="27.75" thickBot="1" x14ac:dyDescent="0.25">
      <c r="A11" s="124" t="s">
        <v>211</v>
      </c>
      <c r="B11" s="125">
        <f>B9</f>
        <v>0</v>
      </c>
      <c r="C11" s="125">
        <v>1</v>
      </c>
      <c r="D11" s="95">
        <f t="shared" si="0"/>
        <v>0</v>
      </c>
      <c r="E11" s="90">
        <v>42</v>
      </c>
      <c r="F11" s="214">
        <f>F5*E11</f>
        <v>3654</v>
      </c>
      <c r="G11" s="126">
        <v>0</v>
      </c>
      <c r="H11" s="107">
        <f>H5*G11</f>
        <v>0</v>
      </c>
      <c r="I11" s="127">
        <f t="shared" si="2"/>
        <v>0</v>
      </c>
      <c r="J11" s="107">
        <f t="shared" si="1"/>
        <v>0</v>
      </c>
      <c r="K11" s="107">
        <v>0</v>
      </c>
      <c r="L11" s="128">
        <v>0</v>
      </c>
      <c r="M11" s="128">
        <v>0</v>
      </c>
      <c r="N11" s="107">
        <v>0</v>
      </c>
      <c r="O11" s="9"/>
      <c r="P11" s="9"/>
      <c r="Q11" s="9"/>
      <c r="R11" s="9"/>
      <c r="S11" s="9"/>
    </row>
    <row r="12" spans="1:19" ht="40.5" thickBot="1" x14ac:dyDescent="0.25">
      <c r="A12" s="124" t="s">
        <v>126</v>
      </c>
      <c r="B12" s="125">
        <f>UNIVERSE!B11+UNIVERSE!B12</f>
        <v>4</v>
      </c>
      <c r="C12" s="125">
        <v>3</v>
      </c>
      <c r="D12" s="95">
        <f t="shared" si="0"/>
        <v>4</v>
      </c>
      <c r="E12" s="90">
        <v>32</v>
      </c>
      <c r="F12" s="214">
        <f>F5*E12</f>
        <v>2784</v>
      </c>
      <c r="G12" s="126">
        <v>0</v>
      </c>
      <c r="H12" s="107">
        <f>H5*G12</f>
        <v>0</v>
      </c>
      <c r="I12" s="127">
        <f t="shared" si="2"/>
        <v>128</v>
      </c>
      <c r="J12" s="107">
        <f t="shared" si="1"/>
        <v>11136</v>
      </c>
      <c r="K12" s="107">
        <v>0</v>
      </c>
      <c r="L12" s="128">
        <v>0</v>
      </c>
      <c r="M12" s="128">
        <f>D12*K12</f>
        <v>0</v>
      </c>
      <c r="N12" s="107">
        <f>D12*L12</f>
        <v>0</v>
      </c>
      <c r="O12" s="9"/>
      <c r="P12" s="9"/>
      <c r="Q12" s="9"/>
      <c r="R12" s="9"/>
      <c r="S12" s="9"/>
    </row>
    <row r="13" spans="1:19" ht="26.25" thickBot="1" x14ac:dyDescent="0.25">
      <c r="A13" s="36"/>
      <c r="B13" s="37"/>
      <c r="C13" s="23" t="s">
        <v>70</v>
      </c>
      <c r="D13" s="135">
        <f>SUM(D6:D12)</f>
        <v>8</v>
      </c>
      <c r="E13" s="38"/>
      <c r="F13" s="38"/>
      <c r="G13" s="38"/>
      <c r="H13" s="39" t="s">
        <v>20</v>
      </c>
      <c r="I13" s="136">
        <f>SUM(I6:I12)</f>
        <v>339</v>
      </c>
      <c r="J13" s="40">
        <f>SUM(J6:J12)</f>
        <v>30807</v>
      </c>
      <c r="K13" s="41"/>
      <c r="L13" s="33"/>
      <c r="M13" s="31">
        <f>SUM(M6:M12)</f>
        <v>0</v>
      </c>
      <c r="N13" s="33">
        <f>SUM(N6:N12)</f>
        <v>0</v>
      </c>
      <c r="O13" s="9"/>
      <c r="P13" s="9"/>
      <c r="Q13" s="9"/>
      <c r="R13" s="9"/>
      <c r="S13" s="9"/>
    </row>
    <row r="14" spans="1:19" x14ac:dyDescent="0.2">
      <c r="A14" s="9"/>
      <c r="B14" s="9"/>
      <c r="C14" s="9"/>
      <c r="D14" s="9"/>
      <c r="E14" s="9"/>
      <c r="F14" s="9"/>
      <c r="G14" s="9"/>
      <c r="H14" s="9"/>
      <c r="I14" s="9"/>
      <c r="J14" s="9"/>
      <c r="K14" s="42"/>
      <c r="L14" s="42"/>
      <c r="M14" s="9"/>
      <c r="N14" s="9"/>
      <c r="O14" s="9"/>
      <c r="P14" s="9"/>
      <c r="Q14" s="9"/>
      <c r="R14" s="9"/>
      <c r="S14" s="9"/>
    </row>
    <row r="15" spans="1:19" x14ac:dyDescent="0.2">
      <c r="A15" s="9"/>
      <c r="B15" s="9"/>
      <c r="C15" s="9"/>
      <c r="D15" s="9"/>
      <c r="E15" s="9"/>
      <c r="F15" s="9"/>
      <c r="G15" s="9"/>
      <c r="H15" s="9"/>
      <c r="I15" s="9"/>
      <c r="J15" s="9"/>
      <c r="K15" s="9"/>
      <c r="L15" s="9"/>
      <c r="M15" s="9"/>
      <c r="N15" s="9"/>
      <c r="O15" s="9"/>
      <c r="P15" s="9"/>
      <c r="Q15" s="9"/>
      <c r="R15" s="9"/>
      <c r="S15" s="9"/>
    </row>
    <row r="16" spans="1:19" x14ac:dyDescent="0.2">
      <c r="A16" s="9" t="s">
        <v>88</v>
      </c>
      <c r="B16" s="9"/>
      <c r="C16" s="9"/>
      <c r="D16" s="9"/>
      <c r="E16" s="9"/>
      <c r="F16" s="9"/>
      <c r="G16" s="9"/>
      <c r="H16" s="9"/>
      <c r="I16" s="9"/>
      <c r="J16" s="9"/>
      <c r="K16" s="9"/>
      <c r="L16" s="9"/>
      <c r="M16" s="9"/>
      <c r="N16" s="9"/>
      <c r="O16" s="9"/>
      <c r="P16" s="9"/>
      <c r="Q16" s="9"/>
      <c r="R16" s="9"/>
      <c r="S16" s="9"/>
    </row>
    <row r="17" spans="1:19" x14ac:dyDescent="0.2">
      <c r="A17" s="9" t="s">
        <v>87</v>
      </c>
      <c r="B17" s="9"/>
      <c r="C17" s="9"/>
      <c r="D17" s="9"/>
      <c r="E17" s="9"/>
      <c r="F17" s="9"/>
      <c r="G17" s="9"/>
      <c r="H17" s="9"/>
      <c r="I17" s="9"/>
      <c r="J17" s="9"/>
      <c r="K17" s="9"/>
      <c r="L17" s="9"/>
      <c r="M17" s="9"/>
      <c r="N17" s="9"/>
      <c r="O17" s="9"/>
      <c r="P17" s="9"/>
      <c r="Q17" s="9"/>
      <c r="R17" s="9"/>
      <c r="S17" s="9"/>
    </row>
    <row r="18" spans="1:19" x14ac:dyDescent="0.2">
      <c r="A18" s="9" t="s">
        <v>205</v>
      </c>
      <c r="B18" s="9"/>
      <c r="C18" s="9"/>
      <c r="D18" s="9"/>
      <c r="E18" s="9"/>
      <c r="F18" s="9"/>
      <c r="G18" s="9"/>
      <c r="H18" s="9"/>
      <c r="I18" s="9"/>
      <c r="J18" s="9"/>
      <c r="K18" s="9"/>
      <c r="L18" s="9"/>
      <c r="M18" s="9"/>
      <c r="N18" s="9"/>
      <c r="O18" s="9"/>
      <c r="P18" s="9"/>
      <c r="Q18" s="9"/>
      <c r="R18" s="9"/>
      <c r="S18" s="9"/>
    </row>
    <row r="19" spans="1:19" x14ac:dyDescent="0.2">
      <c r="A19" s="9" t="s">
        <v>172</v>
      </c>
      <c r="B19" s="9"/>
      <c r="C19" s="9"/>
      <c r="D19" s="9"/>
      <c r="E19" s="9"/>
      <c r="F19" s="9"/>
      <c r="G19" s="9"/>
      <c r="H19" s="9"/>
      <c r="I19" s="9"/>
      <c r="J19" s="9"/>
      <c r="K19" s="9"/>
      <c r="L19" s="9"/>
      <c r="M19" s="9"/>
      <c r="N19" s="9"/>
      <c r="O19" s="9"/>
      <c r="P19" s="9"/>
      <c r="Q19" s="9"/>
      <c r="R19" s="9"/>
      <c r="S19" s="9"/>
    </row>
    <row r="20" spans="1:19" x14ac:dyDescent="0.2">
      <c r="A20" s="9" t="s">
        <v>89</v>
      </c>
      <c r="B20" s="9"/>
      <c r="C20" s="9"/>
      <c r="D20" s="9"/>
      <c r="E20" s="9"/>
      <c r="F20" s="9"/>
      <c r="G20" s="9"/>
      <c r="H20" s="9"/>
      <c r="I20" s="9"/>
      <c r="J20" s="9"/>
      <c r="K20" s="9"/>
      <c r="L20" s="9"/>
      <c r="M20" s="9"/>
      <c r="N20" s="9"/>
      <c r="O20" s="9"/>
      <c r="P20" s="9"/>
      <c r="Q20" s="9"/>
      <c r="R20" s="9"/>
      <c r="S20" s="9"/>
    </row>
    <row r="21" spans="1:19" x14ac:dyDescent="0.2">
      <c r="B21" s="9"/>
      <c r="C21" s="9"/>
      <c r="D21" s="9"/>
      <c r="E21" s="9"/>
      <c r="F21" s="9"/>
      <c r="G21" s="9"/>
      <c r="H21" s="9"/>
      <c r="I21" s="9"/>
      <c r="J21" s="9"/>
      <c r="K21" s="9"/>
      <c r="L21" s="9"/>
      <c r="M21" s="9"/>
      <c r="N21" s="9"/>
      <c r="O21" s="9"/>
      <c r="P21" s="9"/>
      <c r="Q21" s="9"/>
      <c r="R21" s="9"/>
      <c r="S21" s="9"/>
    </row>
    <row r="22" spans="1:19" x14ac:dyDescent="0.2">
      <c r="A22" s="9" t="s">
        <v>71</v>
      </c>
      <c r="B22" s="9"/>
      <c r="C22" s="9"/>
      <c r="D22" s="9"/>
      <c r="E22" s="9"/>
      <c r="F22" s="9"/>
      <c r="G22" s="9"/>
      <c r="H22" s="9"/>
      <c r="I22" s="9"/>
      <c r="J22" s="9"/>
      <c r="K22" s="9"/>
      <c r="L22" s="9"/>
      <c r="M22" s="9"/>
      <c r="N22" s="9"/>
      <c r="O22" s="9"/>
      <c r="P22" s="9"/>
      <c r="Q22" s="9"/>
      <c r="R22" s="9"/>
      <c r="S22" s="9"/>
    </row>
    <row r="23" spans="1:19" x14ac:dyDescent="0.2">
      <c r="A23" s="9"/>
      <c r="B23" s="9"/>
      <c r="C23" s="9"/>
      <c r="D23" s="9"/>
      <c r="E23" s="9"/>
      <c r="F23" s="9"/>
      <c r="G23" s="9"/>
      <c r="H23" s="9"/>
      <c r="I23" s="9"/>
      <c r="J23" s="9"/>
      <c r="K23" s="9"/>
      <c r="L23" s="9"/>
      <c r="M23" s="9"/>
      <c r="N23" s="9"/>
      <c r="O23" s="9"/>
      <c r="P23" s="9"/>
      <c r="Q23" s="9"/>
      <c r="R23" s="9"/>
      <c r="S23" s="9"/>
    </row>
    <row r="24" spans="1:19" x14ac:dyDescent="0.2">
      <c r="A24" s="144"/>
      <c r="B24" s="9"/>
      <c r="C24" s="9"/>
      <c r="D24" s="9"/>
      <c r="E24" s="9"/>
      <c r="F24" s="98"/>
      <c r="G24" s="99"/>
      <c r="H24" s="98"/>
      <c r="I24" s="9"/>
      <c r="J24" s="9"/>
      <c r="K24" s="9"/>
      <c r="L24" s="9"/>
      <c r="M24" s="9"/>
      <c r="N24" s="9"/>
      <c r="O24" s="9"/>
      <c r="P24" s="9"/>
      <c r="Q24" s="9"/>
      <c r="R24" s="9"/>
      <c r="S24" s="9"/>
    </row>
    <row r="25" spans="1:19" x14ac:dyDescent="0.2">
      <c r="A25" s="144"/>
      <c r="B25" s="9"/>
      <c r="C25" s="9"/>
      <c r="D25" s="9"/>
      <c r="E25" s="9"/>
      <c r="F25" s="98"/>
      <c r="G25" s="99"/>
      <c r="H25" s="98"/>
      <c r="I25" s="9"/>
      <c r="J25" s="9"/>
      <c r="K25" s="9"/>
      <c r="L25" s="9"/>
      <c r="M25" s="9"/>
      <c r="N25" s="9"/>
      <c r="O25" s="9"/>
      <c r="P25" s="9"/>
      <c r="Q25" s="9"/>
      <c r="R25" s="9"/>
      <c r="S25" s="9"/>
    </row>
    <row r="26" spans="1:19" x14ac:dyDescent="0.2">
      <c r="A26" s="9"/>
      <c r="B26" s="9"/>
      <c r="C26" s="9"/>
      <c r="D26" s="9"/>
      <c r="E26" s="9"/>
      <c r="F26" s="98"/>
      <c r="G26" s="99"/>
      <c r="H26" s="98"/>
      <c r="I26" s="9"/>
      <c r="J26" s="9"/>
      <c r="K26" s="9"/>
      <c r="L26" s="9"/>
      <c r="M26" s="9"/>
      <c r="N26" s="9"/>
      <c r="O26" s="9"/>
      <c r="P26" s="9"/>
      <c r="Q26" s="9"/>
      <c r="R26" s="9"/>
      <c r="S26" s="9"/>
    </row>
    <row r="27" spans="1:19" x14ac:dyDescent="0.2">
      <c r="A27" s="147"/>
      <c r="B27" s="9"/>
      <c r="C27" s="9"/>
      <c r="D27" s="9"/>
      <c r="E27" s="9"/>
      <c r="F27" s="98"/>
      <c r="G27" s="99"/>
      <c r="H27" s="98"/>
      <c r="I27" s="9"/>
      <c r="J27" s="9"/>
      <c r="K27" s="9"/>
      <c r="L27" s="9"/>
      <c r="M27" s="9"/>
      <c r="N27" s="9"/>
      <c r="O27" s="9"/>
      <c r="P27" s="9"/>
      <c r="Q27" s="9"/>
      <c r="R27" s="9"/>
      <c r="S27" s="9"/>
    </row>
    <row r="28" spans="1:19" x14ac:dyDescent="0.2">
      <c r="A28" s="9"/>
      <c r="B28" s="9"/>
      <c r="C28" s="9"/>
      <c r="D28" s="9"/>
      <c r="E28" s="9"/>
      <c r="F28" s="98"/>
      <c r="G28" s="9"/>
      <c r="H28" s="9"/>
      <c r="I28" s="9"/>
      <c r="J28" s="9"/>
      <c r="K28" s="9"/>
      <c r="L28" s="9"/>
      <c r="M28" s="9"/>
      <c r="N28" s="9"/>
      <c r="O28" s="9"/>
      <c r="P28" s="9"/>
      <c r="Q28" s="9"/>
      <c r="R28" s="9"/>
      <c r="S28" s="9"/>
    </row>
    <row r="29" spans="1:19" x14ac:dyDescent="0.2">
      <c r="A29" s="9"/>
      <c r="B29" s="9"/>
      <c r="C29" s="9"/>
      <c r="D29" s="9"/>
      <c r="E29" s="9"/>
      <c r="F29" s="98"/>
      <c r="G29" s="9"/>
      <c r="H29" s="9"/>
      <c r="I29" s="9"/>
      <c r="J29" s="9"/>
      <c r="K29" s="9"/>
      <c r="L29" s="9"/>
      <c r="M29" s="9"/>
      <c r="N29" s="9"/>
      <c r="O29" s="9"/>
      <c r="P29" s="9"/>
      <c r="Q29" s="9"/>
      <c r="R29" s="9"/>
      <c r="S29" s="9"/>
    </row>
    <row r="30" spans="1:19" x14ac:dyDescent="0.2">
      <c r="A30" s="9"/>
      <c r="B30" s="9"/>
      <c r="C30" s="9"/>
      <c r="D30" s="9"/>
      <c r="E30" s="9"/>
      <c r="F30" s="9"/>
      <c r="G30" s="9"/>
      <c r="H30" s="9"/>
      <c r="I30" s="9"/>
      <c r="J30" s="9"/>
      <c r="K30" s="9"/>
      <c r="L30" s="9"/>
      <c r="M30" s="9"/>
      <c r="N30" s="9"/>
      <c r="O30" s="9"/>
      <c r="P30" s="9"/>
      <c r="Q30" s="9"/>
      <c r="R30" s="9"/>
      <c r="S30" s="9"/>
    </row>
    <row r="31" spans="1:19" x14ac:dyDescent="0.2">
      <c r="A31" s="9"/>
      <c r="B31" s="9"/>
      <c r="C31" s="9"/>
      <c r="D31" s="9"/>
      <c r="E31" s="9"/>
      <c r="F31" s="9"/>
      <c r="G31" s="9"/>
      <c r="H31" s="9"/>
      <c r="I31" s="9"/>
      <c r="J31" s="9"/>
      <c r="K31" s="9"/>
      <c r="L31" s="9"/>
      <c r="M31" s="9"/>
      <c r="N31" s="9"/>
      <c r="O31" s="9"/>
      <c r="P31" s="9"/>
      <c r="Q31" s="9"/>
      <c r="R31" s="9"/>
      <c r="S31" s="9"/>
    </row>
    <row r="32" spans="1:19" x14ac:dyDescent="0.2">
      <c r="A32" s="9"/>
      <c r="B32" s="9"/>
      <c r="C32" s="9"/>
      <c r="D32" s="9"/>
      <c r="E32" s="9"/>
      <c r="F32" s="9"/>
      <c r="G32" s="9"/>
      <c r="H32" s="9"/>
      <c r="I32" s="9"/>
      <c r="J32" s="9"/>
      <c r="K32" s="9"/>
      <c r="L32" s="9"/>
      <c r="M32" s="9"/>
      <c r="N32" s="9"/>
      <c r="O32" s="9"/>
      <c r="P32" s="9"/>
      <c r="Q32" s="9"/>
      <c r="R32" s="9"/>
      <c r="S32" s="9"/>
    </row>
    <row r="33" spans="1:19" x14ac:dyDescent="0.2">
      <c r="A33" s="9"/>
      <c r="B33" s="9"/>
      <c r="C33" s="9"/>
      <c r="D33" s="9"/>
      <c r="E33" s="9"/>
      <c r="F33" s="9"/>
      <c r="G33" s="42"/>
      <c r="H33" s="9"/>
      <c r="I33" s="9"/>
      <c r="J33" s="9"/>
      <c r="K33" s="9"/>
      <c r="L33" s="9"/>
      <c r="M33" s="9"/>
      <c r="N33" s="9"/>
      <c r="O33" s="9"/>
      <c r="P33" s="9"/>
      <c r="Q33" s="9"/>
      <c r="R33" s="9"/>
      <c r="S33" s="9"/>
    </row>
    <row r="34" spans="1:19" x14ac:dyDescent="0.2">
      <c r="A34" s="9"/>
      <c r="B34" s="9"/>
      <c r="C34" s="9"/>
      <c r="D34" s="9"/>
      <c r="E34" s="9"/>
      <c r="F34" s="9"/>
      <c r="G34" s="9"/>
      <c r="H34" s="9"/>
      <c r="I34" s="9"/>
      <c r="J34" s="9"/>
      <c r="K34" s="9"/>
      <c r="L34" s="9"/>
      <c r="M34" s="9"/>
      <c r="N34" s="9"/>
      <c r="O34" s="9"/>
      <c r="P34" s="9"/>
      <c r="Q34" s="9"/>
      <c r="R34" s="9"/>
      <c r="S34" s="9"/>
    </row>
    <row r="35" spans="1:19" x14ac:dyDescent="0.2">
      <c r="A35" s="9"/>
      <c r="B35" s="9"/>
      <c r="C35" s="9"/>
      <c r="D35" s="9"/>
      <c r="E35" s="9"/>
      <c r="F35" s="9"/>
      <c r="G35" s="9"/>
      <c r="H35" s="9"/>
      <c r="I35" s="9"/>
      <c r="J35" s="9"/>
      <c r="K35" s="9"/>
      <c r="L35" s="9"/>
      <c r="M35" s="9"/>
      <c r="N35" s="9"/>
      <c r="O35" s="9"/>
      <c r="P35" s="9"/>
      <c r="Q35" s="9"/>
      <c r="R35" s="9"/>
      <c r="S35" s="9"/>
    </row>
    <row r="36" spans="1:19" x14ac:dyDescent="0.2">
      <c r="A36" s="9"/>
      <c r="B36" s="9"/>
      <c r="C36" s="9"/>
      <c r="D36" s="9"/>
      <c r="E36" s="9"/>
      <c r="F36" s="9"/>
      <c r="G36" s="9"/>
      <c r="H36" s="9"/>
      <c r="I36" s="9"/>
      <c r="J36" s="9"/>
      <c r="K36" s="9"/>
      <c r="L36" s="9"/>
      <c r="M36" s="9"/>
      <c r="N36" s="9"/>
      <c r="O36" s="9"/>
      <c r="P36" s="9"/>
      <c r="Q36" s="9"/>
      <c r="R36" s="9"/>
      <c r="S36" s="9"/>
    </row>
    <row r="37" spans="1:19" x14ac:dyDescent="0.2">
      <c r="A37" s="9"/>
      <c r="B37" s="9"/>
      <c r="C37" s="9"/>
      <c r="D37" s="9"/>
      <c r="E37" s="9"/>
      <c r="F37" s="9"/>
      <c r="G37" s="9"/>
      <c r="H37" s="9"/>
      <c r="I37" s="9"/>
      <c r="J37" s="9"/>
      <c r="K37" s="9"/>
      <c r="L37" s="9"/>
      <c r="M37" s="9"/>
      <c r="N37" s="9"/>
      <c r="O37" s="9"/>
      <c r="P37" s="9"/>
      <c r="Q37" s="9"/>
      <c r="R37" s="9"/>
      <c r="S37" s="9"/>
    </row>
    <row r="38" spans="1:19" x14ac:dyDescent="0.2">
      <c r="A38" s="9"/>
      <c r="B38" s="9"/>
      <c r="C38" s="9"/>
      <c r="D38" s="9"/>
      <c r="E38" s="9"/>
      <c r="F38" s="9"/>
      <c r="G38" s="9"/>
      <c r="H38" s="9"/>
      <c r="I38" s="9"/>
      <c r="J38" s="9"/>
      <c r="K38" s="9"/>
      <c r="L38" s="9"/>
      <c r="M38" s="9"/>
      <c r="N38" s="9"/>
      <c r="O38" s="9"/>
      <c r="P38" s="9"/>
      <c r="Q38" s="9"/>
      <c r="R38" s="9"/>
      <c r="S38" s="9"/>
    </row>
    <row r="39" spans="1:19" x14ac:dyDescent="0.2">
      <c r="A39" s="9"/>
      <c r="B39" s="9"/>
      <c r="C39" s="9"/>
      <c r="D39" s="9"/>
      <c r="E39" s="9"/>
      <c r="F39" s="9"/>
      <c r="G39" s="9"/>
      <c r="H39" s="9"/>
      <c r="I39" s="9"/>
      <c r="J39" s="9"/>
      <c r="K39" s="9"/>
      <c r="L39" s="9"/>
      <c r="M39" s="9"/>
      <c r="N39" s="9"/>
      <c r="O39" s="9"/>
      <c r="P39" s="9"/>
      <c r="Q39" s="9"/>
      <c r="R39" s="9"/>
      <c r="S39" s="9"/>
    </row>
    <row r="40" spans="1:19" x14ac:dyDescent="0.2">
      <c r="A40" s="9"/>
      <c r="B40" s="9"/>
      <c r="C40" s="9"/>
      <c r="D40" s="9"/>
      <c r="E40" s="9"/>
      <c r="F40" s="9"/>
      <c r="G40" s="9"/>
      <c r="H40" s="9"/>
      <c r="I40" s="9"/>
      <c r="J40" s="9"/>
      <c r="K40" s="9"/>
      <c r="L40" s="9"/>
      <c r="M40" s="9"/>
      <c r="N40" s="9"/>
      <c r="O40" s="9"/>
      <c r="P40" s="9"/>
      <c r="Q40" s="9"/>
      <c r="R40" s="9"/>
      <c r="S40" s="9"/>
    </row>
    <row r="41" spans="1:19" x14ac:dyDescent="0.2">
      <c r="A41" s="9"/>
      <c r="B41" s="9"/>
      <c r="C41" s="9"/>
      <c r="D41" s="9"/>
      <c r="E41" s="9"/>
      <c r="F41" s="9"/>
      <c r="G41" s="9"/>
      <c r="H41" s="9"/>
      <c r="I41" s="9"/>
      <c r="J41" s="9"/>
      <c r="K41" s="9"/>
      <c r="L41" s="9"/>
      <c r="M41" s="9"/>
      <c r="N41" s="9"/>
      <c r="O41" s="42"/>
      <c r="P41" s="42"/>
      <c r="Q41" s="42"/>
      <c r="R41" s="42"/>
      <c r="S41" s="42"/>
    </row>
    <row r="42" spans="1:19" x14ac:dyDescent="0.2">
      <c r="A42" s="9"/>
      <c r="B42" s="9"/>
      <c r="C42" s="9"/>
      <c r="D42" s="9"/>
      <c r="E42" s="9"/>
      <c r="F42" s="9"/>
      <c r="G42" s="9"/>
      <c r="H42" s="9"/>
      <c r="I42" s="9"/>
      <c r="J42" s="9"/>
      <c r="K42" s="9"/>
      <c r="L42" s="9"/>
      <c r="M42" s="9"/>
      <c r="N42" s="9"/>
      <c r="O42" s="42"/>
      <c r="P42" s="42"/>
      <c r="Q42" s="42"/>
      <c r="R42" s="42"/>
      <c r="S42" s="42"/>
    </row>
    <row r="43" spans="1:19" x14ac:dyDescent="0.2">
      <c r="A43" s="42"/>
      <c r="B43" s="42"/>
      <c r="C43" s="42"/>
      <c r="D43" s="42"/>
      <c r="E43" s="42"/>
      <c r="F43" s="42"/>
      <c r="G43" s="42"/>
      <c r="H43" s="42"/>
      <c r="I43" s="42"/>
      <c r="J43" s="42"/>
      <c r="K43" s="42"/>
      <c r="L43" s="42"/>
      <c r="M43" s="42"/>
      <c r="N43" s="42"/>
      <c r="O43" s="42"/>
      <c r="P43" s="42"/>
      <c r="Q43" s="42"/>
      <c r="R43" s="42"/>
      <c r="S43" s="42"/>
    </row>
    <row r="44" spans="1:19" x14ac:dyDescent="0.2">
      <c r="A44" s="42"/>
      <c r="B44" s="42"/>
      <c r="C44" s="42"/>
      <c r="D44" s="42"/>
      <c r="E44" s="42"/>
      <c r="F44" s="42"/>
      <c r="G44" s="42"/>
      <c r="H44" s="42"/>
      <c r="I44" s="42"/>
      <c r="J44" s="42"/>
      <c r="K44" s="42"/>
      <c r="L44" s="42"/>
      <c r="M44" s="42"/>
      <c r="N44" s="42"/>
      <c r="O44" s="42"/>
      <c r="P44" s="42"/>
      <c r="Q44" s="42"/>
      <c r="R44" s="42"/>
      <c r="S44" s="42"/>
    </row>
    <row r="45" spans="1:19" x14ac:dyDescent="0.2">
      <c r="A45" s="42"/>
      <c r="B45" s="42"/>
      <c r="C45" s="42"/>
      <c r="D45" s="42"/>
      <c r="E45" s="42"/>
      <c r="F45" s="42"/>
      <c r="G45" s="42"/>
      <c r="H45" s="42"/>
      <c r="I45" s="42"/>
      <c r="J45" s="42"/>
      <c r="K45" s="42"/>
      <c r="L45" s="42"/>
      <c r="M45" s="42"/>
      <c r="N45" s="42"/>
      <c r="O45" s="42"/>
      <c r="P45" s="42"/>
      <c r="Q45" s="42"/>
      <c r="R45" s="42"/>
      <c r="S45" s="42"/>
    </row>
    <row r="46" spans="1:19" x14ac:dyDescent="0.2">
      <c r="A46" s="42"/>
      <c r="B46" s="42"/>
      <c r="C46" s="42"/>
      <c r="D46" s="42"/>
      <c r="E46" s="42"/>
      <c r="F46" s="42"/>
      <c r="G46" s="42"/>
      <c r="H46" s="42"/>
      <c r="I46" s="42"/>
      <c r="J46" s="42"/>
      <c r="K46" s="42"/>
      <c r="L46" s="42"/>
      <c r="M46" s="42"/>
      <c r="N46" s="42"/>
      <c r="O46" s="42"/>
      <c r="P46" s="42"/>
      <c r="Q46" s="42"/>
      <c r="R46" s="42"/>
      <c r="S46" s="42"/>
    </row>
    <row r="47" spans="1:19" x14ac:dyDescent="0.2">
      <c r="A47" s="42"/>
      <c r="B47" s="42"/>
      <c r="C47" s="42"/>
      <c r="D47" s="42"/>
      <c r="E47" s="42"/>
      <c r="F47" s="42"/>
      <c r="G47" s="42"/>
      <c r="H47" s="42"/>
      <c r="I47" s="42"/>
      <c r="J47" s="42"/>
      <c r="K47" s="42"/>
      <c r="L47" s="42"/>
      <c r="M47" s="42"/>
      <c r="N47" s="42"/>
    </row>
    <row r="48" spans="1:19" x14ac:dyDescent="0.2">
      <c r="A48" s="42"/>
      <c r="B48" s="42"/>
      <c r="C48" s="42"/>
      <c r="D48" s="42"/>
      <c r="E48" s="42"/>
      <c r="F48" s="42"/>
      <c r="G48" s="9"/>
      <c r="H48" s="42"/>
      <c r="I48" s="42"/>
      <c r="J48" s="42"/>
      <c r="K48" s="42"/>
      <c r="L48" s="42"/>
      <c r="M48" s="42"/>
      <c r="N48" s="42"/>
    </row>
  </sheetData>
  <pageMargins left="0.75" right="0.75" top="1" bottom="1" header="0.5" footer="0.5"/>
  <pageSetup scale="76" orientation="landscape" r:id="rId1"/>
  <headerFooter alignWithMargins="0">
    <oddFooter>&amp;C&amp;16Ex-1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O43"/>
  <sheetViews>
    <sheetView showGridLines="0" defaultGridColor="0" colorId="22" zoomScaleNormal="100" zoomScaleSheetLayoutView="100" workbookViewId="0"/>
  </sheetViews>
  <sheetFormatPr defaultColWidth="9.7109375" defaultRowHeight="12.75" x14ac:dyDescent="0.2"/>
  <cols>
    <col min="1" max="1" width="16.7109375" customWidth="1"/>
    <col min="2" max="2" width="12" customWidth="1"/>
    <col min="3" max="4" width="11.42578125" customWidth="1"/>
    <col min="5" max="5" width="12.140625" customWidth="1"/>
    <col min="6" max="6" width="10.42578125" customWidth="1"/>
    <col min="7" max="7" width="10.5703125" customWidth="1"/>
    <col min="8" max="8" width="11.140625" customWidth="1"/>
    <col min="9" max="9" width="9.85546875" bestFit="1" customWidth="1"/>
    <col min="10" max="10" width="12.140625" customWidth="1"/>
    <col min="11" max="11" width="11.5703125" customWidth="1"/>
    <col min="12" max="12" width="11.140625" customWidth="1"/>
    <col min="13" max="13" width="10.85546875" bestFit="1" customWidth="1"/>
    <col min="14" max="14" width="12.42578125" customWidth="1"/>
  </cols>
  <sheetData>
    <row r="1" spans="1:15" x14ac:dyDescent="0.2">
      <c r="A1" s="8" t="s">
        <v>207</v>
      </c>
      <c r="B1" s="42"/>
      <c r="C1" s="42"/>
      <c r="D1" s="42"/>
      <c r="E1" s="42"/>
      <c r="F1" s="42"/>
      <c r="G1" s="42"/>
      <c r="H1" s="42"/>
      <c r="I1" s="42"/>
      <c r="J1" s="42"/>
      <c r="K1" s="42"/>
      <c r="L1" s="42"/>
      <c r="M1" s="42"/>
      <c r="N1" s="42"/>
      <c r="O1" s="42"/>
    </row>
    <row r="2" spans="1:15" x14ac:dyDescent="0.2">
      <c r="A2" s="8" t="s">
        <v>179</v>
      </c>
      <c r="B2" s="42"/>
      <c r="C2" s="42"/>
      <c r="D2" s="42"/>
      <c r="E2" s="42"/>
      <c r="F2" s="42"/>
      <c r="G2" s="42"/>
      <c r="H2" s="42"/>
      <c r="I2" s="42"/>
      <c r="J2" s="42"/>
      <c r="K2" s="42"/>
      <c r="L2" s="42"/>
      <c r="M2" s="42"/>
      <c r="N2" s="42"/>
      <c r="O2" s="42"/>
    </row>
    <row r="3" spans="1:15" x14ac:dyDescent="0.2">
      <c r="A3" s="42"/>
      <c r="B3" s="10"/>
      <c r="C3" s="10"/>
      <c r="D3" s="10"/>
      <c r="E3" s="10"/>
      <c r="F3" s="10"/>
      <c r="G3" s="10"/>
      <c r="H3" s="10"/>
      <c r="I3" s="10"/>
      <c r="J3" s="10"/>
      <c r="K3" s="42"/>
      <c r="L3" s="42"/>
      <c r="M3" s="42"/>
      <c r="N3" s="42"/>
      <c r="O3" s="42"/>
    </row>
    <row r="4" spans="1:15" s="93" customFormat="1" ht="53.25" thickBot="1" x14ac:dyDescent="0.25">
      <c r="A4" s="10" t="s">
        <v>6</v>
      </c>
      <c r="B4" s="11" t="s">
        <v>7</v>
      </c>
      <c r="C4" s="11" t="s">
        <v>57</v>
      </c>
      <c r="D4" s="11" t="s">
        <v>8</v>
      </c>
      <c r="E4" s="91" t="s">
        <v>51</v>
      </c>
      <c r="F4" s="91" t="s">
        <v>9</v>
      </c>
      <c r="G4" s="11" t="s">
        <v>10</v>
      </c>
      <c r="H4" s="11" t="s">
        <v>11</v>
      </c>
      <c r="I4" s="11" t="s">
        <v>12</v>
      </c>
      <c r="J4" s="11" t="s">
        <v>13</v>
      </c>
      <c r="K4" s="92" t="s">
        <v>52</v>
      </c>
      <c r="L4" s="92" t="s">
        <v>92</v>
      </c>
      <c r="M4" s="92" t="s">
        <v>15</v>
      </c>
      <c r="N4" s="92" t="s">
        <v>16</v>
      </c>
      <c r="O4" s="94"/>
    </row>
    <row r="5" spans="1:15" ht="13.5" thickBot="1" x14ac:dyDescent="0.25">
      <c r="A5" s="14" t="s">
        <v>17</v>
      </c>
      <c r="B5" s="15"/>
      <c r="C5" s="16"/>
      <c r="D5" s="16"/>
      <c r="E5" s="17"/>
      <c r="F5" s="18">
        <f>RATES!B10</f>
        <v>87</v>
      </c>
      <c r="G5" s="19"/>
      <c r="H5" s="20">
        <f>RATES!B6</f>
        <v>96</v>
      </c>
      <c r="I5" s="19"/>
      <c r="J5" s="20"/>
      <c r="K5" s="21"/>
      <c r="L5" s="22"/>
      <c r="M5" s="22"/>
      <c r="N5" s="22"/>
      <c r="O5" s="42"/>
    </row>
    <row r="6" spans="1:15" ht="24" customHeight="1" thickBot="1" x14ac:dyDescent="0.25">
      <c r="A6" s="23" t="s">
        <v>18</v>
      </c>
      <c r="B6" s="90">
        <f>UNIVERSE!B9</f>
        <v>0</v>
      </c>
      <c r="C6" s="96">
        <v>1</v>
      </c>
      <c r="D6" s="95">
        <f t="shared" ref="D6:D12" si="0">B6*C6/3</f>
        <v>0</v>
      </c>
      <c r="E6" s="24">
        <v>5</v>
      </c>
      <c r="F6" s="211">
        <f>F5*E6</f>
        <v>435</v>
      </c>
      <c r="G6" s="43">
        <v>0</v>
      </c>
      <c r="H6" s="29">
        <f>G6*H5</f>
        <v>0</v>
      </c>
      <c r="I6" s="24">
        <f>D6*(E6+G6)</f>
        <v>0</v>
      </c>
      <c r="J6" s="29">
        <f t="shared" ref="J6:J12" si="1">D6*(F6+H6)</f>
        <v>0</v>
      </c>
      <c r="K6" s="29">
        <v>0</v>
      </c>
      <c r="L6" s="29">
        <v>0</v>
      </c>
      <c r="M6" s="31">
        <f t="shared" ref="M6:M12" si="2">D6*K6</f>
        <v>0</v>
      </c>
      <c r="N6" s="29">
        <f t="shared" ref="N6:N12" si="3">D6*L6</f>
        <v>0</v>
      </c>
      <c r="O6" s="42"/>
    </row>
    <row r="7" spans="1:15" ht="13.5" thickBot="1" x14ac:dyDescent="0.25">
      <c r="A7" s="23" t="s">
        <v>153</v>
      </c>
      <c r="B7" s="90">
        <f>UNIVERSE!B9</f>
        <v>0</v>
      </c>
      <c r="C7" s="96">
        <v>1</v>
      </c>
      <c r="D7" s="95">
        <f t="shared" si="0"/>
        <v>0</v>
      </c>
      <c r="E7" s="24">
        <v>5</v>
      </c>
      <c r="F7" s="211">
        <f>F5*E7</f>
        <v>435</v>
      </c>
      <c r="G7" s="43">
        <v>0</v>
      </c>
      <c r="H7" s="29">
        <f>G7*H5</f>
        <v>0</v>
      </c>
      <c r="I7" s="24">
        <f t="shared" ref="I7:I12" si="4">D7*(E7+G7)</f>
        <v>0</v>
      </c>
      <c r="J7" s="29">
        <f t="shared" si="1"/>
        <v>0</v>
      </c>
      <c r="K7" s="29">
        <v>0</v>
      </c>
      <c r="L7" s="29">
        <v>0</v>
      </c>
      <c r="M7" s="33">
        <f t="shared" si="2"/>
        <v>0</v>
      </c>
      <c r="N7" s="29">
        <f t="shared" si="3"/>
        <v>0</v>
      </c>
      <c r="O7" s="42"/>
    </row>
    <row r="8" spans="1:15" ht="26.25" thickBot="1" x14ac:dyDescent="0.25">
      <c r="A8" s="124" t="s">
        <v>21</v>
      </c>
      <c r="B8" s="90">
        <f>UNIVERSE!B9</f>
        <v>0</v>
      </c>
      <c r="C8" s="96">
        <v>1</v>
      </c>
      <c r="D8" s="95">
        <f t="shared" si="0"/>
        <v>0</v>
      </c>
      <c r="E8" s="90">
        <v>30</v>
      </c>
      <c r="F8" s="212">
        <f>F5*E8</f>
        <v>2610</v>
      </c>
      <c r="G8" s="96">
        <v>0</v>
      </c>
      <c r="H8" s="107">
        <f>G8*H5</f>
        <v>0</v>
      </c>
      <c r="I8" s="90">
        <f t="shared" si="4"/>
        <v>0</v>
      </c>
      <c r="J8" s="107">
        <f t="shared" si="1"/>
        <v>0</v>
      </c>
      <c r="K8" s="107">
        <v>0</v>
      </c>
      <c r="L8" s="107">
        <v>0</v>
      </c>
      <c r="M8" s="128">
        <f t="shared" si="2"/>
        <v>0</v>
      </c>
      <c r="N8" s="107">
        <f t="shared" si="3"/>
        <v>0</v>
      </c>
      <c r="O8" s="42"/>
    </row>
    <row r="9" spans="1:15" ht="39" thickBot="1" x14ac:dyDescent="0.25">
      <c r="A9" s="124" t="s">
        <v>22</v>
      </c>
      <c r="B9" s="90">
        <f>UNIVERSE!B9</f>
        <v>0</v>
      </c>
      <c r="C9" s="96">
        <v>1</v>
      </c>
      <c r="D9" s="95">
        <f t="shared" si="0"/>
        <v>0</v>
      </c>
      <c r="E9" s="90">
        <v>100</v>
      </c>
      <c r="F9" s="212">
        <f>F5*E9</f>
        <v>8700</v>
      </c>
      <c r="G9" s="96">
        <v>585</v>
      </c>
      <c r="H9" s="107">
        <f>G9*H5</f>
        <v>56160</v>
      </c>
      <c r="I9" s="90">
        <f t="shared" si="4"/>
        <v>0</v>
      </c>
      <c r="J9" s="107">
        <f t="shared" si="1"/>
        <v>0</v>
      </c>
      <c r="K9" s="107">
        <v>0</v>
      </c>
      <c r="L9" s="107">
        <v>0</v>
      </c>
      <c r="M9" s="128">
        <f t="shared" si="2"/>
        <v>0</v>
      </c>
      <c r="N9" s="107">
        <f t="shared" si="3"/>
        <v>0</v>
      </c>
      <c r="O9" s="42"/>
    </row>
    <row r="10" spans="1:15" ht="26.25" thickBot="1" x14ac:dyDescent="0.25">
      <c r="A10" s="124" t="s">
        <v>23</v>
      </c>
      <c r="B10" s="90">
        <f>UNIVERSE!B9</f>
        <v>0</v>
      </c>
      <c r="C10" s="96">
        <v>1</v>
      </c>
      <c r="D10" s="95">
        <f t="shared" si="0"/>
        <v>0</v>
      </c>
      <c r="E10" s="90">
        <v>100</v>
      </c>
      <c r="F10" s="212">
        <f>F5*E10</f>
        <v>8700</v>
      </c>
      <c r="G10" s="111">
        <v>764</v>
      </c>
      <c r="H10" s="107">
        <f>G10*H5</f>
        <v>73344</v>
      </c>
      <c r="I10" s="90">
        <f t="shared" si="4"/>
        <v>0</v>
      </c>
      <c r="J10" s="107">
        <f t="shared" si="1"/>
        <v>0</v>
      </c>
      <c r="K10" s="107">
        <v>0</v>
      </c>
      <c r="L10" s="107">
        <v>0</v>
      </c>
      <c r="M10" s="128">
        <f t="shared" si="2"/>
        <v>0</v>
      </c>
      <c r="N10" s="107">
        <f t="shared" si="3"/>
        <v>0</v>
      </c>
      <c r="O10" s="42"/>
    </row>
    <row r="11" spans="1:15" ht="26.25" thickBot="1" x14ac:dyDescent="0.25">
      <c r="A11" s="124" t="s">
        <v>81</v>
      </c>
      <c r="B11" s="90">
        <f>UNIVERSE!B9</f>
        <v>0</v>
      </c>
      <c r="C11" s="96">
        <v>1</v>
      </c>
      <c r="D11" s="95">
        <f t="shared" si="0"/>
        <v>0</v>
      </c>
      <c r="E11" s="90">
        <v>42</v>
      </c>
      <c r="F11" s="212">
        <f>F5*E11</f>
        <v>3654</v>
      </c>
      <c r="G11" s="111">
        <v>0</v>
      </c>
      <c r="H11" s="107">
        <f>G11*H5</f>
        <v>0</v>
      </c>
      <c r="I11" s="90">
        <f t="shared" si="4"/>
        <v>0</v>
      </c>
      <c r="J11" s="107">
        <f t="shared" si="1"/>
        <v>0</v>
      </c>
      <c r="K11" s="107">
        <v>0</v>
      </c>
      <c r="L11" s="107">
        <v>0</v>
      </c>
      <c r="M11" s="128">
        <f t="shared" si="2"/>
        <v>0</v>
      </c>
      <c r="N11" s="107">
        <f t="shared" si="3"/>
        <v>0</v>
      </c>
      <c r="O11" s="42"/>
    </row>
    <row r="12" spans="1:15" ht="40.5" thickBot="1" x14ac:dyDescent="0.25">
      <c r="A12" s="124" t="s">
        <v>167</v>
      </c>
      <c r="B12" s="90">
        <f>UNIVERSE!B9</f>
        <v>0</v>
      </c>
      <c r="C12" s="96">
        <v>3</v>
      </c>
      <c r="D12" s="95">
        <f t="shared" si="0"/>
        <v>0</v>
      </c>
      <c r="E12" s="90">
        <v>64</v>
      </c>
      <c r="F12" s="212">
        <f>F5*E12</f>
        <v>5568</v>
      </c>
      <c r="G12" s="96">
        <v>0</v>
      </c>
      <c r="H12" s="107">
        <f>G12*H5</f>
        <v>0</v>
      </c>
      <c r="I12" s="90">
        <f t="shared" si="4"/>
        <v>0</v>
      </c>
      <c r="J12" s="107">
        <f t="shared" si="1"/>
        <v>0</v>
      </c>
      <c r="K12" s="107">
        <f>0.05*L12</f>
        <v>1339.8265418502206</v>
      </c>
      <c r="L12" s="107">
        <f>25000*(389.3/363.2)</f>
        <v>26796.530837004408</v>
      </c>
      <c r="M12" s="107">
        <f t="shared" si="2"/>
        <v>0</v>
      </c>
      <c r="N12" s="107">
        <f t="shared" si="3"/>
        <v>0</v>
      </c>
      <c r="O12" s="32"/>
    </row>
    <row r="13" spans="1:15" ht="26.25" thickBot="1" x14ac:dyDescent="0.25">
      <c r="A13" s="36"/>
      <c r="B13" s="37"/>
      <c r="C13" s="23" t="s">
        <v>70</v>
      </c>
      <c r="D13" s="137">
        <f>SUM(D6:D12)</f>
        <v>0</v>
      </c>
      <c r="E13" s="38"/>
      <c r="F13" s="38"/>
      <c r="G13" s="38"/>
      <c r="H13" s="39" t="s">
        <v>20</v>
      </c>
      <c r="I13" s="44">
        <f t="shared" ref="I13:N13" si="5">SUM(I6:I12)</f>
        <v>0</v>
      </c>
      <c r="J13" s="31">
        <f t="shared" si="5"/>
        <v>0</v>
      </c>
      <c r="K13" s="31">
        <f t="shared" si="5"/>
        <v>1339.8265418502206</v>
      </c>
      <c r="L13" s="31">
        <f t="shared" si="5"/>
        <v>26796.530837004408</v>
      </c>
      <c r="M13" s="31">
        <f t="shared" si="5"/>
        <v>0</v>
      </c>
      <c r="N13" s="33">
        <f t="shared" si="5"/>
        <v>0</v>
      </c>
      <c r="O13" s="42"/>
    </row>
    <row r="14" spans="1:15" x14ac:dyDescent="0.2">
      <c r="A14" s="42"/>
      <c r="B14" s="42"/>
      <c r="C14" s="42"/>
      <c r="D14" s="42"/>
      <c r="E14" s="42"/>
      <c r="F14" s="42"/>
      <c r="G14" s="9" t="s">
        <v>0</v>
      </c>
      <c r="H14" s="9"/>
      <c r="I14" s="42"/>
      <c r="J14" s="42"/>
      <c r="K14" s="42"/>
      <c r="L14" s="42"/>
      <c r="M14" s="42"/>
      <c r="N14" s="42"/>
      <c r="O14" s="42"/>
    </row>
    <row r="15" spans="1:15" x14ac:dyDescent="0.2">
      <c r="A15" s="9" t="s">
        <v>130</v>
      </c>
      <c r="B15" s="42"/>
      <c r="C15" s="42"/>
      <c r="D15" s="42"/>
      <c r="E15" s="42"/>
      <c r="F15" s="42"/>
      <c r="G15" s="42"/>
      <c r="H15" s="42"/>
      <c r="I15" s="42"/>
      <c r="J15" s="42"/>
      <c r="K15" s="42"/>
      <c r="L15" s="42"/>
      <c r="M15" s="42"/>
      <c r="N15" s="42"/>
      <c r="O15" s="42"/>
    </row>
    <row r="16" spans="1:15" x14ac:dyDescent="0.2">
      <c r="A16" s="9" t="s">
        <v>74</v>
      </c>
      <c r="C16" s="42"/>
      <c r="D16" s="42"/>
      <c r="E16" s="42"/>
      <c r="F16" s="42"/>
      <c r="G16" s="42"/>
      <c r="H16" s="42"/>
      <c r="I16" s="42"/>
      <c r="J16" s="42"/>
      <c r="K16" s="42"/>
      <c r="L16" s="42"/>
      <c r="M16" s="42"/>
      <c r="N16" s="42"/>
      <c r="O16" s="42"/>
    </row>
    <row r="17" spans="1:15" x14ac:dyDescent="0.2">
      <c r="A17" s="9" t="s">
        <v>206</v>
      </c>
      <c r="C17" s="42"/>
      <c r="D17" s="42"/>
      <c r="E17" s="42"/>
      <c r="F17" s="42"/>
      <c r="G17" s="42"/>
      <c r="H17" s="42"/>
      <c r="I17" s="42"/>
      <c r="J17" s="42"/>
      <c r="K17" s="42"/>
      <c r="L17" s="42"/>
      <c r="M17" s="42"/>
      <c r="N17" s="42"/>
      <c r="O17" s="42"/>
    </row>
    <row r="18" spans="1:15" x14ac:dyDescent="0.2">
      <c r="A18" s="9" t="s">
        <v>168</v>
      </c>
      <c r="C18" s="42"/>
      <c r="D18" s="42"/>
      <c r="E18" s="42"/>
      <c r="F18" s="42"/>
      <c r="G18" s="42"/>
      <c r="H18" s="42"/>
      <c r="I18" s="42"/>
      <c r="J18" s="42"/>
      <c r="K18" s="42"/>
      <c r="L18" s="42"/>
      <c r="M18" s="42"/>
      <c r="N18" s="42"/>
      <c r="O18" s="42"/>
    </row>
    <row r="19" spans="1:15" x14ac:dyDescent="0.2">
      <c r="A19" s="42"/>
      <c r="B19" s="42"/>
      <c r="C19" s="42"/>
      <c r="D19" s="42"/>
      <c r="E19" s="42"/>
      <c r="F19" s="100"/>
      <c r="G19" s="100"/>
      <c r="H19" s="42"/>
      <c r="I19" s="42"/>
      <c r="J19" s="42"/>
      <c r="K19" s="42"/>
      <c r="L19" s="42"/>
      <c r="M19" s="42"/>
      <c r="N19" s="42"/>
      <c r="O19" s="42"/>
    </row>
    <row r="20" spans="1:15" x14ac:dyDescent="0.2">
      <c r="A20" s="9" t="s">
        <v>71</v>
      </c>
      <c r="B20" s="42"/>
      <c r="C20" s="42"/>
      <c r="D20" s="42"/>
      <c r="E20" s="42"/>
      <c r="F20" s="100"/>
      <c r="G20" s="100"/>
      <c r="H20" s="42"/>
      <c r="I20" s="42"/>
      <c r="J20" s="42"/>
      <c r="K20" s="42"/>
      <c r="L20" s="42"/>
      <c r="M20" s="42"/>
      <c r="N20" s="42"/>
      <c r="O20" s="42"/>
    </row>
    <row r="21" spans="1:15" x14ac:dyDescent="0.2">
      <c r="A21" s="9"/>
      <c r="B21" s="42"/>
      <c r="C21" s="42"/>
      <c r="D21" s="42"/>
      <c r="E21" s="42"/>
      <c r="F21" s="100"/>
      <c r="G21" s="100"/>
      <c r="H21" s="42"/>
      <c r="I21" s="42"/>
      <c r="J21" s="42"/>
      <c r="K21" s="42"/>
      <c r="L21" s="42"/>
      <c r="M21" s="42"/>
      <c r="N21" s="42"/>
      <c r="O21" s="42"/>
    </row>
    <row r="22" spans="1:15" x14ac:dyDescent="0.2">
      <c r="A22" s="144"/>
      <c r="B22" s="42"/>
      <c r="C22" s="42"/>
      <c r="D22" s="42"/>
      <c r="E22" s="42"/>
      <c r="F22" s="100"/>
      <c r="G22" s="100"/>
      <c r="H22" s="42"/>
      <c r="I22" s="42"/>
      <c r="J22" s="42"/>
      <c r="K22" s="42"/>
      <c r="L22" s="42"/>
      <c r="M22" s="42"/>
      <c r="N22" s="42"/>
      <c r="O22" s="42"/>
    </row>
    <row r="23" spans="1:15" x14ac:dyDescent="0.2">
      <c r="B23" s="42"/>
      <c r="C23" s="42"/>
      <c r="D23" s="42"/>
      <c r="E23" s="42"/>
      <c r="F23" s="100"/>
      <c r="G23" s="100"/>
      <c r="H23" s="42"/>
      <c r="I23" s="42"/>
      <c r="J23" s="42"/>
      <c r="K23" s="42"/>
      <c r="L23" s="100"/>
      <c r="M23" s="42"/>
      <c r="N23" s="42"/>
      <c r="O23" s="42"/>
    </row>
    <row r="24" spans="1:15" x14ac:dyDescent="0.2">
      <c r="A24" s="42"/>
      <c r="B24" s="42"/>
      <c r="C24" s="42"/>
      <c r="D24" s="42"/>
      <c r="E24" s="42"/>
      <c r="F24" s="100"/>
      <c r="G24" s="100"/>
      <c r="H24" s="42"/>
      <c r="I24" s="42"/>
      <c r="J24" s="42"/>
      <c r="K24" s="42"/>
      <c r="L24" s="42"/>
      <c r="M24" s="42"/>
      <c r="N24" s="42"/>
      <c r="O24" s="42"/>
    </row>
    <row r="25" spans="1:15" x14ac:dyDescent="0.2">
      <c r="A25" s="147"/>
      <c r="B25" s="42"/>
      <c r="C25" s="42"/>
      <c r="D25" s="42"/>
      <c r="E25" s="42"/>
      <c r="F25" s="100"/>
      <c r="G25" s="100"/>
      <c r="H25" s="42"/>
      <c r="I25" s="42"/>
      <c r="J25" s="42"/>
      <c r="K25" s="42"/>
      <c r="L25" s="42"/>
      <c r="M25" s="42"/>
      <c r="N25" s="42"/>
      <c r="O25" s="42"/>
    </row>
    <row r="26" spans="1:15" x14ac:dyDescent="0.2">
      <c r="A26" s="42"/>
      <c r="B26" s="42"/>
      <c r="C26" s="42"/>
      <c r="D26" s="42"/>
      <c r="E26" s="42"/>
      <c r="F26" s="100"/>
      <c r="G26" s="100"/>
      <c r="H26" s="42"/>
      <c r="I26" s="42"/>
      <c r="J26" s="42"/>
      <c r="K26" s="42"/>
      <c r="L26" s="42"/>
      <c r="M26" s="42"/>
      <c r="N26" s="42"/>
      <c r="O26" s="42"/>
    </row>
    <row r="27" spans="1:15" x14ac:dyDescent="0.2">
      <c r="A27" s="42"/>
      <c r="B27" s="42"/>
      <c r="C27" s="42"/>
      <c r="D27" s="42"/>
      <c r="E27" s="42"/>
      <c r="G27" s="42"/>
      <c r="H27" s="42"/>
      <c r="I27" s="42"/>
      <c r="J27" s="42"/>
      <c r="K27" s="42"/>
      <c r="L27" s="42"/>
      <c r="M27" s="42"/>
      <c r="N27" s="42"/>
      <c r="O27" s="42"/>
    </row>
    <row r="28" spans="1:15" x14ac:dyDescent="0.2">
      <c r="A28" s="42"/>
      <c r="B28" s="42"/>
      <c r="C28" s="42"/>
      <c r="D28" s="42"/>
      <c r="E28" s="42"/>
      <c r="G28" s="42"/>
      <c r="H28" s="42"/>
      <c r="I28" s="42"/>
      <c r="J28" s="42"/>
      <c r="K28" s="42"/>
      <c r="L28" s="42"/>
      <c r="M28" s="42"/>
      <c r="N28" s="42"/>
      <c r="O28" s="42"/>
    </row>
    <row r="29" spans="1:15" x14ac:dyDescent="0.2">
      <c r="A29" s="42"/>
      <c r="B29" s="42"/>
      <c r="C29" s="42"/>
      <c r="D29" s="42"/>
      <c r="E29" s="42"/>
      <c r="G29" s="42"/>
      <c r="H29" s="42"/>
      <c r="I29" s="42"/>
      <c r="J29" s="42"/>
      <c r="K29" s="42"/>
      <c r="L29" s="42"/>
      <c r="M29" s="42"/>
      <c r="N29" s="42"/>
      <c r="O29" s="42"/>
    </row>
    <row r="30" spans="1:15" x14ac:dyDescent="0.2">
      <c r="A30" s="42"/>
      <c r="B30" s="42"/>
      <c r="C30" s="42"/>
      <c r="D30" s="42"/>
      <c r="E30" s="42"/>
      <c r="F30" s="100"/>
      <c r="G30" s="42"/>
      <c r="H30" s="42"/>
      <c r="I30" s="42"/>
      <c r="J30" s="42"/>
      <c r="K30" s="42"/>
      <c r="L30" s="42"/>
      <c r="M30" s="42"/>
      <c r="N30" s="42"/>
      <c r="O30" s="42"/>
    </row>
    <row r="31" spans="1:15" x14ac:dyDescent="0.2">
      <c r="A31" s="42"/>
      <c r="B31" s="42"/>
      <c r="C31" s="42"/>
      <c r="D31" s="42"/>
      <c r="E31" s="42"/>
      <c r="F31" s="100"/>
      <c r="G31" s="42"/>
      <c r="H31" s="42"/>
      <c r="I31" s="42"/>
      <c r="J31" s="42"/>
      <c r="K31" s="42"/>
      <c r="L31" s="42"/>
      <c r="M31" s="42"/>
      <c r="N31" s="42"/>
      <c r="O31" s="42"/>
    </row>
    <row r="32" spans="1:15" x14ac:dyDescent="0.2">
      <c r="A32" s="42"/>
      <c r="B32" s="42"/>
      <c r="C32" s="42"/>
      <c r="D32" s="42"/>
      <c r="E32" s="42"/>
      <c r="F32" s="100"/>
      <c r="G32" s="42"/>
      <c r="H32" s="42"/>
      <c r="I32" s="42"/>
      <c r="J32" s="42"/>
      <c r="K32" s="42"/>
      <c r="L32" s="42"/>
      <c r="M32" s="42"/>
      <c r="N32" s="42"/>
      <c r="O32" s="42"/>
    </row>
    <row r="33" spans="1:15" x14ac:dyDescent="0.2">
      <c r="A33" s="42"/>
      <c r="B33" s="42"/>
      <c r="C33" s="42"/>
      <c r="D33" s="42"/>
      <c r="E33" s="42"/>
      <c r="F33" s="100"/>
      <c r="G33" s="42"/>
      <c r="H33" s="42"/>
      <c r="I33" s="42"/>
      <c r="J33" s="42"/>
      <c r="K33" s="42"/>
      <c r="L33" s="42"/>
      <c r="M33" s="42"/>
      <c r="N33" s="42"/>
      <c r="O33" s="42"/>
    </row>
    <row r="34" spans="1:15" x14ac:dyDescent="0.2">
      <c r="A34" s="42"/>
      <c r="B34" s="42"/>
      <c r="C34" s="42"/>
      <c r="D34" s="42"/>
      <c r="E34" s="42"/>
      <c r="F34" s="100"/>
      <c r="G34" s="42"/>
      <c r="H34" s="42"/>
      <c r="I34" s="42"/>
      <c r="J34" s="42"/>
      <c r="K34" s="42"/>
      <c r="L34" s="42"/>
      <c r="M34" s="42"/>
      <c r="N34" s="42"/>
      <c r="O34" s="42"/>
    </row>
    <row r="35" spans="1:15" x14ac:dyDescent="0.2">
      <c r="A35" s="42"/>
      <c r="B35" s="42"/>
      <c r="C35" s="42"/>
      <c r="D35" s="42"/>
      <c r="E35" s="42"/>
      <c r="F35" s="100"/>
      <c r="G35" s="42"/>
      <c r="H35" s="42"/>
      <c r="I35" s="42"/>
      <c r="J35" s="42"/>
      <c r="K35" s="42"/>
      <c r="L35" s="42"/>
      <c r="M35" s="42"/>
      <c r="N35" s="42"/>
      <c r="O35" s="42"/>
    </row>
    <row r="36" spans="1:15" x14ac:dyDescent="0.2">
      <c r="A36" s="42"/>
      <c r="B36" s="42"/>
      <c r="C36" s="42"/>
      <c r="D36" s="42"/>
      <c r="E36" s="42"/>
      <c r="F36" s="100"/>
      <c r="G36" s="42"/>
      <c r="H36" s="42"/>
      <c r="I36" s="42"/>
      <c r="J36" s="42"/>
      <c r="K36" s="42"/>
      <c r="L36" s="42"/>
      <c r="M36" s="42"/>
      <c r="N36" s="42"/>
      <c r="O36" s="42"/>
    </row>
    <row r="37" spans="1:15" x14ac:dyDescent="0.2">
      <c r="A37" s="42"/>
      <c r="B37" s="42"/>
      <c r="C37" s="42"/>
      <c r="D37" s="42"/>
      <c r="E37" s="42"/>
      <c r="F37" s="42"/>
      <c r="G37" s="42"/>
      <c r="H37" s="42"/>
      <c r="I37" s="42"/>
      <c r="J37" s="42"/>
      <c r="K37" s="42"/>
      <c r="L37" s="42"/>
      <c r="M37" s="42"/>
      <c r="N37" s="42"/>
      <c r="O37" s="42"/>
    </row>
    <row r="38" spans="1:15" x14ac:dyDescent="0.2">
      <c r="A38" s="42"/>
      <c r="B38" s="42"/>
      <c r="C38" s="42"/>
      <c r="D38" s="42"/>
      <c r="E38" s="42"/>
      <c r="F38" s="42"/>
      <c r="G38" s="42"/>
      <c r="H38" s="42"/>
      <c r="I38" s="42"/>
      <c r="J38" s="42"/>
      <c r="K38" s="42"/>
      <c r="L38" s="42"/>
      <c r="M38" s="42"/>
      <c r="N38" s="42"/>
      <c r="O38" s="42"/>
    </row>
    <row r="39" spans="1:15" x14ac:dyDescent="0.2">
      <c r="A39" s="42"/>
      <c r="B39" s="42"/>
      <c r="C39" s="42"/>
      <c r="D39" s="42"/>
      <c r="E39" s="42"/>
      <c r="F39" s="42"/>
      <c r="G39" s="42"/>
      <c r="H39" s="42"/>
      <c r="I39" s="42"/>
      <c r="J39" s="42"/>
      <c r="K39" s="42"/>
      <c r="L39" s="42"/>
      <c r="M39" s="42"/>
      <c r="N39" s="42"/>
      <c r="O39" s="42"/>
    </row>
    <row r="40" spans="1:15" x14ac:dyDescent="0.2">
      <c r="A40" s="42"/>
      <c r="B40" s="42"/>
      <c r="C40" s="42"/>
      <c r="D40" s="42"/>
      <c r="E40" s="42"/>
      <c r="F40" s="42"/>
      <c r="G40" s="42"/>
      <c r="H40" s="42"/>
      <c r="I40" s="42"/>
      <c r="J40" s="42"/>
      <c r="K40" s="42"/>
      <c r="L40" s="42"/>
      <c r="M40" s="42"/>
      <c r="N40" s="42"/>
      <c r="O40" s="42"/>
    </row>
    <row r="41" spans="1:15" x14ac:dyDescent="0.2">
      <c r="A41" s="42"/>
      <c r="B41" s="42"/>
      <c r="C41" s="42"/>
      <c r="D41" s="42"/>
      <c r="E41" s="42"/>
      <c r="F41" s="42"/>
      <c r="G41" s="42"/>
      <c r="H41" s="42"/>
      <c r="I41" s="42"/>
      <c r="J41" s="42"/>
      <c r="K41" s="42"/>
      <c r="L41" s="42"/>
      <c r="M41" s="42"/>
      <c r="N41" s="42"/>
      <c r="O41" s="42"/>
    </row>
    <row r="42" spans="1:15" x14ac:dyDescent="0.2">
      <c r="A42" s="42"/>
      <c r="B42" s="42"/>
      <c r="C42" s="42"/>
      <c r="D42" s="42"/>
      <c r="E42" s="42"/>
      <c r="F42" s="42"/>
      <c r="G42" s="42"/>
      <c r="H42" s="42"/>
      <c r="I42" s="42"/>
      <c r="J42" s="42"/>
      <c r="K42" s="42"/>
      <c r="L42" s="42"/>
      <c r="M42" s="42"/>
      <c r="N42" s="42"/>
      <c r="O42" s="42"/>
    </row>
    <row r="43" spans="1:15" x14ac:dyDescent="0.2">
      <c r="A43" s="42"/>
      <c r="B43" s="42"/>
      <c r="C43" s="42"/>
      <c r="D43" s="42"/>
      <c r="E43" s="42"/>
      <c r="F43" s="42"/>
      <c r="G43" s="42"/>
      <c r="H43" s="42"/>
      <c r="I43" s="42"/>
      <c r="J43" s="42"/>
      <c r="K43" s="42"/>
      <c r="L43" s="42"/>
      <c r="M43" s="42"/>
      <c r="N43" s="42"/>
      <c r="O43" s="42"/>
    </row>
  </sheetData>
  <phoneticPr fontId="0" type="noConversion"/>
  <pageMargins left="0.75" right="0.75" top="1" bottom="1" header="0.5" footer="0.5"/>
  <pageSetup scale="70" orientation="landscape" r:id="rId1"/>
  <headerFooter alignWithMargins="0">
    <oddFooter>&amp;C&amp;16Ex-2</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T39"/>
  <sheetViews>
    <sheetView showGridLines="0" defaultGridColor="0" colorId="22" zoomScaleNormal="100" zoomScaleSheetLayoutView="100" workbookViewId="0"/>
  </sheetViews>
  <sheetFormatPr defaultColWidth="11.7109375" defaultRowHeight="12.75" x14ac:dyDescent="0.2"/>
  <cols>
    <col min="1" max="1" width="13.7109375" customWidth="1"/>
  </cols>
  <sheetData>
    <row r="1" spans="1:20" x14ac:dyDescent="0.2">
      <c r="A1" s="8" t="s">
        <v>61</v>
      </c>
      <c r="B1" s="42"/>
      <c r="C1" s="42"/>
      <c r="D1" s="42"/>
      <c r="E1" s="42"/>
      <c r="F1" s="42"/>
      <c r="G1" s="42"/>
      <c r="H1" s="42"/>
      <c r="I1" s="42"/>
      <c r="J1" s="42"/>
      <c r="K1" s="42"/>
      <c r="L1" s="42"/>
      <c r="M1" s="42"/>
      <c r="N1" s="42"/>
      <c r="O1" s="42"/>
      <c r="P1" s="42"/>
      <c r="Q1" s="42"/>
      <c r="R1" s="42"/>
      <c r="S1" s="42"/>
      <c r="T1" s="42"/>
    </row>
    <row r="2" spans="1:20" x14ac:dyDescent="0.2">
      <c r="A2" s="8" t="s">
        <v>179</v>
      </c>
      <c r="B2" s="42"/>
      <c r="C2" s="42"/>
      <c r="D2" s="42"/>
      <c r="E2" s="42"/>
      <c r="F2" s="42"/>
      <c r="G2" s="42"/>
      <c r="H2" s="42"/>
      <c r="I2" s="42"/>
      <c r="J2" s="42"/>
      <c r="K2" s="42"/>
      <c r="L2" s="42"/>
      <c r="M2" s="42"/>
      <c r="N2" s="42"/>
      <c r="O2" s="42"/>
      <c r="P2" s="42"/>
      <c r="Q2" s="42"/>
      <c r="R2" s="42"/>
      <c r="S2" s="42"/>
      <c r="T2" s="42"/>
    </row>
    <row r="3" spans="1:20" x14ac:dyDescent="0.2">
      <c r="A3" s="145"/>
      <c r="B3" s="10"/>
      <c r="C3" s="10"/>
      <c r="D3" s="10"/>
      <c r="E3" s="10"/>
      <c r="F3" s="10"/>
      <c r="G3" s="10"/>
      <c r="H3" s="10"/>
      <c r="I3" s="10"/>
      <c r="J3" s="10"/>
      <c r="K3" s="10"/>
      <c r="L3" s="10"/>
      <c r="M3" s="10"/>
      <c r="N3" s="10"/>
      <c r="O3" s="42"/>
      <c r="P3" s="42"/>
      <c r="Q3" s="42"/>
      <c r="R3" s="42"/>
      <c r="S3" s="42"/>
      <c r="T3" s="42"/>
    </row>
    <row r="4" spans="1:20" s="93" customFormat="1" ht="39" thickBot="1" x14ac:dyDescent="0.25">
      <c r="A4" s="11" t="s">
        <v>6</v>
      </c>
      <c r="B4" s="11" t="s">
        <v>7</v>
      </c>
      <c r="C4" s="11" t="s">
        <v>57</v>
      </c>
      <c r="D4" s="11" t="s">
        <v>8</v>
      </c>
      <c r="E4" s="91" t="s">
        <v>51</v>
      </c>
      <c r="F4" s="91" t="s">
        <v>9</v>
      </c>
      <c r="G4" s="11" t="s">
        <v>10</v>
      </c>
      <c r="H4" s="11" t="s">
        <v>11</v>
      </c>
      <c r="I4" s="11" t="s">
        <v>12</v>
      </c>
      <c r="J4" s="11" t="s">
        <v>13</v>
      </c>
      <c r="K4" s="92" t="s">
        <v>73</v>
      </c>
      <c r="L4" s="92" t="s">
        <v>14</v>
      </c>
      <c r="M4" s="92" t="s">
        <v>15</v>
      </c>
      <c r="N4" s="92" t="s">
        <v>16</v>
      </c>
      <c r="O4" s="94"/>
      <c r="P4" s="94"/>
      <c r="Q4" s="94"/>
      <c r="R4" s="94"/>
      <c r="S4" s="94"/>
      <c r="T4" s="94"/>
    </row>
    <row r="5" spans="1:20" ht="13.5" thickBot="1" x14ac:dyDescent="0.25">
      <c r="A5" s="45" t="s">
        <v>17</v>
      </c>
      <c r="B5" s="15"/>
      <c r="C5" s="16"/>
      <c r="D5" s="16"/>
      <c r="E5" s="17"/>
      <c r="F5" s="18">
        <f>RATES!B10</f>
        <v>87</v>
      </c>
      <c r="G5" s="19"/>
      <c r="H5" s="20">
        <f>RATES!B6</f>
        <v>96</v>
      </c>
      <c r="I5" s="19"/>
      <c r="J5" s="20"/>
      <c r="K5" s="21"/>
      <c r="L5" s="22"/>
      <c r="M5" s="22"/>
      <c r="N5" s="22"/>
      <c r="O5" s="42"/>
      <c r="P5" s="42"/>
      <c r="Q5" s="46"/>
      <c r="R5" s="47"/>
      <c r="S5" s="48"/>
      <c r="T5" s="49"/>
    </row>
    <row r="6" spans="1:20" ht="26.25" customHeight="1" thickBot="1" x14ac:dyDescent="0.25">
      <c r="A6" s="23" t="s">
        <v>18</v>
      </c>
      <c r="B6" s="24">
        <f>UNIVERSE!B15</f>
        <v>0</v>
      </c>
      <c r="C6" s="25">
        <v>1</v>
      </c>
      <c r="D6" s="26">
        <f>B6*C6/3</f>
        <v>0</v>
      </c>
      <c r="E6" s="24">
        <v>5</v>
      </c>
      <c r="F6" s="213">
        <f>F5*E6</f>
        <v>435</v>
      </c>
      <c r="G6" s="28">
        <v>0</v>
      </c>
      <c r="H6" s="29">
        <f>H5*G6</f>
        <v>0</v>
      </c>
      <c r="I6" s="24">
        <f>D6*(E6+G6)</f>
        <v>0</v>
      </c>
      <c r="J6" s="29">
        <f>D6*(F6+H6)</f>
        <v>0</v>
      </c>
      <c r="K6" s="29">
        <v>0</v>
      </c>
      <c r="L6" s="33">
        <v>0</v>
      </c>
      <c r="M6" s="33">
        <f>D6*K6</f>
        <v>0</v>
      </c>
      <c r="N6" s="29">
        <f>D6*L6</f>
        <v>0</v>
      </c>
      <c r="O6" s="42"/>
      <c r="P6" s="42"/>
      <c r="Q6" s="50"/>
      <c r="R6" s="51"/>
      <c r="S6" s="52"/>
      <c r="T6" s="51"/>
    </row>
    <row r="7" spans="1:20" ht="51.75" thickBot="1" x14ac:dyDescent="0.25">
      <c r="A7" s="23" t="s">
        <v>19</v>
      </c>
      <c r="B7" s="24">
        <f>UNIVERSE!B15</f>
        <v>0</v>
      </c>
      <c r="C7" s="25">
        <v>1</v>
      </c>
      <c r="D7" s="26">
        <f>B7*C7/3</f>
        <v>0</v>
      </c>
      <c r="E7" s="24">
        <v>5</v>
      </c>
      <c r="F7" s="213">
        <f>F5*E7</f>
        <v>435</v>
      </c>
      <c r="G7" s="28">
        <v>0</v>
      </c>
      <c r="H7" s="29">
        <f>H5*G7</f>
        <v>0</v>
      </c>
      <c r="I7" s="24">
        <f t="shared" ref="I7:I10" si="0">D7*(E7+G7)</f>
        <v>0</v>
      </c>
      <c r="J7" s="29">
        <f>D7*(F7+H7)</f>
        <v>0</v>
      </c>
      <c r="K7" s="29">
        <v>0</v>
      </c>
      <c r="L7" s="29">
        <v>0</v>
      </c>
      <c r="M7" s="31">
        <f>D7*K7</f>
        <v>0</v>
      </c>
      <c r="N7" s="29">
        <f>D7*L7</f>
        <v>0</v>
      </c>
      <c r="O7" s="42"/>
      <c r="P7" s="42"/>
      <c r="Q7" s="32"/>
      <c r="R7" s="32"/>
      <c r="S7" s="32"/>
      <c r="T7" s="9"/>
    </row>
    <row r="8" spans="1:20" ht="51.75" thickBot="1" x14ac:dyDescent="0.25">
      <c r="A8" s="124" t="s">
        <v>24</v>
      </c>
      <c r="B8" s="90">
        <f>UNIVERSE!B15</f>
        <v>0</v>
      </c>
      <c r="C8" s="125">
        <v>1</v>
      </c>
      <c r="D8" s="95">
        <f>B8*C8/3</f>
        <v>0</v>
      </c>
      <c r="E8" s="90">
        <v>70</v>
      </c>
      <c r="F8" s="214">
        <f>F5*E8</f>
        <v>6090</v>
      </c>
      <c r="G8" s="126">
        <v>0</v>
      </c>
      <c r="H8" s="107">
        <f>H5*G8</f>
        <v>0</v>
      </c>
      <c r="I8" s="90">
        <f t="shared" si="0"/>
        <v>0</v>
      </c>
      <c r="J8" s="107">
        <f>D8*(F8+H8)</f>
        <v>0</v>
      </c>
      <c r="K8" s="107">
        <v>0</v>
      </c>
      <c r="L8" s="128">
        <v>0</v>
      </c>
      <c r="M8" s="128">
        <f>D8*K8</f>
        <v>0</v>
      </c>
      <c r="N8" s="107">
        <f>D8*L8</f>
        <v>0</v>
      </c>
      <c r="O8" s="42"/>
      <c r="P8" s="42"/>
      <c r="Q8" s="32"/>
      <c r="R8" s="32"/>
      <c r="S8" s="32"/>
      <c r="T8" s="42"/>
    </row>
    <row r="9" spans="1:20" ht="39" thickBot="1" x14ac:dyDescent="0.25">
      <c r="A9" s="124" t="s">
        <v>23</v>
      </c>
      <c r="B9" s="90">
        <f>B8</f>
        <v>0</v>
      </c>
      <c r="C9" s="125">
        <v>1</v>
      </c>
      <c r="D9" s="95">
        <f>B9*C9/3</f>
        <v>0</v>
      </c>
      <c r="E9" s="90">
        <v>100</v>
      </c>
      <c r="F9" s="214">
        <f>F5*E9</f>
        <v>8700</v>
      </c>
      <c r="G9" s="111">
        <v>748</v>
      </c>
      <c r="H9" s="107">
        <f>G9*H5</f>
        <v>71808</v>
      </c>
      <c r="I9" s="90">
        <f t="shared" si="0"/>
        <v>0</v>
      </c>
      <c r="J9" s="107">
        <f>D9*(F9+H9)</f>
        <v>0</v>
      </c>
      <c r="K9" s="107">
        <v>0</v>
      </c>
      <c r="L9" s="128">
        <v>0</v>
      </c>
      <c r="M9" s="128">
        <f>D9*K9</f>
        <v>0</v>
      </c>
      <c r="N9" s="107">
        <f>D9*L9</f>
        <v>0</v>
      </c>
      <c r="O9" s="42"/>
      <c r="P9" s="42"/>
      <c r="Q9" s="32"/>
      <c r="R9" s="32"/>
      <c r="S9" s="32"/>
      <c r="T9" s="42"/>
    </row>
    <row r="10" spans="1:20" ht="51.75" thickBot="1" x14ac:dyDescent="0.25">
      <c r="A10" s="124" t="s">
        <v>53</v>
      </c>
      <c r="B10" s="90">
        <f>UNIVERSE!B15</f>
        <v>0</v>
      </c>
      <c r="C10" s="125">
        <v>3</v>
      </c>
      <c r="D10" s="95">
        <f>B10*C10/3</f>
        <v>0</v>
      </c>
      <c r="E10" s="90">
        <v>64</v>
      </c>
      <c r="F10" s="214">
        <f>F5*E10</f>
        <v>5568</v>
      </c>
      <c r="G10" s="126">
        <v>0</v>
      </c>
      <c r="H10" s="107">
        <f>H5*G10</f>
        <v>0</v>
      </c>
      <c r="I10" s="90">
        <f t="shared" si="0"/>
        <v>0</v>
      </c>
      <c r="J10" s="107">
        <f>D10*(F10+H10)</f>
        <v>0</v>
      </c>
      <c r="K10" s="107">
        <v>0</v>
      </c>
      <c r="L10" s="128">
        <v>0</v>
      </c>
      <c r="M10" s="128">
        <f>D10*K10</f>
        <v>0</v>
      </c>
      <c r="N10" s="107">
        <f>D10*L10</f>
        <v>0</v>
      </c>
      <c r="O10" s="42"/>
      <c r="P10" s="42"/>
      <c r="Q10" s="32"/>
      <c r="R10" s="32"/>
      <c r="S10" s="32"/>
      <c r="T10" s="32"/>
    </row>
    <row r="11" spans="1:20" ht="26.25" thickBot="1" x14ac:dyDescent="0.25">
      <c r="A11" s="36"/>
      <c r="B11" s="42"/>
      <c r="C11" s="23" t="s">
        <v>70</v>
      </c>
      <c r="D11" s="150">
        <f>SUM(D6:D10)</f>
        <v>0</v>
      </c>
      <c r="E11" s="38"/>
      <c r="F11" s="38"/>
      <c r="G11" s="38"/>
      <c r="H11" s="39" t="s">
        <v>20</v>
      </c>
      <c r="I11" s="44">
        <f>SUM(I6:I10)</f>
        <v>0</v>
      </c>
      <c r="J11" s="40">
        <f>SUM(J6:J10)</f>
        <v>0</v>
      </c>
      <c r="K11" s="108"/>
      <c r="L11" s="33"/>
      <c r="M11" s="31">
        <f>SUM(M6:M10)</f>
        <v>0</v>
      </c>
      <c r="N11" s="33">
        <f>SUM(N6:N10)</f>
        <v>0</v>
      </c>
      <c r="O11" s="32"/>
      <c r="P11" s="32"/>
      <c r="Q11" s="42"/>
      <c r="R11" s="42"/>
      <c r="S11" s="42"/>
      <c r="T11" s="42"/>
    </row>
    <row r="12" spans="1:20" x14ac:dyDescent="0.2">
      <c r="A12" s="53"/>
      <c r="B12" s="53"/>
      <c r="C12" s="53"/>
      <c r="D12" s="53"/>
      <c r="E12" s="53"/>
      <c r="F12" s="53"/>
      <c r="G12" s="53"/>
      <c r="H12" s="53"/>
      <c r="I12" s="53"/>
      <c r="J12" s="53"/>
      <c r="K12" s="2"/>
      <c r="L12" s="2"/>
      <c r="M12" s="9"/>
      <c r="N12" s="9"/>
      <c r="O12" s="42"/>
      <c r="P12" s="42"/>
      <c r="Q12" s="42"/>
      <c r="R12" s="42"/>
      <c r="S12" s="42"/>
      <c r="T12" s="42"/>
    </row>
    <row r="13" spans="1:20" x14ac:dyDescent="0.2">
      <c r="A13" s="42"/>
      <c r="B13" s="42"/>
      <c r="C13" s="42"/>
      <c r="D13" s="42"/>
      <c r="E13" s="42"/>
      <c r="F13" s="42"/>
      <c r="G13" s="42"/>
      <c r="H13" s="42"/>
      <c r="I13" s="42"/>
      <c r="J13" s="42"/>
      <c r="K13" s="42"/>
      <c r="L13" s="2"/>
      <c r="M13" s="42"/>
      <c r="N13" s="42"/>
      <c r="O13" s="42"/>
      <c r="P13" s="42"/>
      <c r="Q13" s="42"/>
      <c r="R13" s="42"/>
      <c r="S13" s="42"/>
      <c r="T13" s="42"/>
    </row>
    <row r="14" spans="1:20" x14ac:dyDescent="0.2">
      <c r="A14" s="9" t="s">
        <v>130</v>
      </c>
      <c r="B14" s="42"/>
      <c r="C14" s="42"/>
      <c r="D14" s="42"/>
      <c r="E14" s="42"/>
      <c r="F14" s="42"/>
      <c r="G14" s="42"/>
      <c r="H14" s="42"/>
      <c r="I14" s="42"/>
      <c r="J14" s="42"/>
      <c r="K14" s="42"/>
      <c r="L14" s="42"/>
      <c r="M14" s="42"/>
      <c r="N14" s="42"/>
      <c r="O14" s="42"/>
      <c r="P14" s="42"/>
      <c r="Q14" s="42"/>
      <c r="R14" s="42"/>
      <c r="S14" s="42"/>
      <c r="T14" s="42"/>
    </row>
    <row r="15" spans="1:20" x14ac:dyDescent="0.2">
      <c r="A15" s="9"/>
      <c r="B15" s="42"/>
      <c r="C15" s="42"/>
      <c r="D15" s="42"/>
      <c r="E15" s="42"/>
      <c r="F15" s="42"/>
      <c r="G15" s="42"/>
      <c r="H15" s="42"/>
      <c r="I15" s="42"/>
      <c r="J15" s="42"/>
      <c r="K15" s="42"/>
      <c r="L15" s="42"/>
      <c r="M15" s="42"/>
      <c r="N15" s="42"/>
      <c r="O15" s="42"/>
      <c r="P15" s="42"/>
      <c r="Q15" s="42"/>
      <c r="R15" s="42"/>
      <c r="S15" s="42"/>
      <c r="T15" s="42"/>
    </row>
    <row r="16" spans="1:20" x14ac:dyDescent="0.2">
      <c r="A16" s="9" t="s">
        <v>71</v>
      </c>
      <c r="B16" s="42"/>
      <c r="C16" s="42"/>
      <c r="D16" s="42"/>
      <c r="E16" s="42"/>
      <c r="F16" s="100"/>
      <c r="G16" s="100"/>
      <c r="H16" s="42"/>
      <c r="I16" s="42"/>
      <c r="J16" s="42"/>
      <c r="K16" s="42"/>
      <c r="L16" s="42"/>
      <c r="M16" s="42"/>
      <c r="N16" s="42"/>
      <c r="O16" s="42"/>
      <c r="P16" s="42"/>
      <c r="Q16" s="42"/>
      <c r="R16" s="42"/>
      <c r="S16" s="42"/>
      <c r="T16" s="42"/>
    </row>
    <row r="17" spans="1:20" x14ac:dyDescent="0.2">
      <c r="A17" s="42"/>
      <c r="B17" s="42"/>
      <c r="C17" s="42"/>
      <c r="D17" s="42"/>
      <c r="E17" s="42"/>
      <c r="F17" s="100"/>
      <c r="G17" s="100"/>
      <c r="H17" s="42"/>
      <c r="I17" s="42"/>
      <c r="J17" s="42"/>
      <c r="K17" s="42"/>
      <c r="L17" s="42"/>
      <c r="M17" s="42"/>
      <c r="N17" s="42"/>
      <c r="O17" s="42"/>
      <c r="P17" s="42"/>
      <c r="Q17" s="42"/>
      <c r="R17" s="42"/>
      <c r="S17" s="42"/>
      <c r="T17" s="42"/>
    </row>
    <row r="18" spans="1:20" x14ac:dyDescent="0.2">
      <c r="A18" s="156"/>
      <c r="B18" s="42"/>
      <c r="C18" s="42"/>
      <c r="D18" s="42"/>
      <c r="E18" s="42"/>
      <c r="F18" s="100"/>
      <c r="G18" s="100"/>
      <c r="H18" s="42"/>
      <c r="I18" s="42"/>
      <c r="J18" s="42"/>
      <c r="K18" s="42"/>
      <c r="L18" s="42"/>
      <c r="M18" s="42"/>
      <c r="N18" s="42"/>
      <c r="O18" s="42"/>
      <c r="P18" s="42"/>
      <c r="Q18" s="42"/>
      <c r="R18" s="42"/>
      <c r="S18" s="42"/>
      <c r="T18" s="42"/>
    </row>
    <row r="19" spans="1:20" x14ac:dyDescent="0.2">
      <c r="A19" s="42"/>
      <c r="B19" s="42"/>
      <c r="C19" s="42"/>
      <c r="D19" s="42"/>
      <c r="E19" s="42"/>
      <c r="F19" s="100"/>
      <c r="G19" s="100"/>
      <c r="H19" s="42"/>
      <c r="I19" s="42"/>
      <c r="J19" s="42"/>
      <c r="K19" s="42"/>
      <c r="L19" s="42"/>
      <c r="M19" s="42"/>
      <c r="N19" s="42"/>
      <c r="O19" s="42"/>
      <c r="P19" s="42"/>
      <c r="Q19" s="42"/>
      <c r="R19" s="42"/>
      <c r="S19" s="42"/>
      <c r="T19" s="42"/>
    </row>
    <row r="20" spans="1:20" x14ac:dyDescent="0.2">
      <c r="A20" s="42"/>
      <c r="B20" s="42"/>
      <c r="C20" s="42"/>
      <c r="D20" s="42"/>
      <c r="E20" s="42"/>
      <c r="F20" s="100"/>
      <c r="G20" s="42"/>
      <c r="H20" s="42"/>
      <c r="I20" s="42"/>
      <c r="J20" s="42"/>
      <c r="K20" s="42"/>
      <c r="L20" s="42"/>
      <c r="M20" s="42"/>
      <c r="N20" s="42"/>
      <c r="O20" s="42"/>
      <c r="P20" s="42"/>
      <c r="Q20" s="42"/>
      <c r="R20" s="42"/>
      <c r="S20" s="42"/>
      <c r="T20" s="42"/>
    </row>
    <row r="21" spans="1:20" x14ac:dyDescent="0.2">
      <c r="A21" s="42"/>
      <c r="B21" s="42"/>
      <c r="C21" s="42"/>
      <c r="D21" s="42"/>
      <c r="E21" s="42"/>
      <c r="F21" s="100"/>
      <c r="G21" s="42"/>
      <c r="H21" s="42"/>
      <c r="I21" s="42"/>
      <c r="J21" s="42"/>
      <c r="K21" s="42"/>
      <c r="L21" s="42"/>
      <c r="M21" s="42"/>
      <c r="N21" s="42"/>
      <c r="O21" s="42"/>
      <c r="P21" s="42"/>
      <c r="Q21" s="42"/>
      <c r="R21" s="42"/>
      <c r="S21" s="42"/>
      <c r="T21" s="42"/>
    </row>
    <row r="22" spans="1:20" x14ac:dyDescent="0.2">
      <c r="A22" s="42"/>
      <c r="B22" s="42"/>
      <c r="C22" s="42"/>
      <c r="D22" s="42"/>
      <c r="E22" s="42"/>
      <c r="F22" s="42"/>
      <c r="G22" s="42"/>
      <c r="H22" s="42"/>
      <c r="I22" s="42"/>
      <c r="J22" s="42"/>
      <c r="K22" s="42"/>
      <c r="L22" s="42"/>
      <c r="M22" s="42"/>
      <c r="N22" s="42"/>
      <c r="O22" s="42"/>
      <c r="P22" s="42"/>
      <c r="Q22" s="42"/>
      <c r="R22" s="42"/>
      <c r="S22" s="42"/>
      <c r="T22" s="42"/>
    </row>
    <row r="23" spans="1:20" x14ac:dyDescent="0.2">
      <c r="A23" s="42"/>
      <c r="B23" s="42"/>
      <c r="C23" s="42"/>
      <c r="D23" s="42"/>
      <c r="E23" s="42"/>
      <c r="F23" s="42"/>
      <c r="G23" s="42"/>
      <c r="H23" s="42"/>
      <c r="I23" s="42"/>
      <c r="J23" s="42"/>
      <c r="K23" s="42"/>
      <c r="L23" s="42"/>
      <c r="M23" s="42"/>
      <c r="N23" s="42"/>
      <c r="O23" s="42"/>
      <c r="P23" s="42"/>
      <c r="Q23" s="42"/>
      <c r="R23" s="42"/>
      <c r="S23" s="42"/>
      <c r="T23" s="42"/>
    </row>
    <row r="24" spans="1:20" x14ac:dyDescent="0.2">
      <c r="A24" s="42"/>
      <c r="B24" s="42"/>
      <c r="C24" s="42"/>
      <c r="D24" s="42"/>
      <c r="E24" s="42"/>
      <c r="F24" s="42"/>
      <c r="G24" s="42"/>
      <c r="H24" s="42"/>
      <c r="I24" s="42"/>
      <c r="J24" s="42"/>
      <c r="K24" s="42"/>
      <c r="L24" s="42"/>
      <c r="M24" s="42"/>
      <c r="N24" s="42"/>
      <c r="O24" s="42"/>
      <c r="P24" s="42"/>
      <c r="Q24" s="42"/>
      <c r="R24" s="42"/>
      <c r="S24" s="42"/>
      <c r="T24" s="42"/>
    </row>
    <row r="25" spans="1:20" x14ac:dyDescent="0.2">
      <c r="A25" s="42"/>
      <c r="B25" s="42"/>
      <c r="C25" s="42"/>
      <c r="D25" s="42"/>
      <c r="E25" s="42"/>
      <c r="F25" s="42"/>
      <c r="G25" s="42"/>
      <c r="H25" s="42"/>
      <c r="I25" s="42"/>
      <c r="J25" s="42"/>
      <c r="K25" s="42"/>
      <c r="L25" s="42"/>
      <c r="M25" s="42"/>
      <c r="N25" s="42"/>
      <c r="O25" s="42"/>
      <c r="P25" s="42"/>
      <c r="Q25" s="42"/>
      <c r="R25" s="42"/>
      <c r="S25" s="42"/>
      <c r="T25" s="42"/>
    </row>
    <row r="26" spans="1:20" x14ac:dyDescent="0.2">
      <c r="A26" s="42"/>
      <c r="B26" s="42"/>
      <c r="C26" s="42"/>
      <c r="D26" s="42"/>
      <c r="E26" s="42"/>
      <c r="F26" s="42"/>
      <c r="G26" s="42"/>
      <c r="H26" s="42"/>
      <c r="I26" s="42"/>
      <c r="J26" s="42"/>
      <c r="K26" s="42"/>
      <c r="L26" s="42"/>
      <c r="M26" s="42"/>
      <c r="N26" s="42"/>
      <c r="O26" s="42"/>
      <c r="P26" s="42"/>
      <c r="Q26" s="42"/>
      <c r="R26" s="42"/>
      <c r="S26" s="42"/>
      <c r="T26" s="42"/>
    </row>
    <row r="27" spans="1:20" x14ac:dyDescent="0.2">
      <c r="A27" s="42"/>
      <c r="B27" s="42"/>
      <c r="C27" s="42"/>
      <c r="D27" s="42"/>
      <c r="E27" s="42"/>
      <c r="F27" s="42"/>
      <c r="G27" s="42"/>
      <c r="H27" s="42"/>
      <c r="I27" s="42"/>
      <c r="J27" s="42"/>
      <c r="K27" s="42"/>
      <c r="L27" s="42"/>
      <c r="M27" s="42"/>
      <c r="N27" s="42"/>
      <c r="O27" s="42"/>
      <c r="P27" s="42"/>
      <c r="Q27" s="42"/>
      <c r="R27" s="42"/>
      <c r="S27" s="42"/>
      <c r="T27" s="42"/>
    </row>
    <row r="28" spans="1:20" x14ac:dyDescent="0.2">
      <c r="A28" s="42"/>
      <c r="B28" s="42"/>
      <c r="C28" s="42"/>
      <c r="D28" s="42"/>
      <c r="E28" s="42"/>
      <c r="F28" s="42"/>
      <c r="G28" s="42"/>
      <c r="H28" s="42"/>
      <c r="I28" s="42"/>
      <c r="J28" s="42"/>
      <c r="K28" s="42"/>
      <c r="L28" s="42"/>
      <c r="M28" s="42"/>
      <c r="N28" s="42"/>
      <c r="O28" s="42"/>
      <c r="P28" s="42"/>
      <c r="Q28" s="42"/>
      <c r="R28" s="42"/>
      <c r="S28" s="42"/>
      <c r="T28" s="42"/>
    </row>
    <row r="29" spans="1:20" x14ac:dyDescent="0.2">
      <c r="A29" s="42"/>
      <c r="B29" s="42"/>
      <c r="C29" s="42"/>
      <c r="D29" s="42"/>
      <c r="E29" s="42"/>
      <c r="F29" s="42"/>
      <c r="G29" s="42"/>
      <c r="H29" s="42"/>
      <c r="I29" s="42"/>
      <c r="J29" s="42"/>
      <c r="K29" s="42"/>
      <c r="L29" s="42"/>
      <c r="M29" s="42"/>
      <c r="N29" s="42"/>
      <c r="O29" s="42"/>
      <c r="P29" s="42"/>
      <c r="Q29" s="42"/>
      <c r="R29" s="42"/>
      <c r="S29" s="42"/>
      <c r="T29" s="42"/>
    </row>
    <row r="30" spans="1:20" x14ac:dyDescent="0.2">
      <c r="A30" s="42"/>
      <c r="B30" s="42"/>
      <c r="C30" s="42"/>
      <c r="D30" s="42"/>
      <c r="E30" s="42"/>
      <c r="F30" s="42"/>
      <c r="G30" s="42"/>
      <c r="H30" s="42"/>
      <c r="I30" s="42"/>
      <c r="J30" s="42"/>
      <c r="K30" s="42"/>
      <c r="L30" s="42"/>
      <c r="M30" s="42"/>
      <c r="N30" s="42"/>
      <c r="O30" s="42"/>
      <c r="P30" s="42"/>
      <c r="Q30" s="42"/>
      <c r="R30" s="42"/>
      <c r="S30" s="42"/>
      <c r="T30" s="42"/>
    </row>
    <row r="31" spans="1:20" x14ac:dyDescent="0.2">
      <c r="A31" s="42"/>
      <c r="B31" s="42"/>
      <c r="C31" s="42"/>
      <c r="D31" s="42"/>
      <c r="E31" s="42"/>
      <c r="F31" s="42"/>
      <c r="G31" s="42"/>
      <c r="H31" s="42"/>
      <c r="I31" s="42"/>
      <c r="J31" s="42"/>
      <c r="K31" s="42"/>
      <c r="L31" s="42"/>
      <c r="M31" s="42"/>
      <c r="N31" s="42"/>
      <c r="O31" s="42"/>
      <c r="P31" s="42"/>
      <c r="Q31" s="42"/>
      <c r="R31" s="42"/>
      <c r="S31" s="42"/>
      <c r="T31" s="42"/>
    </row>
    <row r="32" spans="1:20" x14ac:dyDescent="0.2">
      <c r="A32" s="42"/>
      <c r="B32" s="42"/>
      <c r="C32" s="42"/>
      <c r="D32" s="42"/>
      <c r="E32" s="42"/>
      <c r="F32" s="42"/>
      <c r="G32" s="42"/>
      <c r="H32" s="42"/>
      <c r="I32" s="42"/>
      <c r="J32" s="42"/>
      <c r="K32" s="42"/>
      <c r="L32" s="42"/>
      <c r="M32" s="42"/>
      <c r="N32" s="42"/>
      <c r="O32" s="42"/>
      <c r="P32" s="42"/>
      <c r="Q32" s="42"/>
      <c r="R32" s="42"/>
      <c r="S32" s="42"/>
      <c r="T32" s="42"/>
    </row>
    <row r="33" spans="1:20" x14ac:dyDescent="0.2">
      <c r="A33" s="42"/>
      <c r="B33" s="42"/>
      <c r="C33" s="42"/>
      <c r="D33" s="42"/>
      <c r="E33" s="42"/>
      <c r="F33" s="42"/>
      <c r="G33" s="42"/>
      <c r="H33" s="42"/>
      <c r="I33" s="42"/>
      <c r="J33" s="42"/>
      <c r="K33" s="42"/>
      <c r="L33" s="42"/>
      <c r="M33" s="42"/>
      <c r="N33" s="42"/>
      <c r="O33" s="42"/>
      <c r="P33" s="42"/>
      <c r="Q33" s="42"/>
      <c r="R33" s="42"/>
      <c r="S33" s="42"/>
      <c r="T33" s="42"/>
    </row>
    <row r="34" spans="1:20" x14ac:dyDescent="0.2">
      <c r="A34" s="42"/>
      <c r="B34" s="42"/>
      <c r="C34" s="42"/>
      <c r="D34" s="42"/>
      <c r="E34" s="42"/>
      <c r="F34" s="42"/>
      <c r="G34" s="42"/>
      <c r="H34" s="42"/>
      <c r="I34" s="42"/>
      <c r="J34" s="42"/>
      <c r="K34" s="42"/>
      <c r="L34" s="42"/>
      <c r="M34" s="42"/>
      <c r="N34" s="42"/>
      <c r="O34" s="42"/>
      <c r="P34" s="42"/>
      <c r="Q34" s="42"/>
      <c r="R34" s="42"/>
      <c r="S34" s="42"/>
      <c r="T34" s="42"/>
    </row>
    <row r="35" spans="1:20" x14ac:dyDescent="0.2">
      <c r="A35" s="42"/>
      <c r="B35" s="42"/>
      <c r="C35" s="42"/>
      <c r="D35" s="42"/>
      <c r="E35" s="42"/>
      <c r="F35" s="42"/>
      <c r="G35" s="42"/>
      <c r="H35" s="42"/>
      <c r="I35" s="42"/>
      <c r="J35" s="42"/>
      <c r="K35" s="42"/>
      <c r="L35" s="42"/>
      <c r="M35" s="42"/>
      <c r="N35" s="42"/>
      <c r="O35" s="42"/>
      <c r="P35" s="42"/>
      <c r="Q35" s="42"/>
      <c r="R35" s="42"/>
      <c r="S35" s="42"/>
      <c r="T35" s="42"/>
    </row>
    <row r="36" spans="1:20" x14ac:dyDescent="0.2">
      <c r="A36" s="42"/>
      <c r="B36" s="42"/>
      <c r="C36" s="42"/>
      <c r="D36" s="42"/>
      <c r="E36" s="42"/>
      <c r="F36" s="42"/>
      <c r="G36" s="42"/>
      <c r="H36" s="42"/>
      <c r="I36" s="42"/>
      <c r="J36" s="42"/>
      <c r="K36" s="42"/>
      <c r="L36" s="42"/>
      <c r="M36" s="42"/>
      <c r="N36" s="42"/>
      <c r="O36" s="42"/>
      <c r="P36" s="42"/>
      <c r="Q36" s="42"/>
      <c r="R36" s="42"/>
      <c r="S36" s="42"/>
      <c r="T36" s="42"/>
    </row>
    <row r="37" spans="1:20" x14ac:dyDescent="0.2">
      <c r="A37" s="42"/>
      <c r="B37" s="42"/>
      <c r="C37" s="42"/>
      <c r="D37" s="42"/>
      <c r="E37" s="42"/>
      <c r="F37" s="42"/>
      <c r="G37" s="42"/>
      <c r="H37" s="42"/>
      <c r="I37" s="42"/>
      <c r="J37" s="42"/>
      <c r="K37" s="42"/>
      <c r="L37" s="42"/>
      <c r="M37" s="42"/>
      <c r="N37" s="42"/>
      <c r="O37" s="42"/>
      <c r="P37" s="42"/>
      <c r="Q37" s="42"/>
      <c r="R37" s="42"/>
      <c r="S37" s="42"/>
      <c r="T37" s="42"/>
    </row>
    <row r="38" spans="1:20" x14ac:dyDescent="0.2">
      <c r="A38" s="42"/>
      <c r="B38" s="42"/>
      <c r="C38" s="42"/>
      <c r="D38" s="42"/>
      <c r="E38" s="42"/>
      <c r="F38" s="42"/>
      <c r="G38" s="42"/>
      <c r="H38" s="42"/>
      <c r="I38" s="42"/>
      <c r="J38" s="42"/>
      <c r="K38" s="42"/>
      <c r="L38" s="42"/>
      <c r="M38" s="42"/>
      <c r="N38" s="42"/>
      <c r="O38" s="42"/>
      <c r="P38" s="42"/>
      <c r="Q38" s="42"/>
      <c r="R38" s="42"/>
      <c r="S38" s="42"/>
      <c r="T38" s="42"/>
    </row>
    <row r="39" spans="1:20" x14ac:dyDescent="0.2">
      <c r="A39" s="42"/>
      <c r="B39" s="42"/>
      <c r="C39" s="42"/>
      <c r="D39" s="42"/>
      <c r="E39" s="42"/>
      <c r="F39" s="42"/>
      <c r="G39" s="42"/>
      <c r="H39" s="42"/>
      <c r="I39" s="42"/>
      <c r="J39" s="42"/>
      <c r="K39" s="42"/>
      <c r="L39" s="42"/>
      <c r="M39" s="42"/>
      <c r="N39" s="42"/>
      <c r="O39" s="42"/>
      <c r="P39" s="42"/>
      <c r="Q39" s="42"/>
      <c r="R39" s="42"/>
      <c r="S39" s="42"/>
      <c r="T39" s="42"/>
    </row>
  </sheetData>
  <phoneticPr fontId="0" type="noConversion"/>
  <pageMargins left="0.75" right="0.75" top="1" bottom="1" header="0.5" footer="0.5"/>
  <pageSetup scale="74" orientation="landscape" r:id="rId1"/>
  <headerFooter alignWithMargins="0">
    <oddFooter>&amp;C&amp;15Ex-3</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T64"/>
  <sheetViews>
    <sheetView showGridLines="0" defaultGridColor="0" colorId="22" zoomScaleNormal="100" zoomScaleSheetLayoutView="100" workbookViewId="0"/>
  </sheetViews>
  <sheetFormatPr defaultColWidth="11.7109375" defaultRowHeight="12.75" x14ac:dyDescent="0.2"/>
  <cols>
    <col min="1" max="1" width="16.7109375" customWidth="1"/>
    <col min="2" max="2" width="11.5703125" customWidth="1"/>
    <col min="3" max="3" width="12.28515625" customWidth="1"/>
    <col min="4" max="4" width="12.140625" customWidth="1"/>
    <col min="5" max="5" width="11" customWidth="1"/>
    <col min="6" max="6" width="10.28515625" customWidth="1"/>
    <col min="7" max="7" width="11.42578125" customWidth="1"/>
    <col min="8" max="8" width="12.28515625" customWidth="1"/>
    <col min="9" max="9" width="9.85546875" bestFit="1" customWidth="1"/>
    <col min="10" max="10" width="12.28515625" customWidth="1"/>
    <col min="11" max="11" width="11.7109375" customWidth="1"/>
    <col min="12" max="12" width="10.7109375" customWidth="1"/>
    <col min="13" max="14" width="9.85546875" bestFit="1" customWidth="1"/>
    <col min="15" max="15" width="12.7109375" customWidth="1"/>
  </cols>
  <sheetData>
    <row r="1" spans="1:20" x14ac:dyDescent="0.2">
      <c r="A1" s="8" t="s">
        <v>62</v>
      </c>
      <c r="B1" s="42"/>
      <c r="C1" s="42"/>
      <c r="D1" s="42"/>
      <c r="E1" s="42"/>
      <c r="F1" s="42"/>
      <c r="G1" s="42"/>
      <c r="H1" s="42"/>
      <c r="I1" s="42"/>
      <c r="J1" s="42"/>
      <c r="K1" s="42"/>
      <c r="L1" s="42"/>
      <c r="M1" s="42"/>
      <c r="N1" s="42"/>
      <c r="O1" s="42"/>
      <c r="P1" s="42"/>
      <c r="Q1" s="42"/>
      <c r="R1" s="42"/>
      <c r="S1" s="42"/>
      <c r="T1" s="42"/>
    </row>
    <row r="2" spans="1:20" x14ac:dyDescent="0.2">
      <c r="A2" s="8" t="s">
        <v>179</v>
      </c>
      <c r="B2" s="42"/>
      <c r="C2" s="42"/>
      <c r="D2" s="42"/>
      <c r="E2" s="42"/>
      <c r="F2" s="42"/>
      <c r="G2" s="42"/>
      <c r="H2" s="42"/>
      <c r="I2" s="42"/>
      <c r="J2" s="42"/>
      <c r="K2" s="42"/>
      <c r="L2" s="42"/>
      <c r="M2" s="42"/>
      <c r="N2" s="42"/>
      <c r="O2" s="42"/>
      <c r="P2" s="42"/>
      <c r="Q2" s="42"/>
      <c r="R2" s="42"/>
      <c r="S2" s="42"/>
      <c r="T2" s="42"/>
    </row>
    <row r="3" spans="1:20" x14ac:dyDescent="0.2">
      <c r="A3" s="8"/>
      <c r="B3" s="42"/>
      <c r="C3" s="42"/>
      <c r="D3" s="42"/>
      <c r="E3" s="42"/>
      <c r="F3" s="42"/>
      <c r="G3" s="42"/>
      <c r="H3" s="42"/>
      <c r="I3" s="42"/>
      <c r="J3" s="42"/>
      <c r="K3" s="42"/>
      <c r="L3" s="42"/>
      <c r="M3" s="42"/>
      <c r="N3" s="42"/>
      <c r="O3" s="42"/>
      <c r="P3" s="42"/>
      <c r="Q3" s="42"/>
      <c r="R3" s="42"/>
      <c r="S3" s="42"/>
      <c r="T3" s="42"/>
    </row>
    <row r="4" spans="1:20" ht="51.75" thickBot="1" x14ac:dyDescent="0.25">
      <c r="A4" s="10" t="s">
        <v>6</v>
      </c>
      <c r="B4" s="11" t="s">
        <v>7</v>
      </c>
      <c r="C4" s="11" t="s">
        <v>57</v>
      </c>
      <c r="D4" s="11" t="s">
        <v>8</v>
      </c>
      <c r="E4" s="91" t="s">
        <v>51</v>
      </c>
      <c r="F4" s="91" t="s">
        <v>9</v>
      </c>
      <c r="G4" s="11" t="s">
        <v>10</v>
      </c>
      <c r="H4" s="11" t="s">
        <v>11</v>
      </c>
      <c r="I4" s="11" t="s">
        <v>12</v>
      </c>
      <c r="J4" s="11" t="s">
        <v>13</v>
      </c>
      <c r="K4" s="92" t="s">
        <v>73</v>
      </c>
      <c r="L4" s="92" t="s">
        <v>14</v>
      </c>
      <c r="M4" s="92" t="s">
        <v>15</v>
      </c>
      <c r="N4" s="92" t="s">
        <v>16</v>
      </c>
      <c r="O4" s="10"/>
      <c r="P4" s="42"/>
      <c r="Q4" s="42"/>
      <c r="R4" s="42"/>
      <c r="S4" s="42"/>
      <c r="T4" s="42"/>
    </row>
    <row r="5" spans="1:20" ht="13.5" thickBot="1" x14ac:dyDescent="0.25">
      <c r="A5" s="14" t="s">
        <v>17</v>
      </c>
      <c r="B5" s="15"/>
      <c r="C5" s="16"/>
      <c r="D5" s="16"/>
      <c r="E5" s="239"/>
      <c r="F5" s="240">
        <f>RATES!B10</f>
        <v>87</v>
      </c>
      <c r="G5" s="19"/>
      <c r="H5" s="20">
        <f>RATES!B6</f>
        <v>96</v>
      </c>
      <c r="I5" s="19"/>
      <c r="J5" s="20"/>
      <c r="K5" s="21"/>
      <c r="L5" s="22"/>
      <c r="M5" s="22"/>
      <c r="N5" s="22"/>
      <c r="O5" s="9"/>
      <c r="P5" s="42"/>
      <c r="Q5" s="42"/>
      <c r="R5" s="42"/>
      <c r="S5" s="42"/>
      <c r="T5" s="42"/>
    </row>
    <row r="6" spans="1:20" ht="15" thickBot="1" x14ac:dyDescent="0.25">
      <c r="A6" s="23" t="s">
        <v>119</v>
      </c>
      <c r="B6" s="90">
        <f>UNIVERSE!B19</f>
        <v>2</v>
      </c>
      <c r="C6" s="25">
        <v>1</v>
      </c>
      <c r="D6" s="95">
        <f t="shared" ref="D6:D12" si="0">B6*C6/3</f>
        <v>0.66666666666666663</v>
      </c>
      <c r="E6" s="24">
        <v>5</v>
      </c>
      <c r="F6" s="241">
        <f>F5*E6</f>
        <v>435</v>
      </c>
      <c r="G6" s="28">
        <v>0</v>
      </c>
      <c r="H6" s="29">
        <f>H5*G6</f>
        <v>0</v>
      </c>
      <c r="I6" s="30">
        <f>D6*(E6+G6)</f>
        <v>3.333333333333333</v>
      </c>
      <c r="J6" s="29">
        <f t="shared" ref="J6:J12" si="1">D6*(F6+H6)</f>
        <v>290</v>
      </c>
      <c r="K6" s="107">
        <v>0</v>
      </c>
      <c r="L6" s="29">
        <v>0</v>
      </c>
      <c r="M6" s="31">
        <f>D6*K6</f>
        <v>0</v>
      </c>
      <c r="N6" s="29">
        <f>D6*L6</f>
        <v>0</v>
      </c>
      <c r="O6" s="32"/>
      <c r="P6" s="42"/>
      <c r="Q6" s="42"/>
      <c r="R6" s="42"/>
      <c r="S6" s="42"/>
      <c r="T6" s="42"/>
    </row>
    <row r="7" spans="1:20" ht="29.25" customHeight="1" thickBot="1" x14ac:dyDescent="0.25">
      <c r="A7" s="23" t="s">
        <v>208</v>
      </c>
      <c r="B7" s="90">
        <f>B6</f>
        <v>2</v>
      </c>
      <c r="C7" s="25">
        <v>1</v>
      </c>
      <c r="D7" s="95">
        <f t="shared" si="0"/>
        <v>0.66666666666666663</v>
      </c>
      <c r="E7" s="24">
        <v>5</v>
      </c>
      <c r="F7" s="241">
        <f>F5*E7</f>
        <v>435</v>
      </c>
      <c r="G7" s="28">
        <v>0</v>
      </c>
      <c r="H7" s="29">
        <f>H5*G7</f>
        <v>0</v>
      </c>
      <c r="I7" s="30">
        <f t="shared" ref="I7:I12" si="2">D7*(E7+G7)</f>
        <v>3.333333333333333</v>
      </c>
      <c r="J7" s="29">
        <f t="shared" si="1"/>
        <v>290</v>
      </c>
      <c r="K7" s="107">
        <v>0</v>
      </c>
      <c r="L7" s="33">
        <v>0</v>
      </c>
      <c r="M7" s="33">
        <f>D7*K7</f>
        <v>0</v>
      </c>
      <c r="N7" s="29">
        <f>D7*L7</f>
        <v>0</v>
      </c>
      <c r="O7" s="32"/>
      <c r="P7" s="42"/>
      <c r="Q7" s="42"/>
      <c r="R7" s="42"/>
      <c r="S7" s="42"/>
      <c r="T7" s="42"/>
    </row>
    <row r="8" spans="1:20" ht="27.75" thickBot="1" x14ac:dyDescent="0.25">
      <c r="A8" s="124" t="s">
        <v>120</v>
      </c>
      <c r="B8" s="125">
        <f>B6</f>
        <v>2</v>
      </c>
      <c r="C8" s="125">
        <v>1</v>
      </c>
      <c r="D8" s="95">
        <f t="shared" si="0"/>
        <v>0.66666666666666663</v>
      </c>
      <c r="E8" s="90">
        <v>30</v>
      </c>
      <c r="F8" s="242">
        <f>F5*E8</f>
        <v>2610</v>
      </c>
      <c r="G8" s="126">
        <v>0</v>
      </c>
      <c r="H8" s="107">
        <f>H5*G8</f>
        <v>0</v>
      </c>
      <c r="I8" s="127">
        <f t="shared" si="2"/>
        <v>20</v>
      </c>
      <c r="J8" s="107">
        <f t="shared" si="1"/>
        <v>1740</v>
      </c>
      <c r="K8" s="107">
        <v>0</v>
      </c>
      <c r="L8" s="128">
        <v>0</v>
      </c>
      <c r="M8" s="128">
        <f>D8*K8</f>
        <v>0</v>
      </c>
      <c r="N8" s="107">
        <f>D8*L8</f>
        <v>0</v>
      </c>
      <c r="O8" s="32"/>
      <c r="P8" s="42"/>
      <c r="Q8" s="42"/>
      <c r="R8" s="42"/>
      <c r="S8" s="42"/>
      <c r="T8" s="42"/>
    </row>
    <row r="9" spans="1:20" ht="40.5" thickBot="1" x14ac:dyDescent="0.25">
      <c r="A9" s="124" t="s">
        <v>209</v>
      </c>
      <c r="B9" s="125">
        <v>0</v>
      </c>
      <c r="C9" s="125">
        <v>1</v>
      </c>
      <c r="D9" s="95">
        <f t="shared" si="0"/>
        <v>0</v>
      </c>
      <c r="E9" s="90">
        <v>50</v>
      </c>
      <c r="F9" s="242">
        <f>F5*E9</f>
        <v>4350</v>
      </c>
      <c r="G9" s="126">
        <v>293</v>
      </c>
      <c r="H9" s="107">
        <f>H5*G9</f>
        <v>28128</v>
      </c>
      <c r="I9" s="127">
        <f t="shared" si="2"/>
        <v>0</v>
      </c>
      <c r="J9" s="107">
        <f t="shared" si="1"/>
        <v>0</v>
      </c>
      <c r="K9" s="107">
        <v>0</v>
      </c>
      <c r="L9" s="128">
        <v>0</v>
      </c>
      <c r="M9" s="128">
        <v>0</v>
      </c>
      <c r="N9" s="107">
        <v>0</v>
      </c>
      <c r="O9" s="32"/>
      <c r="P9" s="42"/>
      <c r="Q9" s="42"/>
      <c r="R9" s="42"/>
      <c r="S9" s="42"/>
      <c r="T9" s="42"/>
    </row>
    <row r="10" spans="1:20" ht="40.5" thickBot="1" x14ac:dyDescent="0.25">
      <c r="A10" s="124" t="s">
        <v>210</v>
      </c>
      <c r="B10" s="125">
        <v>2</v>
      </c>
      <c r="C10" s="125">
        <v>1</v>
      </c>
      <c r="D10" s="95">
        <f t="shared" si="0"/>
        <v>0.66666666666666663</v>
      </c>
      <c r="E10" s="90">
        <v>25</v>
      </c>
      <c r="F10" s="242">
        <f>F5*E10</f>
        <v>2175</v>
      </c>
      <c r="G10" s="126">
        <v>146</v>
      </c>
      <c r="H10" s="107">
        <f>$H$5*G10</f>
        <v>14016</v>
      </c>
      <c r="I10" s="127">
        <f t="shared" si="2"/>
        <v>114</v>
      </c>
      <c r="J10" s="107">
        <f t="shared" si="1"/>
        <v>10794</v>
      </c>
      <c r="K10" s="107">
        <v>0</v>
      </c>
      <c r="L10" s="128">
        <v>0</v>
      </c>
      <c r="M10" s="128">
        <v>0</v>
      </c>
      <c r="N10" s="107">
        <v>0</v>
      </c>
      <c r="O10" s="9"/>
      <c r="P10" s="42"/>
      <c r="Q10" s="42"/>
      <c r="R10" s="42"/>
      <c r="S10" s="42"/>
      <c r="T10" s="42"/>
    </row>
    <row r="11" spans="1:20" ht="27.75" thickBot="1" x14ac:dyDescent="0.25">
      <c r="A11" s="124" t="s">
        <v>211</v>
      </c>
      <c r="B11" s="125">
        <f>B9</f>
        <v>0</v>
      </c>
      <c r="C11" s="125">
        <v>1</v>
      </c>
      <c r="D11" s="95">
        <f t="shared" si="0"/>
        <v>0</v>
      </c>
      <c r="E11" s="90">
        <v>42</v>
      </c>
      <c r="F11" s="242">
        <f>F5*E11</f>
        <v>3654</v>
      </c>
      <c r="G11" s="126">
        <v>0</v>
      </c>
      <c r="H11" s="107">
        <f t="shared" ref="H11:H12" si="3">$H$5*G11</f>
        <v>0</v>
      </c>
      <c r="I11" s="127">
        <f t="shared" si="2"/>
        <v>0</v>
      </c>
      <c r="J11" s="107">
        <f t="shared" si="1"/>
        <v>0</v>
      </c>
      <c r="K11" s="107">
        <v>0</v>
      </c>
      <c r="L11" s="128">
        <v>0</v>
      </c>
      <c r="M11" s="128">
        <v>0</v>
      </c>
      <c r="N11" s="107">
        <v>0</v>
      </c>
      <c r="O11" s="9"/>
      <c r="P11" s="42"/>
      <c r="Q11" s="42"/>
      <c r="R11" s="42"/>
      <c r="S11" s="42"/>
      <c r="T11" s="42"/>
    </row>
    <row r="12" spans="1:20" ht="53.25" thickBot="1" x14ac:dyDescent="0.25">
      <c r="A12" s="124" t="s">
        <v>212</v>
      </c>
      <c r="B12" s="125">
        <f>UNIVERSE!B19+UNIVERSE!B20</f>
        <v>2</v>
      </c>
      <c r="C12" s="125">
        <v>3</v>
      </c>
      <c r="D12" s="95">
        <f t="shared" si="0"/>
        <v>2</v>
      </c>
      <c r="E12" s="90">
        <v>32</v>
      </c>
      <c r="F12" s="242">
        <f>F5*E12</f>
        <v>2784</v>
      </c>
      <c r="G12" s="126">
        <v>0</v>
      </c>
      <c r="H12" s="107">
        <f t="shared" si="3"/>
        <v>0</v>
      </c>
      <c r="I12" s="127">
        <f t="shared" si="2"/>
        <v>64</v>
      </c>
      <c r="J12" s="107">
        <f t="shared" si="1"/>
        <v>5568</v>
      </c>
      <c r="K12" s="107">
        <v>0</v>
      </c>
      <c r="L12" s="128">
        <v>0</v>
      </c>
      <c r="M12" s="128">
        <f>D12*K12</f>
        <v>0</v>
      </c>
      <c r="N12" s="107">
        <f>D12*L12</f>
        <v>0</v>
      </c>
      <c r="O12" s="9"/>
      <c r="P12" s="42"/>
      <c r="Q12" s="42"/>
      <c r="R12" s="42"/>
      <c r="S12" s="42"/>
      <c r="T12" s="42"/>
    </row>
    <row r="13" spans="1:20" ht="26.25" thickBot="1" x14ac:dyDescent="0.25">
      <c r="A13" s="36"/>
      <c r="B13" s="37"/>
      <c r="C13" s="23" t="s">
        <v>70</v>
      </c>
      <c r="D13" s="135">
        <f>SUM(D6:D12)</f>
        <v>4.6666666666666661</v>
      </c>
      <c r="E13" s="38"/>
      <c r="F13" s="38"/>
      <c r="G13" s="38"/>
      <c r="H13" s="39" t="s">
        <v>20</v>
      </c>
      <c r="I13" s="136">
        <f>SUM(I6:I12)</f>
        <v>204.66666666666666</v>
      </c>
      <c r="J13" s="40">
        <f>SUM(J6:J12)</f>
        <v>18682</v>
      </c>
      <c r="K13" s="41"/>
      <c r="L13" s="33"/>
      <c r="M13" s="31">
        <f>SUM(M6:M12)</f>
        <v>0</v>
      </c>
      <c r="N13" s="33">
        <f>SUM(N6:N12)</f>
        <v>0</v>
      </c>
      <c r="O13" s="9"/>
      <c r="P13" s="42"/>
      <c r="Q13" s="42"/>
      <c r="R13" s="42"/>
      <c r="S13" s="42"/>
      <c r="T13" s="42"/>
    </row>
    <row r="14" spans="1:20" x14ac:dyDescent="0.2">
      <c r="A14" s="9"/>
      <c r="B14" s="9"/>
      <c r="C14" s="9"/>
      <c r="D14" s="9"/>
      <c r="E14" s="9"/>
      <c r="F14" s="9"/>
      <c r="G14" s="9"/>
      <c r="H14" s="9"/>
      <c r="I14" s="9"/>
      <c r="J14" s="9"/>
      <c r="K14" s="42"/>
      <c r="L14" s="42"/>
      <c r="M14" s="9"/>
      <c r="N14" s="9"/>
      <c r="O14" s="9"/>
      <c r="P14" s="42"/>
      <c r="Q14" s="42"/>
      <c r="R14" s="42"/>
      <c r="S14" s="42"/>
      <c r="T14" s="42"/>
    </row>
    <row r="15" spans="1:20" x14ac:dyDescent="0.2">
      <c r="A15" s="9"/>
      <c r="B15" s="9"/>
      <c r="C15" s="9"/>
      <c r="D15" s="9"/>
      <c r="E15" s="9"/>
      <c r="F15" s="9"/>
      <c r="G15" s="9"/>
      <c r="H15" s="9"/>
      <c r="I15" s="9"/>
      <c r="J15" s="9"/>
      <c r="K15" s="9"/>
      <c r="L15" s="9"/>
      <c r="M15" s="9"/>
      <c r="N15" s="9"/>
      <c r="O15" s="9"/>
      <c r="P15" s="42"/>
      <c r="Q15" s="42"/>
      <c r="R15" s="42"/>
      <c r="S15" s="42"/>
      <c r="T15" s="42"/>
    </row>
    <row r="16" spans="1:20" x14ac:dyDescent="0.2">
      <c r="A16" s="9" t="s">
        <v>88</v>
      </c>
      <c r="B16" s="9"/>
      <c r="C16" s="9"/>
      <c r="D16" s="9"/>
      <c r="E16" s="9"/>
      <c r="F16" s="9"/>
      <c r="G16" s="9"/>
      <c r="H16" s="9"/>
      <c r="I16" s="9"/>
      <c r="J16" s="9"/>
      <c r="K16" s="9"/>
      <c r="L16" s="9"/>
      <c r="M16" s="9"/>
      <c r="N16" s="9"/>
      <c r="O16" s="9"/>
      <c r="P16" s="42"/>
      <c r="Q16" s="42"/>
      <c r="R16" s="42"/>
      <c r="S16" s="42"/>
      <c r="T16" s="42"/>
    </row>
    <row r="17" spans="1:20" x14ac:dyDescent="0.2">
      <c r="A17" s="9" t="s">
        <v>87</v>
      </c>
      <c r="B17" s="9"/>
      <c r="C17" s="9"/>
      <c r="D17" s="9"/>
      <c r="E17" s="9"/>
      <c r="F17" s="9"/>
      <c r="G17" s="9"/>
      <c r="H17" s="9"/>
      <c r="I17" s="9"/>
      <c r="J17" s="9"/>
      <c r="K17" s="9"/>
      <c r="L17" s="9"/>
      <c r="M17" s="9"/>
      <c r="N17" s="9"/>
      <c r="O17" s="9"/>
      <c r="P17" s="42"/>
      <c r="Q17" s="42"/>
      <c r="R17" s="42"/>
      <c r="S17" s="42"/>
      <c r="T17" s="42"/>
    </row>
    <row r="18" spans="1:20" x14ac:dyDescent="0.2">
      <c r="A18" s="9" t="s">
        <v>213</v>
      </c>
      <c r="B18" s="9"/>
      <c r="C18" s="9"/>
      <c r="D18" s="9"/>
      <c r="E18" s="9"/>
      <c r="F18" s="9"/>
      <c r="G18" s="9"/>
      <c r="H18" s="9"/>
      <c r="I18" s="9"/>
      <c r="J18" s="9"/>
      <c r="K18" s="9"/>
      <c r="L18" s="9"/>
      <c r="M18" s="9"/>
      <c r="N18" s="9"/>
      <c r="O18" s="9"/>
      <c r="P18" s="42"/>
      <c r="Q18" s="42"/>
      <c r="R18" s="42"/>
      <c r="S18" s="42"/>
      <c r="T18" s="42"/>
    </row>
    <row r="19" spans="1:20" x14ac:dyDescent="0.2">
      <c r="A19" s="9" t="s">
        <v>172</v>
      </c>
      <c r="B19" s="9"/>
      <c r="C19" s="9"/>
      <c r="D19" s="9"/>
      <c r="E19" s="9"/>
      <c r="F19" s="9"/>
      <c r="G19" s="9"/>
      <c r="H19" s="9"/>
      <c r="I19" s="9"/>
      <c r="J19" s="9"/>
      <c r="K19" s="9"/>
      <c r="L19" s="9"/>
      <c r="M19" s="9"/>
      <c r="N19" s="9"/>
      <c r="O19" s="9"/>
      <c r="P19" s="42"/>
      <c r="Q19" s="42"/>
      <c r="R19" s="42"/>
      <c r="S19" s="42"/>
      <c r="T19" s="42"/>
    </row>
    <row r="20" spans="1:20" x14ac:dyDescent="0.2">
      <c r="A20" s="9" t="s">
        <v>89</v>
      </c>
      <c r="B20" s="9"/>
      <c r="C20" s="9"/>
      <c r="D20" s="9"/>
      <c r="E20" s="9"/>
      <c r="F20" s="9"/>
      <c r="G20" s="9"/>
      <c r="H20" s="9"/>
      <c r="I20" s="9"/>
      <c r="J20" s="9"/>
      <c r="K20" s="9"/>
      <c r="L20" s="9"/>
      <c r="M20" s="9"/>
      <c r="N20" s="9"/>
      <c r="O20" s="9"/>
      <c r="P20" s="42"/>
      <c r="Q20" s="42"/>
      <c r="R20" s="42"/>
      <c r="S20" s="42"/>
      <c r="T20" s="42"/>
    </row>
    <row r="21" spans="1:20" x14ac:dyDescent="0.2">
      <c r="A21" s="42"/>
      <c r="B21" s="9"/>
      <c r="C21" s="9"/>
      <c r="D21" s="9"/>
      <c r="E21" s="9"/>
      <c r="F21" s="9"/>
      <c r="G21" s="9"/>
      <c r="H21" s="9"/>
      <c r="I21" s="9"/>
      <c r="J21" s="9"/>
      <c r="K21" s="9"/>
      <c r="L21" s="9"/>
      <c r="M21" s="9"/>
      <c r="N21" s="9"/>
      <c r="O21" s="9"/>
      <c r="P21" s="42"/>
      <c r="Q21" s="42"/>
      <c r="R21" s="42"/>
      <c r="S21" s="42"/>
      <c r="T21" s="42"/>
    </row>
    <row r="22" spans="1:20" x14ac:dyDescent="0.2">
      <c r="A22" s="9" t="s">
        <v>71</v>
      </c>
      <c r="B22" s="9"/>
      <c r="C22" s="9"/>
      <c r="D22" s="9"/>
      <c r="E22" s="9"/>
      <c r="F22" s="9"/>
      <c r="G22" s="9"/>
      <c r="H22" s="9"/>
      <c r="I22" s="9"/>
      <c r="J22" s="9"/>
      <c r="K22" s="9"/>
      <c r="L22" s="9"/>
      <c r="M22" s="9"/>
      <c r="N22" s="9"/>
      <c r="O22" s="9"/>
      <c r="P22" s="42"/>
      <c r="Q22" s="42"/>
      <c r="R22" s="42"/>
      <c r="S22" s="42"/>
      <c r="T22" s="42"/>
    </row>
    <row r="23" spans="1:20" x14ac:dyDescent="0.2">
      <c r="A23" s="9"/>
      <c r="B23" s="9"/>
      <c r="C23" s="9"/>
      <c r="D23" s="9"/>
      <c r="E23" s="9"/>
      <c r="F23" s="9"/>
      <c r="G23" s="9"/>
      <c r="H23" s="9"/>
      <c r="I23" s="9"/>
      <c r="J23" s="9"/>
      <c r="K23" s="9"/>
      <c r="L23" s="9"/>
      <c r="M23" s="9"/>
      <c r="N23" s="9"/>
      <c r="O23" s="9"/>
      <c r="P23" s="42"/>
      <c r="Q23" s="42"/>
      <c r="R23" s="42"/>
      <c r="S23" s="42"/>
      <c r="T23" s="42"/>
    </row>
    <row r="24" spans="1:20" x14ac:dyDescent="0.2">
      <c r="A24" s="147"/>
      <c r="B24" s="42"/>
      <c r="C24" s="42"/>
      <c r="D24" s="42"/>
      <c r="E24" s="42"/>
      <c r="F24" s="42"/>
      <c r="G24" s="42"/>
      <c r="H24" s="42"/>
      <c r="I24" s="42"/>
      <c r="J24" s="42"/>
      <c r="K24" s="42"/>
      <c r="L24" s="42"/>
      <c r="M24" s="42"/>
      <c r="N24" s="42"/>
      <c r="O24" s="42"/>
      <c r="P24" s="42"/>
      <c r="Q24" s="42"/>
      <c r="R24" s="42"/>
      <c r="S24" s="42"/>
      <c r="T24" s="42"/>
    </row>
    <row r="25" spans="1:20" x14ac:dyDescent="0.2">
      <c r="A25" s="157"/>
      <c r="B25" s="158"/>
      <c r="C25" s="158"/>
      <c r="D25" s="158"/>
      <c r="E25" s="158"/>
      <c r="F25" s="158"/>
      <c r="G25" s="158"/>
      <c r="H25" s="158"/>
      <c r="I25" s="158"/>
      <c r="J25" s="158"/>
      <c r="K25" s="158"/>
      <c r="L25" s="158"/>
      <c r="M25" s="158"/>
      <c r="N25" s="158"/>
      <c r="O25" s="158"/>
      <c r="P25" s="158"/>
      <c r="Q25" s="42"/>
      <c r="R25" s="42"/>
      <c r="S25" s="42"/>
      <c r="T25" s="42"/>
    </row>
    <row r="26" spans="1:20" x14ac:dyDescent="0.2">
      <c r="A26" s="158"/>
      <c r="B26" s="159"/>
      <c r="C26" s="159"/>
      <c r="D26" s="159"/>
      <c r="E26" s="159"/>
      <c r="F26" s="159"/>
      <c r="G26" s="159"/>
      <c r="H26" s="159"/>
      <c r="I26" s="159"/>
      <c r="J26" s="159"/>
      <c r="K26" s="159"/>
      <c r="L26" s="159"/>
      <c r="M26" s="159"/>
      <c r="N26" s="159"/>
      <c r="O26" s="158"/>
      <c r="P26" s="158"/>
      <c r="Q26" s="42"/>
      <c r="R26" s="42"/>
      <c r="S26" s="42"/>
      <c r="T26" s="42"/>
    </row>
    <row r="27" spans="1:20" s="93" customFormat="1" x14ac:dyDescent="0.2">
      <c r="A27" s="160"/>
      <c r="B27" s="160"/>
      <c r="C27" s="160"/>
      <c r="D27" s="160"/>
      <c r="E27" s="160"/>
      <c r="F27" s="160"/>
      <c r="G27" s="160"/>
      <c r="H27" s="160"/>
      <c r="I27" s="160"/>
      <c r="J27" s="160"/>
      <c r="K27" s="161"/>
      <c r="L27" s="161"/>
      <c r="M27" s="161"/>
      <c r="N27" s="161"/>
      <c r="O27" s="162"/>
      <c r="P27" s="162"/>
      <c r="Q27" s="94"/>
      <c r="R27" s="94"/>
      <c r="S27" s="94"/>
      <c r="T27" s="94"/>
    </row>
    <row r="28" spans="1:20" x14ac:dyDescent="0.2">
      <c r="A28" s="159"/>
      <c r="B28" s="163"/>
      <c r="C28" s="163"/>
      <c r="D28" s="163"/>
      <c r="E28" s="164"/>
      <c r="F28" s="164"/>
      <c r="G28" s="165"/>
      <c r="H28" s="165"/>
      <c r="I28" s="165"/>
      <c r="J28" s="165"/>
      <c r="K28" s="158"/>
      <c r="L28" s="158"/>
      <c r="M28" s="158"/>
      <c r="N28" s="158"/>
      <c r="O28" s="158"/>
      <c r="P28" s="158"/>
      <c r="Q28" s="46"/>
      <c r="R28" s="47"/>
      <c r="S28" s="48"/>
      <c r="T28" s="49"/>
    </row>
    <row r="29" spans="1:20" ht="26.25" customHeight="1" x14ac:dyDescent="0.2">
      <c r="A29" s="166"/>
      <c r="B29" s="167"/>
      <c r="C29" s="168"/>
      <c r="D29" s="169"/>
      <c r="E29" s="168"/>
      <c r="F29" s="170"/>
      <c r="G29" s="171"/>
      <c r="H29" s="172"/>
      <c r="I29" s="168"/>
      <c r="J29" s="172"/>
      <c r="K29" s="172"/>
      <c r="L29" s="173"/>
      <c r="M29" s="173"/>
      <c r="N29" s="172"/>
      <c r="O29" s="158"/>
      <c r="P29" s="158"/>
      <c r="Q29" s="50"/>
      <c r="R29" s="51"/>
      <c r="S29" s="52"/>
      <c r="T29" s="51"/>
    </row>
    <row r="30" spans="1:20" x14ac:dyDescent="0.2">
      <c r="A30" s="166"/>
      <c r="B30" s="167"/>
      <c r="C30" s="168"/>
      <c r="D30" s="169"/>
      <c r="E30" s="168"/>
      <c r="F30" s="170"/>
      <c r="G30" s="171"/>
      <c r="H30" s="172"/>
      <c r="I30" s="168"/>
      <c r="J30" s="172"/>
      <c r="K30" s="172"/>
      <c r="L30" s="172"/>
      <c r="M30" s="173"/>
      <c r="N30" s="172"/>
      <c r="O30" s="158"/>
      <c r="P30" s="158"/>
      <c r="Q30" s="32"/>
      <c r="R30" s="32"/>
      <c r="S30" s="32"/>
      <c r="T30" s="9"/>
    </row>
    <row r="31" spans="1:20" x14ac:dyDescent="0.2">
      <c r="A31" s="174"/>
      <c r="B31" s="175"/>
      <c r="C31" s="176"/>
      <c r="D31" s="87"/>
      <c r="E31" s="176"/>
      <c r="F31" s="177"/>
      <c r="G31" s="178"/>
      <c r="H31" s="86"/>
      <c r="I31" s="176"/>
      <c r="J31" s="86"/>
      <c r="K31" s="86"/>
      <c r="L31" s="86"/>
      <c r="M31" s="86"/>
      <c r="N31" s="86"/>
      <c r="O31" s="158"/>
      <c r="P31" s="158"/>
      <c r="Q31" s="32"/>
      <c r="R31" s="32"/>
      <c r="S31" s="32"/>
      <c r="T31" s="42"/>
    </row>
    <row r="32" spans="1:20" x14ac:dyDescent="0.2">
      <c r="A32" s="174"/>
      <c r="B32" s="175"/>
      <c r="C32" s="176"/>
      <c r="D32" s="87"/>
      <c r="E32" s="176"/>
      <c r="F32" s="177"/>
      <c r="G32" s="179"/>
      <c r="H32" s="86"/>
      <c r="I32" s="176"/>
      <c r="J32" s="86"/>
      <c r="K32" s="86"/>
      <c r="L32" s="86"/>
      <c r="M32" s="86"/>
      <c r="N32" s="86"/>
      <c r="O32" s="158"/>
      <c r="P32" s="158"/>
      <c r="Q32" s="32"/>
      <c r="R32" s="32"/>
      <c r="S32" s="32"/>
      <c r="T32" s="42"/>
    </row>
    <row r="33" spans="1:20" ht="69.75" customHeight="1" x14ac:dyDescent="0.2">
      <c r="A33" s="174"/>
      <c r="B33" s="175"/>
      <c r="C33" s="176"/>
      <c r="D33" s="87"/>
      <c r="E33" s="176"/>
      <c r="F33" s="177"/>
      <c r="G33" s="178"/>
      <c r="H33" s="86"/>
      <c r="I33" s="176"/>
      <c r="J33" s="86"/>
      <c r="K33" s="86"/>
      <c r="L33" s="86"/>
      <c r="M33" s="86"/>
      <c r="N33" s="86"/>
      <c r="O33" s="158"/>
      <c r="P33" s="158"/>
      <c r="Q33" s="32"/>
      <c r="R33" s="32"/>
      <c r="S33" s="32"/>
      <c r="T33" s="32"/>
    </row>
    <row r="34" spans="1:20" x14ac:dyDescent="0.2">
      <c r="A34" s="163"/>
      <c r="B34" s="158"/>
      <c r="C34" s="166"/>
      <c r="D34" s="180"/>
      <c r="E34" s="163"/>
      <c r="F34" s="163"/>
      <c r="G34" s="163"/>
      <c r="H34" s="163"/>
      <c r="I34" s="168"/>
      <c r="J34" s="172"/>
      <c r="K34" s="86"/>
      <c r="L34" s="173"/>
      <c r="M34" s="173"/>
      <c r="N34" s="173"/>
      <c r="O34" s="172"/>
      <c r="P34" s="172"/>
      <c r="Q34" s="42"/>
      <c r="R34" s="42"/>
      <c r="S34" s="42"/>
      <c r="T34" s="42"/>
    </row>
    <row r="35" spans="1:20" x14ac:dyDescent="0.2">
      <c r="A35" s="163"/>
      <c r="B35" s="163"/>
      <c r="C35" s="163"/>
      <c r="D35" s="163"/>
      <c r="E35" s="163"/>
      <c r="F35" s="163"/>
      <c r="G35" s="163"/>
      <c r="H35" s="163"/>
      <c r="I35" s="163"/>
      <c r="J35" s="163"/>
      <c r="K35" s="173"/>
      <c r="L35" s="173"/>
      <c r="M35" s="163"/>
      <c r="N35" s="163"/>
      <c r="O35" s="158"/>
      <c r="P35" s="158"/>
      <c r="Q35" s="42"/>
      <c r="R35" s="42"/>
      <c r="S35" s="42"/>
      <c r="T35" s="42"/>
    </row>
    <row r="36" spans="1:20" x14ac:dyDescent="0.2">
      <c r="A36" s="163"/>
      <c r="B36" s="163"/>
      <c r="C36" s="163"/>
      <c r="D36" s="163"/>
      <c r="E36" s="163"/>
      <c r="F36" s="163"/>
      <c r="G36" s="163"/>
      <c r="H36" s="163"/>
      <c r="I36" s="163"/>
      <c r="J36" s="163"/>
      <c r="K36" s="158"/>
      <c r="L36" s="172"/>
      <c r="M36" s="158"/>
      <c r="N36" s="158"/>
      <c r="O36" s="158"/>
      <c r="P36" s="158"/>
      <c r="Q36" s="42"/>
      <c r="R36" s="42"/>
      <c r="S36" s="42"/>
      <c r="T36" s="42"/>
    </row>
    <row r="37" spans="1:20" x14ac:dyDescent="0.2">
      <c r="A37" s="163"/>
      <c r="B37" s="158"/>
      <c r="C37" s="158"/>
      <c r="D37" s="158"/>
      <c r="E37" s="158"/>
      <c r="F37" s="158"/>
      <c r="G37" s="158"/>
      <c r="H37" s="158"/>
      <c r="I37" s="158"/>
      <c r="J37" s="158"/>
      <c r="K37" s="158"/>
      <c r="L37" s="158"/>
      <c r="M37" s="158"/>
      <c r="N37" s="158"/>
      <c r="O37" s="158"/>
      <c r="P37" s="158"/>
      <c r="Q37" s="42"/>
      <c r="R37" s="42"/>
      <c r="S37" s="42"/>
      <c r="T37" s="42"/>
    </row>
    <row r="38" spans="1:20" x14ac:dyDescent="0.2">
      <c r="A38" s="163"/>
      <c r="B38" s="158"/>
      <c r="C38" s="158"/>
      <c r="D38" s="158"/>
      <c r="E38" s="158"/>
      <c r="F38" s="158"/>
      <c r="G38" s="158"/>
      <c r="H38" s="158"/>
      <c r="I38" s="158"/>
      <c r="J38" s="158"/>
      <c r="K38" s="158"/>
      <c r="L38" s="158"/>
      <c r="M38" s="158"/>
      <c r="N38" s="158"/>
      <c r="O38" s="158"/>
      <c r="P38" s="158"/>
      <c r="Q38" s="42"/>
      <c r="R38" s="42"/>
      <c r="S38" s="42"/>
      <c r="T38" s="42"/>
    </row>
    <row r="39" spans="1:20" x14ac:dyDescent="0.2">
      <c r="A39" s="158"/>
      <c r="B39" s="158"/>
      <c r="C39" s="158"/>
      <c r="D39" s="158"/>
      <c r="E39" s="158"/>
      <c r="F39" s="158"/>
      <c r="G39" s="158"/>
      <c r="H39" s="158"/>
      <c r="I39" s="158"/>
      <c r="J39" s="158"/>
      <c r="K39" s="158"/>
      <c r="L39" s="158"/>
      <c r="M39" s="158"/>
      <c r="N39" s="158"/>
      <c r="O39" s="158"/>
      <c r="P39" s="158"/>
      <c r="Q39" s="42"/>
      <c r="R39" s="42"/>
      <c r="S39" s="42"/>
      <c r="T39" s="42"/>
    </row>
    <row r="40" spans="1:20" x14ac:dyDescent="0.2">
      <c r="A40" s="158"/>
      <c r="B40" s="158"/>
      <c r="C40" s="158"/>
      <c r="D40" s="158"/>
      <c r="E40" s="158"/>
      <c r="F40" s="181"/>
      <c r="G40" s="181"/>
      <c r="H40" s="158"/>
      <c r="I40" s="158"/>
      <c r="J40" s="158"/>
      <c r="K40" s="158"/>
      <c r="L40" s="158"/>
      <c r="M40" s="158"/>
      <c r="N40" s="158"/>
      <c r="O40" s="158"/>
      <c r="P40" s="158"/>
      <c r="Q40" s="42"/>
      <c r="R40" s="42"/>
      <c r="S40" s="42"/>
      <c r="T40" s="42"/>
    </row>
    <row r="41" spans="1:20" x14ac:dyDescent="0.2">
      <c r="A41" s="182"/>
      <c r="B41" s="158"/>
      <c r="C41" s="158"/>
      <c r="D41" s="158"/>
      <c r="E41" s="158"/>
      <c r="F41" s="181"/>
      <c r="G41" s="181"/>
      <c r="H41" s="158"/>
      <c r="I41" s="158"/>
      <c r="J41" s="158"/>
      <c r="K41" s="158"/>
      <c r="L41" s="158"/>
      <c r="M41" s="158"/>
      <c r="N41" s="158"/>
      <c r="O41" s="158"/>
      <c r="P41" s="158"/>
      <c r="Q41" s="42"/>
      <c r="R41" s="42"/>
      <c r="S41" s="42"/>
      <c r="T41" s="42"/>
    </row>
    <row r="42" spans="1:20" x14ac:dyDescent="0.2">
      <c r="A42" s="158"/>
      <c r="B42" s="158"/>
      <c r="C42" s="158"/>
      <c r="D42" s="158"/>
      <c r="E42" s="158"/>
      <c r="F42" s="181"/>
      <c r="G42" s="181"/>
      <c r="H42" s="158"/>
      <c r="I42" s="158"/>
      <c r="J42" s="158"/>
      <c r="K42" s="158"/>
      <c r="L42" s="158"/>
      <c r="M42" s="158"/>
      <c r="N42" s="158"/>
      <c r="O42" s="158"/>
      <c r="P42" s="158"/>
      <c r="Q42" s="42"/>
      <c r="R42" s="42"/>
      <c r="S42" s="42"/>
      <c r="T42" s="42"/>
    </row>
    <row r="43" spans="1:20" x14ac:dyDescent="0.2">
      <c r="A43" s="42"/>
      <c r="B43" s="42"/>
      <c r="C43" s="42"/>
      <c r="D43" s="42"/>
      <c r="E43" s="42"/>
      <c r="F43" s="100"/>
      <c r="G43" s="100"/>
      <c r="H43" s="42"/>
      <c r="I43" s="42"/>
      <c r="J43" s="42"/>
      <c r="K43" s="42"/>
      <c r="L43" s="42"/>
      <c r="M43" s="42"/>
      <c r="N43" s="42"/>
      <c r="O43" s="42"/>
      <c r="P43" s="42"/>
      <c r="Q43" s="42"/>
      <c r="R43" s="42"/>
      <c r="S43" s="42"/>
      <c r="T43" s="42"/>
    </row>
    <row r="44" spans="1:20" x14ac:dyDescent="0.2">
      <c r="A44" s="42"/>
      <c r="B44" s="42"/>
      <c r="C44" s="42"/>
      <c r="D44" s="42"/>
      <c r="E44" s="42"/>
      <c r="F44" s="100"/>
      <c r="G44" s="100"/>
      <c r="H44" s="42"/>
      <c r="I44" s="42"/>
      <c r="J44" s="42"/>
      <c r="K44" s="42"/>
      <c r="L44" s="42"/>
      <c r="M44" s="42"/>
      <c r="N44" s="42"/>
      <c r="O44" s="42"/>
      <c r="P44" s="42"/>
      <c r="Q44" s="42"/>
      <c r="R44" s="42"/>
      <c r="S44" s="42"/>
      <c r="T44" s="42"/>
    </row>
    <row r="45" spans="1:20" x14ac:dyDescent="0.2">
      <c r="A45" s="42"/>
      <c r="B45" s="42"/>
      <c r="C45" s="42"/>
      <c r="D45" s="42"/>
      <c r="E45" s="42"/>
      <c r="F45" s="100"/>
      <c r="G45" s="42"/>
      <c r="H45" s="42"/>
      <c r="I45" s="42"/>
      <c r="J45" s="42"/>
      <c r="K45" s="42"/>
      <c r="L45" s="42"/>
      <c r="M45" s="42"/>
      <c r="N45" s="42"/>
      <c r="O45" s="42"/>
      <c r="P45" s="42"/>
      <c r="Q45" s="42"/>
      <c r="R45" s="42"/>
      <c r="S45" s="42"/>
      <c r="T45" s="42"/>
    </row>
    <row r="46" spans="1:20" x14ac:dyDescent="0.2">
      <c r="A46" s="42"/>
      <c r="B46" s="42"/>
      <c r="C46" s="42"/>
      <c r="D46" s="42"/>
      <c r="E46" s="42"/>
      <c r="F46" s="100"/>
      <c r="G46" s="42"/>
      <c r="H46" s="42"/>
      <c r="I46" s="42"/>
      <c r="J46" s="42"/>
      <c r="K46" s="42"/>
      <c r="L46" s="42"/>
      <c r="M46" s="42"/>
      <c r="N46" s="42"/>
      <c r="O46" s="42"/>
      <c r="P46" s="42"/>
      <c r="Q46" s="42"/>
      <c r="R46" s="42"/>
      <c r="S46" s="42"/>
      <c r="T46" s="42"/>
    </row>
    <row r="47" spans="1:20" x14ac:dyDescent="0.2">
      <c r="A47" s="42"/>
      <c r="B47" s="42"/>
      <c r="C47" s="42"/>
      <c r="D47" s="42"/>
      <c r="E47" s="42"/>
      <c r="F47" s="42"/>
      <c r="G47" s="42"/>
      <c r="H47" s="42"/>
      <c r="I47" s="42"/>
      <c r="J47" s="42"/>
      <c r="K47" s="42"/>
      <c r="L47" s="42"/>
      <c r="M47" s="42"/>
      <c r="N47" s="42"/>
      <c r="O47" s="42"/>
      <c r="P47" s="42"/>
      <c r="Q47" s="42"/>
      <c r="R47" s="42"/>
      <c r="S47" s="42"/>
      <c r="T47" s="42"/>
    </row>
    <row r="48" spans="1:20" x14ac:dyDescent="0.2">
      <c r="A48" s="42"/>
      <c r="B48" s="42"/>
      <c r="C48" s="42"/>
      <c r="D48" s="42"/>
      <c r="E48" s="42"/>
      <c r="F48" s="42"/>
      <c r="G48" s="42"/>
      <c r="H48" s="42"/>
      <c r="I48" s="42"/>
      <c r="J48" s="42"/>
      <c r="K48" s="42"/>
      <c r="L48" s="42"/>
      <c r="M48" s="42"/>
      <c r="N48" s="42"/>
      <c r="O48" s="42"/>
      <c r="P48" s="42"/>
      <c r="Q48" s="42"/>
      <c r="R48" s="42"/>
      <c r="S48" s="42"/>
      <c r="T48" s="42"/>
    </row>
    <row r="49" spans="1:20" x14ac:dyDescent="0.2">
      <c r="A49" s="42"/>
      <c r="B49" s="42"/>
      <c r="C49" s="42"/>
      <c r="D49" s="42"/>
      <c r="E49" s="42"/>
      <c r="F49" s="42"/>
      <c r="G49" s="42"/>
      <c r="H49" s="42"/>
      <c r="I49" s="42"/>
      <c r="J49" s="42"/>
      <c r="K49" s="42"/>
      <c r="L49" s="42"/>
      <c r="M49" s="42"/>
      <c r="N49" s="42"/>
      <c r="O49" s="42"/>
      <c r="P49" s="42"/>
      <c r="Q49" s="42"/>
      <c r="R49" s="42"/>
      <c r="S49" s="42"/>
      <c r="T49" s="42"/>
    </row>
    <row r="50" spans="1:20" x14ac:dyDescent="0.2">
      <c r="A50" s="42"/>
      <c r="B50" s="42"/>
      <c r="C50" s="42"/>
      <c r="D50" s="42"/>
      <c r="E50" s="42"/>
      <c r="F50" s="42"/>
      <c r="G50" s="42"/>
      <c r="H50" s="42"/>
      <c r="I50" s="42"/>
      <c r="J50" s="42"/>
      <c r="K50" s="42"/>
      <c r="L50" s="42"/>
      <c r="M50" s="42"/>
      <c r="N50" s="42"/>
      <c r="O50" s="42"/>
      <c r="P50" s="42"/>
      <c r="Q50" s="42"/>
      <c r="R50" s="42"/>
      <c r="S50" s="42"/>
      <c r="T50" s="42"/>
    </row>
    <row r="51" spans="1:20" x14ac:dyDescent="0.2">
      <c r="A51" s="42"/>
      <c r="B51" s="42"/>
      <c r="C51" s="42"/>
      <c r="D51" s="42"/>
      <c r="E51" s="42"/>
      <c r="F51" s="42"/>
      <c r="G51" s="42"/>
      <c r="H51" s="42"/>
      <c r="I51" s="42"/>
      <c r="J51" s="42"/>
      <c r="K51" s="42"/>
      <c r="L51" s="42"/>
      <c r="M51" s="42"/>
      <c r="N51" s="42"/>
      <c r="O51" s="42"/>
      <c r="P51" s="42"/>
      <c r="Q51" s="42"/>
      <c r="R51" s="42"/>
      <c r="S51" s="42"/>
      <c r="T51" s="42"/>
    </row>
    <row r="52" spans="1:20" x14ac:dyDescent="0.2">
      <c r="A52" s="42"/>
      <c r="B52" s="42"/>
      <c r="C52" s="42"/>
      <c r="D52" s="42"/>
      <c r="E52" s="42"/>
      <c r="F52" s="42"/>
      <c r="G52" s="42"/>
      <c r="H52" s="42"/>
      <c r="I52" s="42"/>
      <c r="J52" s="42"/>
      <c r="K52" s="42"/>
      <c r="L52" s="42"/>
      <c r="M52" s="42"/>
      <c r="N52" s="42"/>
      <c r="O52" s="42"/>
      <c r="P52" s="42"/>
      <c r="Q52" s="42"/>
      <c r="R52" s="42"/>
      <c r="S52" s="42"/>
      <c r="T52" s="42"/>
    </row>
    <row r="53" spans="1:20" x14ac:dyDescent="0.2">
      <c r="A53" s="42"/>
      <c r="B53" s="42"/>
      <c r="C53" s="42"/>
      <c r="D53" s="42"/>
      <c r="E53" s="42"/>
      <c r="F53" s="42"/>
      <c r="G53" s="42"/>
      <c r="H53" s="42"/>
      <c r="I53" s="42"/>
      <c r="J53" s="42"/>
      <c r="K53" s="42"/>
      <c r="L53" s="42"/>
      <c r="M53" s="42"/>
      <c r="N53" s="42"/>
      <c r="O53" s="42"/>
      <c r="P53" s="42"/>
      <c r="Q53" s="42"/>
      <c r="R53" s="42"/>
      <c r="S53" s="42"/>
      <c r="T53" s="42"/>
    </row>
    <row r="54" spans="1:20" x14ac:dyDescent="0.2">
      <c r="A54" s="42"/>
      <c r="B54" s="42"/>
      <c r="C54" s="42"/>
      <c r="D54" s="42"/>
      <c r="E54" s="42"/>
      <c r="F54" s="42"/>
      <c r="G54" s="42"/>
      <c r="H54" s="42"/>
      <c r="I54" s="42"/>
      <c r="J54" s="42"/>
      <c r="K54" s="42"/>
      <c r="L54" s="42"/>
      <c r="M54" s="42"/>
      <c r="N54" s="42"/>
      <c r="O54" s="42"/>
      <c r="P54" s="42"/>
      <c r="Q54" s="42"/>
      <c r="R54" s="42"/>
      <c r="S54" s="42"/>
      <c r="T54" s="42"/>
    </row>
    <row r="55" spans="1:20" x14ac:dyDescent="0.2">
      <c r="A55" s="42"/>
      <c r="B55" s="42"/>
      <c r="C55" s="42"/>
      <c r="D55" s="42"/>
      <c r="E55" s="42"/>
      <c r="F55" s="42"/>
      <c r="G55" s="42"/>
      <c r="H55" s="42"/>
      <c r="I55" s="42"/>
      <c r="J55" s="42"/>
      <c r="K55" s="42"/>
      <c r="L55" s="42"/>
      <c r="M55" s="42"/>
      <c r="N55" s="42"/>
      <c r="O55" s="42"/>
      <c r="P55" s="42"/>
      <c r="Q55" s="42"/>
      <c r="R55" s="42"/>
      <c r="S55" s="42"/>
      <c r="T55" s="42"/>
    </row>
    <row r="56" spans="1:20" x14ac:dyDescent="0.2">
      <c r="A56" s="42"/>
      <c r="B56" s="42"/>
      <c r="C56" s="42"/>
      <c r="D56" s="42"/>
      <c r="E56" s="42"/>
      <c r="F56" s="42"/>
      <c r="G56" s="42"/>
      <c r="H56" s="42"/>
      <c r="I56" s="42"/>
      <c r="J56" s="42"/>
      <c r="K56" s="42"/>
      <c r="L56" s="42"/>
      <c r="M56" s="42"/>
      <c r="N56" s="42"/>
      <c r="O56" s="42"/>
      <c r="P56" s="42"/>
      <c r="Q56" s="42"/>
      <c r="R56" s="42"/>
      <c r="S56" s="42"/>
      <c r="T56" s="42"/>
    </row>
    <row r="57" spans="1:20" x14ac:dyDescent="0.2">
      <c r="A57" s="42"/>
      <c r="B57" s="42"/>
      <c r="C57" s="42"/>
      <c r="D57" s="42"/>
      <c r="E57" s="42"/>
      <c r="F57" s="42"/>
      <c r="G57" s="42"/>
      <c r="H57" s="42"/>
      <c r="I57" s="42"/>
      <c r="J57" s="42"/>
      <c r="K57" s="42"/>
      <c r="L57" s="42"/>
      <c r="M57" s="42"/>
      <c r="N57" s="42"/>
      <c r="O57" s="42"/>
      <c r="P57" s="42"/>
      <c r="Q57" s="42"/>
      <c r="R57" s="42"/>
      <c r="S57" s="42"/>
      <c r="T57" s="42"/>
    </row>
    <row r="58" spans="1:20" x14ac:dyDescent="0.2">
      <c r="A58" s="42"/>
      <c r="B58" s="42"/>
      <c r="C58" s="42"/>
      <c r="D58" s="42"/>
      <c r="E58" s="42"/>
      <c r="F58" s="42"/>
      <c r="G58" s="42"/>
      <c r="H58" s="42"/>
      <c r="I58" s="42"/>
      <c r="J58" s="42"/>
      <c r="K58" s="42"/>
      <c r="L58" s="42"/>
      <c r="M58" s="42"/>
      <c r="N58" s="42"/>
      <c r="O58" s="42"/>
      <c r="P58" s="42"/>
      <c r="Q58" s="42"/>
      <c r="R58" s="42"/>
      <c r="S58" s="42"/>
      <c r="T58" s="42"/>
    </row>
    <row r="59" spans="1:20" x14ac:dyDescent="0.2">
      <c r="A59" s="42"/>
      <c r="B59" s="42"/>
      <c r="C59" s="42"/>
      <c r="D59" s="42"/>
      <c r="E59" s="42"/>
      <c r="F59" s="42"/>
      <c r="G59" s="42"/>
      <c r="H59" s="42"/>
      <c r="I59" s="42"/>
      <c r="J59" s="42"/>
      <c r="K59" s="42"/>
      <c r="L59" s="42"/>
      <c r="M59" s="42"/>
      <c r="N59" s="42"/>
      <c r="O59" s="42"/>
      <c r="P59" s="42"/>
      <c r="Q59" s="42"/>
      <c r="R59" s="42"/>
      <c r="S59" s="42"/>
      <c r="T59" s="42"/>
    </row>
    <row r="60" spans="1:20" x14ac:dyDescent="0.2">
      <c r="A60" s="42"/>
      <c r="B60" s="42"/>
      <c r="C60" s="42"/>
      <c r="D60" s="42"/>
      <c r="E60" s="42"/>
      <c r="F60" s="42"/>
      <c r="G60" s="42"/>
      <c r="H60" s="42"/>
      <c r="I60" s="42"/>
      <c r="J60" s="42"/>
      <c r="K60" s="42"/>
      <c r="L60" s="42"/>
      <c r="M60" s="42"/>
      <c r="N60" s="42"/>
      <c r="O60" s="42"/>
      <c r="P60" s="42"/>
      <c r="Q60" s="42"/>
      <c r="R60" s="42"/>
      <c r="S60" s="42"/>
      <c r="T60" s="42"/>
    </row>
    <row r="61" spans="1:20" x14ac:dyDescent="0.2">
      <c r="A61" s="42"/>
      <c r="B61" s="42"/>
      <c r="C61" s="42"/>
      <c r="D61" s="42"/>
      <c r="E61" s="42"/>
      <c r="F61" s="42"/>
      <c r="G61" s="42"/>
      <c r="H61" s="42"/>
      <c r="I61" s="42"/>
      <c r="J61" s="42"/>
      <c r="K61" s="42"/>
      <c r="L61" s="42"/>
      <c r="M61" s="42"/>
      <c r="N61" s="42"/>
      <c r="O61" s="42"/>
      <c r="P61" s="42"/>
      <c r="Q61" s="42"/>
      <c r="R61" s="42"/>
      <c r="S61" s="42"/>
      <c r="T61" s="42"/>
    </row>
    <row r="62" spans="1:20" x14ac:dyDescent="0.2">
      <c r="A62" s="42"/>
      <c r="B62" s="42"/>
      <c r="C62" s="42"/>
      <c r="D62" s="42"/>
      <c r="E62" s="42"/>
      <c r="F62" s="42"/>
      <c r="G62" s="42"/>
      <c r="H62" s="42"/>
      <c r="I62" s="42"/>
      <c r="J62" s="42"/>
      <c r="K62" s="42"/>
      <c r="L62" s="42"/>
      <c r="M62" s="42"/>
      <c r="N62" s="42"/>
      <c r="O62" s="42"/>
      <c r="P62" s="42"/>
      <c r="Q62" s="42"/>
      <c r="R62" s="42"/>
      <c r="S62" s="42"/>
      <c r="T62" s="42"/>
    </row>
    <row r="63" spans="1:20" x14ac:dyDescent="0.2">
      <c r="A63" s="42"/>
      <c r="B63" s="42"/>
      <c r="C63" s="42"/>
      <c r="D63" s="42"/>
      <c r="E63" s="42"/>
      <c r="F63" s="42"/>
      <c r="G63" s="42"/>
      <c r="H63" s="42"/>
      <c r="I63" s="42"/>
      <c r="J63" s="42"/>
      <c r="K63" s="42"/>
      <c r="L63" s="42"/>
      <c r="M63" s="42"/>
      <c r="N63" s="42"/>
      <c r="O63" s="42"/>
      <c r="P63" s="42"/>
      <c r="Q63" s="42"/>
      <c r="R63" s="42"/>
      <c r="S63" s="42"/>
      <c r="T63" s="42"/>
    </row>
    <row r="64" spans="1:20" x14ac:dyDescent="0.2">
      <c r="A64" s="42"/>
      <c r="B64" s="42"/>
      <c r="C64" s="42"/>
      <c r="D64" s="42"/>
      <c r="E64" s="42"/>
      <c r="F64" s="42"/>
      <c r="G64" s="42"/>
      <c r="H64" s="42"/>
      <c r="I64" s="42"/>
      <c r="J64" s="42"/>
      <c r="K64" s="42"/>
      <c r="L64" s="42"/>
      <c r="M64" s="42"/>
      <c r="N64" s="42"/>
      <c r="O64" s="42"/>
      <c r="P64" s="42"/>
      <c r="Q64" s="42"/>
      <c r="R64" s="42"/>
      <c r="S64" s="42"/>
      <c r="T64" s="42"/>
    </row>
  </sheetData>
  <pageMargins left="0.75" right="0.75" top="1" bottom="1" header="0.5" footer="0.5"/>
  <pageSetup scale="76" fitToHeight="0" orientation="landscape" r:id="rId1"/>
  <headerFooter alignWithMargins="0">
    <oddFooter>&amp;C&amp;15Ex-3</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O45"/>
  <sheetViews>
    <sheetView showGridLines="0" defaultGridColor="0" colorId="22" zoomScaleNormal="100" zoomScaleSheetLayoutView="100" workbookViewId="0"/>
  </sheetViews>
  <sheetFormatPr defaultColWidth="9.7109375" defaultRowHeight="12.75" x14ac:dyDescent="0.2"/>
  <cols>
    <col min="1" max="1" width="17.5703125" customWidth="1"/>
    <col min="2" max="2" width="12.28515625" customWidth="1"/>
    <col min="3" max="3" width="11.28515625" customWidth="1"/>
    <col min="4" max="4" width="11.42578125" customWidth="1"/>
    <col min="5" max="5" width="11.28515625" customWidth="1"/>
    <col min="6" max="6" width="10.42578125" customWidth="1"/>
    <col min="7" max="7" width="11" customWidth="1"/>
    <col min="8" max="8" width="10.85546875" customWidth="1"/>
    <col min="10" max="10" width="13.5703125" customWidth="1"/>
    <col min="11" max="15" width="11.7109375" customWidth="1"/>
  </cols>
  <sheetData>
    <row r="1" spans="1:15" x14ac:dyDescent="0.2">
      <c r="A1" s="8" t="s">
        <v>214</v>
      </c>
      <c r="B1" s="42"/>
      <c r="C1" s="42"/>
      <c r="D1" s="42"/>
      <c r="E1" s="42"/>
      <c r="F1" s="42"/>
      <c r="G1" s="42"/>
      <c r="H1" s="42"/>
      <c r="I1" s="42"/>
      <c r="J1" s="42"/>
      <c r="K1" s="42"/>
      <c r="L1" s="42"/>
      <c r="M1" s="42"/>
      <c r="N1" s="42"/>
      <c r="O1" s="42"/>
    </row>
    <row r="2" spans="1:15" x14ac:dyDescent="0.2">
      <c r="A2" s="8" t="s">
        <v>179</v>
      </c>
      <c r="B2" s="42"/>
      <c r="C2" s="42"/>
      <c r="D2" s="42"/>
      <c r="E2" s="42"/>
      <c r="F2" s="42"/>
      <c r="G2" s="42"/>
      <c r="H2" s="42"/>
      <c r="I2" s="42"/>
      <c r="J2" s="42"/>
      <c r="K2" s="42"/>
      <c r="L2" s="42"/>
      <c r="M2" s="42"/>
      <c r="N2" s="42"/>
      <c r="O2" s="42"/>
    </row>
    <row r="3" spans="1:15" x14ac:dyDescent="0.2">
      <c r="A3" s="10"/>
      <c r="B3" s="10"/>
      <c r="C3" s="10"/>
      <c r="D3" s="10"/>
      <c r="E3" s="10"/>
      <c r="F3" s="10"/>
      <c r="G3" s="10"/>
      <c r="H3" s="10"/>
      <c r="I3" s="10"/>
      <c r="J3" s="10"/>
      <c r="K3" s="10"/>
      <c r="L3" s="10"/>
      <c r="M3" s="10"/>
      <c r="N3" s="10"/>
      <c r="O3" s="10"/>
    </row>
    <row r="4" spans="1:15" s="93" customFormat="1" ht="40.5" thickBot="1" x14ac:dyDescent="0.25">
      <c r="A4" s="10" t="s">
        <v>6</v>
      </c>
      <c r="B4" s="11" t="s">
        <v>7</v>
      </c>
      <c r="C4" s="11" t="s">
        <v>57</v>
      </c>
      <c r="D4" s="11" t="s">
        <v>8</v>
      </c>
      <c r="E4" s="91" t="s">
        <v>51</v>
      </c>
      <c r="F4" s="91" t="s">
        <v>9</v>
      </c>
      <c r="G4" s="11" t="s">
        <v>10</v>
      </c>
      <c r="H4" s="11" t="s">
        <v>11</v>
      </c>
      <c r="I4" s="11" t="s">
        <v>12</v>
      </c>
      <c r="J4" s="11" t="s">
        <v>50</v>
      </c>
      <c r="K4" s="92" t="s">
        <v>52</v>
      </c>
      <c r="L4" s="92" t="s">
        <v>14</v>
      </c>
      <c r="M4" s="92" t="s">
        <v>15</v>
      </c>
      <c r="N4" s="92" t="s">
        <v>16</v>
      </c>
      <c r="O4" s="10"/>
    </row>
    <row r="5" spans="1:15" ht="13.5" thickBot="1" x14ac:dyDescent="0.25">
      <c r="A5" s="14" t="s">
        <v>17</v>
      </c>
      <c r="B5" s="15"/>
      <c r="C5" s="16"/>
      <c r="D5" s="30"/>
      <c r="E5" s="17"/>
      <c r="F5" s="18">
        <f>RATES!B10</f>
        <v>87</v>
      </c>
      <c r="G5" s="21"/>
      <c r="H5" s="19">
        <f>RATES!B6</f>
        <v>96</v>
      </c>
      <c r="I5" s="19"/>
      <c r="J5" s="20"/>
      <c r="K5" s="21"/>
      <c r="L5" s="22"/>
      <c r="M5" s="22"/>
      <c r="N5" s="22"/>
      <c r="O5" s="9"/>
    </row>
    <row r="6" spans="1:15" ht="31.5" customHeight="1" thickBot="1" x14ac:dyDescent="0.25">
      <c r="A6" s="124" t="s">
        <v>230</v>
      </c>
      <c r="B6" s="96">
        <v>15</v>
      </c>
      <c r="C6" s="96">
        <v>1</v>
      </c>
      <c r="D6" s="95">
        <f t="shared" ref="D6:D11" si="0">B6*C6/3</f>
        <v>5</v>
      </c>
      <c r="E6" s="90">
        <v>42</v>
      </c>
      <c r="F6" s="215">
        <f>F5*E6</f>
        <v>3654</v>
      </c>
      <c r="G6" s="111">
        <v>0</v>
      </c>
      <c r="H6" s="107">
        <f>G6*H5</f>
        <v>0</v>
      </c>
      <c r="I6" s="90">
        <f>D6*(E6+G6)</f>
        <v>210</v>
      </c>
      <c r="J6" s="107">
        <f t="shared" ref="J6:J11" si="1">D6*(F6+H6)</f>
        <v>18270</v>
      </c>
      <c r="K6" s="107">
        <v>0</v>
      </c>
      <c r="L6" s="128">
        <v>0</v>
      </c>
      <c r="M6" s="128">
        <f t="shared" ref="M6:M11" si="2">D6*K6</f>
        <v>0</v>
      </c>
      <c r="N6" s="107">
        <f t="shared" ref="N6:N11" si="3">D6*L6</f>
        <v>0</v>
      </c>
      <c r="O6" s="102"/>
    </row>
    <row r="7" spans="1:15" ht="26.25" thickBot="1" x14ac:dyDescent="0.25">
      <c r="A7" s="124" t="s">
        <v>25</v>
      </c>
      <c r="B7" s="111">
        <f>UNIVERSE!B17</f>
        <v>23</v>
      </c>
      <c r="C7" s="111">
        <v>3</v>
      </c>
      <c r="D7" s="95">
        <f t="shared" si="0"/>
        <v>23</v>
      </c>
      <c r="E7" s="90">
        <v>100</v>
      </c>
      <c r="F7" s="215">
        <f>F5*E7</f>
        <v>8700</v>
      </c>
      <c r="G7" s="111">
        <v>764</v>
      </c>
      <c r="H7" s="107">
        <f>G7*H5</f>
        <v>73344</v>
      </c>
      <c r="I7" s="90">
        <f t="shared" ref="I7:I11" si="4">D7*(E7+G7)</f>
        <v>19872</v>
      </c>
      <c r="J7" s="107">
        <f t="shared" si="1"/>
        <v>1887012</v>
      </c>
      <c r="K7" s="107">
        <v>0</v>
      </c>
      <c r="L7" s="107">
        <v>0</v>
      </c>
      <c r="M7" s="107">
        <f t="shared" si="2"/>
        <v>0</v>
      </c>
      <c r="N7" s="107">
        <f t="shared" si="3"/>
        <v>0</v>
      </c>
      <c r="O7" s="102"/>
    </row>
    <row r="8" spans="1:15" ht="43.5" customHeight="1" thickBot="1" x14ac:dyDescent="0.25">
      <c r="A8" s="124" t="s">
        <v>167</v>
      </c>
      <c r="B8" s="111">
        <f>UNIVERSE!B17</f>
        <v>23</v>
      </c>
      <c r="C8" s="111">
        <v>3</v>
      </c>
      <c r="D8" s="95">
        <f t="shared" si="0"/>
        <v>23</v>
      </c>
      <c r="E8" s="90">
        <v>64</v>
      </c>
      <c r="F8" s="215">
        <f>F5*13</f>
        <v>1131</v>
      </c>
      <c r="G8" s="96">
        <v>0</v>
      </c>
      <c r="H8" s="107">
        <f>G8*H5</f>
        <v>0</v>
      </c>
      <c r="I8" s="90">
        <f t="shared" si="4"/>
        <v>1472</v>
      </c>
      <c r="J8" s="107">
        <f t="shared" si="1"/>
        <v>26013</v>
      </c>
      <c r="K8" s="107">
        <f>'Exhibit 3'!K12</f>
        <v>1339.8265418502206</v>
      </c>
      <c r="L8" s="128">
        <v>0</v>
      </c>
      <c r="M8" s="128">
        <f t="shared" si="2"/>
        <v>30816.010462555074</v>
      </c>
      <c r="N8" s="107">
        <f t="shared" si="3"/>
        <v>0</v>
      </c>
      <c r="O8" s="102"/>
    </row>
    <row r="9" spans="1:15" s="97" customFormat="1" ht="30.75" customHeight="1" thickBot="1" x14ac:dyDescent="0.25">
      <c r="A9" s="129" t="s">
        <v>150</v>
      </c>
      <c r="B9" s="90">
        <v>2</v>
      </c>
      <c r="C9" s="96">
        <v>1</v>
      </c>
      <c r="D9" s="95">
        <f t="shared" si="0"/>
        <v>0.66666666666666663</v>
      </c>
      <c r="E9" s="90">
        <v>30</v>
      </c>
      <c r="F9" s="215">
        <f>F5*E9</f>
        <v>2610</v>
      </c>
      <c r="G9" s="96">
        <v>0</v>
      </c>
      <c r="H9" s="107">
        <f>G9*H5</f>
        <v>0</v>
      </c>
      <c r="I9" s="90">
        <f t="shared" si="4"/>
        <v>20</v>
      </c>
      <c r="J9" s="107">
        <f t="shared" si="1"/>
        <v>1740</v>
      </c>
      <c r="K9" s="107">
        <v>0</v>
      </c>
      <c r="L9" s="128">
        <v>0</v>
      </c>
      <c r="M9" s="128">
        <f t="shared" si="2"/>
        <v>0</v>
      </c>
      <c r="N9" s="107">
        <f t="shared" si="3"/>
        <v>0</v>
      </c>
      <c r="O9" s="130"/>
    </row>
    <row r="10" spans="1:15" s="97" customFormat="1" ht="40.5" thickBot="1" x14ac:dyDescent="0.25">
      <c r="A10" s="129" t="s">
        <v>231</v>
      </c>
      <c r="B10" s="90">
        <v>2</v>
      </c>
      <c r="C10" s="96">
        <v>1</v>
      </c>
      <c r="D10" s="95">
        <f t="shared" si="0"/>
        <v>0.66666666666666663</v>
      </c>
      <c r="E10" s="90">
        <v>50</v>
      </c>
      <c r="F10" s="215">
        <f>F5*E10</f>
        <v>4350</v>
      </c>
      <c r="G10" s="96">
        <v>293</v>
      </c>
      <c r="H10" s="107">
        <f>G10*H5</f>
        <v>28128</v>
      </c>
      <c r="I10" s="90">
        <f t="shared" si="4"/>
        <v>228.66666666666666</v>
      </c>
      <c r="J10" s="107">
        <f t="shared" si="1"/>
        <v>21652</v>
      </c>
      <c r="K10" s="107">
        <v>0</v>
      </c>
      <c r="L10" s="128">
        <v>0</v>
      </c>
      <c r="M10" s="128">
        <f t="shared" si="2"/>
        <v>0</v>
      </c>
      <c r="N10" s="107">
        <f t="shared" si="3"/>
        <v>0</v>
      </c>
      <c r="O10" s="130"/>
    </row>
    <row r="11" spans="1:15" s="97" customFormat="1" ht="39" thickBot="1" x14ac:dyDescent="0.25">
      <c r="A11" s="129" t="s">
        <v>232</v>
      </c>
      <c r="B11" s="90">
        <v>0</v>
      </c>
      <c r="C11" s="96">
        <v>1</v>
      </c>
      <c r="D11" s="95">
        <f t="shared" si="0"/>
        <v>0</v>
      </c>
      <c r="E11" s="90">
        <v>100</v>
      </c>
      <c r="F11" s="215">
        <f>F5*E11</f>
        <v>8700</v>
      </c>
      <c r="G11" s="96">
        <v>585</v>
      </c>
      <c r="H11" s="107">
        <f>G11*H5</f>
        <v>56160</v>
      </c>
      <c r="I11" s="90">
        <f t="shared" si="4"/>
        <v>0</v>
      </c>
      <c r="J11" s="107">
        <f t="shared" si="1"/>
        <v>0</v>
      </c>
      <c r="K11" s="107">
        <v>0</v>
      </c>
      <c r="L11" s="128">
        <v>0</v>
      </c>
      <c r="M11" s="128">
        <f t="shared" si="2"/>
        <v>0</v>
      </c>
      <c r="N11" s="107">
        <f t="shared" si="3"/>
        <v>0</v>
      </c>
      <c r="O11" s="130"/>
    </row>
    <row r="12" spans="1:15" ht="26.25" thickBot="1" x14ac:dyDescent="0.25">
      <c r="A12" s="36"/>
      <c r="B12" s="37"/>
      <c r="C12" s="23" t="s">
        <v>70</v>
      </c>
      <c r="D12" s="150">
        <f>SUM(D6:D11)</f>
        <v>52.333333333333329</v>
      </c>
      <c r="E12" s="38"/>
      <c r="F12" s="38"/>
      <c r="G12" s="38"/>
      <c r="H12" s="39" t="s">
        <v>20</v>
      </c>
      <c r="I12" s="54">
        <f t="shared" ref="I12:N12" si="5">SUM(I6:I11)</f>
        <v>21802.666666666668</v>
      </c>
      <c r="J12" s="40">
        <f t="shared" si="5"/>
        <v>1954687</v>
      </c>
      <c r="K12" s="40">
        <f t="shared" si="5"/>
        <v>1339.8265418502206</v>
      </c>
      <c r="L12" s="40">
        <f t="shared" si="5"/>
        <v>0</v>
      </c>
      <c r="M12" s="31">
        <f t="shared" si="5"/>
        <v>30816.010462555074</v>
      </c>
      <c r="N12" s="33">
        <f t="shared" si="5"/>
        <v>0</v>
      </c>
      <c r="O12" s="32"/>
    </row>
    <row r="13" spans="1:15" x14ac:dyDescent="0.2">
      <c r="A13" s="42"/>
      <c r="B13" s="42"/>
      <c r="C13" s="42"/>
      <c r="D13" s="42"/>
      <c r="E13" s="42"/>
      <c r="F13" s="42"/>
      <c r="G13" s="9" t="s">
        <v>0</v>
      </c>
      <c r="H13" s="9"/>
      <c r="I13" s="42"/>
      <c r="J13" s="42"/>
      <c r="K13" s="55"/>
      <c r="L13" s="55"/>
      <c r="M13" s="42"/>
      <c r="N13" s="42"/>
      <c r="O13" s="42"/>
    </row>
    <row r="14" spans="1:15" x14ac:dyDescent="0.2">
      <c r="A14" s="42"/>
      <c r="B14" s="42"/>
      <c r="C14" s="42"/>
      <c r="D14" s="42"/>
      <c r="E14" s="42"/>
      <c r="F14" s="42"/>
      <c r="G14" s="42"/>
      <c r="H14" s="42"/>
      <c r="I14" s="42"/>
      <c r="J14" s="42"/>
      <c r="K14" s="42"/>
      <c r="L14" s="42"/>
      <c r="M14" s="42"/>
      <c r="N14" s="42"/>
      <c r="O14" s="42"/>
    </row>
    <row r="15" spans="1:15" x14ac:dyDescent="0.2">
      <c r="A15" s="9" t="s">
        <v>129</v>
      </c>
      <c r="B15" s="9"/>
      <c r="C15" s="42"/>
      <c r="D15" s="42"/>
      <c r="E15" s="42"/>
      <c r="F15" s="42"/>
      <c r="G15" s="42"/>
      <c r="H15" s="42"/>
      <c r="I15" s="42"/>
      <c r="J15" s="42"/>
      <c r="K15" s="42"/>
      <c r="L15" s="42"/>
      <c r="M15" s="42"/>
      <c r="N15" s="42"/>
      <c r="O15" s="42"/>
    </row>
    <row r="16" spans="1:15" x14ac:dyDescent="0.2">
      <c r="A16" s="9" t="s">
        <v>131</v>
      </c>
      <c r="B16" s="9"/>
      <c r="C16" s="42"/>
      <c r="D16" s="42"/>
      <c r="E16" s="42"/>
      <c r="F16" s="42"/>
      <c r="G16" s="42"/>
      <c r="H16" s="42"/>
      <c r="I16" s="42"/>
      <c r="J16" s="42"/>
      <c r="K16" s="42"/>
      <c r="L16" s="42"/>
      <c r="M16" s="42"/>
      <c r="N16" s="42"/>
      <c r="O16" s="42"/>
    </row>
    <row r="17" spans="1:15" x14ac:dyDescent="0.2">
      <c r="A17" s="9" t="s">
        <v>132</v>
      </c>
      <c r="B17" s="42"/>
      <c r="C17" s="42"/>
      <c r="D17" s="42"/>
      <c r="E17" s="42"/>
      <c r="F17" s="42"/>
      <c r="G17" s="42"/>
      <c r="H17" s="42"/>
      <c r="I17" s="42"/>
      <c r="J17" s="42"/>
      <c r="K17" s="42"/>
      <c r="L17" s="42"/>
      <c r="M17" s="42"/>
      <c r="N17" s="42"/>
      <c r="O17" s="42"/>
    </row>
    <row r="18" spans="1:15" x14ac:dyDescent="0.2">
      <c r="A18" s="9" t="s">
        <v>168</v>
      </c>
      <c r="B18" s="42"/>
      <c r="C18" s="42"/>
      <c r="D18" s="42"/>
      <c r="E18" s="42"/>
      <c r="F18" s="42"/>
      <c r="G18" s="42"/>
      <c r="H18" s="42"/>
      <c r="I18" s="42"/>
      <c r="J18" s="42"/>
      <c r="K18" s="42"/>
      <c r="L18" s="42"/>
      <c r="M18" s="42"/>
      <c r="N18" s="42"/>
      <c r="O18" s="42"/>
    </row>
    <row r="19" spans="1:15" x14ac:dyDescent="0.2">
      <c r="A19" s="42" t="s">
        <v>151</v>
      </c>
      <c r="B19" s="42"/>
      <c r="C19" s="42"/>
      <c r="D19" s="42"/>
      <c r="E19" s="42"/>
      <c r="F19" s="42"/>
      <c r="G19" s="42"/>
      <c r="H19" s="42"/>
      <c r="I19" s="42"/>
      <c r="J19" s="42"/>
      <c r="K19" s="42"/>
      <c r="L19" s="42"/>
      <c r="M19" s="42"/>
      <c r="N19" s="42"/>
      <c r="O19" s="42"/>
    </row>
    <row r="20" spans="1:15" x14ac:dyDescent="0.2">
      <c r="A20" s="42"/>
      <c r="B20" s="109"/>
      <c r="C20" s="42"/>
      <c r="D20" s="42"/>
      <c r="E20" s="100"/>
      <c r="F20" s="100"/>
      <c r="G20" s="42"/>
      <c r="H20" s="42"/>
      <c r="I20" s="42"/>
      <c r="J20" s="42"/>
      <c r="K20" s="42"/>
      <c r="L20" s="42"/>
      <c r="M20" s="42"/>
      <c r="N20" s="42"/>
      <c r="O20" s="42"/>
    </row>
    <row r="21" spans="1:15" x14ac:dyDescent="0.2">
      <c r="A21" s="9" t="s">
        <v>71</v>
      </c>
      <c r="B21" s="42"/>
      <c r="C21" s="42"/>
      <c r="D21" s="42"/>
      <c r="E21" s="100"/>
      <c r="F21" s="100"/>
      <c r="G21" s="42"/>
      <c r="H21" s="42"/>
      <c r="I21" s="42"/>
      <c r="J21" s="42"/>
      <c r="K21" s="42"/>
      <c r="L21" s="42"/>
      <c r="M21" s="42"/>
      <c r="N21" s="42"/>
      <c r="O21" s="42"/>
    </row>
    <row r="22" spans="1:15" x14ac:dyDescent="0.2">
      <c r="A22" s="42"/>
      <c r="B22" s="42"/>
      <c r="C22" s="42"/>
      <c r="D22" s="42"/>
      <c r="E22" s="110"/>
      <c r="F22" s="110"/>
      <c r="G22" s="100"/>
      <c r="H22" s="42"/>
      <c r="I22" s="42"/>
      <c r="J22" s="42"/>
      <c r="K22" s="42"/>
      <c r="L22" s="42"/>
      <c r="M22" s="42"/>
      <c r="N22" s="42"/>
      <c r="O22" s="42"/>
    </row>
    <row r="23" spans="1:15" x14ac:dyDescent="0.2">
      <c r="A23" s="145"/>
      <c r="B23" s="42"/>
      <c r="C23" s="42"/>
      <c r="D23" s="42"/>
      <c r="E23" s="110"/>
      <c r="F23" s="110"/>
      <c r="G23" s="100"/>
      <c r="H23" s="42"/>
      <c r="I23" s="42"/>
      <c r="J23" s="42"/>
      <c r="K23" s="42"/>
      <c r="L23" s="42"/>
      <c r="M23" s="42"/>
      <c r="N23" s="42"/>
      <c r="O23" s="42"/>
    </row>
    <row r="24" spans="1:15" x14ac:dyDescent="0.2">
      <c r="A24" s="145"/>
      <c r="B24" s="42"/>
      <c r="C24" s="42"/>
      <c r="D24" s="42"/>
      <c r="E24" s="110"/>
      <c r="F24" s="110"/>
      <c r="G24" s="100"/>
      <c r="H24" s="42"/>
      <c r="I24" s="42"/>
      <c r="J24" s="42"/>
      <c r="K24" s="42"/>
      <c r="L24" s="42"/>
      <c r="M24" s="42"/>
      <c r="N24" s="42"/>
      <c r="O24" s="42"/>
    </row>
    <row r="25" spans="1:15" x14ac:dyDescent="0.2">
      <c r="A25" s="42"/>
      <c r="B25" s="42"/>
      <c r="C25" s="42"/>
      <c r="D25" s="42"/>
      <c r="E25" s="100"/>
      <c r="F25" s="42"/>
      <c r="G25" s="42"/>
      <c r="H25" s="42"/>
      <c r="I25" s="42"/>
      <c r="J25" s="42"/>
      <c r="K25" s="42"/>
      <c r="L25" s="42"/>
      <c r="M25" s="42"/>
      <c r="N25" s="42"/>
      <c r="O25" s="42"/>
    </row>
    <row r="26" spans="1:15" x14ac:dyDescent="0.2">
      <c r="A26" s="42"/>
      <c r="B26" s="42"/>
      <c r="C26" s="42"/>
      <c r="D26" s="42"/>
      <c r="E26" s="100"/>
      <c r="F26" s="42"/>
      <c r="G26" s="42"/>
      <c r="H26" s="42"/>
      <c r="I26" s="42"/>
      <c r="J26" s="42"/>
      <c r="K26" s="42"/>
      <c r="L26" s="42"/>
      <c r="M26" s="42"/>
      <c r="N26" s="42"/>
      <c r="O26" s="42"/>
    </row>
    <row r="27" spans="1:15" x14ac:dyDescent="0.2">
      <c r="A27" s="42"/>
      <c r="B27" s="42"/>
      <c r="C27" s="42"/>
      <c r="D27" s="42"/>
      <c r="E27" s="42"/>
      <c r="F27" s="42"/>
      <c r="G27" s="42"/>
      <c r="H27" s="42"/>
      <c r="I27" s="42"/>
      <c r="J27" s="42"/>
      <c r="K27" s="42"/>
      <c r="L27" s="42"/>
      <c r="M27" s="42"/>
      <c r="N27" s="42"/>
      <c r="O27" s="42"/>
    </row>
    <row r="28" spans="1:15" x14ac:dyDescent="0.2">
      <c r="A28" s="42"/>
      <c r="B28" s="42"/>
      <c r="C28" s="42"/>
      <c r="D28" s="42"/>
      <c r="E28" s="42"/>
      <c r="F28" s="42"/>
      <c r="G28" s="42"/>
      <c r="H28" s="42"/>
      <c r="I28" s="42"/>
      <c r="J28" s="42"/>
      <c r="K28" s="42"/>
      <c r="L28" s="42"/>
      <c r="M28" s="42"/>
      <c r="N28" s="42"/>
      <c r="O28" s="42"/>
    </row>
    <row r="29" spans="1:15" x14ac:dyDescent="0.2">
      <c r="A29" s="42"/>
      <c r="B29" s="42"/>
      <c r="C29" s="42"/>
      <c r="D29" s="42"/>
      <c r="E29" s="42"/>
      <c r="F29" s="42"/>
      <c r="G29" s="42"/>
      <c r="H29" s="42"/>
      <c r="I29" s="42"/>
      <c r="J29" s="42"/>
      <c r="K29" s="42"/>
      <c r="L29" s="42"/>
      <c r="M29" s="42"/>
      <c r="N29" s="42"/>
      <c r="O29" s="42"/>
    </row>
    <row r="30" spans="1:15" x14ac:dyDescent="0.2">
      <c r="A30" s="42"/>
      <c r="B30" s="42"/>
      <c r="C30" s="42"/>
      <c r="D30" s="42"/>
      <c r="E30" s="42"/>
      <c r="F30" s="42"/>
      <c r="G30" s="42"/>
      <c r="H30" s="42"/>
      <c r="I30" s="42"/>
      <c r="J30" s="42"/>
      <c r="K30" s="42"/>
      <c r="L30" s="42"/>
      <c r="M30" s="42"/>
      <c r="N30" s="42"/>
      <c r="O30" s="42"/>
    </row>
    <row r="31" spans="1:15" x14ac:dyDescent="0.2">
      <c r="A31" s="42"/>
      <c r="B31" s="42"/>
      <c r="C31" s="42"/>
      <c r="D31" s="42"/>
      <c r="E31" s="42"/>
      <c r="F31" s="42"/>
      <c r="G31" s="42"/>
      <c r="H31" s="42"/>
      <c r="I31" s="42"/>
      <c r="J31" s="42"/>
      <c r="K31" s="42"/>
      <c r="L31" s="42"/>
      <c r="M31" s="42"/>
      <c r="N31" s="42"/>
      <c r="O31" s="42"/>
    </row>
    <row r="32" spans="1:15" x14ac:dyDescent="0.2">
      <c r="A32" s="42"/>
      <c r="B32" s="42"/>
      <c r="C32" s="42"/>
      <c r="D32" s="42"/>
      <c r="E32" s="42"/>
      <c r="F32" s="42"/>
      <c r="G32" s="42"/>
      <c r="H32" s="42"/>
      <c r="I32" s="42"/>
      <c r="J32" s="42"/>
      <c r="K32" s="42"/>
      <c r="L32" s="42"/>
      <c r="M32" s="42"/>
      <c r="N32" s="42"/>
      <c r="O32" s="42"/>
    </row>
    <row r="33" spans="1:15" x14ac:dyDescent="0.2">
      <c r="A33" s="42"/>
      <c r="B33" s="42"/>
      <c r="C33" s="42"/>
      <c r="D33" s="42"/>
      <c r="E33" s="42"/>
      <c r="F33" s="42"/>
      <c r="G33" s="42"/>
      <c r="H33" s="42"/>
      <c r="I33" s="42"/>
      <c r="J33" s="42"/>
      <c r="K33" s="42"/>
      <c r="L33" s="42"/>
      <c r="M33" s="42"/>
      <c r="N33" s="42"/>
      <c r="O33" s="42"/>
    </row>
    <row r="34" spans="1:15" x14ac:dyDescent="0.2">
      <c r="A34" s="42"/>
      <c r="B34" s="42"/>
      <c r="C34" s="42"/>
      <c r="D34" s="42"/>
      <c r="E34" s="42"/>
      <c r="F34" s="42"/>
      <c r="G34" s="42"/>
      <c r="H34" s="42"/>
      <c r="I34" s="42"/>
      <c r="J34" s="42"/>
      <c r="K34" s="42"/>
      <c r="L34" s="42"/>
      <c r="M34" s="42"/>
      <c r="N34" s="42"/>
      <c r="O34" s="42"/>
    </row>
    <row r="35" spans="1:15" x14ac:dyDescent="0.2">
      <c r="A35" s="42"/>
      <c r="B35" s="42"/>
      <c r="C35" s="42"/>
      <c r="D35" s="42"/>
      <c r="E35" s="42"/>
      <c r="F35" s="42"/>
      <c r="G35" s="42"/>
      <c r="H35" s="42"/>
      <c r="I35" s="42"/>
      <c r="J35" s="42"/>
      <c r="K35" s="42"/>
      <c r="L35" s="42"/>
      <c r="M35" s="42"/>
      <c r="N35" s="42"/>
      <c r="O35" s="42"/>
    </row>
    <row r="36" spans="1:15" x14ac:dyDescent="0.2">
      <c r="A36" s="42"/>
      <c r="B36" s="42"/>
      <c r="C36" s="42"/>
      <c r="D36" s="42"/>
      <c r="E36" s="42"/>
      <c r="F36" s="42"/>
      <c r="G36" s="42"/>
      <c r="H36" s="42"/>
      <c r="I36" s="42"/>
      <c r="J36" s="42"/>
      <c r="K36" s="42"/>
      <c r="L36" s="42"/>
      <c r="M36" s="42"/>
      <c r="N36" s="42"/>
      <c r="O36" s="42"/>
    </row>
    <row r="37" spans="1:15" x14ac:dyDescent="0.2">
      <c r="A37" s="42"/>
      <c r="B37" s="42"/>
      <c r="C37" s="42"/>
      <c r="D37" s="42"/>
      <c r="E37" s="42"/>
      <c r="F37" s="42"/>
      <c r="G37" s="42"/>
      <c r="H37" s="42"/>
      <c r="I37" s="42"/>
      <c r="J37" s="42"/>
      <c r="K37" s="42"/>
      <c r="L37" s="42"/>
      <c r="M37" s="42"/>
      <c r="N37" s="42"/>
      <c r="O37" s="42"/>
    </row>
    <row r="38" spans="1:15" x14ac:dyDescent="0.2">
      <c r="A38" s="42"/>
      <c r="B38" s="42"/>
      <c r="C38" s="42"/>
      <c r="D38" s="42"/>
      <c r="E38" s="42"/>
      <c r="F38" s="42"/>
      <c r="G38" s="42"/>
      <c r="H38" s="42"/>
      <c r="I38" s="42"/>
      <c r="J38" s="42"/>
      <c r="K38" s="42"/>
      <c r="L38" s="42"/>
      <c r="M38" s="42"/>
      <c r="N38" s="42"/>
      <c r="O38" s="42"/>
    </row>
    <row r="39" spans="1:15" x14ac:dyDescent="0.2">
      <c r="A39" s="42"/>
      <c r="B39" s="42"/>
      <c r="C39" s="42"/>
      <c r="D39" s="42"/>
      <c r="E39" s="42"/>
      <c r="F39" s="42"/>
      <c r="G39" s="42"/>
      <c r="H39" s="42"/>
      <c r="I39" s="42"/>
      <c r="J39" s="42"/>
      <c r="K39" s="42"/>
      <c r="L39" s="42"/>
      <c r="M39" s="42"/>
      <c r="N39" s="42"/>
      <c r="O39" s="42"/>
    </row>
    <row r="40" spans="1:15" x14ac:dyDescent="0.2">
      <c r="A40" s="42"/>
      <c r="B40" s="42"/>
      <c r="C40" s="42"/>
      <c r="D40" s="42"/>
      <c r="E40" s="42"/>
      <c r="F40" s="42"/>
      <c r="G40" s="42"/>
      <c r="H40" s="42"/>
      <c r="I40" s="42"/>
      <c r="J40" s="42"/>
      <c r="K40" s="42"/>
      <c r="L40" s="42"/>
      <c r="M40" s="42"/>
      <c r="N40" s="42"/>
      <c r="O40" s="42"/>
    </row>
    <row r="41" spans="1:15" x14ac:dyDescent="0.2">
      <c r="A41" s="42"/>
      <c r="B41" s="42"/>
      <c r="C41" s="42"/>
      <c r="D41" s="42"/>
      <c r="E41" s="42"/>
      <c r="F41" s="42"/>
      <c r="G41" s="42"/>
      <c r="H41" s="42"/>
      <c r="I41" s="42"/>
      <c r="J41" s="42"/>
      <c r="K41" s="42"/>
      <c r="L41" s="42"/>
      <c r="M41" s="42"/>
      <c r="N41" s="42"/>
      <c r="O41" s="42"/>
    </row>
    <row r="42" spans="1:15" x14ac:dyDescent="0.2">
      <c r="A42" s="42"/>
      <c r="B42" s="42"/>
      <c r="C42" s="42"/>
      <c r="D42" s="42"/>
      <c r="E42" s="42"/>
      <c r="F42" s="42"/>
      <c r="G42" s="42"/>
      <c r="H42" s="42"/>
      <c r="I42" s="42"/>
      <c r="J42" s="42"/>
      <c r="K42" s="42"/>
      <c r="L42" s="42"/>
      <c r="M42" s="42"/>
      <c r="N42" s="42"/>
      <c r="O42" s="42"/>
    </row>
    <row r="43" spans="1:15" x14ac:dyDescent="0.2">
      <c r="A43" s="42"/>
      <c r="B43" s="42"/>
      <c r="C43" s="42"/>
      <c r="D43" s="42"/>
      <c r="E43" s="42"/>
      <c r="F43" s="42"/>
      <c r="G43" s="42"/>
      <c r="H43" s="42"/>
      <c r="I43" s="42"/>
      <c r="J43" s="42"/>
      <c r="K43" s="42"/>
      <c r="L43" s="42"/>
      <c r="M43" s="42"/>
      <c r="N43" s="42"/>
      <c r="O43" s="42"/>
    </row>
    <row r="44" spans="1:15" x14ac:dyDescent="0.2">
      <c r="A44" s="42"/>
      <c r="B44" s="42"/>
      <c r="C44" s="42"/>
      <c r="D44" s="42"/>
      <c r="E44" s="42"/>
      <c r="F44" s="42"/>
      <c r="G44" s="42"/>
      <c r="H44" s="42"/>
      <c r="I44" s="42"/>
      <c r="J44" s="42"/>
      <c r="K44" s="42"/>
      <c r="L44" s="42"/>
      <c r="M44" s="42"/>
      <c r="N44" s="42"/>
      <c r="O44" s="42"/>
    </row>
    <row r="45" spans="1:15" x14ac:dyDescent="0.2">
      <c r="A45" s="42"/>
      <c r="B45" s="42"/>
      <c r="C45" s="42"/>
      <c r="D45" s="42"/>
      <c r="E45" s="42"/>
      <c r="F45" s="42"/>
      <c r="G45" s="42"/>
      <c r="H45" s="42"/>
      <c r="I45" s="42"/>
      <c r="J45" s="42"/>
      <c r="K45" s="42"/>
      <c r="L45" s="42"/>
      <c r="M45" s="42"/>
      <c r="N45" s="42"/>
      <c r="O45" s="42"/>
    </row>
  </sheetData>
  <phoneticPr fontId="0" type="noConversion"/>
  <pageMargins left="0.75" right="0.75" top="1" bottom="1" header="0.5" footer="0.5"/>
  <pageSetup scale="74" orientation="landscape" r:id="rId1"/>
  <headerFooter alignWithMargins="0">
    <oddFooter>&amp;C&amp;15Ex-4</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M33"/>
  <sheetViews>
    <sheetView showGridLines="0" defaultGridColor="0" colorId="22" zoomScaleNormal="100" zoomScaleSheetLayoutView="100" workbookViewId="0"/>
  </sheetViews>
  <sheetFormatPr defaultColWidth="9.7109375" defaultRowHeight="12.75" x14ac:dyDescent="0.2"/>
  <cols>
    <col min="1" max="1" width="31.7109375" customWidth="1"/>
    <col min="2" max="4" width="11.5703125" customWidth="1"/>
    <col min="5" max="5" width="11.42578125" customWidth="1"/>
    <col min="6" max="6" width="10.7109375" customWidth="1"/>
    <col min="8" max="8" width="11.140625" customWidth="1"/>
    <col min="9" max="12" width="13.7109375" customWidth="1"/>
  </cols>
  <sheetData>
    <row r="1" spans="1:13" x14ac:dyDescent="0.2">
      <c r="A1" s="8" t="s">
        <v>63</v>
      </c>
      <c r="B1" s="42"/>
      <c r="C1" s="42"/>
      <c r="D1" s="42"/>
      <c r="E1" s="42"/>
      <c r="F1" s="42"/>
      <c r="G1" s="42"/>
      <c r="H1" s="42"/>
      <c r="I1" s="42"/>
      <c r="J1" s="42"/>
      <c r="K1" s="42"/>
      <c r="L1" s="42"/>
      <c r="M1" s="42"/>
    </row>
    <row r="2" spans="1:13" x14ac:dyDescent="0.2">
      <c r="A2" s="8" t="s">
        <v>180</v>
      </c>
      <c r="B2" s="42"/>
      <c r="C2" s="42"/>
      <c r="D2" s="42"/>
      <c r="E2" s="42"/>
      <c r="F2" s="42"/>
      <c r="G2" s="42"/>
      <c r="H2" s="42"/>
      <c r="I2" s="42"/>
      <c r="J2" s="42"/>
      <c r="K2" s="42"/>
      <c r="L2" s="42"/>
      <c r="M2" s="42"/>
    </row>
    <row r="3" spans="1:13" x14ac:dyDescent="0.2">
      <c r="A3" s="42"/>
      <c r="B3" s="10"/>
      <c r="C3" s="10"/>
      <c r="D3" s="10"/>
      <c r="E3" s="10"/>
      <c r="F3" s="10"/>
      <c r="G3" s="10"/>
      <c r="H3" s="10"/>
      <c r="I3" s="10"/>
      <c r="J3" s="10"/>
      <c r="K3" s="10"/>
      <c r="L3" s="10"/>
      <c r="M3" s="42"/>
    </row>
    <row r="4" spans="1:13" ht="39" thickBot="1" x14ac:dyDescent="0.25">
      <c r="A4" s="10" t="s">
        <v>6</v>
      </c>
      <c r="B4" s="11" t="s">
        <v>7</v>
      </c>
      <c r="C4" s="11" t="s">
        <v>57</v>
      </c>
      <c r="D4" s="11" t="s">
        <v>8</v>
      </c>
      <c r="E4" s="12" t="s">
        <v>59</v>
      </c>
      <c r="F4" s="12" t="s">
        <v>9</v>
      </c>
      <c r="G4" s="11" t="s">
        <v>12</v>
      </c>
      <c r="H4" s="11" t="s">
        <v>13</v>
      </c>
      <c r="I4" s="11"/>
      <c r="J4" s="13"/>
      <c r="K4" s="13"/>
      <c r="L4" s="13"/>
      <c r="M4" s="13"/>
    </row>
    <row r="5" spans="1:13" ht="13.5" thickBot="1" x14ac:dyDescent="0.25">
      <c r="A5" s="14" t="s">
        <v>178</v>
      </c>
      <c r="B5" s="15"/>
      <c r="C5" s="16"/>
      <c r="D5" s="16"/>
      <c r="E5" s="17"/>
      <c r="F5" s="18">
        <f>RATES!B14</f>
        <v>63</v>
      </c>
      <c r="G5" s="19"/>
      <c r="H5" s="20"/>
      <c r="I5" s="9"/>
      <c r="J5" s="9"/>
      <c r="K5" s="9"/>
      <c r="L5" s="9"/>
      <c r="M5" s="42"/>
    </row>
    <row r="6" spans="1:13" ht="13.5" thickBot="1" x14ac:dyDescent="0.25">
      <c r="A6" s="15" t="s">
        <v>26</v>
      </c>
      <c r="B6" s="24">
        <f>UNIVERSE!B15</f>
        <v>0</v>
      </c>
      <c r="C6" s="25">
        <v>1</v>
      </c>
      <c r="D6" s="26">
        <f t="shared" ref="D6:D11" si="0">B6*C6/3</f>
        <v>0</v>
      </c>
      <c r="E6" s="24">
        <v>5</v>
      </c>
      <c r="F6" s="29">
        <f>F5*E6</f>
        <v>315</v>
      </c>
      <c r="G6" s="24">
        <f t="shared" ref="G6:G11" si="1">D6*E6</f>
        <v>0</v>
      </c>
      <c r="H6" s="29">
        <f t="shared" ref="H6:H11" si="2">D6*(F6)</f>
        <v>0</v>
      </c>
      <c r="I6" s="32"/>
      <c r="J6" s="32"/>
      <c r="K6" s="32"/>
      <c r="L6" s="32"/>
      <c r="M6" s="42"/>
    </row>
    <row r="7" spans="1:13" ht="13.5" thickBot="1" x14ac:dyDescent="0.25">
      <c r="A7" s="15" t="s">
        <v>27</v>
      </c>
      <c r="B7" s="24">
        <f>UNIVERSE!B15</f>
        <v>0</v>
      </c>
      <c r="C7" s="24">
        <v>1</v>
      </c>
      <c r="D7" s="26">
        <f t="shared" si="0"/>
        <v>0</v>
      </c>
      <c r="E7" s="24">
        <v>55</v>
      </c>
      <c r="F7" s="29">
        <f>F5*E7</f>
        <v>3465</v>
      </c>
      <c r="G7" s="24">
        <f t="shared" si="1"/>
        <v>0</v>
      </c>
      <c r="H7" s="29">
        <f t="shared" si="2"/>
        <v>0</v>
      </c>
      <c r="I7" s="32"/>
      <c r="J7" s="32"/>
      <c r="K7" s="32"/>
      <c r="L7" s="32"/>
      <c r="M7" s="42"/>
    </row>
    <row r="8" spans="1:13" ht="13.5" thickBot="1" x14ac:dyDescent="0.25">
      <c r="A8" s="15" t="s">
        <v>28</v>
      </c>
      <c r="B8" s="24">
        <f>UNIVERSE!B15</f>
        <v>0</v>
      </c>
      <c r="C8" s="24">
        <v>1</v>
      </c>
      <c r="D8" s="26">
        <f t="shared" si="0"/>
        <v>0</v>
      </c>
      <c r="E8" s="24">
        <v>40</v>
      </c>
      <c r="F8" s="29">
        <f>F5*E8</f>
        <v>2520</v>
      </c>
      <c r="G8" s="24">
        <f t="shared" si="1"/>
        <v>0</v>
      </c>
      <c r="H8" s="29">
        <f t="shared" si="2"/>
        <v>0</v>
      </c>
      <c r="I8" s="32"/>
      <c r="J8" s="32"/>
      <c r="K8" s="32"/>
      <c r="L8" s="32"/>
      <c r="M8" s="42"/>
    </row>
    <row r="9" spans="1:13" x14ac:dyDescent="0.2">
      <c r="A9" s="15" t="s">
        <v>29</v>
      </c>
      <c r="B9" s="24">
        <f>UNIVERSE!B15</f>
        <v>0</v>
      </c>
      <c r="C9" s="24">
        <v>1</v>
      </c>
      <c r="D9" s="26">
        <f t="shared" si="0"/>
        <v>0</v>
      </c>
      <c r="E9" s="24">
        <v>67</v>
      </c>
      <c r="F9" s="29">
        <f>F5*E9</f>
        <v>4221</v>
      </c>
      <c r="G9" s="24">
        <f t="shared" si="1"/>
        <v>0</v>
      </c>
      <c r="H9" s="29">
        <f t="shared" si="2"/>
        <v>0</v>
      </c>
      <c r="I9" s="32"/>
      <c r="J9" s="32"/>
      <c r="K9" s="32"/>
      <c r="L9" s="32"/>
      <c r="M9" s="42"/>
    </row>
    <row r="10" spans="1:13" ht="13.5" thickBot="1" x14ac:dyDescent="0.25">
      <c r="A10" s="56" t="s">
        <v>30</v>
      </c>
      <c r="B10" s="57">
        <f>UNIVERSE!B15</f>
        <v>0</v>
      </c>
      <c r="C10" s="57">
        <v>2</v>
      </c>
      <c r="D10" s="58">
        <f t="shared" si="0"/>
        <v>0</v>
      </c>
      <c r="E10" s="57">
        <v>16</v>
      </c>
      <c r="F10" s="59">
        <f>F5*E10</f>
        <v>1008</v>
      </c>
      <c r="G10" s="57">
        <f t="shared" si="1"/>
        <v>0</v>
      </c>
      <c r="H10" s="59">
        <f t="shared" si="2"/>
        <v>0</v>
      </c>
      <c r="I10" s="32"/>
      <c r="J10" s="32"/>
      <c r="K10" s="32"/>
      <c r="L10" s="32"/>
      <c r="M10" s="42"/>
    </row>
    <row r="11" spans="1:13" ht="13.5" thickBot="1" x14ac:dyDescent="0.25">
      <c r="A11" s="15" t="s">
        <v>31</v>
      </c>
      <c r="B11" s="24">
        <f>UNIVERSE!B15</f>
        <v>0</v>
      </c>
      <c r="C11" s="24">
        <v>1</v>
      </c>
      <c r="D11" s="26">
        <f t="shared" si="0"/>
        <v>0</v>
      </c>
      <c r="E11" s="24">
        <v>8</v>
      </c>
      <c r="F11" s="29">
        <f>F5*E11</f>
        <v>504</v>
      </c>
      <c r="G11" s="24">
        <f t="shared" si="1"/>
        <v>0</v>
      </c>
      <c r="H11" s="29">
        <f t="shared" si="2"/>
        <v>0</v>
      </c>
      <c r="I11" s="32"/>
      <c r="J11" s="32"/>
      <c r="K11" s="32"/>
      <c r="L11" s="32"/>
      <c r="M11" s="42"/>
    </row>
    <row r="12" spans="1:13" ht="26.25" thickBot="1" x14ac:dyDescent="0.25">
      <c r="A12" s="36"/>
      <c r="B12" s="38"/>
      <c r="C12" s="138" t="s">
        <v>133</v>
      </c>
      <c r="D12" s="150">
        <f>SUM(D6:D11)</f>
        <v>0</v>
      </c>
      <c r="E12" s="37"/>
      <c r="F12" s="39" t="s">
        <v>20</v>
      </c>
      <c r="G12" s="54">
        <f>SUM(G6:G11)</f>
        <v>0</v>
      </c>
      <c r="H12" s="40">
        <f>SUM(H6:H11)</f>
        <v>0</v>
      </c>
      <c r="I12" s="32"/>
      <c r="J12" s="32"/>
      <c r="K12" s="32"/>
      <c r="L12" s="32"/>
      <c r="M12" s="42"/>
    </row>
    <row r="13" spans="1:13" x14ac:dyDescent="0.2">
      <c r="A13" s="42"/>
      <c r="B13" s="42"/>
      <c r="C13" s="42"/>
      <c r="D13" s="146"/>
      <c r="E13" s="42"/>
      <c r="F13" s="42"/>
      <c r="G13" s="42"/>
      <c r="H13" s="42"/>
      <c r="I13" s="42"/>
      <c r="J13" s="42"/>
      <c r="K13" s="42"/>
      <c r="L13" s="42"/>
      <c r="M13" s="42"/>
    </row>
    <row r="14" spans="1:13" x14ac:dyDescent="0.2">
      <c r="A14" s="9" t="s">
        <v>58</v>
      </c>
      <c r="B14" s="42"/>
      <c r="C14" s="42"/>
      <c r="D14" s="42"/>
      <c r="E14" s="42"/>
      <c r="F14" s="42"/>
      <c r="G14" s="42"/>
      <c r="H14" s="42"/>
      <c r="I14" s="42"/>
      <c r="J14" s="42"/>
      <c r="K14" s="42"/>
      <c r="L14" s="42"/>
      <c r="M14" s="42"/>
    </row>
    <row r="15" spans="1:13" x14ac:dyDescent="0.2">
      <c r="A15" s="9" t="s">
        <v>71</v>
      </c>
      <c r="B15" s="42"/>
      <c r="C15" s="42"/>
      <c r="D15" s="42"/>
      <c r="E15" s="42"/>
      <c r="F15" s="42"/>
      <c r="G15" s="42"/>
      <c r="H15" s="42"/>
      <c r="I15" s="42"/>
      <c r="J15" s="42"/>
      <c r="K15" s="42"/>
      <c r="L15" s="42"/>
      <c r="M15" s="42"/>
    </row>
    <row r="16" spans="1:13" x14ac:dyDescent="0.2">
      <c r="A16" s="144"/>
      <c r="B16" s="42"/>
      <c r="C16" s="42"/>
      <c r="D16" s="42"/>
      <c r="E16" s="42"/>
      <c r="F16" s="42"/>
      <c r="G16" s="42"/>
      <c r="H16" s="42"/>
      <c r="I16" s="42"/>
      <c r="J16" s="42"/>
      <c r="K16" s="42"/>
      <c r="L16" s="42"/>
      <c r="M16" s="42"/>
    </row>
    <row r="17" spans="1:13" x14ac:dyDescent="0.2">
      <c r="A17" s="145"/>
      <c r="B17" s="42"/>
      <c r="C17" s="42"/>
      <c r="D17" s="42"/>
      <c r="E17" s="42"/>
      <c r="F17" s="42"/>
      <c r="G17" s="42"/>
      <c r="H17" s="42"/>
      <c r="I17" s="42"/>
      <c r="J17" s="42"/>
      <c r="K17" s="42"/>
      <c r="L17" s="42"/>
      <c r="M17" s="42"/>
    </row>
    <row r="18" spans="1:13" x14ac:dyDescent="0.2">
      <c r="A18" s="42"/>
      <c r="B18" s="42"/>
      <c r="C18" s="42"/>
      <c r="D18" s="42"/>
      <c r="E18" s="42"/>
      <c r="F18" s="42"/>
      <c r="G18" s="42"/>
      <c r="H18" s="42"/>
      <c r="I18" s="42"/>
      <c r="J18" s="42"/>
      <c r="K18" s="42"/>
      <c r="L18" s="42"/>
      <c r="M18" s="42"/>
    </row>
    <row r="19" spans="1:13" x14ac:dyDescent="0.2">
      <c r="A19" s="42"/>
      <c r="B19" s="42"/>
      <c r="C19" s="42"/>
      <c r="D19" s="42"/>
      <c r="E19" s="42"/>
      <c r="F19" s="42"/>
      <c r="G19" s="42"/>
      <c r="H19" s="42"/>
      <c r="I19" s="42"/>
      <c r="J19" s="42"/>
      <c r="K19" s="42"/>
      <c r="L19" s="42"/>
      <c r="M19" s="42"/>
    </row>
    <row r="20" spans="1:13" x14ac:dyDescent="0.2">
      <c r="A20" s="42"/>
      <c r="B20" s="42"/>
      <c r="C20" s="42"/>
      <c r="D20" s="42"/>
      <c r="E20" s="42"/>
      <c r="F20" s="42"/>
      <c r="G20" s="42"/>
      <c r="H20" s="42"/>
      <c r="I20" s="42"/>
      <c r="J20" s="42"/>
      <c r="K20" s="42"/>
      <c r="L20" s="42"/>
      <c r="M20" s="42"/>
    </row>
    <row r="21" spans="1:13" x14ac:dyDescent="0.2">
      <c r="A21" s="42"/>
      <c r="B21" s="42"/>
      <c r="C21" s="42"/>
      <c r="D21" s="42"/>
      <c r="E21" s="42"/>
      <c r="F21" s="42"/>
      <c r="G21" s="42"/>
      <c r="H21" s="42"/>
      <c r="I21" s="42"/>
      <c r="J21" s="42"/>
      <c r="K21" s="42"/>
      <c r="L21" s="42"/>
      <c r="M21" s="42"/>
    </row>
    <row r="22" spans="1:13" x14ac:dyDescent="0.2">
      <c r="A22" s="42"/>
      <c r="B22" s="42"/>
      <c r="C22" s="42"/>
      <c r="D22" s="42"/>
      <c r="E22" s="42"/>
      <c r="F22" s="42"/>
      <c r="G22" s="42"/>
      <c r="H22" s="42"/>
      <c r="I22" s="42"/>
      <c r="J22" s="42"/>
      <c r="K22" s="42"/>
      <c r="L22" s="42"/>
      <c r="M22" s="42"/>
    </row>
    <row r="23" spans="1:13" x14ac:dyDescent="0.2">
      <c r="A23" s="42"/>
      <c r="B23" s="42"/>
      <c r="C23" s="42"/>
      <c r="D23" s="42"/>
      <c r="E23" s="42"/>
      <c r="F23" s="42"/>
      <c r="G23" s="42"/>
      <c r="H23" s="42"/>
      <c r="I23" s="42"/>
      <c r="J23" s="42"/>
      <c r="K23" s="42"/>
      <c r="L23" s="42"/>
      <c r="M23" s="42"/>
    </row>
    <row r="24" spans="1:13" x14ac:dyDescent="0.2">
      <c r="A24" s="42"/>
      <c r="B24" s="42"/>
      <c r="C24" s="42"/>
      <c r="D24" s="42"/>
      <c r="E24" s="42"/>
      <c r="F24" s="42"/>
      <c r="G24" s="42"/>
      <c r="H24" s="42"/>
      <c r="I24" s="42"/>
      <c r="J24" s="42"/>
      <c r="K24" s="42"/>
      <c r="L24" s="42"/>
      <c r="M24" s="42"/>
    </row>
    <row r="25" spans="1:13" x14ac:dyDescent="0.2">
      <c r="A25" s="42"/>
      <c r="B25" s="42"/>
      <c r="C25" s="42"/>
      <c r="D25" s="42"/>
      <c r="E25" s="42"/>
      <c r="F25" s="42"/>
      <c r="G25" s="42"/>
      <c r="H25" s="42"/>
      <c r="I25" s="42"/>
      <c r="J25" s="42"/>
      <c r="K25" s="42"/>
      <c r="L25" s="42"/>
      <c r="M25" s="42"/>
    </row>
    <row r="26" spans="1:13" x14ac:dyDescent="0.2">
      <c r="A26" s="42"/>
      <c r="B26" s="42"/>
      <c r="C26" s="42"/>
      <c r="D26" s="42"/>
      <c r="E26" s="42"/>
      <c r="F26" s="42"/>
      <c r="G26" s="42"/>
      <c r="H26" s="42"/>
      <c r="I26" s="42"/>
      <c r="J26" s="42"/>
      <c r="K26" s="42"/>
      <c r="L26" s="42"/>
      <c r="M26" s="42"/>
    </row>
    <row r="27" spans="1:13" x14ac:dyDescent="0.2">
      <c r="A27" s="42"/>
      <c r="B27" s="42"/>
      <c r="C27" s="42"/>
      <c r="D27" s="42"/>
      <c r="E27" s="42"/>
      <c r="F27" s="42"/>
      <c r="G27" s="42"/>
      <c r="H27" s="42"/>
      <c r="I27" s="42"/>
      <c r="J27" s="42"/>
      <c r="K27" s="42"/>
      <c r="L27" s="42"/>
      <c r="M27" s="42"/>
    </row>
    <row r="28" spans="1:13" x14ac:dyDescent="0.2">
      <c r="A28" s="42"/>
      <c r="B28" s="42"/>
      <c r="C28" s="42"/>
      <c r="D28" s="42"/>
      <c r="E28" s="42"/>
      <c r="F28" s="42"/>
      <c r="G28" s="42"/>
      <c r="H28" s="42"/>
      <c r="I28" s="42"/>
      <c r="J28" s="42"/>
      <c r="K28" s="42"/>
      <c r="L28" s="42"/>
      <c r="M28" s="42"/>
    </row>
    <row r="29" spans="1:13" x14ac:dyDescent="0.2">
      <c r="A29" s="42"/>
      <c r="B29" s="42"/>
      <c r="C29" s="42"/>
      <c r="D29" s="42"/>
      <c r="E29" s="42"/>
      <c r="F29" s="42"/>
      <c r="G29" s="42"/>
      <c r="H29" s="42"/>
      <c r="I29" s="42"/>
      <c r="J29" s="42"/>
      <c r="K29" s="42"/>
      <c r="L29" s="42"/>
      <c r="M29" s="42"/>
    </row>
    <row r="30" spans="1:13" x14ac:dyDescent="0.2">
      <c r="A30" s="42"/>
      <c r="B30" s="42"/>
      <c r="C30" s="42"/>
      <c r="D30" s="42"/>
      <c r="E30" s="42"/>
      <c r="F30" s="42"/>
      <c r="G30" s="42"/>
      <c r="H30" s="42"/>
      <c r="I30" s="42"/>
      <c r="J30" s="42"/>
      <c r="K30" s="42"/>
      <c r="L30" s="42"/>
      <c r="M30" s="42"/>
    </row>
    <row r="31" spans="1:13" x14ac:dyDescent="0.2">
      <c r="A31" s="42"/>
      <c r="B31" s="42"/>
      <c r="C31" s="42"/>
      <c r="D31" s="42"/>
      <c r="E31" s="42"/>
      <c r="F31" s="42"/>
      <c r="G31" s="42"/>
      <c r="H31" s="42"/>
      <c r="I31" s="42"/>
      <c r="J31" s="42"/>
      <c r="K31" s="42"/>
      <c r="L31" s="42"/>
      <c r="M31" s="42"/>
    </row>
    <row r="32" spans="1:13" x14ac:dyDescent="0.2">
      <c r="A32" s="42"/>
      <c r="B32" s="42"/>
      <c r="C32" s="42"/>
      <c r="D32" s="42"/>
      <c r="E32" s="42"/>
      <c r="F32" s="42"/>
      <c r="G32" s="42"/>
      <c r="H32" s="42"/>
      <c r="I32" s="42"/>
      <c r="J32" s="42"/>
      <c r="K32" s="42"/>
      <c r="L32" s="42"/>
      <c r="M32" s="42"/>
    </row>
    <row r="33" spans="1:13" x14ac:dyDescent="0.2">
      <c r="A33" s="42"/>
      <c r="B33" s="42"/>
      <c r="C33" s="42"/>
      <c r="D33" s="42"/>
      <c r="E33" s="42"/>
      <c r="F33" s="42"/>
      <c r="G33" s="42"/>
      <c r="H33" s="42"/>
      <c r="I33" s="42"/>
      <c r="J33" s="42"/>
      <c r="K33" s="42"/>
      <c r="L33" s="42"/>
      <c r="M33" s="42"/>
    </row>
  </sheetData>
  <phoneticPr fontId="0" type="noConversion"/>
  <pageMargins left="0.75" right="0.75" top="1" bottom="1" header="0.5" footer="0.5"/>
  <pageSetup orientation="landscape" r:id="rId1"/>
  <headerFooter alignWithMargins="0">
    <oddFooter>&amp;C&amp;12Ex-5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25</vt:i4>
      </vt:variant>
    </vt:vector>
  </HeadingPairs>
  <TitlesOfParts>
    <vt:vector size="41" baseType="lpstr">
      <vt:lpstr>RATES</vt:lpstr>
      <vt:lpstr>UNIVERSE</vt:lpstr>
      <vt:lpstr>Exhibit 1</vt:lpstr>
      <vt:lpstr>Exhibit 2</vt:lpstr>
      <vt:lpstr>Exhibit 3</vt:lpstr>
      <vt:lpstr>Exhibit 4</vt:lpstr>
      <vt:lpstr>Exhibit 5</vt:lpstr>
      <vt:lpstr>Exhibit 6</vt:lpstr>
      <vt:lpstr>Exhibit 7</vt:lpstr>
      <vt:lpstr>Exhibit 8</vt:lpstr>
      <vt:lpstr>Exhibit 9</vt:lpstr>
      <vt:lpstr>Exhibit 10</vt:lpstr>
      <vt:lpstr>Exhibit 11</vt:lpstr>
      <vt:lpstr>Exhibit 12</vt:lpstr>
      <vt:lpstr>Exhibit 13</vt:lpstr>
      <vt:lpstr>Exhibit 14</vt:lpstr>
      <vt:lpstr>EXHIBIT_9.</vt:lpstr>
      <vt:lpstr>EXHIBIT_9._NEW_</vt:lpstr>
      <vt:lpstr>PRINT_AR01</vt:lpstr>
      <vt:lpstr>'Exhibit 5'!PRINT_AR03</vt:lpstr>
      <vt:lpstr>PRINT_AR03</vt:lpstr>
      <vt:lpstr>PRINT_AR05</vt:lpstr>
      <vt:lpstr>PRINT_AR06</vt:lpstr>
      <vt:lpstr>'Exhibit 11'!PRINT_AR07</vt:lpstr>
      <vt:lpstr>PRINT_AR07</vt:lpstr>
      <vt:lpstr>PRINT_AR09</vt:lpstr>
      <vt:lpstr>'Exhibit 1'!Print_Area</vt:lpstr>
      <vt:lpstr>'Exhibit 10'!Print_Area</vt:lpstr>
      <vt:lpstr>'Exhibit 11'!Print_Area</vt:lpstr>
      <vt:lpstr>'Exhibit 12'!Print_Area</vt:lpstr>
      <vt:lpstr>'Exhibit 13'!Print_Area</vt:lpstr>
      <vt:lpstr>'Exhibit 14'!Print_Area</vt:lpstr>
      <vt:lpstr>'Exhibit 2'!Print_Area</vt:lpstr>
      <vt:lpstr>'Exhibit 3'!Print_Area</vt:lpstr>
      <vt:lpstr>'Exhibit 4'!Print_Area</vt:lpstr>
      <vt:lpstr>'Exhibit 5'!Print_Area</vt:lpstr>
      <vt:lpstr>'Exhibit 6'!Print_Area</vt:lpstr>
      <vt:lpstr>'Exhibit 7'!Print_Area</vt:lpstr>
      <vt:lpstr>'Exhibit 8'!Print_Area</vt:lpstr>
      <vt:lpstr>RATES!Print_Area</vt:lpstr>
      <vt:lpstr>Print_Area</vt:lpstr>
    </vt:vector>
  </TitlesOfParts>
  <Company>SAIC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george</dc:creator>
  <cp:lastModifiedBy>Stephen Edgerton</cp:lastModifiedBy>
  <cp:lastPrinted>2016-10-26T18:31:33Z</cp:lastPrinted>
  <dcterms:created xsi:type="dcterms:W3CDTF">2002-03-07T19:31:13Z</dcterms:created>
  <dcterms:modified xsi:type="dcterms:W3CDTF">2016-12-08T14:35:36Z</dcterms:modified>
</cp:coreProperties>
</file>