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319 Emerald Ash\0319 (2017)\"/>
    </mc:Choice>
  </mc:AlternateContent>
  <bookViews>
    <workbookView xWindow="360" yWindow="105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 fullCalcOnLoad="1"/>
</workbook>
</file>

<file path=xl/calcChain.xml><?xml version="1.0" encoding="utf-8"?>
<calcChain xmlns="http://schemas.openxmlformats.org/spreadsheetml/2006/main">
  <c r="E14" i="2" l="1"/>
  <c r="H14" i="2"/>
  <c r="E15" i="2"/>
  <c r="H15" i="2"/>
  <c r="E16" i="2"/>
  <c r="H16" i="2"/>
  <c r="H6" i="2"/>
  <c r="I6" i="2"/>
  <c r="E38" i="2"/>
  <c r="E37" i="2"/>
  <c r="H37" i="2"/>
  <c r="E35" i="2"/>
  <c r="H35" i="2"/>
  <c r="I35" i="2"/>
  <c r="E28" i="2"/>
  <c r="H28" i="2"/>
  <c r="E17" i="2"/>
  <c r="H38" i="2"/>
  <c r="H17" i="2"/>
  <c r="I17" i="2"/>
  <c r="J17" i="2"/>
  <c r="J9" i="2"/>
  <c r="H8" i="2"/>
  <c r="I8" i="2"/>
  <c r="J8" i="2"/>
  <c r="E11" i="2"/>
  <c r="H11" i="2"/>
  <c r="E10" i="2"/>
  <c r="H10" i="2"/>
  <c r="E34" i="2"/>
  <c r="H34" i="2"/>
  <c r="E13" i="2"/>
  <c r="H13" i="2"/>
  <c r="I13" i="2"/>
  <c r="J13" i="2"/>
  <c r="E7" i="2"/>
  <c r="H7" i="2"/>
  <c r="E12" i="2"/>
  <c r="H12" i="2"/>
  <c r="E29" i="2"/>
  <c r="H29" i="2"/>
  <c r="E26" i="2"/>
  <c r="H26" i="2"/>
  <c r="I26" i="2"/>
  <c r="J26" i="2"/>
  <c r="E21" i="2"/>
  <c r="H21" i="2"/>
  <c r="E24" i="2"/>
  <c r="H24" i="2"/>
  <c r="E22" i="2"/>
  <c r="H22" i="2"/>
  <c r="E23" i="2"/>
  <c r="H23" i="2"/>
  <c r="I23" i="2"/>
  <c r="J23" i="2"/>
  <c r="E25" i="2"/>
  <c r="H25" i="2"/>
  <c r="E36" i="2"/>
  <c r="H36" i="2"/>
  <c r="E32" i="2"/>
  <c r="H32" i="2"/>
  <c r="J32" i="2"/>
  <c r="E33" i="2"/>
  <c r="H33" i="2"/>
  <c r="I33" i="2"/>
  <c r="J33" i="2"/>
  <c r="E30" i="2"/>
  <c r="H30" i="2"/>
  <c r="E18" i="2"/>
  <c r="E39" i="2"/>
  <c r="E19" i="2"/>
  <c r="H19" i="2"/>
  <c r="I19" i="2"/>
  <c r="J19" i="2"/>
  <c r="E20" i="2"/>
  <c r="H20" i="2"/>
  <c r="E27" i="2"/>
  <c r="H27" i="2"/>
  <c r="E31" i="2"/>
  <c r="H31" i="2"/>
  <c r="I32" i="2"/>
  <c r="J37" i="2"/>
  <c r="I37" i="2"/>
  <c r="I28" i="2"/>
  <c r="J28" i="2"/>
  <c r="H18" i="2"/>
  <c r="I18" i="2"/>
  <c r="J18" i="2"/>
  <c r="I25" i="2"/>
  <c r="J25" i="2"/>
  <c r="I7" i="2"/>
  <c r="H39" i="2"/>
  <c r="J7" i="2"/>
  <c r="J6" i="2"/>
  <c r="I31" i="2"/>
  <c r="J31" i="2"/>
  <c r="I16" i="2"/>
  <c r="J16" i="2"/>
  <c r="I27" i="2"/>
  <c r="J27" i="2"/>
  <c r="I21" i="2"/>
  <c r="J21" i="2"/>
  <c r="I11" i="2"/>
  <c r="J11" i="2"/>
  <c r="I15" i="2"/>
  <c r="J15" i="2"/>
  <c r="I29" i="2"/>
  <c r="J29" i="2"/>
  <c r="I20" i="2"/>
  <c r="J20" i="2"/>
  <c r="I22" i="2"/>
  <c r="J22" i="2"/>
  <c r="I34" i="2"/>
  <c r="J34" i="2"/>
  <c r="I14" i="2"/>
  <c r="J14" i="2"/>
  <c r="I30" i="2"/>
  <c r="J30" i="2"/>
  <c r="I36" i="2"/>
  <c r="J36" i="2"/>
  <c r="I24" i="2"/>
  <c r="J24" i="2"/>
  <c r="I12" i="2"/>
  <c r="J12" i="2"/>
  <c r="I10" i="2"/>
  <c r="I39" i="2"/>
  <c r="I38" i="2"/>
  <c r="J38" i="2"/>
  <c r="J35" i="2"/>
  <c r="J10" i="2"/>
  <c r="J39" i="2"/>
</calcChain>
</file>

<file path=xl/sharedStrings.xml><?xml version="1.0" encoding="utf-8"?>
<sst xmlns="http://schemas.openxmlformats.org/spreadsheetml/2006/main" count="37" uniqueCount="35">
  <si>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</si>
  <si>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</si>
  <si>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</si>
  <si>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</si>
  <si>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</si>
  <si>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</si>
  <si>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</si>
  <si>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</si>
  <si>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</si>
  <si>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</si>
  <si>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</si>
  <si>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</si>
  <si>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</si>
  <si>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</si>
  <si>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</si>
  <si>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</si>
  <si>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</si>
  <si>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</si>
  <si>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</si>
  <si>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</si>
  <si>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</si>
  <si>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</si>
  <si>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</si>
  <si>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</si>
  <si>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</si>
  <si>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</si>
  <si>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</si>
  <si>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</si>
  <si>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</si>
  <si>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Importation of Emerald Ash Borer Material from Canada</t>
  </si>
  <si>
    <t>OMB Control No.
0579-0319</t>
  </si>
  <si>
    <t>Phytosanitary Certificate (foreign)</t>
  </si>
  <si>
    <t>11</t>
  </si>
  <si>
    <t>Application for Permit to Import Timber or Timber Products</t>
  </si>
  <si>
    <t xml:space="preserve">Certificate of Inspection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</si>
</sst>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"/>
    <numFmt numFmtId="166" formatCode="&quot;$&quot;#,##0"/>
    <numFmt numFmtId="167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5" fontId="0" fillId="0" borderId="0" xfId="0" applyNumberFormat="1"/>
    <xf numFmtId="165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6" fontId="0" fillId="0" borderId="0" xfId="0" applyNumberFormat="1"/>
    <xf numFmtId="166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6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167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7" fontId="1" fillId="0" borderId="1" xfId="0" applyNumberFormat="1" applyFont="1" applyFill="1" applyBorder="1"/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6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6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C1" workbookViewId="0">
      <selection activeCell="E6" sqref="E6"/>
    </sheetView>
  </sheetViews>
  <sheetFormatPr defaultRowHeight="12.75" x14ac:dyDescent="0.2"/>
  <cols>
    <col min="2" max="2" width="41.5703125" customWidth="1"/>
    <col min="4" max="4" width="9.140625" style="9" customWidth="1"/>
    <col min="5" max="5" width="9.140625" style="7" customWidth="1"/>
    <col min="6" max="6" width="9.140625" style="12" customWidth="1"/>
    <col min="7" max="7" width="12.425781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29</v>
      </c>
      <c r="B2" s="44"/>
      <c r="C2" s="44"/>
      <c r="D2" s="44"/>
      <c r="E2" s="44"/>
      <c r="F2" s="44"/>
      <c r="G2" s="44"/>
      <c r="H2" s="50" t="s">
        <v>30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31</v>
      </c>
      <c r="C6" s="5">
        <v>20</v>
      </c>
      <c r="D6" s="29">
        <v>0.5</v>
      </c>
      <c r="E6" s="5">
        <v>10</v>
      </c>
      <c r="F6" s="21" t="s">
        <v>32</v>
      </c>
      <c r="G6" s="25">
        <v>35.06</v>
      </c>
      <c r="H6" s="26">
        <f t="shared" ref="H6:H17" si="0">+E6*G6</f>
        <v>350.6</v>
      </c>
      <c r="I6" s="26">
        <f t="shared" ref="I6:I17" si="1">+H6*0.139</f>
        <v>48.73340000000001</v>
      </c>
      <c r="J6" s="26">
        <f t="shared" ref="J6:J17" si="2">+H6+I6</f>
        <v>399.33340000000004</v>
      </c>
      <c r="K6" s="2"/>
    </row>
    <row r="7" spans="1:11" x14ac:dyDescent="0.2">
      <c r="A7" s="2"/>
      <c r="B7" s="2" t="s">
        <v>33</v>
      </c>
      <c r="C7" s="5">
        <v>4</v>
      </c>
      <c r="D7" s="29">
        <v>0.5</v>
      </c>
      <c r="E7" s="5">
        <f t="shared" ref="E7:E17" si="3">+C7*D7</f>
        <v>2</v>
      </c>
      <c r="F7" s="21" t="s">
        <v>32</v>
      </c>
      <c r="G7" s="25">
        <v>35.06</v>
      </c>
      <c r="H7" s="26">
        <f t="shared" si="0"/>
        <v>70.12</v>
      </c>
      <c r="I7" s="26">
        <f t="shared" si="1"/>
        <v>9.7466800000000013</v>
      </c>
      <c r="J7" s="26">
        <f t="shared" si="2"/>
        <v>79.866680000000002</v>
      </c>
      <c r="K7" s="2"/>
    </row>
    <row r="8" spans="1:11" s="31" customFormat="1" x14ac:dyDescent="0.2">
      <c r="A8" s="30"/>
      <c r="B8" s="30" t="s">
        <v>34</v>
      </c>
      <c r="C8" s="32">
        <v>20</v>
      </c>
      <c r="D8" s="33">
        <v>0.01</v>
      </c>
      <c r="E8" s="32">
        <v>2</v>
      </c>
      <c r="F8" s="34" t="s">
        <v>32</v>
      </c>
      <c r="G8" s="35">
        <v>35.06</v>
      </c>
      <c r="H8" s="36">
        <f t="shared" si="0"/>
        <v>70.12</v>
      </c>
      <c r="I8" s="36">
        <f t="shared" si="1"/>
        <v>9.7466800000000013</v>
      </c>
      <c r="J8" s="36">
        <f t="shared" si="2"/>
        <v>79.866680000000002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f t="shared" si="2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3"/>
        <v>0</v>
      </c>
      <c r="F10" s="21"/>
      <c r="G10" s="25"/>
      <c r="H10" s="26">
        <f t="shared" si="0"/>
        <v>0</v>
      </c>
      <c r="I10" s="26">
        <f t="shared" si="1"/>
        <v>0</v>
      </c>
      <c r="J10" s="26">
        <f t="shared" si="2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3"/>
        <v>0</v>
      </c>
      <c r="F11" s="21"/>
      <c r="G11" s="25"/>
      <c r="H11" s="26">
        <f t="shared" si="0"/>
        <v>0</v>
      </c>
      <c r="I11" s="26">
        <f t="shared" si="1"/>
        <v>0</v>
      </c>
      <c r="J11" s="26">
        <f t="shared" si="2"/>
        <v>0</v>
      </c>
      <c r="K11" s="2"/>
    </row>
    <row r="12" spans="1:11" x14ac:dyDescent="0.2">
      <c r="A12" s="2"/>
      <c r="B12" s="2"/>
      <c r="C12" s="5"/>
      <c r="D12" s="29"/>
      <c r="E12" s="5">
        <f t="shared" si="3"/>
        <v>0</v>
      </c>
      <c r="F12" s="21"/>
      <c r="G12" s="25"/>
      <c r="H12" s="26">
        <f t="shared" si="0"/>
        <v>0</v>
      </c>
      <c r="I12" s="26">
        <f t="shared" si="1"/>
        <v>0</v>
      </c>
      <c r="J12" s="26">
        <f t="shared" si="2"/>
        <v>0</v>
      </c>
      <c r="K12" s="2"/>
    </row>
    <row r="13" spans="1:11" x14ac:dyDescent="0.2">
      <c r="A13" s="2"/>
      <c r="B13" s="2"/>
      <c r="C13" s="5"/>
      <c r="D13" s="29"/>
      <c r="E13" s="5">
        <f t="shared" si="3"/>
        <v>0</v>
      </c>
      <c r="F13" s="21"/>
      <c r="G13" s="25"/>
      <c r="H13" s="26">
        <f t="shared" si="0"/>
        <v>0</v>
      </c>
      <c r="I13" s="26">
        <f t="shared" si="1"/>
        <v>0</v>
      </c>
      <c r="J13" s="26">
        <f t="shared" si="2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3"/>
        <v>0</v>
      </c>
      <c r="F14" s="34"/>
      <c r="G14" s="35"/>
      <c r="H14" s="36">
        <f t="shared" si="0"/>
        <v>0</v>
      </c>
      <c r="I14" s="36">
        <f t="shared" si="1"/>
        <v>0</v>
      </c>
      <c r="J14" s="36">
        <f t="shared" si="2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3"/>
        <v>0</v>
      </c>
      <c r="F15" s="34"/>
      <c r="G15" s="35"/>
      <c r="H15" s="36">
        <f t="shared" si="0"/>
        <v>0</v>
      </c>
      <c r="I15" s="36">
        <f t="shared" si="1"/>
        <v>0</v>
      </c>
      <c r="J15" s="36">
        <f t="shared" si="2"/>
        <v>0</v>
      </c>
      <c r="K15" s="30"/>
    </row>
    <row r="16" spans="1:11" x14ac:dyDescent="0.2">
      <c r="A16" s="30"/>
      <c r="B16" s="30"/>
      <c r="C16" s="32"/>
      <c r="D16" s="33"/>
      <c r="E16" s="32">
        <f t="shared" si="3"/>
        <v>0</v>
      </c>
      <c r="F16" s="34"/>
      <c r="G16" s="35"/>
      <c r="H16" s="36">
        <f t="shared" si="0"/>
        <v>0</v>
      </c>
      <c r="I16" s="36">
        <f t="shared" si="1"/>
        <v>0</v>
      </c>
      <c r="J16" s="36">
        <f t="shared" si="2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3"/>
        <v>0</v>
      </c>
      <c r="F17" s="34"/>
      <c r="G17" s="35"/>
      <c r="H17" s="36">
        <f t="shared" si="0"/>
        <v>0</v>
      </c>
      <c r="I17" s="36">
        <f t="shared" si="1"/>
        <v>0</v>
      </c>
      <c r="J17" s="36">
        <f t="shared" si="2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14.16</v>
      </c>
      <c r="F39" s="27"/>
      <c r="G39" s="25"/>
      <c r="H39" s="26">
        <f>SUM(H6:H38)</f>
        <v>490.84000000000003</v>
      </c>
      <c r="I39" s="26">
        <f>SUM(I6:I38)</f>
        <v>68.226760000000013</v>
      </c>
      <c r="J39" s="26">
        <f>SUM(J6:J38)</f>
        <v>559.06676000000004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570312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Canada EAB Host Material</Project_x0020_Name>
    <OMB_x0020_control_x0020__x0023_ xmlns="64E31D74-685E-46CD-AE51-A264634057B8">0579-0319</OMB_x0020_control_x0020__x0023_>
    <APHIS_x0020_docket_x0020__x0023_ xmlns="64E31D74-685E-46CD-AE51-A264634057B8" xsi:nil="true"/>
    <Content_x0020_Type xmlns="64E31D74-685E-46CD-AE51-A264634057B8">Renewal</Content_x0020_Type>
    <Document_x0020_type xmlns="64E31D74-685E-46CD-AE51-A264634057B8">APHIS 79</Document_x0020_type>
    <Prject_x0020_Type xmlns="64E31D74-685E-46CD-AE51-A264634057B8">Imports- Q56 and Q37</Prject_x0020_Type>
  </documentManagement>
</p:properties>
</file>

<file path=customXml/itemProps1.xml><?xml version="1.0" encoding="utf-8"?>
<ds:datastoreItem xmlns:ds="http://schemas.openxmlformats.org/officeDocument/2006/customXml" ds:itemID="{AE48DA85-F558-4081-94E9-497BC95C04E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BE087B1-0CBD-445B-8476-B048D28817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7734CC-58B8-4B9B-8BF5-BE79480C86B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04992F1-05B6-4908-9236-3E60114DBB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6FD61C99-3FF5-4CC5-BBA5-F434BAFA7DD3}">
  <ds:schemaRefs>
    <ds:schemaRef ds:uri="http://purl.org/dc/terms/"/>
    <ds:schemaRef ds:uri="http://schemas.microsoft.com/office/2006/documentManagement/types"/>
    <ds:schemaRef ds:uri="ed6d8045-9bce-45b8-96e9-ffa15b628daa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64E31D74-685E-46CD-AE51-A264634057B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Harris, Sheniqua M - APHIS</cp:lastModifiedBy>
  <cp:lastPrinted>2013-06-04T17:44:10Z</cp:lastPrinted>
  <dcterms:created xsi:type="dcterms:W3CDTF">2001-05-15T11:23:39Z</dcterms:created>
  <dcterms:modified xsi:type="dcterms:W3CDTF">2017-03-21T11:41:39Z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A7UXA6N55WET-2455-340</vt:lpwstr>
  </property>
  <property fmtid="{D5CDD505-2E9C-101B-9397-08002B2CF9AE}" pid="3" name="_dlc_DocIdItemGuid">
    <vt:lpwstr>e7a51c7d-b901-49b5-b44f-d226fe6baac2</vt:lpwstr>
  </property>
  <property fmtid="{D5CDD505-2E9C-101B-9397-08002B2CF9AE}" pid="4" name="_dlc_DocIdUrl">
    <vt:lpwstr>http://sp.we.aphis.gov/PPQ/policy/php/rpm/Paperwork Burden/_layouts/DocIdRedir.aspx?ID=A7UXA6N55WET-2455-340, A7UXA6N55WET-2455-340</vt:lpwstr>
  </property>
</Properties>
</file>