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8C4F1C90-05EB-6A55-5F09-09C24B55AC0B}"/>
  <workbookPr codeName="ThisWorkbook" defaultThemeVersion="124226"/>
  <mc:AlternateContent xmlns:mc="http://schemas.openxmlformats.org/markup-compatibility/2006">
    <mc:Choice Requires="x15">
      <x15ac:absPath xmlns:x15ac="http://schemas.microsoft.com/office/spreadsheetml/2010/11/ac" url="https://fccoffice-my.sharepoint.com/personal/nicole_ongele_fcc_gov/Documents/PRA Submissions/"/>
    </mc:Choice>
  </mc:AlternateContent>
  <workbookProtection workbookPassword="B540" lockStructure="1"/>
  <bookViews>
    <workbookView xWindow="240" yWindow="240" windowWidth="15480" windowHeight="11460" tabRatio="598" activeTab="3"/>
  </bookViews>
  <sheets>
    <sheet name="Summary" sheetId="37" r:id="rId1"/>
    <sheet name="3005a BalanceSheet" sheetId="29" r:id="rId2"/>
    <sheet name="3005b IncomeStatement" sheetId="30" r:id="rId3"/>
    <sheet name="3005c Cashflow" sheetId="31" r:id="rId4"/>
    <sheet name="3005a Hidden" sheetId="36" state="veryHidden" r:id="rId5"/>
    <sheet name="3005b Hidden" sheetId="38" state="veryHidden" r:id="rId6"/>
    <sheet name="3005c Hidden" sheetId="39" state="veryHidden" r:id="rId7"/>
  </sheets>
  <definedNames>
    <definedName name="_xlnm.Print_Area" localSheetId="1">'3005a BalanceSheet'!$A$1:$H$61</definedName>
    <definedName name="_xlnm.Print_Area" localSheetId="2">'3005b IncomeStatement'!$A$1:$H$62</definedName>
    <definedName name="_xlnm.Print_Area" localSheetId="3">'3005c Cashflow'!$A$1:$H$48</definedName>
  </definedNames>
  <calcPr calcId="152511"/>
</workbook>
</file>

<file path=xl/calcChain.xml><?xml version="1.0" encoding="utf-8"?>
<calcChain xmlns="http://schemas.openxmlformats.org/spreadsheetml/2006/main">
  <c r="H62" i="30" l="1"/>
  <c r="G62" i="30"/>
  <c r="L46" i="38" l="1"/>
  <c r="K46" i="38"/>
  <c r="L44" i="38"/>
  <c r="K44" i="38"/>
  <c r="L43" i="38"/>
  <c r="K43" i="38"/>
  <c r="L42" i="38"/>
  <c r="K42" i="38"/>
  <c r="L40" i="38"/>
  <c r="K40" i="38"/>
  <c r="L39" i="38"/>
  <c r="K39" i="38"/>
  <c r="L38" i="38"/>
  <c r="K38" i="38"/>
  <c r="L37" i="38"/>
  <c r="K37" i="38"/>
  <c r="L36" i="38"/>
  <c r="K36" i="38"/>
  <c r="L35" i="38"/>
  <c r="K35" i="38"/>
  <c r="L34" i="38"/>
  <c r="K34" i="38"/>
  <c r="L32" i="38"/>
  <c r="K32" i="38"/>
  <c r="L31" i="38"/>
  <c r="K31" i="38"/>
  <c r="L30" i="38"/>
  <c r="K30" i="38"/>
  <c r="L29" i="38"/>
  <c r="K29" i="38"/>
  <c r="L27" i="38"/>
  <c r="K27" i="38"/>
  <c r="L26" i="38"/>
  <c r="K26" i="38"/>
  <c r="L25" i="38"/>
  <c r="K25" i="38"/>
  <c r="L24" i="38"/>
  <c r="K24" i="38"/>
  <c r="L21" i="38"/>
  <c r="K21" i="38"/>
  <c r="L20" i="38"/>
  <c r="K20" i="38"/>
  <c r="L19" i="38"/>
  <c r="K19" i="38"/>
  <c r="L18" i="38"/>
  <c r="K18" i="38"/>
  <c r="L15" i="38"/>
  <c r="K15" i="38"/>
  <c r="L14" i="38"/>
  <c r="K14" i="38"/>
  <c r="L13" i="38"/>
  <c r="K13" i="38"/>
  <c r="L12" i="38"/>
  <c r="K12" i="38"/>
  <c r="L11" i="38"/>
  <c r="K11" i="38"/>
  <c r="L10" i="38"/>
  <c r="K10" i="38"/>
  <c r="K4" i="38"/>
  <c r="L4" i="38"/>
  <c r="K5" i="38"/>
  <c r="L5" i="38"/>
  <c r="K6" i="38"/>
  <c r="L6" i="38"/>
  <c r="K7" i="38"/>
  <c r="L7" i="38"/>
  <c r="K8" i="38"/>
  <c r="L8" i="38"/>
  <c r="L3" i="38"/>
  <c r="L52" i="38" s="1"/>
  <c r="K3" i="38"/>
  <c r="K52" i="38" s="1"/>
  <c r="I11" i="37" l="1"/>
  <c r="I10" i="37"/>
  <c r="I9" i="37"/>
  <c r="I8" i="37"/>
  <c r="I7" i="37"/>
  <c r="I6" i="37"/>
  <c r="I5" i="37"/>
  <c r="I4" i="37"/>
  <c r="I3" i="37"/>
  <c r="F10" i="30" l="1"/>
  <c r="F9" i="30"/>
  <c r="F8" i="30"/>
  <c r="F7" i="30"/>
  <c r="F6" i="30"/>
  <c r="F5" i="30"/>
  <c r="F10" i="31"/>
  <c r="F9" i="31"/>
  <c r="F8" i="31"/>
  <c r="F7" i="31"/>
  <c r="F6" i="31"/>
  <c r="F5" i="31"/>
  <c r="H46" i="31" l="1"/>
  <c r="H40" i="31"/>
  <c r="H29" i="31"/>
  <c r="H47" i="31" s="1"/>
  <c r="H48" i="31" s="1"/>
  <c r="C36" i="39" l="1"/>
  <c r="C35" i="39"/>
  <c r="C34" i="39"/>
  <c r="C33" i="39"/>
  <c r="C32" i="39"/>
  <c r="C31" i="39"/>
  <c r="C30" i="39"/>
  <c r="C28" i="39"/>
  <c r="C27" i="39"/>
  <c r="C26" i="39"/>
  <c r="C25" i="39"/>
  <c r="C24" i="39"/>
  <c r="C23" i="39"/>
  <c r="C22" i="39"/>
  <c r="C21" i="39"/>
  <c r="C20" i="39"/>
  <c r="C19" i="39"/>
  <c r="C17" i="39"/>
  <c r="C16" i="39"/>
  <c r="C15" i="39"/>
  <c r="C14" i="39"/>
  <c r="C13" i="39"/>
  <c r="C12" i="39"/>
  <c r="C11" i="39"/>
  <c r="C10" i="39"/>
  <c r="C8" i="39"/>
  <c r="C7" i="39"/>
  <c r="C6" i="39"/>
  <c r="C4" i="39"/>
  <c r="C2" i="39"/>
  <c r="C10" i="37" l="1"/>
  <c r="H46" i="38"/>
  <c r="G46" i="38"/>
  <c r="H44" i="38"/>
  <c r="G44" i="38"/>
  <c r="H43" i="38"/>
  <c r="G43" i="38"/>
  <c r="H42" i="38"/>
  <c r="G42" i="38"/>
  <c r="H40" i="38"/>
  <c r="G40" i="38"/>
  <c r="H39" i="38"/>
  <c r="G39" i="38"/>
  <c r="H38" i="38"/>
  <c r="G38" i="38"/>
  <c r="H37" i="38"/>
  <c r="G37" i="38"/>
  <c r="H36" i="38"/>
  <c r="G36" i="38"/>
  <c r="H35" i="38"/>
  <c r="G35" i="38"/>
  <c r="H34" i="38"/>
  <c r="G34" i="38"/>
  <c r="H32" i="38"/>
  <c r="G32" i="38"/>
  <c r="H31" i="38"/>
  <c r="G31" i="38"/>
  <c r="H30" i="38"/>
  <c r="G30" i="38"/>
  <c r="H29" i="38"/>
  <c r="G29" i="38"/>
  <c r="H27" i="38"/>
  <c r="G27" i="38"/>
  <c r="H26" i="38"/>
  <c r="G26" i="38"/>
  <c r="H25" i="38"/>
  <c r="G25" i="38"/>
  <c r="H24" i="38"/>
  <c r="G24" i="38"/>
  <c r="H21" i="38"/>
  <c r="G21" i="38"/>
  <c r="H20" i="38"/>
  <c r="G20" i="38"/>
  <c r="H19" i="38"/>
  <c r="G19" i="38"/>
  <c r="H18" i="38"/>
  <c r="G18" i="38"/>
  <c r="H15" i="38"/>
  <c r="G15" i="38"/>
  <c r="H14" i="38"/>
  <c r="G14" i="38"/>
  <c r="H13" i="38"/>
  <c r="G13" i="38"/>
  <c r="H12" i="38"/>
  <c r="G12" i="38"/>
  <c r="H11" i="38"/>
  <c r="G11" i="38"/>
  <c r="H10" i="38"/>
  <c r="G10" i="38"/>
  <c r="H8" i="38"/>
  <c r="G8" i="38"/>
  <c r="H7" i="38"/>
  <c r="G7" i="38"/>
  <c r="H6" i="38"/>
  <c r="G6" i="38"/>
  <c r="H5" i="38"/>
  <c r="G5" i="38"/>
  <c r="H4" i="38"/>
  <c r="G4" i="38"/>
  <c r="H3" i="38"/>
  <c r="G3" i="38"/>
  <c r="H57" i="30"/>
  <c r="G57" i="30"/>
  <c r="H40" i="30"/>
  <c r="H61" i="30" s="1"/>
  <c r="G40" i="30"/>
  <c r="G61" i="30" s="1"/>
  <c r="H34" i="30"/>
  <c r="G34" i="30"/>
  <c r="H21" i="30"/>
  <c r="G21" i="30"/>
  <c r="H28" i="30"/>
  <c r="G28" i="30"/>
  <c r="H39" i="36"/>
  <c r="G39" i="36"/>
  <c r="H38" i="36"/>
  <c r="G38" i="36"/>
  <c r="H37" i="36"/>
  <c r="G37" i="36"/>
  <c r="H36" i="36"/>
  <c r="G36" i="36"/>
  <c r="H35" i="36"/>
  <c r="G35" i="36"/>
  <c r="H34" i="36"/>
  <c r="G34" i="36"/>
  <c r="H33" i="36"/>
  <c r="G33" i="36"/>
  <c r="H30" i="36"/>
  <c r="G30" i="36"/>
  <c r="H29" i="36"/>
  <c r="G29" i="36"/>
  <c r="H28" i="36"/>
  <c r="G28" i="36"/>
  <c r="H25" i="36"/>
  <c r="G25" i="36"/>
  <c r="H24" i="36"/>
  <c r="G24" i="36"/>
  <c r="H23" i="36"/>
  <c r="G23" i="36"/>
  <c r="H22" i="36"/>
  <c r="G22" i="36"/>
  <c r="H21" i="36"/>
  <c r="G21" i="36"/>
  <c r="H20" i="36"/>
  <c r="G20" i="36"/>
  <c r="H19" i="36"/>
  <c r="G19" i="36"/>
  <c r="H18" i="36"/>
  <c r="G18" i="36"/>
  <c r="H17" i="36"/>
  <c r="G17" i="36"/>
  <c r="H16" i="36"/>
  <c r="G16" i="36"/>
  <c r="H13" i="36"/>
  <c r="G13" i="36"/>
  <c r="H12" i="36"/>
  <c r="G12" i="36"/>
  <c r="H11" i="36"/>
  <c r="G11" i="36"/>
  <c r="H10" i="36"/>
  <c r="G10" i="36"/>
  <c r="H9" i="36"/>
  <c r="G9" i="36"/>
  <c r="H8" i="36"/>
  <c r="G8" i="36"/>
  <c r="H7" i="36"/>
  <c r="G7" i="36"/>
  <c r="H6" i="36"/>
  <c r="G6" i="36"/>
  <c r="H5" i="36"/>
  <c r="G5" i="36"/>
  <c r="H4" i="36"/>
  <c r="G4" i="36"/>
  <c r="D39" i="36"/>
  <c r="C39" i="36"/>
  <c r="D38" i="36"/>
  <c r="C38" i="36"/>
  <c r="D37" i="36"/>
  <c r="C37" i="36"/>
  <c r="D36" i="36"/>
  <c r="C36" i="36"/>
  <c r="D35" i="36"/>
  <c r="C35" i="36"/>
  <c r="D31" i="36"/>
  <c r="C31" i="36"/>
  <c r="D30" i="36"/>
  <c r="C30" i="36"/>
  <c r="D29" i="36"/>
  <c r="C29" i="36"/>
  <c r="D28" i="36"/>
  <c r="C28" i="36"/>
  <c r="D27" i="36"/>
  <c r="C27" i="36"/>
  <c r="D26" i="36"/>
  <c r="C26" i="36"/>
  <c r="D24" i="36"/>
  <c r="C24" i="36"/>
  <c r="D23" i="36"/>
  <c r="C23" i="36"/>
  <c r="C5" i="36"/>
  <c r="D5" i="36"/>
  <c r="C6" i="36"/>
  <c r="D6" i="36"/>
  <c r="C7" i="36"/>
  <c r="D7" i="36"/>
  <c r="C8" i="36"/>
  <c r="D8" i="36"/>
  <c r="C9" i="36"/>
  <c r="D9" i="36"/>
  <c r="C10" i="36"/>
  <c r="D10" i="36"/>
  <c r="C11" i="36"/>
  <c r="D11" i="36"/>
  <c r="C12" i="36"/>
  <c r="D12" i="36"/>
  <c r="C13" i="36"/>
  <c r="D13" i="36"/>
  <c r="C14" i="36"/>
  <c r="D14" i="36"/>
  <c r="C15" i="36"/>
  <c r="D15" i="36"/>
  <c r="C16" i="36"/>
  <c r="D16" i="36"/>
  <c r="C17" i="36"/>
  <c r="D17" i="36"/>
  <c r="C18" i="36"/>
  <c r="D18" i="36"/>
  <c r="D4" i="36"/>
  <c r="C4" i="36"/>
  <c r="D40" i="36" l="1"/>
  <c r="H60" i="30"/>
  <c r="H59" i="30"/>
  <c r="G60" i="30"/>
  <c r="G59" i="30"/>
  <c r="G31" i="36"/>
  <c r="C9" i="37"/>
  <c r="G29" i="30"/>
  <c r="G35" i="30" s="1"/>
  <c r="G45" i="30" s="1"/>
  <c r="H29" i="30"/>
  <c r="H35" i="30" s="1"/>
  <c r="H45" i="30" s="1"/>
  <c r="H53" i="30" s="1"/>
  <c r="H40" i="36"/>
  <c r="C40" i="36"/>
  <c r="G26" i="36"/>
  <c r="H26" i="36"/>
  <c r="G40" i="36"/>
  <c r="G14" i="36"/>
  <c r="H31" i="36"/>
  <c r="H14" i="36"/>
  <c r="D32" i="36"/>
  <c r="C32" i="36"/>
  <c r="C19" i="36"/>
  <c r="D19" i="36"/>
  <c r="H59" i="29"/>
  <c r="G59" i="29"/>
  <c r="H50" i="29"/>
  <c r="G50" i="29"/>
  <c r="H45" i="29"/>
  <c r="G45" i="29"/>
  <c r="H33" i="29"/>
  <c r="G33" i="29"/>
  <c r="D59" i="29"/>
  <c r="C59" i="29"/>
  <c r="D51" i="29"/>
  <c r="C51" i="29"/>
  <c r="D38" i="29"/>
  <c r="C38" i="29"/>
  <c r="D61" i="29" l="1"/>
  <c r="I18" i="37" s="1"/>
  <c r="H61" i="29"/>
  <c r="G53" i="30"/>
  <c r="G42" i="36"/>
  <c r="G61" i="29"/>
  <c r="C61" i="29"/>
  <c r="H42" i="36"/>
  <c r="D42" i="36"/>
  <c r="C42" i="36"/>
  <c r="I16" i="37" l="1"/>
  <c r="I15" i="37"/>
  <c r="I17" i="37"/>
  <c r="C8" i="37"/>
</calcChain>
</file>

<file path=xl/sharedStrings.xml><?xml version="1.0" encoding="utf-8"?>
<sst xmlns="http://schemas.openxmlformats.org/spreadsheetml/2006/main" count="740" uniqueCount="264">
  <si>
    <t>Date</t>
  </si>
  <si>
    <t>CERTIFICATION</t>
  </si>
  <si>
    <t>We hereby certify that the entries in this report are in accordance with the accounts and other records of the system and reflect the status of the system to the best of our knowledge and belief.</t>
  </si>
  <si>
    <t>Signature</t>
  </si>
  <si>
    <t>PART A. BALANCE SHEET</t>
  </si>
  <si>
    <t>ASSETS</t>
  </si>
  <si>
    <t>BALANCE PRIOR YEAR</t>
  </si>
  <si>
    <t>BALANCE END OF PERIOD</t>
  </si>
  <si>
    <t>LIABILTIES AND STOCKHOLDERS' EQUITY</t>
  </si>
  <si>
    <t>CURRENT ASSETS</t>
  </si>
  <si>
    <t>CURRENT LIABILITIES</t>
  </si>
  <si>
    <t>1.</t>
  </si>
  <si>
    <t>Cash and Equivalents</t>
  </si>
  <si>
    <t>25.</t>
  </si>
  <si>
    <t>Accounts Payable</t>
  </si>
  <si>
    <t>2.</t>
  </si>
  <si>
    <t>Cash-RUS Construction Fund</t>
  </si>
  <si>
    <t>26.</t>
  </si>
  <si>
    <t>Notes Payable</t>
  </si>
  <si>
    <t>3.</t>
  </si>
  <si>
    <t>Affiliates:</t>
  </si>
  <si>
    <t>27.</t>
  </si>
  <si>
    <t>Advance Billings and Payments</t>
  </si>
  <si>
    <t>a. Telecom, Accounts Receivable</t>
  </si>
  <si>
    <t>28.</t>
  </si>
  <si>
    <t>Customer Deposits</t>
  </si>
  <si>
    <t>b. Other Accounts Receivable</t>
  </si>
  <si>
    <t>29.</t>
  </si>
  <si>
    <t>Current Mat. L/T Debt</t>
  </si>
  <si>
    <t>c. Notes Receivable</t>
  </si>
  <si>
    <t>30.</t>
  </si>
  <si>
    <t>Current Mat. L/T Debt-Rur. Dev.</t>
  </si>
  <si>
    <t>4.</t>
  </si>
  <si>
    <t>Non-Affiliates:</t>
  </si>
  <si>
    <t>31.</t>
  </si>
  <si>
    <t>Current Mat.-Capital Leases</t>
  </si>
  <si>
    <t>32.</t>
  </si>
  <si>
    <t>Income Taxes Accrued</t>
  </si>
  <si>
    <t>33.</t>
  </si>
  <si>
    <t>Other Taxes Accrued</t>
  </si>
  <si>
    <t>34.</t>
  </si>
  <si>
    <t>Other Current Liabilities</t>
  </si>
  <si>
    <t>5.</t>
  </si>
  <si>
    <t>Interest and Dividends Receivable</t>
  </si>
  <si>
    <t>35.</t>
  </si>
  <si>
    <t>Total Current Liabilities (25 thru 34)</t>
  </si>
  <si>
    <t>6.</t>
  </si>
  <si>
    <t>Material-Regulated</t>
  </si>
  <si>
    <t>LONG-TERM DEBT</t>
  </si>
  <si>
    <t>7.</t>
  </si>
  <si>
    <t>Material-Nonregulated</t>
  </si>
  <si>
    <t>36.</t>
  </si>
  <si>
    <t>Funded Debt-RUS Notes</t>
  </si>
  <si>
    <t>8.</t>
  </si>
  <si>
    <t>Prepayments</t>
  </si>
  <si>
    <t>37.</t>
  </si>
  <si>
    <t>Funded Debt-RTB Notes</t>
  </si>
  <si>
    <t>9.</t>
  </si>
  <si>
    <t>Other Current Assets</t>
  </si>
  <si>
    <t>38.</t>
  </si>
  <si>
    <t>Funded Debt-FFB Notes</t>
  </si>
  <si>
    <t>10.</t>
  </si>
  <si>
    <t>Total Current Assets (1 Thru 9)</t>
  </si>
  <si>
    <t>39.</t>
  </si>
  <si>
    <t>Funded Debt-Other</t>
  </si>
  <si>
    <t>40.</t>
  </si>
  <si>
    <t>Funded Debt-Rural Develop. Loan</t>
  </si>
  <si>
    <t>NONCURRENT ASSETS</t>
  </si>
  <si>
    <t>41.</t>
  </si>
  <si>
    <t>Premium (Discount) on L/T Debt</t>
  </si>
  <si>
    <t>11.</t>
  </si>
  <si>
    <t>Investment in Affiliated Companies</t>
  </si>
  <si>
    <t>42.</t>
  </si>
  <si>
    <t>Reacquired Debt</t>
  </si>
  <si>
    <t>a. Rural Development</t>
  </si>
  <si>
    <t>43.</t>
  </si>
  <si>
    <t>Obligations Under Capital Lease</t>
  </si>
  <si>
    <t>b. Nonrural Development</t>
  </si>
  <si>
    <t>44.</t>
  </si>
  <si>
    <t>Adv. From Affiliated Companies</t>
  </si>
  <si>
    <t>12.</t>
  </si>
  <si>
    <t>Other Investments</t>
  </si>
  <si>
    <t>45.</t>
  </si>
  <si>
    <t>Other Long-Term Debt</t>
  </si>
  <si>
    <t>46.</t>
  </si>
  <si>
    <t>Total Long-Term Debt (36 thru 45)</t>
  </si>
  <si>
    <t>OTHER LIAB. &amp; DEF. CREDITS</t>
  </si>
  <si>
    <t>13.</t>
  </si>
  <si>
    <t>Nonregulated Investments</t>
  </si>
  <si>
    <t>47.</t>
  </si>
  <si>
    <t>Other Long-Term Liabilities</t>
  </si>
  <si>
    <t>14.</t>
  </si>
  <si>
    <t>Other Noncurrent Assets</t>
  </si>
  <si>
    <t>48.</t>
  </si>
  <si>
    <t>Other Deferred Credits</t>
  </si>
  <si>
    <t>15.</t>
  </si>
  <si>
    <t>Deferred Charges</t>
  </si>
  <si>
    <t>49.</t>
  </si>
  <si>
    <t>Other Jurisdictional Differences</t>
  </si>
  <si>
    <t>16.</t>
  </si>
  <si>
    <t>Jurisdictional Differences</t>
  </si>
  <si>
    <t>50.</t>
  </si>
  <si>
    <t>Total Other Liabilities and Deferred Credits (47 thru 49)</t>
  </si>
  <si>
    <t>17.</t>
  </si>
  <si>
    <t>Total Noncurrent Assets (11 thru 16)</t>
  </si>
  <si>
    <t>EQUITY</t>
  </si>
  <si>
    <t>51.</t>
  </si>
  <si>
    <t>Cap. Stock Outstanding &amp; Subscribed</t>
  </si>
  <si>
    <t>PLANT, PROPERTY, AND EQUIPMENT</t>
  </si>
  <si>
    <t>52.</t>
  </si>
  <si>
    <t>Additional Paid-in-Capital</t>
  </si>
  <si>
    <t>18.</t>
  </si>
  <si>
    <t>Telecom, Plant-in-Service</t>
  </si>
  <si>
    <t>53.</t>
  </si>
  <si>
    <t>Treasury Stock</t>
  </si>
  <si>
    <t>19.</t>
  </si>
  <si>
    <t>Property Held for Future Use</t>
  </si>
  <si>
    <t>54.</t>
  </si>
  <si>
    <t>Membership and Cap. Certificates</t>
  </si>
  <si>
    <t>20.</t>
  </si>
  <si>
    <t>Plant Under Construction</t>
  </si>
  <si>
    <t>55.</t>
  </si>
  <si>
    <t>Other Capital</t>
  </si>
  <si>
    <t>21.</t>
  </si>
  <si>
    <t>Plant Adj., Nonop. Plant &amp; Goodwill</t>
  </si>
  <si>
    <t>56.</t>
  </si>
  <si>
    <t>Patronage Capital Credits</t>
  </si>
  <si>
    <t>22.</t>
  </si>
  <si>
    <t>Less Accumulated Depreciation</t>
  </si>
  <si>
    <t>57.</t>
  </si>
  <si>
    <t>Retained Earnings or Margins</t>
  </si>
  <si>
    <t>23.</t>
  </si>
  <si>
    <t>Net Plant (18 thru 21 less 22)</t>
  </si>
  <si>
    <t>58.</t>
  </si>
  <si>
    <t>Total Equity (51 thru 57)</t>
  </si>
  <si>
    <t>24.</t>
  </si>
  <si>
    <t>TOTAL ASSETS (10+17+23)</t>
  </si>
  <si>
    <t>59.</t>
  </si>
  <si>
    <t>TOTAL LIABILITIES AND EQUITY (35+46+50+58)</t>
  </si>
  <si>
    <t>DSCR [(31+26+10+11)/44]</t>
  </si>
  <si>
    <t>TIER [(31+26)/26]</t>
  </si>
  <si>
    <t>Operating Accrual Ratio [(14+20+26)/7]</t>
  </si>
  <si>
    <t>Cash Ratio [(14+20-10-11)/7]</t>
  </si>
  <si>
    <t>Annual Debt Service Payments</t>
  </si>
  <si>
    <t>Patronage Capital End-of-Year (40+41-42)</t>
  </si>
  <si>
    <t>Patronage Capital Credits Retired</t>
  </si>
  <si>
    <t>Transfers to Patronage Capital</t>
  </si>
  <si>
    <t>Patronage Capital Beginning-of-Year</t>
  </si>
  <si>
    <t>Retained Earnings or Margins end-of-Period [(31+33+34)-(35+36+37+38)]</t>
  </si>
  <si>
    <t>Other Debits Year-to-Date</t>
  </si>
  <si>
    <t>Dividends Declared (Preferred)</t>
  </si>
  <si>
    <t>Dividends Declared (Common)</t>
  </si>
  <si>
    <t>Miscellaneous Credits Year-to-Date</t>
  </si>
  <si>
    <t>Retained Earnings or Margins Beginning-of-Year</t>
  </si>
  <si>
    <t>Total Taxes Based on Income</t>
  </si>
  <si>
    <t>Total Net Income or margins (21+27+28+29+30-26)</t>
  </si>
  <si>
    <t>Nonregulated Net Income</t>
  </si>
  <si>
    <t>Extraordinary Items</t>
  </si>
  <si>
    <t>Nonoperating Net Income</t>
  </si>
  <si>
    <t>Total Fixed Charges (22+23+24-25)</t>
  </si>
  <si>
    <t>Allowance for Funds Used During Construction</t>
  </si>
  <si>
    <t>Other Interest Expense</t>
  </si>
  <si>
    <t>Interest Expense - Capital Leases</t>
  </si>
  <si>
    <t>Interest on Funded Debt</t>
  </si>
  <si>
    <t>Net Operating Income or Margins (15+16-20)</t>
  </si>
  <si>
    <t>Total Operating Taxes (17+18+19)</t>
  </si>
  <si>
    <t>Other Taxes</t>
  </si>
  <si>
    <t>Federal Income Taxes</t>
  </si>
  <si>
    <t>State and Local Taxes</t>
  </si>
  <si>
    <t>Other Operating Income and Expenses</t>
  </si>
  <si>
    <t>Operating Income or Margins (7 less 14)</t>
  </si>
  <si>
    <t>Total Operating Expenses (8 thru 13)</t>
  </si>
  <si>
    <t>Corporate Operations Expense</t>
  </si>
  <si>
    <t>Customer Operations Expense</t>
  </si>
  <si>
    <t>Amortization Expense</t>
  </si>
  <si>
    <t>Depreciation Expense</t>
  </si>
  <si>
    <t>Plant Nonspecific Operations Expense (Excluding Depreciation &amp; Amortization)</t>
  </si>
  <si>
    <t>Plant Specific Operations Expense</t>
  </si>
  <si>
    <t>Net Operating Revenues (1 thru 5 less 6)</t>
  </si>
  <si>
    <t>Uncollectible Revenues</t>
  </si>
  <si>
    <t>Miscellaneous Revenues</t>
  </si>
  <si>
    <t>Carrier Billing and Collection Revenues</t>
  </si>
  <si>
    <t>Long Distance Network Services Revenues</t>
  </si>
  <si>
    <t>Network Access Services Revenues</t>
  </si>
  <si>
    <t>Local Network Services Revenues</t>
  </si>
  <si>
    <t>THIS YEAR</t>
  </si>
  <si>
    <t>PRIOR YEAR</t>
  </si>
  <si>
    <t>ITEM</t>
  </si>
  <si>
    <t>PART B. STATEMENTS OF INCOME AND RETAINED EARINGS OR MARGINS</t>
  </si>
  <si>
    <t>PART C. STATEMENTS OF CASH FLOWS</t>
  </si>
  <si>
    <t>Beginning Cash (Cash and Equivalents plus RUS Construction Fund)</t>
  </si>
  <si>
    <t>CASH FLOWS FROM OPERATING ACTIVITIES</t>
  </si>
  <si>
    <t>Net Income</t>
  </si>
  <si>
    <t>Adjustments to Reconcile Net Income to Net Cash Provided by Operating Activities</t>
  </si>
  <si>
    <t>Add: Depreciation</t>
  </si>
  <si>
    <t>Add: Amortization</t>
  </si>
  <si>
    <t>Other (Explain)</t>
  </si>
  <si>
    <t>Changes in Operating Assets and Liabilities</t>
  </si>
  <si>
    <t>Decrease/(Increase) in Accounts Receivable</t>
  </si>
  <si>
    <t>Decrease/(Increase) in Materials and Inventory</t>
  </si>
  <si>
    <t>Decrease/(Increase) in Prepayments and Deferred Charges</t>
  </si>
  <si>
    <t>Decrease/(Increase) in Other Current Assets</t>
  </si>
  <si>
    <t>Increase/(Decrease) in Accounts Payable</t>
  </si>
  <si>
    <t>Increase/(Decrease) in Advance Billings &amp; Payments</t>
  </si>
  <si>
    <t>Increase/(Decrease) in Other Current Liabilities</t>
  </si>
  <si>
    <t>Net Cash Provided/(Used) by Operations</t>
  </si>
  <si>
    <t>CASH FLOWS FROM FINANCING ACTIVITIES</t>
  </si>
  <si>
    <t>Decrease/(Increase) in Notes Receivable</t>
  </si>
  <si>
    <t>Increase/(Decrease) in Notes Payable</t>
  </si>
  <si>
    <t>Increase/(Decrease) in Customer Deposits</t>
  </si>
  <si>
    <t>Net Increase/(Decrease) in Long Term Debt (Including Current Maturities)</t>
  </si>
  <si>
    <t>Increase/(Decrease) in Other Liabilities &amp; Deferred Credits</t>
  </si>
  <si>
    <t>Increase/(Decrease) in Capital Stock, Paid-in Capital, Membership and Capital Certificates &amp; Other Capital</t>
  </si>
  <si>
    <t>Less:  Payment of Dividends</t>
  </si>
  <si>
    <t>Less:  Patronage Capital Credits Retired</t>
  </si>
  <si>
    <t>Net Cash Provided/(Used) by Financing Activities</t>
  </si>
  <si>
    <t>CASH FLOWS FROM INVESTING ACTIVITIES</t>
  </si>
  <si>
    <t>Net Capital Expenditures (Property, Plant &amp; Equipment)</t>
  </si>
  <si>
    <t>Other Long-Term Investments</t>
  </si>
  <si>
    <t>Other Noncurrent Assets &amp; Jurisdictional Differences</t>
  </si>
  <si>
    <t>Net Cash Provided/(Used) by Investing Activities</t>
  </si>
  <si>
    <t>Net Increase/(Decrease) in Cash</t>
  </si>
  <si>
    <t>Ending Cash</t>
  </si>
  <si>
    <t>Number of fields with invalid data</t>
  </si>
  <si>
    <t>Error Status</t>
  </si>
  <si>
    <t xml:space="preserve">Balance Sheet - Data Collection Form </t>
  </si>
  <si>
    <t>&lt;010&gt;</t>
  </si>
  <si>
    <t>Study Area Code</t>
  </si>
  <si>
    <t>&lt;015&gt;</t>
  </si>
  <si>
    <t>Study Area Name</t>
  </si>
  <si>
    <t>&lt;020&gt;</t>
  </si>
  <si>
    <t>Program Year</t>
  </si>
  <si>
    <t>&lt;030&gt;</t>
  </si>
  <si>
    <t>Contact Name - Person USAC should contact regarding this data</t>
  </si>
  <si>
    <t>&lt;035&gt;</t>
  </si>
  <si>
    <t>Contact Telephone Number - Number of person identified in data line &lt;030&gt;</t>
  </si>
  <si>
    <t>&lt;039&gt;</t>
  </si>
  <si>
    <t>Contact Telephone Email Address - Email Address of person identified in data line &lt;030&gt;</t>
  </si>
  <si>
    <t>Mandatory fields that are blank</t>
  </si>
  <si>
    <t>Worksheet</t>
  </si>
  <si>
    <t>Input Item</t>
  </si>
  <si>
    <t>Line Item</t>
  </si>
  <si>
    <t>Explanation for cell C20</t>
  </si>
  <si>
    <t>Explanation for cell C39</t>
  </si>
  <si>
    <t>Explanation for cell C45</t>
  </si>
  <si>
    <t>Total Assets</t>
  </si>
  <si>
    <t>Totals that can not be zero</t>
  </si>
  <si>
    <t>Absolute Values</t>
  </si>
  <si>
    <t>Absolute Value Totals (Input Data Only)</t>
  </si>
  <si>
    <t>Input items for prior year</t>
  </si>
  <si>
    <t>Input items for current year</t>
  </si>
  <si>
    <t>Total Liabilities and Equity</t>
  </si>
  <si>
    <t>FCC Form 481</t>
  </si>
  <si>
    <t>OMB Control No. 3060-0986</t>
  </si>
  <si>
    <t>July 2013</t>
  </si>
  <si>
    <t>Page 1 of 3</t>
  </si>
  <si>
    <t>Page 2 of 3</t>
  </si>
  <si>
    <t>Page 3 of 3</t>
  </si>
  <si>
    <t>(3005a) Operating Report for Privately-Held Rate of Return Carriers</t>
  </si>
  <si>
    <t>(3005b) Operating Report for Privately-Held Rate of Return Carriers</t>
  </si>
  <si>
    <t>(3005c) Operating Report for Privately-Held Rate of Return Carriers</t>
  </si>
  <si>
    <t>3005a BalanceSheet</t>
  </si>
  <si>
    <t>3005b IncomeStatement</t>
  </si>
  <si>
    <t>3005c Cashflow</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</si>
</sst>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indexed="8"/>
      <name val="Calibri"/>
      <family val="2"/>
    </font>
    <font>
      <sz val="10"/>
      <name val="Arial"/>
      <family val="2"/>
    </font>
    <font>
      <i/>
      <sz val="11"/>
      <color indexed="8"/>
      <name val="Calibri"/>
      <family val="2"/>
    </font>
    <font>
      <b/>
      <sz val="12"/>
      <color indexed="8"/>
      <name val="Calibri"/>
      <family val="2"/>
    </font>
    <font>
      <sz val="11"/>
      <color rgb="FF000000"/>
      <name val="Calibri"/>
      <family val="2"/>
    </font>
    <font>
      <i/>
      <u/>
      <sz val="11"/>
      <color indexed="8"/>
      <name val="Calibri"/>
      <family val="2"/>
    </font>
    <font>
      <b/>
      <u/>
      <sz val="11"/>
      <color indexed="8"/>
      <name val="Calibri"/>
      <family val="2"/>
    </font>
    <font>
      <u/>
      <sz val="11"/>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92D050"/>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85">
    <xf numFmtId="0" fontId="0" fillId="0" borderId="0" xfId="0"/>
    <xf numFmtId="0" fontId="0" fillId="0" borderId="0" xfId="0" applyBorder="1"/>
    <xf numFmtId="0" fontId="0" fillId="0" borderId="2" xfId="0" applyBorder="1"/>
    <xf numFmtId="0" fontId="0" fillId="0" borderId="0" xfId="0" applyBorder="1" applyAlignment="1"/>
    <xf numFmtId="0" fontId="0" fillId="0" borderId="7" xfId="0" applyBorder="1" applyAlignment="1"/>
    <xf numFmtId="0" fontId="0" fillId="0" borderId="10" xfId="0" applyBorder="1"/>
    <xf numFmtId="0" fontId="0" fillId="0" borderId="7" xfId="0" applyBorder="1"/>
    <xf numFmtId="0" fontId="0" fillId="0" borderId="6" xfId="0" applyBorder="1"/>
    <xf numFmtId="0" fontId="0" fillId="0" borderId="11" xfId="0" applyBorder="1"/>
    <xf numFmtId="0" fontId="0" fillId="0" borderId="6" xfId="0" applyBorder="1" applyAlignment="1">
      <alignment horizontal="center"/>
    </xf>
    <xf numFmtId="0" fontId="0" fillId="0" borderId="12" xfId="0" applyBorder="1"/>
    <xf numFmtId="0" fontId="1" fillId="0" borderId="2" xfId="0" applyFont="1" applyBorder="1" applyAlignment="1">
      <alignment horizontal="center" wrapText="1"/>
    </xf>
    <xf numFmtId="0" fontId="4" fillId="0" borderId="3" xfId="0" applyFont="1" applyBorder="1"/>
    <xf numFmtId="0" fontId="4" fillId="0" borderId="5" xfId="0" applyFont="1" applyBorder="1"/>
    <xf numFmtId="0" fontId="0" fillId="2" borderId="2" xfId="0" applyFill="1" applyBorder="1"/>
    <xf numFmtId="49" fontId="0" fillId="0" borderId="11" xfId="0" applyNumberFormat="1" applyBorder="1" applyAlignment="1">
      <alignment horizontal="right" indent="1"/>
    </xf>
    <xf numFmtId="0" fontId="0" fillId="0" borderId="12" xfId="0" applyBorder="1" applyAlignment="1">
      <alignment horizontal="left"/>
    </xf>
    <xf numFmtId="49" fontId="0" fillId="0" borderId="12" xfId="0" applyNumberFormat="1" applyBorder="1"/>
    <xf numFmtId="49" fontId="0" fillId="0" borderId="3" xfId="0" applyNumberFormat="1" applyBorder="1" applyAlignment="1">
      <alignment horizontal="right" indent="1"/>
    </xf>
    <xf numFmtId="0" fontId="0" fillId="0" borderId="4" xfId="0" applyBorder="1" applyAlignment="1">
      <alignment horizontal="left"/>
    </xf>
    <xf numFmtId="49" fontId="4" fillId="0" borderId="3" xfId="0" applyNumberFormat="1" applyFont="1" applyBorder="1"/>
    <xf numFmtId="49" fontId="4" fillId="0" borderId="5" xfId="0" applyNumberFormat="1" applyFont="1" applyBorder="1"/>
    <xf numFmtId="49" fontId="0" fillId="0" borderId="0" xfId="0" applyNumberFormat="1" applyAlignment="1">
      <alignment horizontal="right" indent="1"/>
    </xf>
    <xf numFmtId="0" fontId="0" fillId="0" borderId="0" xfId="0" applyAlignment="1">
      <alignment horizontal="left"/>
    </xf>
    <xf numFmtId="0" fontId="0" fillId="0" borderId="6" xfId="0" applyBorder="1" applyAlignment="1">
      <alignment horizontal="left"/>
    </xf>
    <xf numFmtId="49" fontId="0" fillId="0" borderId="5" xfId="0" applyNumberFormat="1" applyBorder="1"/>
    <xf numFmtId="49" fontId="0" fillId="0" borderId="6" xfId="0" applyNumberFormat="1" applyBorder="1" applyAlignment="1">
      <alignment horizontal="right" indent="1"/>
    </xf>
    <xf numFmtId="0" fontId="0" fillId="0" borderId="5" xfId="0" applyBorder="1"/>
    <xf numFmtId="49" fontId="4" fillId="0" borderId="3" xfId="0" applyNumberFormat="1" applyFont="1" applyBorder="1" applyAlignment="1">
      <alignment horizontal="right" indent="1"/>
    </xf>
    <xf numFmtId="49" fontId="1" fillId="0" borderId="3" xfId="0" applyNumberFormat="1" applyFont="1" applyBorder="1" applyAlignment="1">
      <alignment horizontal="right" indent="1"/>
    </xf>
    <xf numFmtId="0" fontId="0" fillId="3" borderId="2" xfId="0" applyFill="1" applyBorder="1" applyProtection="1">
      <protection locked="0"/>
    </xf>
    <xf numFmtId="0" fontId="0" fillId="0" borderId="2" xfId="0" applyBorder="1" applyAlignment="1">
      <alignment wrapText="1"/>
    </xf>
    <xf numFmtId="0" fontId="0" fillId="0" borderId="0" xfId="0" applyAlignment="1">
      <alignment horizontal="center"/>
    </xf>
    <xf numFmtId="0" fontId="3" fillId="0" borderId="0" xfId="0" applyFont="1" applyBorder="1" applyAlignment="1">
      <alignment wrapText="1"/>
    </xf>
    <xf numFmtId="0" fontId="1" fillId="0" borderId="0" xfId="0" applyFont="1"/>
    <xf numFmtId="0" fontId="0" fillId="0" borderId="0" xfId="0" applyFont="1"/>
    <xf numFmtId="0" fontId="0" fillId="0" borderId="0" xfId="0" applyFont="1" applyFill="1"/>
    <xf numFmtId="0" fontId="6" fillId="0" borderId="0" xfId="0" applyFont="1" applyFill="1"/>
    <xf numFmtId="17" fontId="0" fillId="0" borderId="0" xfId="0" quotePrefix="1" applyNumberFormat="1" applyFont="1"/>
    <xf numFmtId="0" fontId="0" fillId="0" borderId="0" xfId="0" applyFont="1" applyAlignment="1">
      <alignment horizontal="center"/>
    </xf>
    <xf numFmtId="0" fontId="7" fillId="0" borderId="0" xfId="0" applyFont="1"/>
    <xf numFmtId="0" fontId="7" fillId="3" borderId="0" xfId="0" applyFont="1" applyFill="1" applyAlignment="1" applyProtection="1">
      <protection locked="0"/>
    </xf>
    <xf numFmtId="1" fontId="0" fillId="3" borderId="2" xfId="0" applyNumberFormat="1" applyFill="1" applyBorder="1" applyProtection="1">
      <protection locked="0"/>
    </xf>
    <xf numFmtId="1" fontId="0" fillId="0" borderId="2" xfId="0" applyNumberFormat="1" applyBorder="1" applyProtection="1"/>
    <xf numFmtId="1" fontId="0" fillId="0" borderId="2" xfId="0" applyNumberFormat="1" applyBorder="1"/>
    <xf numFmtId="1" fontId="0" fillId="3" borderId="13" xfId="0" applyNumberFormat="1" applyFill="1" applyBorder="1" applyProtection="1">
      <protection locked="0"/>
    </xf>
    <xf numFmtId="1" fontId="0" fillId="0" borderId="13" xfId="0" applyNumberFormat="1" applyFill="1" applyBorder="1" applyProtection="1"/>
    <xf numFmtId="0" fontId="0" fillId="0" borderId="5" xfId="0" applyBorder="1" applyAlignment="1"/>
    <xf numFmtId="0" fontId="0" fillId="0" borderId="2" xfId="0" applyBorder="1" applyAlignment="1"/>
    <xf numFmtId="0" fontId="0" fillId="0" borderId="2" xfId="0" applyBorder="1" applyAlignment="1">
      <alignment horizontal="center"/>
    </xf>
    <xf numFmtId="0" fontId="0" fillId="3" borderId="6" xfId="0" applyFill="1" applyBorder="1" applyProtection="1">
      <protection locked="0"/>
    </xf>
    <xf numFmtId="0" fontId="0" fillId="0" borderId="2" xfId="0" applyBorder="1" applyAlignment="1">
      <alignment horizontal="center"/>
    </xf>
    <xf numFmtId="0" fontId="0" fillId="0" borderId="0" xfId="0" applyAlignment="1">
      <alignment wrapText="1"/>
    </xf>
    <xf numFmtId="0" fontId="0" fillId="0" borderId="2" xfId="0" applyFont="1" applyBorder="1" applyAlignment="1">
      <alignment horizontal="center"/>
    </xf>
    <xf numFmtId="0" fontId="8" fillId="3" borderId="0" xfId="2" applyFill="1" applyAlignment="1" applyProtection="1">
      <protection locked="0"/>
    </xf>
    <xf numFmtId="14" fontId="0" fillId="3" borderId="6" xfId="0" applyNumberFormat="1" applyFill="1" applyBorder="1" applyProtection="1">
      <protection locked="0"/>
    </xf>
    <xf numFmtId="2" fontId="0" fillId="0" borderId="2" xfId="0" applyNumberFormat="1" applyBorder="1"/>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2"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9" xfId="0" applyFont="1" applyBorder="1" applyAlignment="1">
      <alignment horizontal="center"/>
    </xf>
    <xf numFmtId="0" fontId="3" fillId="0" borderId="10" xfId="0" applyFont="1" applyBorder="1" applyAlignment="1">
      <alignment wrapText="1"/>
    </xf>
    <xf numFmtId="0" fontId="3" fillId="0" borderId="0" xfId="0" applyFont="1" applyBorder="1" applyAlignment="1">
      <alignment wrapText="1"/>
    </xf>
    <xf numFmtId="0" fontId="3" fillId="0" borderId="7" xfId="0" applyFont="1" applyBorder="1" applyAlignment="1">
      <alignment wrapText="1"/>
    </xf>
    <xf numFmtId="0" fontId="0" fillId="0" borderId="4" xfId="0"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49" fontId="4" fillId="0" borderId="3" xfId="0" applyNumberFormat="1" applyFont="1" applyBorder="1" applyAlignment="1">
      <alignment horizontal="center"/>
    </xf>
    <xf numFmtId="49" fontId="4" fillId="0" borderId="4" xfId="0" applyNumberFormat="1" applyFont="1" applyBorder="1" applyAlignment="1">
      <alignment horizontal="center"/>
    </xf>
    <xf numFmtId="49" fontId="4" fillId="0" borderId="5" xfId="0" applyNumberFormat="1" applyFont="1" applyBorder="1" applyAlignment="1">
      <alignment horizontal="center"/>
    </xf>
    <xf numFmtId="0" fontId="0" fillId="3" borderId="3" xfId="0" applyFill="1" applyBorder="1" applyAlignment="1" applyProtection="1">
      <alignment horizontal="left" wrapText="1"/>
      <protection locked="0"/>
    </xf>
    <xf numFmtId="0" fontId="0" fillId="3" borderId="4"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r:id="rId1"/>
</file>

<file path=xl/activeX/activeX2.xml><?xml version="1.0" encoding="utf-8"?>
<ax:ocx xmlns:ax="http://schemas.microsoft.com/office/2006/activeX" xmlns:r="http://schemas.openxmlformats.org/officeDocument/2006/relationships" ax:classid="{8BD21D40-EC42-11CE-9E0D-00AA006002F3}" r:id="rId1"/>
</file>

<file path=xl/activeX/activeX3.xml><?xml version="1.0" encoding="utf-8"?>
<ax:ocx xmlns:ax="http://schemas.microsoft.com/office/2006/activeX" xmlns:r="http://schemas.openxmlformats.org/officeDocument/2006/relationships" ax:classid="{8BD21D40-EC42-11CE-9E0D-00AA006002F3}" r:id="rId1"/>
</file>

<file path=xl/activeX/activeX4.xml><?xml version="1.0" encoding="utf-8"?>
<ax:ocx xmlns:ax="http://schemas.microsoft.com/office/2006/activeX" xmlns:r="http://schemas.openxmlformats.org/officeDocument/2006/relationships" ax:classid="{8BD21D40-EC42-11CE-9E0D-00AA006002F3}" r:id="rId1"/>
</file>

<file path=xl/activeX/activeX5.xml><?xml version="1.0" encoding="utf-8"?>
<ax:ocx xmlns:ax="http://schemas.microsoft.com/office/2006/activeX" xmlns:r="http://schemas.openxmlformats.org/officeDocument/2006/relationships" ax:classid="{8BD21D40-EC42-11CE-9E0D-00AA006002F3}" r:id="rId1"/>
</file>

<file path=xl/activeX/activeX6.xml><?xml version="1.0" encoding="utf-8"?>
<ax:ocx xmlns:ax="http://schemas.microsoft.com/office/2006/activeX" xmlns:r="http://schemas.openxmlformats.org/officeDocument/2006/relationships" ax:classid="{8BD21D40-EC42-11CE-9E0D-00AA006002F3}"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219075</xdr:colOff>
          <xdr:row>11</xdr:row>
          <xdr:rowOff>57150</xdr:rowOff>
        </xdr:from>
        <xdr:to>
          <xdr:col>7</xdr:col>
          <xdr:colOff>819150</xdr:colOff>
          <xdr:row>12</xdr:row>
          <xdr:rowOff>104775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Data</a:t>
              </a:r>
            </a:p>
            <a:p>
              <a:pPr algn="ctr" rtl="0">
                <a:defRPr sz="1000"/>
              </a:pPr>
              <a:r>
                <a:rPr lang="en-US" sz="1100" b="0" i="0" u="none" strike="noStrike" baseline="0">
                  <a:solidFill>
                    <a:srgbClr val="000000"/>
                  </a:solidFill>
                  <a:latin typeface="Calibri"/>
                </a:rPr>
                <a:t>Validate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10</xdr:row>
          <xdr:rowOff>19050</xdr:rowOff>
        </xdr:from>
        <xdr:to>
          <xdr:col>1</xdr:col>
          <xdr:colOff>3314700</xdr:colOff>
          <xdr:row>11</xdr:row>
          <xdr:rowOff>95250</xdr:rowOff>
        </xdr:to>
        <xdr:sp macro="" textlink="">
          <xdr:nvSpPr>
            <xdr:cNvPr id="1051" name="CheckBox1"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11</xdr:row>
          <xdr:rowOff>66675</xdr:rowOff>
        </xdr:from>
        <xdr:to>
          <xdr:col>2</xdr:col>
          <xdr:colOff>400050</xdr:colOff>
          <xdr:row>12</xdr:row>
          <xdr:rowOff>142875</xdr:rowOff>
        </xdr:to>
        <xdr:sp macro="" textlink="">
          <xdr:nvSpPr>
            <xdr:cNvPr id="1053" name="CheckBox2"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12</xdr:row>
          <xdr:rowOff>114300</xdr:rowOff>
        </xdr:from>
        <xdr:to>
          <xdr:col>3</xdr:col>
          <xdr:colOff>590550</xdr:colOff>
          <xdr:row>14</xdr:row>
          <xdr:rowOff>0</xdr:rowOff>
        </xdr:to>
        <xdr:sp macro="" textlink="">
          <xdr:nvSpPr>
            <xdr:cNvPr id="1055" name="CheckBox3"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28575</xdr:rowOff>
        </xdr:from>
        <xdr:to>
          <xdr:col>5</xdr:col>
          <xdr:colOff>2600325</xdr:colOff>
          <xdr:row>11</xdr:row>
          <xdr:rowOff>104775</xdr:rowOff>
        </xdr:to>
        <xdr:sp macro="" textlink="">
          <xdr:nvSpPr>
            <xdr:cNvPr id="1056" name="CheckBox4"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47625</xdr:rowOff>
        </xdr:from>
        <xdr:to>
          <xdr:col>5</xdr:col>
          <xdr:colOff>3209925</xdr:colOff>
          <xdr:row>12</xdr:row>
          <xdr:rowOff>123825</xdr:rowOff>
        </xdr:to>
        <xdr:sp macro="" textlink="">
          <xdr:nvSpPr>
            <xdr:cNvPr id="1058" name="CheckBox5"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114300</xdr:rowOff>
        </xdr:from>
        <xdr:to>
          <xdr:col>7</xdr:col>
          <xdr:colOff>28575</xdr:colOff>
          <xdr:row>14</xdr:row>
          <xdr:rowOff>0</xdr:rowOff>
        </xdr:to>
        <xdr:sp macro="" textlink="">
          <xdr:nvSpPr>
            <xdr:cNvPr id="1059" name="CheckBox6"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1238250</xdr:colOff>
          <xdr:row>8</xdr:row>
          <xdr:rowOff>161925</xdr:rowOff>
        </xdr:from>
        <xdr:to>
          <xdr:col>7</xdr:col>
          <xdr:colOff>1371600</xdr:colOff>
          <xdr:row>10</xdr:row>
          <xdr:rowOff>19050</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Data</a:t>
              </a:r>
            </a:p>
            <a:p>
              <a:pPr algn="ctr" rtl="0">
                <a:defRPr sz="1000"/>
              </a:pPr>
              <a:r>
                <a:rPr lang="en-US" sz="1100" b="0" i="0" u="none" strike="noStrike" baseline="0">
                  <a:solidFill>
                    <a:srgbClr val="000000"/>
                  </a:solidFill>
                  <a:latin typeface="Calibri"/>
                </a:rPr>
                <a:t>Validate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10</xdr:row>
          <xdr:rowOff>38100</xdr:rowOff>
        </xdr:from>
        <xdr:to>
          <xdr:col>7</xdr:col>
          <xdr:colOff>1304925</xdr:colOff>
          <xdr:row>11</xdr:row>
          <xdr:rowOff>85725</xdr:rowOff>
        </xdr:to>
        <xdr:sp macro="" textlink="">
          <xdr:nvSpPr>
            <xdr:cNvPr id="6145" name="Button 1" hidden="1">
              <a:extLst>
                <a:ext uri="{63B3BB69-23CF-44E3-9099-C40C66FF867C}">
                  <a14:compatExt spid="_x0000_s61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Data</a:t>
              </a:r>
            </a:p>
            <a:p>
              <a:pPr algn="ctr" rtl="0">
                <a:defRPr sz="1000"/>
              </a:pPr>
              <a:r>
                <a:rPr lang="en-US" sz="1100" b="0" i="0" u="none" strike="noStrike" baseline="0">
                  <a:solidFill>
                    <a:srgbClr val="000000"/>
                  </a:solidFill>
                  <a:latin typeface="Calibri"/>
                </a:rPr>
                <a:t>Validate Data</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6"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9"/>
  <sheetViews>
    <sheetView zoomScale="90" zoomScaleNormal="90" workbookViewId="0">
      <selection activeCell="B3" sqref="B3"/>
    </sheetView>
  </sheetViews>
  <sheetFormatPr defaultRowHeight="15" x14ac:dyDescent="0.25"/>
  <cols>
    <col min="1" max="1" width="10" customWidth="1"/>
    <col min="2" max="2" width="22" customWidth="1"/>
    <col min="3" max="3" width="16.28515625" customWidth="1"/>
    <col min="4" max="4" width="57.85546875" customWidth="1"/>
    <col min="5" max="5" width="4.85546875" customWidth="1"/>
    <col min="6" max="6" width="29.140625" bestFit="1" customWidth="1"/>
    <col min="7" max="7" width="52.140625" style="52" customWidth="1"/>
    <col min="8" max="8" width="10.140625" customWidth="1"/>
    <col min="9" max="9" width="41.28515625" style="52" customWidth="1"/>
  </cols>
  <sheetData>
    <row r="1" spans="1:9" x14ac:dyDescent="0.25">
      <c r="F1" s="57" t="s">
        <v>238</v>
      </c>
      <c r="G1" s="57"/>
      <c r="H1" s="57"/>
      <c r="I1" s="57"/>
    </row>
    <row r="2" spans="1:9" x14ac:dyDescent="0.25">
      <c r="F2" s="2" t="s">
        <v>239</v>
      </c>
      <c r="G2" s="31" t="s">
        <v>240</v>
      </c>
      <c r="H2" s="2" t="s">
        <v>241</v>
      </c>
      <c r="I2" s="31" t="s">
        <v>224</v>
      </c>
    </row>
    <row r="3" spans="1:9" x14ac:dyDescent="0.25">
      <c r="F3" s="2" t="s">
        <v>261</v>
      </c>
      <c r="G3" s="31" t="s">
        <v>227</v>
      </c>
      <c r="H3" s="53" t="s">
        <v>226</v>
      </c>
      <c r="I3" s="31" t="str">
        <f>IF(LEN('3005a BalanceSheet'!F5)=0,G3&amp;" can not be blank","OK")</f>
        <v>Study Area Code can not be blank</v>
      </c>
    </row>
    <row r="4" spans="1:9" x14ac:dyDescent="0.25">
      <c r="F4" s="2" t="s">
        <v>261</v>
      </c>
      <c r="G4" s="31" t="s">
        <v>229</v>
      </c>
      <c r="H4" s="53" t="s">
        <v>228</v>
      </c>
      <c r="I4" s="31" t="str">
        <f>IF(LEN('3005a BalanceSheet'!F6)=0,G4&amp;" can not be blank","OK")</f>
        <v>Study Area Name can not be blank</v>
      </c>
    </row>
    <row r="5" spans="1:9" x14ac:dyDescent="0.25">
      <c r="F5" s="2" t="s">
        <v>261</v>
      </c>
      <c r="G5" s="31" t="s">
        <v>231</v>
      </c>
      <c r="H5" s="53" t="s">
        <v>230</v>
      </c>
      <c r="I5" s="31" t="str">
        <f>IF(LEN('3005a BalanceSheet'!F7)=0,G5&amp;" can not be blank","OK")</f>
        <v>Program Year can not be blank</v>
      </c>
    </row>
    <row r="6" spans="1:9" ht="30" x14ac:dyDescent="0.25">
      <c r="F6" s="2" t="s">
        <v>261</v>
      </c>
      <c r="G6" s="31" t="s">
        <v>233</v>
      </c>
      <c r="H6" s="53" t="s">
        <v>232</v>
      </c>
      <c r="I6" s="31" t="str">
        <f>IF(LEN('3005a BalanceSheet'!F8)=0,G6&amp;" can not be blank","OK")</f>
        <v>Contact Name - Person USAC should contact regarding this data can not be blank</v>
      </c>
    </row>
    <row r="7" spans="1:9" ht="45" x14ac:dyDescent="0.25">
      <c r="A7" s="60"/>
      <c r="B7" s="61"/>
      <c r="C7" s="62" t="s">
        <v>223</v>
      </c>
      <c r="D7" s="62"/>
      <c r="F7" s="2" t="s">
        <v>261</v>
      </c>
      <c r="G7" s="31" t="s">
        <v>235</v>
      </c>
      <c r="H7" s="53" t="s">
        <v>234</v>
      </c>
      <c r="I7" s="31" t="str">
        <f>IF(LEN('3005a BalanceSheet'!F9)=0,G7&amp;" can not be blank","OK")</f>
        <v>Contact Telephone Number - Number of person identified in data line &lt;030&gt; can not be blank</v>
      </c>
    </row>
    <row r="8" spans="1:9" ht="45" x14ac:dyDescent="0.25">
      <c r="A8" s="2" t="s">
        <v>261</v>
      </c>
      <c r="B8" s="2"/>
      <c r="C8" s="57">
        <f>COUNTIF('3005a Hidden'!C:D,"Invalid")+COUNTIF('3005a Hidden'!G:H,"Invalid")</f>
        <v>0</v>
      </c>
      <c r="D8" s="57"/>
      <c r="F8" s="2" t="s">
        <v>261</v>
      </c>
      <c r="G8" s="31" t="s">
        <v>237</v>
      </c>
      <c r="H8" s="49" t="s">
        <v>236</v>
      </c>
      <c r="I8" s="31" t="str">
        <f>IF(LEN('3005a BalanceSheet'!F10)=0,G8&amp;" can not be blank","OK")</f>
        <v>Contact Telephone Email Address - Email Address of person identified in data line &lt;030&gt; can not be blank</v>
      </c>
    </row>
    <row r="9" spans="1:9" ht="30" x14ac:dyDescent="0.25">
      <c r="A9" s="2" t="s">
        <v>262</v>
      </c>
      <c r="B9" s="2"/>
      <c r="C9" s="58">
        <f>COUNTIF('3005b Hidden'!G:H,"Invalid")</f>
        <v>0</v>
      </c>
      <c r="D9" s="59"/>
      <c r="F9" s="2" t="s">
        <v>263</v>
      </c>
      <c r="G9" s="31" t="s">
        <v>242</v>
      </c>
      <c r="H9" s="49">
        <v>5</v>
      </c>
      <c r="I9" s="31" t="str">
        <f>IF(AND(LEN('3005c Cashflow'!C20)=0,SUM('3005c Cashflow'!H20)&lt;&gt;0),"Explanation for line item 5 is mssing.  Please provide an explanation in cell C20","OK")</f>
        <v>OK</v>
      </c>
    </row>
    <row r="10" spans="1:9" ht="30" x14ac:dyDescent="0.25">
      <c r="A10" s="2" t="s">
        <v>263</v>
      </c>
      <c r="B10" s="2"/>
      <c r="C10" s="58">
        <f>COUNTIF('3005c Hidden'!C:C,"Invalid")</f>
        <v>0</v>
      </c>
      <c r="D10" s="59"/>
      <c r="F10" s="2" t="s">
        <v>263</v>
      </c>
      <c r="G10" s="31" t="s">
        <v>243</v>
      </c>
      <c r="H10" s="51">
        <v>22</v>
      </c>
      <c r="I10" s="31" t="str">
        <f>IF(AND(LEN('3005c Cashflow'!C39)=0,SUM('3005c Cashflow'!H39)&lt;&gt;0),"Explanation for line item 22 is mssing.  Please provide an explanation in cell C39","OK")</f>
        <v>OK</v>
      </c>
    </row>
    <row r="11" spans="1:9" x14ac:dyDescent="0.25">
      <c r="F11" s="2" t="s">
        <v>263</v>
      </c>
      <c r="G11" s="31" t="s">
        <v>244</v>
      </c>
      <c r="H11" s="51">
        <v>27</v>
      </c>
      <c r="I11" s="31" t="str">
        <f>IF(AND(LEN('3005c Cashflow'!C45)=0,SUM('3005c Cashflow'!H45)&lt;&gt;0),"Explanation for line item 27 is mssing.  Please provide an explanation in cell C45","OK")</f>
        <v>OK</v>
      </c>
    </row>
    <row r="13" spans="1:9" x14ac:dyDescent="0.25">
      <c r="F13" s="57" t="s">
        <v>246</v>
      </c>
      <c r="G13" s="57"/>
      <c r="H13" s="57"/>
      <c r="I13" s="57"/>
    </row>
    <row r="14" spans="1:9" x14ac:dyDescent="0.25">
      <c r="D14" s="52"/>
      <c r="F14" s="2" t="s">
        <v>239</v>
      </c>
      <c r="G14" s="31" t="s">
        <v>240</v>
      </c>
      <c r="H14" s="2" t="s">
        <v>241</v>
      </c>
      <c r="I14" s="31" t="s">
        <v>224</v>
      </c>
    </row>
    <row r="15" spans="1:9" ht="60" x14ac:dyDescent="0.25">
      <c r="F15" s="2" t="s">
        <v>261</v>
      </c>
      <c r="G15" s="31" t="s">
        <v>245</v>
      </c>
      <c r="H15" s="51">
        <v>24</v>
      </c>
      <c r="I15" s="31" t="str">
        <f>IF(AND('3005a BalanceSheet'!C61=0,'3005a BalanceSheet'!D61=0),G15&amp;" can not be zero for both prior year and current year.  Please complete the "&amp;F15&amp;" worksheet (columns C and/or D).","OK")</f>
        <v>Total Assets can not be zero for both prior year and current year.  Please complete the 3005a BalanceSheet worksheet (columns C and/or D).</v>
      </c>
    </row>
    <row r="16" spans="1:9" ht="60" x14ac:dyDescent="0.25">
      <c r="F16" s="2" t="s">
        <v>261</v>
      </c>
      <c r="G16" s="31" t="s">
        <v>251</v>
      </c>
      <c r="H16" s="51">
        <v>59</v>
      </c>
      <c r="I16" s="31" t="str">
        <f>IF(AND('3005a BalanceSheet'!G61=0,'3005a BalanceSheet'!H61=0),G16&amp;" can not be zero for both prior year and current year.  Please complete the "&amp;F16&amp;" worksheet (columns G and/or H).","OK")</f>
        <v>Total Liabilities and Equity can not be zero for both prior year and current year.  Please complete the 3005a BalanceSheet worksheet (columns G and/or H).</v>
      </c>
    </row>
    <row r="17" spans="6:9" ht="66" customHeight="1" x14ac:dyDescent="0.25">
      <c r="F17" s="2" t="s">
        <v>262</v>
      </c>
      <c r="G17" s="31" t="s">
        <v>249</v>
      </c>
      <c r="H17" s="51"/>
      <c r="I17" s="31" t="str">
        <f>IF(AND('3005a BalanceSheet'!C61&lt;&gt;0,'3005b Hidden'!K52=0),"All input items are zero for the prior year in the "&amp;F17&amp;" worksheet.  Please complete the "&amp;F17&amp;" worksheet for the prior year (column G).","OK")</f>
        <v>OK</v>
      </c>
    </row>
    <row r="18" spans="6:9" x14ac:dyDescent="0.25">
      <c r="F18" s="2" t="s">
        <v>262</v>
      </c>
      <c r="G18" s="31" t="s">
        <v>250</v>
      </c>
      <c r="H18" s="51"/>
      <c r="I18" s="31" t="str">
        <f>IF(AND('3005a BalanceSheet'!D61&lt;&gt;0,'3005b Hidden'!L52=0),"All input items are zero for the current year in the "&amp;F18&amp;" worksheet.  Please complete the "&amp;F18&amp;" worksheet for the current year (column H).","OK")</f>
        <v>OK</v>
      </c>
    </row>
    <row r="19" spans="6:9" x14ac:dyDescent="0.25">
      <c r="G19"/>
      <c r="I19"/>
    </row>
  </sheetData>
  <sheetProtection selectLockedCells="1"/>
  <mergeCells count="7">
    <mergeCell ref="F13:I13"/>
    <mergeCell ref="C10:D10"/>
    <mergeCell ref="A7:B7"/>
    <mergeCell ref="F1:I1"/>
    <mergeCell ref="C7:D7"/>
    <mergeCell ref="C8:D8"/>
    <mergeCell ref="C9:D9"/>
  </mergeCells>
  <pageMargins left="0.7" right="0.7" top="0.75" bottom="0.75" header="0.3" footer="0.3"/>
  <pageSetup scale="5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H61"/>
  <sheetViews>
    <sheetView zoomScaleNormal="100" workbookViewId="0">
      <pane ySplit="21" topLeftCell="A22" activePane="bottomLeft" state="frozen"/>
      <selection activeCell="B23" sqref="B23"/>
      <selection pane="bottomLeft" activeCell="C23" sqref="C23"/>
    </sheetView>
  </sheetViews>
  <sheetFormatPr defaultRowHeight="15" x14ac:dyDescent="0.25"/>
  <cols>
    <col min="1" max="1" width="6.7109375" customWidth="1"/>
    <col min="2" max="2" width="50.7109375" customWidth="1"/>
    <col min="3" max="3" width="13.7109375" customWidth="1"/>
    <col min="4" max="4" width="14" customWidth="1"/>
    <col min="5" max="5" width="6.7109375" customWidth="1"/>
    <col min="6" max="6" width="50.7109375" customWidth="1"/>
    <col min="7" max="8" width="13.7109375" customWidth="1"/>
  </cols>
  <sheetData>
    <row r="1" spans="1:8" x14ac:dyDescent="0.25">
      <c r="A1" s="34" t="s">
        <v>258</v>
      </c>
      <c r="B1" s="34"/>
      <c r="C1" s="34"/>
      <c r="D1" s="34"/>
      <c r="E1" s="35" t="s">
        <v>252</v>
      </c>
      <c r="F1" s="35"/>
    </row>
    <row r="2" spans="1:8" x14ac:dyDescent="0.25">
      <c r="A2" s="34" t="s">
        <v>225</v>
      </c>
      <c r="B2" s="34"/>
      <c r="C2" s="34"/>
      <c r="D2" s="34"/>
      <c r="E2" s="35" t="s">
        <v>253</v>
      </c>
      <c r="F2" s="35"/>
    </row>
    <row r="3" spans="1:8" x14ac:dyDescent="0.25">
      <c r="A3" s="35" t="s">
        <v>255</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1"/>
    </row>
    <row r="6" spans="1:8" x14ac:dyDescent="0.25">
      <c r="A6" s="39" t="s">
        <v>228</v>
      </c>
      <c r="B6" s="35" t="s">
        <v>229</v>
      </c>
      <c r="C6" s="35"/>
      <c r="D6" s="35"/>
      <c r="E6" s="39" t="s">
        <v>228</v>
      </c>
      <c r="F6" s="41"/>
    </row>
    <row r="7" spans="1:8" x14ac:dyDescent="0.25">
      <c r="A7" s="39" t="s">
        <v>230</v>
      </c>
      <c r="B7" s="35" t="s">
        <v>231</v>
      </c>
      <c r="C7" s="35"/>
      <c r="D7" s="35"/>
      <c r="E7" s="39" t="s">
        <v>230</v>
      </c>
      <c r="F7" s="41"/>
    </row>
    <row r="8" spans="1:8" x14ac:dyDescent="0.25">
      <c r="A8" s="39" t="s">
        <v>232</v>
      </c>
      <c r="B8" s="35" t="s">
        <v>233</v>
      </c>
      <c r="C8" s="35"/>
      <c r="D8" s="35"/>
      <c r="E8" s="39" t="s">
        <v>232</v>
      </c>
      <c r="F8" s="41"/>
    </row>
    <row r="9" spans="1:8" x14ac:dyDescent="0.25">
      <c r="A9" s="39" t="s">
        <v>234</v>
      </c>
      <c r="B9" s="35" t="s">
        <v>235</v>
      </c>
      <c r="C9" s="35"/>
      <c r="D9" s="35"/>
      <c r="E9" s="39" t="s">
        <v>234</v>
      </c>
      <c r="F9" s="41"/>
    </row>
    <row r="10" spans="1:8" x14ac:dyDescent="0.25">
      <c r="A10" s="32" t="s">
        <v>236</v>
      </c>
      <c r="B10" t="s">
        <v>237</v>
      </c>
      <c r="C10" s="35"/>
      <c r="D10" s="35"/>
      <c r="E10" s="32" t="s">
        <v>236</v>
      </c>
      <c r="F10" s="54"/>
    </row>
    <row r="11" spans="1:8" x14ac:dyDescent="0.25">
      <c r="A11" s="35"/>
      <c r="B11" s="35"/>
      <c r="C11" s="35"/>
      <c r="D11" s="35"/>
      <c r="E11" s="35"/>
      <c r="F11" s="35"/>
    </row>
    <row r="12" spans="1:8" x14ac:dyDescent="0.25">
      <c r="A12" s="33"/>
      <c r="B12" s="3"/>
      <c r="E12" s="3"/>
      <c r="F12" s="3"/>
      <c r="H12" s="4"/>
    </row>
    <row r="13" spans="1:8" x14ac:dyDescent="0.25">
      <c r="A13" s="33"/>
      <c r="B13" s="3"/>
      <c r="E13" s="3"/>
      <c r="F13" s="3"/>
      <c r="H13" s="4"/>
    </row>
    <row r="14" spans="1:8" x14ac:dyDescent="0.25">
      <c r="A14" s="33"/>
      <c r="B14" s="3"/>
      <c r="E14" s="3"/>
      <c r="F14" s="3"/>
      <c r="H14" s="4"/>
    </row>
    <row r="15" spans="1:8" ht="15.75" x14ac:dyDescent="0.25">
      <c r="A15" s="67" t="s">
        <v>1</v>
      </c>
      <c r="B15" s="68"/>
      <c r="C15" s="68"/>
      <c r="D15" s="68"/>
      <c r="E15" s="68"/>
      <c r="F15" s="68"/>
      <c r="G15" s="68"/>
      <c r="H15" s="69"/>
    </row>
    <row r="16" spans="1:8" x14ac:dyDescent="0.25">
      <c r="A16" s="70" t="s">
        <v>2</v>
      </c>
      <c r="B16" s="71"/>
      <c r="C16" s="71"/>
      <c r="D16" s="71"/>
      <c r="E16" s="71"/>
      <c r="F16" s="71"/>
      <c r="G16" s="71"/>
      <c r="H16" s="72"/>
    </row>
    <row r="17" spans="1:8" x14ac:dyDescent="0.25">
      <c r="A17" s="5"/>
      <c r="B17" s="1"/>
      <c r="C17" s="1"/>
      <c r="D17" s="1"/>
      <c r="E17" s="1"/>
      <c r="F17" s="1"/>
      <c r="G17" s="1"/>
      <c r="H17" s="6"/>
    </row>
    <row r="18" spans="1:8" x14ac:dyDescent="0.25">
      <c r="A18" s="5"/>
      <c r="B18" s="50"/>
      <c r="C18" s="1"/>
      <c r="D18" s="55"/>
      <c r="E18" s="1"/>
      <c r="F18" s="1"/>
      <c r="G18" s="1"/>
      <c r="H18" s="6"/>
    </row>
    <row r="19" spans="1:8" x14ac:dyDescent="0.25">
      <c r="A19" s="8"/>
      <c r="B19" s="9" t="s">
        <v>3</v>
      </c>
      <c r="C19" s="7"/>
      <c r="D19" s="9" t="s">
        <v>0</v>
      </c>
      <c r="E19" s="7"/>
      <c r="F19" s="7"/>
      <c r="G19" s="7"/>
      <c r="H19" s="10"/>
    </row>
    <row r="20" spans="1:8" x14ac:dyDescent="0.25">
      <c r="A20" s="63" t="s">
        <v>4</v>
      </c>
      <c r="B20" s="64"/>
      <c r="C20" s="64"/>
      <c r="D20" s="64"/>
      <c r="E20" s="64"/>
      <c r="F20" s="64"/>
      <c r="G20" s="64"/>
      <c r="H20" s="65"/>
    </row>
    <row r="21" spans="1:8" ht="30" x14ac:dyDescent="0.25">
      <c r="A21" s="66" t="s">
        <v>5</v>
      </c>
      <c r="B21" s="66"/>
      <c r="C21" s="11" t="s">
        <v>6</v>
      </c>
      <c r="D21" s="11" t="s">
        <v>7</v>
      </c>
      <c r="E21" s="66" t="s">
        <v>8</v>
      </c>
      <c r="F21" s="66"/>
      <c r="G21" s="11" t="s">
        <v>6</v>
      </c>
      <c r="H21" s="11" t="s">
        <v>7</v>
      </c>
    </row>
    <row r="22" spans="1:8" ht="15.75" x14ac:dyDescent="0.25">
      <c r="A22" s="12" t="s">
        <v>9</v>
      </c>
      <c r="B22" s="13"/>
      <c r="C22" s="14"/>
      <c r="D22" s="14"/>
      <c r="E22" s="12" t="s">
        <v>10</v>
      </c>
      <c r="F22" s="13"/>
      <c r="G22" s="14"/>
      <c r="H22" s="14"/>
    </row>
    <row r="23" spans="1:8" x14ac:dyDescent="0.25">
      <c r="A23" s="15" t="s">
        <v>11</v>
      </c>
      <c r="B23" s="16" t="s">
        <v>12</v>
      </c>
      <c r="C23" s="42"/>
      <c r="D23" s="42"/>
      <c r="E23" s="15" t="s">
        <v>13</v>
      </c>
      <c r="F23" s="17" t="s">
        <v>14</v>
      </c>
      <c r="G23" s="42"/>
      <c r="H23" s="42"/>
    </row>
    <row r="24" spans="1:8" x14ac:dyDescent="0.25">
      <c r="A24" s="18" t="s">
        <v>15</v>
      </c>
      <c r="B24" s="19" t="s">
        <v>16</v>
      </c>
      <c r="C24" s="42"/>
      <c r="D24" s="42"/>
      <c r="E24" s="15" t="s">
        <v>17</v>
      </c>
      <c r="F24" s="17" t="s">
        <v>18</v>
      </c>
      <c r="G24" s="30"/>
      <c r="H24" s="30"/>
    </row>
    <row r="25" spans="1:8" x14ac:dyDescent="0.25">
      <c r="A25" s="18" t="s">
        <v>19</v>
      </c>
      <c r="B25" s="19" t="s">
        <v>20</v>
      </c>
      <c r="C25" s="14"/>
      <c r="D25" s="14"/>
      <c r="E25" s="15" t="s">
        <v>21</v>
      </c>
      <c r="F25" s="17" t="s">
        <v>22</v>
      </c>
      <c r="G25" s="30"/>
      <c r="H25" s="30"/>
    </row>
    <row r="26" spans="1:8" x14ac:dyDescent="0.25">
      <c r="A26" s="18"/>
      <c r="B26" s="19" t="s">
        <v>23</v>
      </c>
      <c r="C26" s="42"/>
      <c r="D26" s="42"/>
      <c r="E26" s="15" t="s">
        <v>24</v>
      </c>
      <c r="F26" s="17" t="s">
        <v>25</v>
      </c>
      <c r="G26" s="30"/>
      <c r="H26" s="30"/>
    </row>
    <row r="27" spans="1:8" x14ac:dyDescent="0.25">
      <c r="A27" s="18"/>
      <c r="B27" s="19" t="s">
        <v>26</v>
      </c>
      <c r="C27" s="42"/>
      <c r="D27" s="42"/>
      <c r="E27" s="15" t="s">
        <v>27</v>
      </c>
      <c r="F27" s="17" t="s">
        <v>28</v>
      </c>
      <c r="G27" s="30"/>
      <c r="H27" s="30"/>
    </row>
    <row r="28" spans="1:8" x14ac:dyDescent="0.25">
      <c r="A28" s="18"/>
      <c r="B28" s="19" t="s">
        <v>29</v>
      </c>
      <c r="C28" s="42"/>
      <c r="D28" s="42"/>
      <c r="E28" s="15" t="s">
        <v>30</v>
      </c>
      <c r="F28" s="17" t="s">
        <v>31</v>
      </c>
      <c r="G28" s="30"/>
      <c r="H28" s="30"/>
    </row>
    <row r="29" spans="1:8" x14ac:dyDescent="0.25">
      <c r="A29" s="18" t="s">
        <v>32</v>
      </c>
      <c r="B29" s="19" t="s">
        <v>33</v>
      </c>
      <c r="C29" s="14"/>
      <c r="D29" s="14"/>
      <c r="E29" s="15" t="s">
        <v>34</v>
      </c>
      <c r="F29" s="17" t="s">
        <v>35</v>
      </c>
      <c r="G29" s="30"/>
      <c r="H29" s="30"/>
    </row>
    <row r="30" spans="1:8" x14ac:dyDescent="0.25">
      <c r="A30" s="18"/>
      <c r="B30" s="19" t="s">
        <v>23</v>
      </c>
      <c r="C30" s="42"/>
      <c r="D30" s="42"/>
      <c r="E30" s="15" t="s">
        <v>36</v>
      </c>
      <c r="F30" s="17" t="s">
        <v>37</v>
      </c>
      <c r="G30" s="30"/>
      <c r="H30" s="30"/>
    </row>
    <row r="31" spans="1:8" x14ac:dyDescent="0.25">
      <c r="A31" s="18"/>
      <c r="B31" s="19" t="s">
        <v>26</v>
      </c>
      <c r="C31" s="42"/>
      <c r="D31" s="42"/>
      <c r="E31" s="15" t="s">
        <v>38</v>
      </c>
      <c r="F31" s="17" t="s">
        <v>39</v>
      </c>
      <c r="G31" s="30"/>
      <c r="H31" s="30"/>
    </row>
    <row r="32" spans="1:8" x14ac:dyDescent="0.25">
      <c r="A32" s="18"/>
      <c r="B32" s="19" t="s">
        <v>29</v>
      </c>
      <c r="C32" s="42"/>
      <c r="D32" s="42"/>
      <c r="E32" s="15" t="s">
        <v>40</v>
      </c>
      <c r="F32" s="17" t="s">
        <v>41</v>
      </c>
      <c r="G32" s="30"/>
      <c r="H32" s="30"/>
    </row>
    <row r="33" spans="1:8" x14ac:dyDescent="0.25">
      <c r="A33" s="18" t="s">
        <v>42</v>
      </c>
      <c r="B33" s="19" t="s">
        <v>43</v>
      </c>
      <c r="C33" s="42"/>
      <c r="D33" s="42"/>
      <c r="E33" s="15" t="s">
        <v>44</v>
      </c>
      <c r="F33" s="17" t="s">
        <v>45</v>
      </c>
      <c r="G33" s="43">
        <f>SUM(G23:G32)</f>
        <v>0</v>
      </c>
      <c r="H33" s="43">
        <f>SUM(H23:H32)</f>
        <v>0</v>
      </c>
    </row>
    <row r="34" spans="1:8" ht="15.75" x14ac:dyDescent="0.25">
      <c r="A34" s="18" t="s">
        <v>46</v>
      </c>
      <c r="B34" s="19" t="s">
        <v>47</v>
      </c>
      <c r="C34" s="42"/>
      <c r="D34" s="42"/>
      <c r="E34" s="20" t="s">
        <v>48</v>
      </c>
      <c r="F34" s="21"/>
      <c r="G34" s="14"/>
      <c r="H34" s="14"/>
    </row>
    <row r="35" spans="1:8" x14ac:dyDescent="0.25">
      <c r="A35" s="18" t="s">
        <v>49</v>
      </c>
      <c r="B35" s="19" t="s">
        <v>50</v>
      </c>
      <c r="C35" s="42"/>
      <c r="D35" s="42"/>
      <c r="E35" s="15" t="s">
        <v>51</v>
      </c>
      <c r="F35" s="17" t="s">
        <v>52</v>
      </c>
      <c r="G35" s="30"/>
      <c r="H35" s="30"/>
    </row>
    <row r="36" spans="1:8" x14ac:dyDescent="0.25">
      <c r="A36" s="18" t="s">
        <v>53</v>
      </c>
      <c r="B36" s="19" t="s">
        <v>54</v>
      </c>
      <c r="C36" s="42"/>
      <c r="D36" s="42"/>
      <c r="E36" s="15" t="s">
        <v>55</v>
      </c>
      <c r="F36" s="17" t="s">
        <v>56</v>
      </c>
      <c r="G36" s="30"/>
      <c r="H36" s="30"/>
    </row>
    <row r="37" spans="1:8" x14ac:dyDescent="0.25">
      <c r="A37" s="18" t="s">
        <v>57</v>
      </c>
      <c r="B37" s="19" t="s">
        <v>58</v>
      </c>
      <c r="C37" s="42"/>
      <c r="D37" s="42"/>
      <c r="E37" s="15" t="s">
        <v>59</v>
      </c>
      <c r="F37" s="17" t="s">
        <v>60</v>
      </c>
      <c r="G37" s="30"/>
      <c r="H37" s="30"/>
    </row>
    <row r="38" spans="1:8" x14ac:dyDescent="0.25">
      <c r="A38" s="18" t="s">
        <v>61</v>
      </c>
      <c r="B38" s="19" t="s">
        <v>62</v>
      </c>
      <c r="C38" s="43">
        <f>SUM(C23:C37)</f>
        <v>0</v>
      </c>
      <c r="D38" s="43">
        <f>SUM(D23:D37)</f>
        <v>0</v>
      </c>
      <c r="E38" s="15" t="s">
        <v>63</v>
      </c>
      <c r="F38" s="17" t="s">
        <v>64</v>
      </c>
      <c r="G38" s="30"/>
      <c r="H38" s="30"/>
    </row>
    <row r="39" spans="1:8" x14ac:dyDescent="0.25">
      <c r="A39" s="22"/>
      <c r="B39" s="23"/>
      <c r="C39" s="14"/>
      <c r="D39" s="14"/>
      <c r="E39" s="15" t="s">
        <v>65</v>
      </c>
      <c r="F39" s="17" t="s">
        <v>66</v>
      </c>
      <c r="G39" s="42"/>
      <c r="H39" s="42"/>
    </row>
    <row r="40" spans="1:8" ht="15.75" x14ac:dyDescent="0.25">
      <c r="A40" s="12" t="s">
        <v>67</v>
      </c>
      <c r="B40" s="13"/>
      <c r="C40" s="14"/>
      <c r="D40" s="14"/>
      <c r="E40" s="15" t="s">
        <v>68</v>
      </c>
      <c r="F40" s="17" t="s">
        <v>69</v>
      </c>
      <c r="G40" s="30"/>
      <c r="H40" s="30"/>
    </row>
    <row r="41" spans="1:8" x14ac:dyDescent="0.25">
      <c r="A41" s="15" t="s">
        <v>70</v>
      </c>
      <c r="B41" s="24" t="s">
        <v>71</v>
      </c>
      <c r="C41" s="14"/>
      <c r="D41" s="14"/>
      <c r="E41" s="15" t="s">
        <v>72</v>
      </c>
      <c r="F41" s="17" t="s">
        <v>73</v>
      </c>
      <c r="G41" s="30"/>
      <c r="H41" s="30"/>
    </row>
    <row r="42" spans="1:8" x14ac:dyDescent="0.25">
      <c r="A42" s="18"/>
      <c r="B42" s="19" t="s">
        <v>74</v>
      </c>
      <c r="C42" s="30"/>
      <c r="D42" s="30"/>
      <c r="E42" s="15" t="s">
        <v>75</v>
      </c>
      <c r="F42" s="17" t="s">
        <v>76</v>
      </c>
      <c r="G42" s="30"/>
      <c r="H42" s="30"/>
    </row>
    <row r="43" spans="1:8" x14ac:dyDescent="0.25">
      <c r="A43" s="18"/>
      <c r="B43" s="19" t="s">
        <v>77</v>
      </c>
      <c r="C43" s="30"/>
      <c r="D43" s="30"/>
      <c r="E43" s="15" t="s">
        <v>78</v>
      </c>
      <c r="F43" s="17" t="s">
        <v>79</v>
      </c>
      <c r="G43" s="30"/>
      <c r="H43" s="30"/>
    </row>
    <row r="44" spans="1:8" x14ac:dyDescent="0.25">
      <c r="A44" s="18" t="s">
        <v>80</v>
      </c>
      <c r="B44" s="19" t="s">
        <v>81</v>
      </c>
      <c r="C44" s="14"/>
      <c r="D44" s="14"/>
      <c r="E44" s="15" t="s">
        <v>82</v>
      </c>
      <c r="F44" s="17" t="s">
        <v>83</v>
      </c>
      <c r="G44" s="30"/>
      <c r="H44" s="30"/>
    </row>
    <row r="45" spans="1:8" x14ac:dyDescent="0.25">
      <c r="A45" s="18"/>
      <c r="B45" s="19" t="s">
        <v>74</v>
      </c>
      <c r="C45" s="30"/>
      <c r="D45" s="30"/>
      <c r="E45" s="15" t="s">
        <v>84</v>
      </c>
      <c r="F45" s="17" t="s">
        <v>85</v>
      </c>
      <c r="G45" s="43">
        <f>SUM(G35:G44)</f>
        <v>0</v>
      </c>
      <c r="H45" s="43">
        <f>SUM(H35:H44)</f>
        <v>0</v>
      </c>
    </row>
    <row r="46" spans="1:8" ht="15.75" x14ac:dyDescent="0.25">
      <c r="A46" s="18"/>
      <c r="B46" s="19" t="s">
        <v>77</v>
      </c>
      <c r="C46" s="42"/>
      <c r="D46" s="42"/>
      <c r="E46" s="20" t="s">
        <v>86</v>
      </c>
      <c r="F46" s="25"/>
      <c r="G46" s="14"/>
      <c r="H46" s="14"/>
    </row>
    <row r="47" spans="1:8" x14ac:dyDescent="0.25">
      <c r="A47" s="18" t="s">
        <v>87</v>
      </c>
      <c r="B47" s="19" t="s">
        <v>88</v>
      </c>
      <c r="C47" s="30"/>
      <c r="D47" s="30"/>
      <c r="E47" s="26" t="s">
        <v>89</v>
      </c>
      <c r="F47" s="17" t="s">
        <v>90</v>
      </c>
      <c r="G47" s="42"/>
      <c r="H47" s="42"/>
    </row>
    <row r="48" spans="1:8" x14ac:dyDescent="0.25">
      <c r="A48" s="18" t="s">
        <v>91</v>
      </c>
      <c r="B48" s="19" t="s">
        <v>92</v>
      </c>
      <c r="C48" s="30"/>
      <c r="D48" s="30"/>
      <c r="E48" s="15" t="s">
        <v>93</v>
      </c>
      <c r="F48" s="17" t="s">
        <v>94</v>
      </c>
      <c r="G48" s="30"/>
      <c r="H48" s="30"/>
    </row>
    <row r="49" spans="1:8" x14ac:dyDescent="0.25">
      <c r="A49" s="18" t="s">
        <v>95</v>
      </c>
      <c r="B49" s="19" t="s">
        <v>96</v>
      </c>
      <c r="C49" s="30"/>
      <c r="D49" s="30"/>
      <c r="E49" s="15" t="s">
        <v>97</v>
      </c>
      <c r="F49" s="17" t="s">
        <v>98</v>
      </c>
      <c r="G49" s="30"/>
      <c r="H49" s="30"/>
    </row>
    <row r="50" spans="1:8" x14ac:dyDescent="0.25">
      <c r="A50" s="18" t="s">
        <v>99</v>
      </c>
      <c r="B50" s="19" t="s">
        <v>100</v>
      </c>
      <c r="C50" s="30"/>
      <c r="D50" s="30"/>
      <c r="E50" s="15" t="s">
        <v>101</v>
      </c>
      <c r="F50" s="17" t="s">
        <v>102</v>
      </c>
      <c r="G50" s="43">
        <f>SUM(G47:G49)</f>
        <v>0</v>
      </c>
      <c r="H50" s="43">
        <f>SUM(H47:H49)</f>
        <v>0</v>
      </c>
    </row>
    <row r="51" spans="1:8" ht="15.75" x14ac:dyDescent="0.25">
      <c r="A51" s="18" t="s">
        <v>103</v>
      </c>
      <c r="B51" s="19" t="s">
        <v>104</v>
      </c>
      <c r="C51" s="43">
        <f>SUM(C42:C50)</f>
        <v>0</v>
      </c>
      <c r="D51" s="43">
        <f>SUM(D42:D50)</f>
        <v>0</v>
      </c>
      <c r="E51" s="20" t="s">
        <v>105</v>
      </c>
      <c r="F51" s="21"/>
      <c r="G51" s="14"/>
      <c r="H51" s="14"/>
    </row>
    <row r="52" spans="1:8" x14ac:dyDescent="0.25">
      <c r="A52" s="18"/>
      <c r="B52" s="27"/>
      <c r="C52" s="14"/>
      <c r="D52" s="14"/>
      <c r="E52" s="26" t="s">
        <v>106</v>
      </c>
      <c r="F52" s="17" t="s">
        <v>107</v>
      </c>
      <c r="G52" s="30"/>
      <c r="H52" s="30"/>
    </row>
    <row r="53" spans="1:8" ht="15.75" x14ac:dyDescent="0.25">
      <c r="A53" s="12" t="s">
        <v>108</v>
      </c>
      <c r="B53" s="13"/>
      <c r="C53" s="14"/>
      <c r="D53" s="14"/>
      <c r="E53" s="15" t="s">
        <v>109</v>
      </c>
      <c r="F53" s="17" t="s">
        <v>110</v>
      </c>
      <c r="G53" s="42"/>
      <c r="H53" s="42"/>
    </row>
    <row r="54" spans="1:8" x14ac:dyDescent="0.25">
      <c r="A54" s="18" t="s">
        <v>111</v>
      </c>
      <c r="B54" s="19" t="s">
        <v>112</v>
      </c>
      <c r="C54" s="30"/>
      <c r="D54" s="30"/>
      <c r="E54" s="15" t="s">
        <v>113</v>
      </c>
      <c r="F54" s="17" t="s">
        <v>114</v>
      </c>
      <c r="G54" s="30"/>
      <c r="H54" s="30"/>
    </row>
    <row r="55" spans="1:8" x14ac:dyDescent="0.25">
      <c r="A55" s="18" t="s">
        <v>115</v>
      </c>
      <c r="B55" s="19" t="s">
        <v>116</v>
      </c>
      <c r="C55" s="30"/>
      <c r="D55" s="30"/>
      <c r="E55" s="15" t="s">
        <v>117</v>
      </c>
      <c r="F55" s="17" t="s">
        <v>118</v>
      </c>
      <c r="G55" s="30"/>
      <c r="H55" s="30"/>
    </row>
    <row r="56" spans="1:8" x14ac:dyDescent="0.25">
      <c r="A56" s="18" t="s">
        <v>119</v>
      </c>
      <c r="B56" s="19" t="s">
        <v>120</v>
      </c>
      <c r="C56" s="42"/>
      <c r="D56" s="42"/>
      <c r="E56" s="15" t="s">
        <v>121</v>
      </c>
      <c r="F56" s="17" t="s">
        <v>122</v>
      </c>
      <c r="G56" s="30"/>
      <c r="H56" s="30"/>
    </row>
    <row r="57" spans="1:8" x14ac:dyDescent="0.25">
      <c r="A57" s="18" t="s">
        <v>123</v>
      </c>
      <c r="B57" s="19" t="s">
        <v>124</v>
      </c>
      <c r="C57" s="30"/>
      <c r="D57" s="30"/>
      <c r="E57" s="15" t="s">
        <v>125</v>
      </c>
      <c r="F57" s="17" t="s">
        <v>126</v>
      </c>
      <c r="G57" s="30"/>
      <c r="H57" s="30"/>
    </row>
    <row r="58" spans="1:8" x14ac:dyDescent="0.25">
      <c r="A58" s="18" t="s">
        <v>127</v>
      </c>
      <c r="B58" s="19" t="s">
        <v>128</v>
      </c>
      <c r="C58" s="30"/>
      <c r="D58" s="30"/>
      <c r="E58" s="15" t="s">
        <v>129</v>
      </c>
      <c r="F58" s="17" t="s">
        <v>130</v>
      </c>
      <c r="G58" s="30"/>
      <c r="H58" s="30"/>
    </row>
    <row r="59" spans="1:8" x14ac:dyDescent="0.25">
      <c r="A59" s="18" t="s">
        <v>131</v>
      </c>
      <c r="B59" s="19" t="s">
        <v>132</v>
      </c>
      <c r="C59" s="43">
        <f>SUM(C54:C58)</f>
        <v>0</v>
      </c>
      <c r="D59" s="43">
        <f>SUM(D54:D58)</f>
        <v>0</v>
      </c>
      <c r="E59" s="15" t="s">
        <v>133</v>
      </c>
      <c r="F59" s="17" t="s">
        <v>134</v>
      </c>
      <c r="G59" s="43">
        <f>SUM(G52:G58)</f>
        <v>0</v>
      </c>
      <c r="H59" s="43">
        <f>SUM(H52:H58)</f>
        <v>0</v>
      </c>
    </row>
    <row r="60" spans="1:8" x14ac:dyDescent="0.25">
      <c r="A60" s="18"/>
      <c r="B60" s="27"/>
      <c r="C60" s="14"/>
      <c r="D60" s="14"/>
      <c r="E60" s="15"/>
      <c r="F60" s="17"/>
      <c r="G60" s="14"/>
      <c r="H60" s="14"/>
    </row>
    <row r="61" spans="1:8" ht="15.75" x14ac:dyDescent="0.25">
      <c r="A61" s="28" t="s">
        <v>135</v>
      </c>
      <c r="B61" s="13" t="s">
        <v>136</v>
      </c>
      <c r="C61" s="43">
        <f>C38+C51+C59</f>
        <v>0</v>
      </c>
      <c r="D61" s="43">
        <f>D38+D51+D59</f>
        <v>0</v>
      </c>
      <c r="E61" s="28" t="s">
        <v>137</v>
      </c>
      <c r="F61" s="21" t="s">
        <v>138</v>
      </c>
      <c r="G61" s="43">
        <f>G33+G45+G50+G59</f>
        <v>0</v>
      </c>
      <c r="H61" s="43">
        <f>H33+H45+H50+H59</f>
        <v>0</v>
      </c>
    </row>
  </sheetData>
  <sheetProtection password="B540" sheet="1" objects="1" scenarios="1" selectLockedCells="1"/>
  <mergeCells count="5">
    <mergeCell ref="A20:H20"/>
    <mergeCell ref="A21:B21"/>
    <mergeCell ref="E21:F21"/>
    <mergeCell ref="A15:H15"/>
    <mergeCell ref="A16:H16"/>
  </mergeCells>
  <dataValidations count="4">
    <dataValidation type="whole" allowBlank="1" showInputMessage="1" showErrorMessage="1" errorTitle="Invalid Entry" error="Enter amount in whole dollars" sqref="G23:H32 G47:H49 C30:D37 C42:D43 C23:D24 C45:D50 C26:D28 C54:D58 G35:H44 G52:H58">
      <formula1>-999999999999</formula1>
      <formula2>999999999999</formula2>
    </dataValidation>
    <dataValidation type="whole" allowBlank="1" showInputMessage="1" showErrorMessage="1" errorTitle="Invalid Entry" error="Enter whole number between 100000 and 699999" sqref="F5">
      <formula1>100000</formula1>
      <formula2>699999</formula2>
    </dataValidation>
    <dataValidation type="whole" operator="greaterThanOrEqual" allowBlank="1" showInputMessage="1" showErrorMessage="1" errorTitle="Invalid Entry" error="Enter whole number &gt;= 2013" sqref="F7">
      <formula1>2013</formula1>
    </dataValidation>
    <dataValidation type="date" operator="greaterThanOrEqual" allowBlank="1" showInputMessage="1" showErrorMessage="1" errorTitle="Invalid Date" error="Enter date in MM/DD/YYYY format.  Date must be 5/1/2013 or later._x000a_Date can not be blank." sqref="D18">
      <formula1>41395</formula1>
    </dataValidation>
  </dataValidations>
  <printOptions gridLines="1"/>
  <pageMargins left="0.7" right="0.7" top="0.5" bottom="0.5" header="0.3" footer="0.3"/>
  <pageSetup scale="60" orientation="landscape" horizontalDpi="1200" verticalDpi="1200" r:id="rId1"/>
  <drawing r:id="rId2"/>
  <legacyDrawing r:id="rId3"/>
  <controls>
    <mc:AlternateContent xmlns:mc="http://schemas.openxmlformats.org/markup-compatibility/2006">
      <mc:Choice Requires="x14">
        <control shapeId="1059" r:id="rId4" name="CheckBox6">
          <controlPr autoLine="0" r:id="rId5">
            <anchor moveWithCells="1">
              <from>
                <xdr:col>5</xdr:col>
                <xdr:colOff>66675</xdr:colOff>
                <xdr:row>12</xdr:row>
                <xdr:rowOff>114300</xdr:rowOff>
              </from>
              <to>
                <xdr:col>7</xdr:col>
                <xdr:colOff>28575</xdr:colOff>
                <xdr:row>14</xdr:row>
                <xdr:rowOff>0</xdr:rowOff>
              </to>
            </anchor>
          </controlPr>
        </control>
      </mc:Choice>
      <mc:Fallback>
        <control shapeId="1059" r:id="rId4" name="CheckBox6"/>
      </mc:Fallback>
    </mc:AlternateContent>
    <mc:AlternateContent xmlns:mc="http://schemas.openxmlformats.org/markup-compatibility/2006">
      <mc:Choice Requires="x14">
        <control shapeId="1058" r:id="rId6" name="CheckBox5">
          <controlPr autoLine="0" r:id="rId7">
            <anchor moveWithCells="1">
              <from>
                <xdr:col>5</xdr:col>
                <xdr:colOff>57150</xdr:colOff>
                <xdr:row>11</xdr:row>
                <xdr:rowOff>47625</xdr:rowOff>
              </from>
              <to>
                <xdr:col>5</xdr:col>
                <xdr:colOff>3209925</xdr:colOff>
                <xdr:row>12</xdr:row>
                <xdr:rowOff>123825</xdr:rowOff>
              </to>
            </anchor>
          </controlPr>
        </control>
      </mc:Choice>
      <mc:Fallback>
        <control shapeId="1058" r:id="rId6" name="CheckBox5"/>
      </mc:Fallback>
    </mc:AlternateContent>
    <mc:AlternateContent xmlns:mc="http://schemas.openxmlformats.org/markup-compatibility/2006">
      <mc:Choice Requires="x14">
        <control shapeId="1056" r:id="rId8" name="CheckBox4">
          <controlPr autoLine="0" r:id="rId9">
            <anchor moveWithCells="1">
              <from>
                <xdr:col>5</xdr:col>
                <xdr:colOff>66675</xdr:colOff>
                <xdr:row>10</xdr:row>
                <xdr:rowOff>28575</xdr:rowOff>
              </from>
              <to>
                <xdr:col>5</xdr:col>
                <xdr:colOff>2600325</xdr:colOff>
                <xdr:row>11</xdr:row>
                <xdr:rowOff>104775</xdr:rowOff>
              </to>
            </anchor>
          </controlPr>
        </control>
      </mc:Choice>
      <mc:Fallback>
        <control shapeId="1056" r:id="rId8" name="CheckBox4"/>
      </mc:Fallback>
    </mc:AlternateContent>
    <mc:AlternateContent xmlns:mc="http://schemas.openxmlformats.org/markup-compatibility/2006">
      <mc:Choice Requires="x14">
        <control shapeId="1055" r:id="rId10" name="CheckBox3">
          <controlPr autoLine="0" r:id="rId11">
            <anchor moveWithCells="1">
              <from>
                <xdr:col>1</xdr:col>
                <xdr:colOff>628650</xdr:colOff>
                <xdr:row>12</xdr:row>
                <xdr:rowOff>114300</xdr:rowOff>
              </from>
              <to>
                <xdr:col>3</xdr:col>
                <xdr:colOff>590550</xdr:colOff>
                <xdr:row>14</xdr:row>
                <xdr:rowOff>0</xdr:rowOff>
              </to>
            </anchor>
          </controlPr>
        </control>
      </mc:Choice>
      <mc:Fallback>
        <control shapeId="1055" r:id="rId10" name="CheckBox3"/>
      </mc:Fallback>
    </mc:AlternateContent>
    <mc:AlternateContent xmlns:mc="http://schemas.openxmlformats.org/markup-compatibility/2006">
      <mc:Choice Requires="x14">
        <control shapeId="1053" r:id="rId12" name="CheckBox2">
          <controlPr autoLine="0" r:id="rId13">
            <anchor moveWithCells="1">
              <from>
                <xdr:col>1</xdr:col>
                <xdr:colOff>628650</xdr:colOff>
                <xdr:row>11</xdr:row>
                <xdr:rowOff>66675</xdr:rowOff>
              </from>
              <to>
                <xdr:col>2</xdr:col>
                <xdr:colOff>400050</xdr:colOff>
                <xdr:row>12</xdr:row>
                <xdr:rowOff>142875</xdr:rowOff>
              </to>
            </anchor>
          </controlPr>
        </control>
      </mc:Choice>
      <mc:Fallback>
        <control shapeId="1053" r:id="rId12" name="CheckBox2"/>
      </mc:Fallback>
    </mc:AlternateContent>
    <mc:AlternateContent xmlns:mc="http://schemas.openxmlformats.org/markup-compatibility/2006">
      <mc:Choice Requires="x14">
        <control shapeId="1051" r:id="rId14" name="CheckBox1">
          <controlPr autoLine="0" r:id="rId15">
            <anchor moveWithCells="1">
              <from>
                <xdr:col>1</xdr:col>
                <xdr:colOff>638175</xdr:colOff>
                <xdr:row>10</xdr:row>
                <xdr:rowOff>19050</xdr:rowOff>
              </from>
              <to>
                <xdr:col>1</xdr:col>
                <xdr:colOff>3314700</xdr:colOff>
                <xdr:row>11</xdr:row>
                <xdr:rowOff>95250</xdr:rowOff>
              </to>
            </anchor>
          </controlPr>
        </control>
      </mc:Choice>
      <mc:Fallback>
        <control shapeId="1051" r:id="rId14" name="CheckBox1"/>
      </mc:Fallback>
    </mc:AlternateContent>
    <mc:AlternateContent xmlns:mc="http://schemas.openxmlformats.org/markup-compatibility/2006">
      <mc:Choice Requires="x14">
        <control shapeId="1025" r:id="rId16" name="Button 1">
          <controlPr defaultSize="0" print="0" autoFill="0" autoPict="0" macro="[0]!ValidateData">
            <anchor moveWithCells="1" sizeWithCells="1">
              <from>
                <xdr:col>6</xdr:col>
                <xdr:colOff>219075</xdr:colOff>
                <xdr:row>11</xdr:row>
                <xdr:rowOff>57150</xdr:rowOff>
              </from>
              <to>
                <xdr:col>7</xdr:col>
                <xdr:colOff>819150</xdr:colOff>
                <xdr:row>12</xdr:row>
                <xdr:rowOff>104775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62"/>
  <sheetViews>
    <sheetView workbookViewId="0">
      <pane ySplit="14" topLeftCell="A15" activePane="bottomLeft" state="frozen"/>
      <selection activeCell="B23" sqref="B23"/>
      <selection pane="bottomLeft" activeCell="G15" sqref="G15"/>
    </sheetView>
  </sheetViews>
  <sheetFormatPr defaultRowHeight="15" x14ac:dyDescent="0.25"/>
  <cols>
    <col min="1" max="1" width="6.7109375" customWidth="1"/>
    <col min="2" max="2" width="50.7109375" customWidth="1"/>
    <col min="3" max="4" width="13.7109375" customWidth="1"/>
    <col min="5" max="5" width="6.5703125" customWidth="1"/>
    <col min="6" max="6" width="27.140625" customWidth="1"/>
    <col min="7" max="8" width="20.7109375" customWidth="1"/>
  </cols>
  <sheetData>
    <row r="1" spans="1:8" x14ac:dyDescent="0.25">
      <c r="A1" s="34" t="s">
        <v>259</v>
      </c>
      <c r="B1" s="34"/>
      <c r="C1" s="34"/>
      <c r="D1" s="34"/>
      <c r="E1" s="35" t="s">
        <v>252</v>
      </c>
      <c r="F1" s="35"/>
    </row>
    <row r="2" spans="1:8" x14ac:dyDescent="0.25">
      <c r="A2" s="34" t="s">
        <v>225</v>
      </c>
      <c r="B2" s="34"/>
      <c r="C2" s="34"/>
      <c r="D2" s="34"/>
      <c r="E2" s="35" t="s">
        <v>253</v>
      </c>
      <c r="F2" s="35"/>
    </row>
    <row r="3" spans="1:8" x14ac:dyDescent="0.25">
      <c r="A3" s="35" t="s">
        <v>256</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0" t="str">
        <f>IF(LEN('3005a BalanceSheet'!F5)=0,"",'3005a BalanceSheet'!F5)</f>
        <v/>
      </c>
    </row>
    <row r="6" spans="1:8" x14ac:dyDescent="0.25">
      <c r="A6" s="39" t="s">
        <v>228</v>
      </c>
      <c r="B6" s="35" t="s">
        <v>229</v>
      </c>
      <c r="C6" s="35"/>
      <c r="D6" s="35"/>
      <c r="E6" s="39" t="s">
        <v>228</v>
      </c>
      <c r="F6" s="40" t="str">
        <f>IF(LEN('3005a BalanceSheet'!F6)=0,"",'3005a BalanceSheet'!F6)</f>
        <v/>
      </c>
    </row>
    <row r="7" spans="1:8" x14ac:dyDescent="0.25">
      <c r="A7" s="39" t="s">
        <v>230</v>
      </c>
      <c r="B7" s="35" t="s">
        <v>231</v>
      </c>
      <c r="C7" s="35"/>
      <c r="D7" s="35"/>
      <c r="E7" s="39" t="s">
        <v>230</v>
      </c>
      <c r="F7" s="40" t="str">
        <f>IF(LEN('3005a BalanceSheet'!F7)=0,"",'3005a BalanceSheet'!F7)</f>
        <v/>
      </c>
    </row>
    <row r="8" spans="1:8" x14ac:dyDescent="0.25">
      <c r="A8" s="39" t="s">
        <v>232</v>
      </c>
      <c r="B8" s="35" t="s">
        <v>233</v>
      </c>
      <c r="C8" s="35"/>
      <c r="D8" s="35"/>
      <c r="E8" s="39" t="s">
        <v>232</v>
      </c>
      <c r="F8" s="40" t="str">
        <f>IF(LEN('3005a BalanceSheet'!F8)=0,"",'3005a BalanceSheet'!F8)</f>
        <v/>
      </c>
    </row>
    <row r="9" spans="1:8" x14ac:dyDescent="0.25">
      <c r="A9" s="39" t="s">
        <v>234</v>
      </c>
      <c r="B9" s="35" t="s">
        <v>235</v>
      </c>
      <c r="C9" s="35"/>
      <c r="D9" s="35"/>
      <c r="E9" s="39" t="s">
        <v>234</v>
      </c>
      <c r="F9" s="40" t="str">
        <f>IF(LEN('3005a BalanceSheet'!F9)=0,"",'3005a BalanceSheet'!F9)</f>
        <v/>
      </c>
    </row>
    <row r="10" spans="1:8" x14ac:dyDescent="0.25">
      <c r="A10" s="32" t="s">
        <v>236</v>
      </c>
      <c r="B10" t="s">
        <v>237</v>
      </c>
      <c r="C10" s="35"/>
      <c r="D10" s="35"/>
      <c r="E10" s="32" t="s">
        <v>236</v>
      </c>
      <c r="F10" s="40" t="str">
        <f>IF(LEN('3005a BalanceSheet'!F10)=0,"",'3005a BalanceSheet'!F10)</f>
        <v/>
      </c>
    </row>
    <row r="13" spans="1:8" x14ac:dyDescent="0.25">
      <c r="A13" s="63" t="s">
        <v>188</v>
      </c>
      <c r="B13" s="64"/>
      <c r="C13" s="64"/>
      <c r="D13" s="64"/>
      <c r="E13" s="64"/>
      <c r="F13" s="64"/>
      <c r="G13" s="64"/>
      <c r="H13" s="65"/>
    </row>
    <row r="14" spans="1:8" ht="15.75" x14ac:dyDescent="0.25">
      <c r="A14" s="66" t="s">
        <v>187</v>
      </c>
      <c r="B14" s="66"/>
      <c r="C14" s="66"/>
      <c r="D14" s="66"/>
      <c r="E14" s="66"/>
      <c r="F14" s="66"/>
      <c r="G14" s="11" t="s">
        <v>186</v>
      </c>
      <c r="H14" s="11" t="s">
        <v>185</v>
      </c>
    </row>
    <row r="15" spans="1:8" x14ac:dyDescent="0.25">
      <c r="A15" s="15" t="s">
        <v>11</v>
      </c>
      <c r="B15" s="73" t="s">
        <v>184</v>
      </c>
      <c r="C15" s="73"/>
      <c r="D15" s="73"/>
      <c r="E15" s="73"/>
      <c r="F15" s="61"/>
      <c r="G15" s="42"/>
      <c r="H15" s="42"/>
    </row>
    <row r="16" spans="1:8" x14ac:dyDescent="0.25">
      <c r="A16" s="18" t="s">
        <v>15</v>
      </c>
      <c r="B16" s="73" t="s">
        <v>183</v>
      </c>
      <c r="C16" s="73"/>
      <c r="D16" s="73"/>
      <c r="E16" s="73"/>
      <c r="F16" s="61"/>
      <c r="G16" s="42"/>
      <c r="H16" s="42"/>
    </row>
    <row r="17" spans="1:8" x14ac:dyDescent="0.25">
      <c r="A17" s="18" t="s">
        <v>19</v>
      </c>
      <c r="B17" s="73" t="s">
        <v>182</v>
      </c>
      <c r="C17" s="73"/>
      <c r="D17" s="73"/>
      <c r="E17" s="73"/>
      <c r="F17" s="61"/>
      <c r="G17" s="42"/>
      <c r="H17" s="42"/>
    </row>
    <row r="18" spans="1:8" x14ac:dyDescent="0.25">
      <c r="A18" s="18" t="s">
        <v>32</v>
      </c>
      <c r="B18" s="73" t="s">
        <v>181</v>
      </c>
      <c r="C18" s="73"/>
      <c r="D18" s="73"/>
      <c r="E18" s="73"/>
      <c r="F18" s="61"/>
      <c r="G18" s="42"/>
      <c r="H18" s="42"/>
    </row>
    <row r="19" spans="1:8" x14ac:dyDescent="0.25">
      <c r="A19" s="18" t="s">
        <v>42</v>
      </c>
      <c r="B19" s="73" t="s">
        <v>180</v>
      </c>
      <c r="C19" s="73"/>
      <c r="D19" s="73"/>
      <c r="E19" s="73"/>
      <c r="F19" s="61"/>
      <c r="G19" s="42"/>
      <c r="H19" s="42"/>
    </row>
    <row r="20" spans="1:8" ht="15.75" customHeight="1" x14ac:dyDescent="0.25">
      <c r="A20" s="18" t="s">
        <v>46</v>
      </c>
      <c r="B20" s="73" t="s">
        <v>179</v>
      </c>
      <c r="C20" s="73"/>
      <c r="D20" s="73"/>
      <c r="E20" s="73"/>
      <c r="F20" s="61"/>
      <c r="G20" s="42"/>
      <c r="H20" s="42"/>
    </row>
    <row r="21" spans="1:8" x14ac:dyDescent="0.25">
      <c r="A21" s="18" t="s">
        <v>49</v>
      </c>
      <c r="B21" s="74" t="s">
        <v>178</v>
      </c>
      <c r="C21" s="74"/>
      <c r="D21" s="74"/>
      <c r="E21" s="74"/>
      <c r="F21" s="75"/>
      <c r="G21" s="44">
        <f>SUM(G15:G19)-G20</f>
        <v>0</v>
      </c>
      <c r="H21" s="44">
        <f>SUM(H15:H19)-H20</f>
        <v>0</v>
      </c>
    </row>
    <row r="22" spans="1:8" x14ac:dyDescent="0.25">
      <c r="A22" s="15" t="s">
        <v>53</v>
      </c>
      <c r="B22" s="73" t="s">
        <v>177</v>
      </c>
      <c r="C22" s="73"/>
      <c r="D22" s="73"/>
      <c r="E22" s="73"/>
      <c r="F22" s="61"/>
      <c r="G22" s="42"/>
      <c r="H22" s="42"/>
    </row>
    <row r="23" spans="1:8" x14ac:dyDescent="0.25">
      <c r="A23" s="18" t="s">
        <v>57</v>
      </c>
      <c r="B23" s="73" t="s">
        <v>176</v>
      </c>
      <c r="C23" s="73"/>
      <c r="D23" s="73"/>
      <c r="E23" s="73"/>
      <c r="F23" s="61"/>
      <c r="G23" s="42"/>
      <c r="H23" s="42"/>
    </row>
    <row r="24" spans="1:8" x14ac:dyDescent="0.25">
      <c r="A24" s="18" t="s">
        <v>61</v>
      </c>
      <c r="B24" s="73" t="s">
        <v>175</v>
      </c>
      <c r="C24" s="73"/>
      <c r="D24" s="73"/>
      <c r="E24" s="73"/>
      <c r="F24" s="61"/>
      <c r="G24" s="42"/>
      <c r="H24" s="42"/>
    </row>
    <row r="25" spans="1:8" x14ac:dyDescent="0.25">
      <c r="A25" s="18" t="s">
        <v>70</v>
      </c>
      <c r="B25" s="73" t="s">
        <v>174</v>
      </c>
      <c r="C25" s="73"/>
      <c r="D25" s="73"/>
      <c r="E25" s="73"/>
      <c r="F25" s="61"/>
      <c r="G25" s="42"/>
      <c r="H25" s="42"/>
    </row>
    <row r="26" spans="1:8" x14ac:dyDescent="0.25">
      <c r="A26" s="18" t="s">
        <v>80</v>
      </c>
      <c r="B26" s="73" t="s">
        <v>173</v>
      </c>
      <c r="C26" s="73"/>
      <c r="D26" s="73"/>
      <c r="E26" s="73"/>
      <c r="F26" s="61"/>
      <c r="G26" s="42"/>
      <c r="H26" s="42"/>
    </row>
    <row r="27" spans="1:8" ht="15.75" customHeight="1" x14ac:dyDescent="0.25">
      <c r="A27" s="18" t="s">
        <v>87</v>
      </c>
      <c r="B27" s="73" t="s">
        <v>172</v>
      </c>
      <c r="C27" s="73"/>
      <c r="D27" s="73"/>
      <c r="E27" s="73"/>
      <c r="F27" s="61"/>
      <c r="G27" s="42"/>
      <c r="H27" s="42"/>
    </row>
    <row r="28" spans="1:8" x14ac:dyDescent="0.25">
      <c r="A28" s="18" t="s">
        <v>91</v>
      </c>
      <c r="B28" s="74" t="s">
        <v>171</v>
      </c>
      <c r="C28" s="74"/>
      <c r="D28" s="74"/>
      <c r="E28" s="74"/>
      <c r="F28" s="75"/>
      <c r="G28" s="44">
        <f>SUM(G22:G27)</f>
        <v>0</v>
      </c>
      <c r="H28" s="44">
        <f>SUM(H22:H27)</f>
        <v>0</v>
      </c>
    </row>
    <row r="29" spans="1:8" x14ac:dyDescent="0.25">
      <c r="A29" s="18" t="s">
        <v>95</v>
      </c>
      <c r="B29" s="73" t="s">
        <v>170</v>
      </c>
      <c r="C29" s="73"/>
      <c r="D29" s="73"/>
      <c r="E29" s="73"/>
      <c r="F29" s="61"/>
      <c r="G29" s="44">
        <f>G21-G28</f>
        <v>0</v>
      </c>
      <c r="H29" s="44">
        <f>H21-H28</f>
        <v>0</v>
      </c>
    </row>
    <row r="30" spans="1:8" x14ac:dyDescent="0.25">
      <c r="A30" s="18" t="s">
        <v>99</v>
      </c>
      <c r="B30" s="73" t="s">
        <v>169</v>
      </c>
      <c r="C30" s="73"/>
      <c r="D30" s="73"/>
      <c r="E30" s="73"/>
      <c r="F30" s="61"/>
      <c r="G30" s="42"/>
      <c r="H30" s="42"/>
    </row>
    <row r="31" spans="1:8" x14ac:dyDescent="0.25">
      <c r="A31" s="18" t="s">
        <v>103</v>
      </c>
      <c r="B31" s="73" t="s">
        <v>168</v>
      </c>
      <c r="C31" s="73"/>
      <c r="D31" s="73"/>
      <c r="E31" s="73"/>
      <c r="F31" s="61"/>
      <c r="G31" s="42"/>
      <c r="H31" s="42"/>
    </row>
    <row r="32" spans="1:8" x14ac:dyDescent="0.25">
      <c r="A32" s="18" t="s">
        <v>111</v>
      </c>
      <c r="B32" s="73" t="s">
        <v>167</v>
      </c>
      <c r="C32" s="73"/>
      <c r="D32" s="73"/>
      <c r="E32" s="73"/>
      <c r="F32" s="61"/>
      <c r="G32" s="42"/>
      <c r="H32" s="42"/>
    </row>
    <row r="33" spans="1:8" x14ac:dyDescent="0.25">
      <c r="A33" s="18" t="s">
        <v>115</v>
      </c>
      <c r="B33" s="73" t="s">
        <v>166</v>
      </c>
      <c r="C33" s="73"/>
      <c r="D33" s="73"/>
      <c r="E33" s="73"/>
      <c r="F33" s="61"/>
      <c r="G33" s="42"/>
      <c r="H33" s="42"/>
    </row>
    <row r="34" spans="1:8" x14ac:dyDescent="0.25">
      <c r="A34" s="18" t="s">
        <v>119</v>
      </c>
      <c r="B34" s="73" t="s">
        <v>165</v>
      </c>
      <c r="C34" s="73"/>
      <c r="D34" s="73"/>
      <c r="E34" s="73"/>
      <c r="F34" s="61"/>
      <c r="G34" s="44">
        <f>SUM(G31:G33)</f>
        <v>0</v>
      </c>
      <c r="H34" s="44">
        <f>SUM(H31:H33)</f>
        <v>0</v>
      </c>
    </row>
    <row r="35" spans="1:8" x14ac:dyDescent="0.25">
      <c r="A35" s="18" t="s">
        <v>123</v>
      </c>
      <c r="B35" s="73" t="s">
        <v>164</v>
      </c>
      <c r="C35" s="73"/>
      <c r="D35" s="73"/>
      <c r="E35" s="73"/>
      <c r="F35" s="61"/>
      <c r="G35" s="44">
        <f>G29+G30-G34</f>
        <v>0</v>
      </c>
      <c r="H35" s="44">
        <f>H29+H30-H34</f>
        <v>0</v>
      </c>
    </row>
    <row r="36" spans="1:8" x14ac:dyDescent="0.25">
      <c r="A36" s="18" t="s">
        <v>127</v>
      </c>
      <c r="B36" s="73" t="s">
        <v>163</v>
      </c>
      <c r="C36" s="73"/>
      <c r="D36" s="73"/>
      <c r="E36" s="73"/>
      <c r="F36" s="61"/>
      <c r="G36" s="42"/>
      <c r="H36" s="42"/>
    </row>
    <row r="37" spans="1:8" x14ac:dyDescent="0.25">
      <c r="A37" s="18" t="s">
        <v>131</v>
      </c>
      <c r="B37" s="73" t="s">
        <v>162</v>
      </c>
      <c r="C37" s="73"/>
      <c r="D37" s="73"/>
      <c r="E37" s="73"/>
      <c r="F37" s="61"/>
      <c r="G37" s="42"/>
      <c r="H37" s="42"/>
    </row>
    <row r="38" spans="1:8" x14ac:dyDescent="0.25">
      <c r="A38" s="18" t="s">
        <v>135</v>
      </c>
      <c r="B38" s="73" t="s">
        <v>161</v>
      </c>
      <c r="C38" s="73"/>
      <c r="D38" s="73"/>
      <c r="E38" s="73"/>
      <c r="F38" s="61"/>
      <c r="G38" s="42"/>
      <c r="H38" s="42"/>
    </row>
    <row r="39" spans="1:8" x14ac:dyDescent="0.25">
      <c r="A39" s="18" t="s">
        <v>13</v>
      </c>
      <c r="B39" s="73" t="s">
        <v>160</v>
      </c>
      <c r="C39" s="73"/>
      <c r="D39" s="73"/>
      <c r="E39" s="73"/>
      <c r="F39" s="61"/>
      <c r="G39" s="42"/>
      <c r="H39" s="42"/>
    </row>
    <row r="40" spans="1:8" x14ac:dyDescent="0.25">
      <c r="A40" s="18" t="s">
        <v>17</v>
      </c>
      <c r="B40" s="73" t="s">
        <v>159</v>
      </c>
      <c r="C40" s="73"/>
      <c r="D40" s="73"/>
      <c r="E40" s="73"/>
      <c r="F40" s="61"/>
      <c r="G40" s="44">
        <f>SUM(G36:G38)-G39</f>
        <v>0</v>
      </c>
      <c r="H40" s="44">
        <f>SUM(H36:H38)-H39</f>
        <v>0</v>
      </c>
    </row>
    <row r="41" spans="1:8" x14ac:dyDescent="0.25">
      <c r="A41" s="18" t="s">
        <v>21</v>
      </c>
      <c r="B41" s="73" t="s">
        <v>158</v>
      </c>
      <c r="C41" s="73"/>
      <c r="D41" s="73"/>
      <c r="E41" s="73"/>
      <c r="F41" s="61"/>
      <c r="G41" s="42"/>
      <c r="H41" s="42"/>
    </row>
    <row r="42" spans="1:8" x14ac:dyDescent="0.25">
      <c r="A42" s="18" t="s">
        <v>24</v>
      </c>
      <c r="B42" s="73" t="s">
        <v>157</v>
      </c>
      <c r="C42" s="73"/>
      <c r="D42" s="73"/>
      <c r="E42" s="73"/>
      <c r="F42" s="61"/>
      <c r="G42" s="42"/>
      <c r="H42" s="42"/>
    </row>
    <row r="43" spans="1:8" x14ac:dyDescent="0.25">
      <c r="A43" s="18" t="s">
        <v>27</v>
      </c>
      <c r="B43" s="73" t="s">
        <v>100</v>
      </c>
      <c r="C43" s="73"/>
      <c r="D43" s="73"/>
      <c r="E43" s="73"/>
      <c r="F43" s="61"/>
      <c r="G43" s="42"/>
      <c r="H43" s="42"/>
    </row>
    <row r="44" spans="1:8" x14ac:dyDescent="0.25">
      <c r="A44" s="18" t="s">
        <v>30</v>
      </c>
      <c r="B44" s="73" t="s">
        <v>156</v>
      </c>
      <c r="C44" s="73"/>
      <c r="D44" s="73"/>
      <c r="E44" s="73"/>
      <c r="F44" s="61"/>
      <c r="G44" s="42"/>
      <c r="H44" s="42"/>
    </row>
    <row r="45" spans="1:8" x14ac:dyDescent="0.25">
      <c r="A45" s="18" t="s">
        <v>34</v>
      </c>
      <c r="B45" s="73" t="s">
        <v>155</v>
      </c>
      <c r="C45" s="73"/>
      <c r="D45" s="73"/>
      <c r="E45" s="73"/>
      <c r="F45" s="61"/>
      <c r="G45" s="44">
        <f>G35+SUM(G41:G44)-G40</f>
        <v>0</v>
      </c>
      <c r="H45" s="44">
        <f>H35+SUM(H41:H44)-H40</f>
        <v>0</v>
      </c>
    </row>
    <row r="46" spans="1:8" x14ac:dyDescent="0.25">
      <c r="A46" s="18" t="s">
        <v>36</v>
      </c>
      <c r="B46" s="73" t="s">
        <v>154</v>
      </c>
      <c r="C46" s="73"/>
      <c r="D46" s="73"/>
      <c r="E46" s="73"/>
      <c r="F46" s="61"/>
      <c r="G46" s="42"/>
      <c r="H46" s="42"/>
    </row>
    <row r="47" spans="1:8" x14ac:dyDescent="0.25">
      <c r="A47" s="18" t="s">
        <v>38</v>
      </c>
      <c r="B47" s="73" t="s">
        <v>153</v>
      </c>
      <c r="C47" s="73"/>
      <c r="D47" s="73"/>
      <c r="E47" s="73"/>
      <c r="F47" s="61"/>
      <c r="G47" s="42"/>
      <c r="H47" s="42"/>
    </row>
    <row r="48" spans="1:8" x14ac:dyDescent="0.25">
      <c r="A48" s="18" t="s">
        <v>40</v>
      </c>
      <c r="B48" s="73" t="s">
        <v>152</v>
      </c>
      <c r="C48" s="73"/>
      <c r="D48" s="73"/>
      <c r="E48" s="73"/>
      <c r="F48" s="61"/>
      <c r="G48" s="42"/>
      <c r="H48" s="42"/>
    </row>
    <row r="49" spans="1:8" x14ac:dyDescent="0.25">
      <c r="A49" s="18" t="s">
        <v>44</v>
      </c>
      <c r="B49" s="73" t="s">
        <v>151</v>
      </c>
      <c r="C49" s="73"/>
      <c r="D49" s="73"/>
      <c r="E49" s="73"/>
      <c r="F49" s="61"/>
      <c r="G49" s="42"/>
      <c r="H49" s="42"/>
    </row>
    <row r="50" spans="1:8" x14ac:dyDescent="0.25">
      <c r="A50" s="18" t="s">
        <v>51</v>
      </c>
      <c r="B50" s="73" t="s">
        <v>150</v>
      </c>
      <c r="C50" s="73"/>
      <c r="D50" s="73"/>
      <c r="E50" s="73"/>
      <c r="F50" s="61"/>
      <c r="G50" s="42"/>
      <c r="H50" s="42"/>
    </row>
    <row r="51" spans="1:8" x14ac:dyDescent="0.25">
      <c r="A51" s="18" t="s">
        <v>55</v>
      </c>
      <c r="B51" s="73" t="s">
        <v>149</v>
      </c>
      <c r="C51" s="73"/>
      <c r="D51" s="73"/>
      <c r="E51" s="73"/>
      <c r="F51" s="61"/>
      <c r="G51" s="42"/>
      <c r="H51" s="42"/>
    </row>
    <row r="52" spans="1:8" x14ac:dyDescent="0.25">
      <c r="A52" s="18" t="s">
        <v>59</v>
      </c>
      <c r="B52" s="73" t="s">
        <v>146</v>
      </c>
      <c r="C52" s="73"/>
      <c r="D52" s="73"/>
      <c r="E52" s="73"/>
      <c r="F52" s="61"/>
      <c r="G52" s="42"/>
      <c r="H52" s="42"/>
    </row>
    <row r="53" spans="1:8" x14ac:dyDescent="0.25">
      <c r="A53" s="18" t="s">
        <v>63</v>
      </c>
      <c r="B53" s="73" t="s">
        <v>148</v>
      </c>
      <c r="C53" s="73"/>
      <c r="D53" s="73"/>
      <c r="E53" s="73"/>
      <c r="F53" s="61"/>
      <c r="G53" s="44">
        <f>(G45+G47+G48)-SUM(G49:G52)</f>
        <v>0</v>
      </c>
      <c r="H53" s="44">
        <f>(H45+H47+H48)-SUM(H49:H52)</f>
        <v>0</v>
      </c>
    </row>
    <row r="54" spans="1:8" x14ac:dyDescent="0.25">
      <c r="A54" s="18" t="s">
        <v>65</v>
      </c>
      <c r="B54" s="73" t="s">
        <v>147</v>
      </c>
      <c r="C54" s="73"/>
      <c r="D54" s="73"/>
      <c r="E54" s="73"/>
      <c r="F54" s="61"/>
      <c r="G54" s="42"/>
      <c r="H54" s="42"/>
    </row>
    <row r="55" spans="1:8" x14ac:dyDescent="0.25">
      <c r="A55" s="18" t="s">
        <v>68</v>
      </c>
      <c r="B55" s="73" t="s">
        <v>146</v>
      </c>
      <c r="C55" s="73"/>
      <c r="D55" s="73"/>
      <c r="E55" s="73"/>
      <c r="F55" s="61"/>
      <c r="G55" s="42"/>
      <c r="H55" s="42"/>
    </row>
    <row r="56" spans="1:8" x14ac:dyDescent="0.25">
      <c r="A56" s="18" t="s">
        <v>72</v>
      </c>
      <c r="B56" s="73" t="s">
        <v>145</v>
      </c>
      <c r="C56" s="73"/>
      <c r="D56" s="73"/>
      <c r="E56" s="73"/>
      <c r="F56" s="61"/>
      <c r="G56" s="42"/>
      <c r="H56" s="42"/>
    </row>
    <row r="57" spans="1:8" x14ac:dyDescent="0.25">
      <c r="A57" s="18" t="s">
        <v>75</v>
      </c>
      <c r="B57" s="73" t="s">
        <v>144</v>
      </c>
      <c r="C57" s="73"/>
      <c r="D57" s="73"/>
      <c r="E57" s="73"/>
      <c r="F57" s="61"/>
      <c r="G57" s="44">
        <f>G54+G55-G56</f>
        <v>0</v>
      </c>
      <c r="H57" s="44">
        <f>H54+H55-H56</f>
        <v>0</v>
      </c>
    </row>
    <row r="58" spans="1:8" x14ac:dyDescent="0.25">
      <c r="A58" s="18" t="s">
        <v>78</v>
      </c>
      <c r="B58" s="73" t="s">
        <v>143</v>
      </c>
      <c r="C58" s="73"/>
      <c r="D58" s="73"/>
      <c r="E58" s="73"/>
      <c r="F58" s="61"/>
      <c r="G58" s="42"/>
      <c r="H58" s="42"/>
    </row>
    <row r="59" spans="1:8" x14ac:dyDescent="0.25">
      <c r="A59" s="18" t="s">
        <v>82</v>
      </c>
      <c r="B59" s="73" t="s">
        <v>142</v>
      </c>
      <c r="C59" s="73"/>
      <c r="D59" s="73"/>
      <c r="E59" s="73"/>
      <c r="F59" s="61"/>
      <c r="G59" s="56">
        <f>IF(G21=0,0,(G28+G34-G24-G25)/G21)</f>
        <v>0</v>
      </c>
      <c r="H59" s="56">
        <f>IF(H21=0,0,(H28+H34-H24-H25)/H21)</f>
        <v>0</v>
      </c>
    </row>
    <row r="60" spans="1:8" x14ac:dyDescent="0.25">
      <c r="A60" s="18" t="s">
        <v>84</v>
      </c>
      <c r="B60" s="73" t="s">
        <v>141</v>
      </c>
      <c r="C60" s="73"/>
      <c r="D60" s="73"/>
      <c r="E60" s="73"/>
      <c r="F60" s="61"/>
      <c r="G60" s="56">
        <f>IF(G21=0,0,(G28+G34+G40)/G21)</f>
        <v>0</v>
      </c>
      <c r="H60" s="56">
        <f>IF(H21=0,0,(H28+H34+H40)/H21)</f>
        <v>0</v>
      </c>
    </row>
    <row r="61" spans="1:8" x14ac:dyDescent="0.25">
      <c r="A61" s="18" t="s">
        <v>89</v>
      </c>
      <c r="B61" s="73" t="s">
        <v>140</v>
      </c>
      <c r="C61" s="73"/>
      <c r="D61" s="73"/>
      <c r="E61" s="73"/>
      <c r="F61" s="61"/>
      <c r="G61" s="56">
        <f>IF(G40=0,0,(G45+G40)/G40)</f>
        <v>0</v>
      </c>
      <c r="H61" s="56">
        <f>IF(H40=0,0,(H45+H40)/H40)</f>
        <v>0</v>
      </c>
    </row>
    <row r="62" spans="1:8" x14ac:dyDescent="0.25">
      <c r="A62" s="18" t="s">
        <v>93</v>
      </c>
      <c r="B62" s="73" t="s">
        <v>139</v>
      </c>
      <c r="C62" s="73"/>
      <c r="D62" s="73"/>
      <c r="E62" s="73"/>
      <c r="F62" s="61"/>
      <c r="G62" s="56">
        <f>IF(G58=0,0,(G45+G40+G24+G25)/G58)</f>
        <v>0</v>
      </c>
      <c r="H62" s="56">
        <f>IF(H58=0,0,(H45+H40+H24+H25)/H58)</f>
        <v>0</v>
      </c>
    </row>
  </sheetData>
  <sheetProtection password="B540" sheet="1" objects="1" scenarios="1" selectLockedCells="1"/>
  <mergeCells count="50">
    <mergeCell ref="B60:F60"/>
    <mergeCell ref="B61:F61"/>
    <mergeCell ref="B62:F62"/>
    <mergeCell ref="B47:F47"/>
    <mergeCell ref="B53:F53"/>
    <mergeCell ref="B54:F54"/>
    <mergeCell ref="B55:F55"/>
    <mergeCell ref="B56:F56"/>
    <mergeCell ref="B59:F59"/>
    <mergeCell ref="B57:F57"/>
    <mergeCell ref="B58:F58"/>
    <mergeCell ref="B52:F52"/>
    <mergeCell ref="B41:F41"/>
    <mergeCell ref="B42:F42"/>
    <mergeCell ref="B43:F43"/>
    <mergeCell ref="B44:F44"/>
    <mergeCell ref="B45:F45"/>
    <mergeCell ref="B46:F46"/>
    <mergeCell ref="B48:F48"/>
    <mergeCell ref="B49:F49"/>
    <mergeCell ref="B50:F50"/>
    <mergeCell ref="B51:F51"/>
    <mergeCell ref="B40:F40"/>
    <mergeCell ref="B29:F29"/>
    <mergeCell ref="B30:F30"/>
    <mergeCell ref="B31:F31"/>
    <mergeCell ref="B32:F32"/>
    <mergeCell ref="B33:F33"/>
    <mergeCell ref="B34:F34"/>
    <mergeCell ref="B35:F35"/>
    <mergeCell ref="B36:F36"/>
    <mergeCell ref="B37:F37"/>
    <mergeCell ref="B38:F38"/>
    <mergeCell ref="B39:F39"/>
    <mergeCell ref="B28:F28"/>
    <mergeCell ref="B25:F25"/>
    <mergeCell ref="B26:F26"/>
    <mergeCell ref="B27:F27"/>
    <mergeCell ref="A14:F14"/>
    <mergeCell ref="B22:F22"/>
    <mergeCell ref="B18:F18"/>
    <mergeCell ref="B19:F19"/>
    <mergeCell ref="B20:F20"/>
    <mergeCell ref="B21:F21"/>
    <mergeCell ref="B23:F23"/>
    <mergeCell ref="A13:H13"/>
    <mergeCell ref="B15:F15"/>
    <mergeCell ref="B16:F16"/>
    <mergeCell ref="B17:F17"/>
    <mergeCell ref="B24:F24"/>
  </mergeCells>
  <dataValidations count="1">
    <dataValidation type="whole" allowBlank="1" showInputMessage="1" showErrorMessage="1" errorTitle="Invalid Entry" error="Enter amount in whole dollars" sqref="G36:H39 G58:H58 G22:H27 G15:H20 G30:H33 G46:H52 G41:H44 G54:H56">
      <formula1>-999999999999</formula1>
      <formula2>999999999999</formula2>
    </dataValidation>
  </dataValidations>
  <pageMargins left="0.7" right="0.7" top="0.75" bottom="0.75" header="0.3" footer="0.3"/>
  <pageSetup scale="56"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ValidateData">
                <anchor moveWithCells="1" sizeWithCells="1">
                  <from>
                    <xdr:col>6</xdr:col>
                    <xdr:colOff>1238250</xdr:colOff>
                    <xdr:row>8</xdr:row>
                    <xdr:rowOff>161925</xdr:rowOff>
                  </from>
                  <to>
                    <xdr:col>7</xdr:col>
                    <xdr:colOff>1371600</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H48"/>
  <sheetViews>
    <sheetView tabSelected="1" zoomScaleNormal="100" workbookViewId="0">
      <pane ySplit="13" topLeftCell="A14" activePane="bottomLeft" state="frozen"/>
      <selection activeCell="B23" sqref="B23"/>
      <selection pane="bottomLeft" activeCell="H14" sqref="H14"/>
    </sheetView>
  </sheetViews>
  <sheetFormatPr defaultRowHeight="15" x14ac:dyDescent="0.25"/>
  <cols>
    <col min="1" max="1" width="6.5703125" customWidth="1"/>
    <col min="2" max="2" width="50.7109375" customWidth="1"/>
    <col min="3" max="4" width="13.7109375" customWidth="1"/>
    <col min="5" max="5" width="7" customWidth="1"/>
    <col min="6" max="6" width="27.140625" customWidth="1"/>
    <col min="7" max="8" width="20.7109375" customWidth="1"/>
    <col min="10" max="10" width="46.28515625" customWidth="1"/>
  </cols>
  <sheetData>
    <row r="1" spans="1:8" x14ac:dyDescent="0.25">
      <c r="A1" s="34" t="s">
        <v>260</v>
      </c>
      <c r="B1" s="34"/>
      <c r="C1" s="34"/>
      <c r="D1" s="34"/>
      <c r="E1" s="35" t="s">
        <v>252</v>
      </c>
      <c r="F1" s="35"/>
    </row>
    <row r="2" spans="1:8" x14ac:dyDescent="0.25">
      <c r="A2" s="34" t="s">
        <v>225</v>
      </c>
      <c r="B2" s="34"/>
      <c r="C2" s="34"/>
      <c r="D2" s="34"/>
      <c r="E2" s="35" t="s">
        <v>253</v>
      </c>
      <c r="F2" s="35"/>
    </row>
    <row r="3" spans="1:8" x14ac:dyDescent="0.25">
      <c r="A3" s="35" t="s">
        <v>257</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0" t="str">
        <f>IF(LEN('3005a BalanceSheet'!F5)=0,"",'3005a BalanceSheet'!F5)</f>
        <v/>
      </c>
    </row>
    <row r="6" spans="1:8" x14ac:dyDescent="0.25">
      <c r="A6" s="39" t="s">
        <v>228</v>
      </c>
      <c r="B6" s="35" t="s">
        <v>229</v>
      </c>
      <c r="C6" s="35"/>
      <c r="D6" s="35"/>
      <c r="E6" s="39" t="s">
        <v>228</v>
      </c>
      <c r="F6" s="40" t="str">
        <f>IF(LEN('3005a BalanceSheet'!F6)=0,"",'3005a BalanceSheet'!F6)</f>
        <v/>
      </c>
    </row>
    <row r="7" spans="1:8" x14ac:dyDescent="0.25">
      <c r="A7" s="39" t="s">
        <v>230</v>
      </c>
      <c r="B7" s="35" t="s">
        <v>231</v>
      </c>
      <c r="C7" s="35"/>
      <c r="D7" s="35"/>
      <c r="E7" s="39" t="s">
        <v>230</v>
      </c>
      <c r="F7" s="40" t="str">
        <f>IF(LEN('3005a BalanceSheet'!F7)=0,"",'3005a BalanceSheet'!F7)</f>
        <v/>
      </c>
    </row>
    <row r="8" spans="1:8" x14ac:dyDescent="0.25">
      <c r="A8" s="39" t="s">
        <v>232</v>
      </c>
      <c r="B8" s="35" t="s">
        <v>233</v>
      </c>
      <c r="C8" s="35"/>
      <c r="D8" s="35"/>
      <c r="E8" s="39" t="s">
        <v>232</v>
      </c>
      <c r="F8" s="40" t="str">
        <f>IF(LEN('3005a BalanceSheet'!F8)=0,"",'3005a BalanceSheet'!F8)</f>
        <v/>
      </c>
    </row>
    <row r="9" spans="1:8" x14ac:dyDescent="0.25">
      <c r="A9" s="39" t="s">
        <v>234</v>
      </c>
      <c r="B9" s="35" t="s">
        <v>235</v>
      </c>
      <c r="C9" s="35"/>
      <c r="D9" s="35"/>
      <c r="E9" s="39" t="s">
        <v>234</v>
      </c>
      <c r="F9" s="40" t="str">
        <f>IF(LEN('3005a BalanceSheet'!F9)=0,"",'3005a BalanceSheet'!F9)</f>
        <v/>
      </c>
    </row>
    <row r="10" spans="1:8" x14ac:dyDescent="0.25">
      <c r="A10" s="32" t="s">
        <v>236</v>
      </c>
      <c r="B10" t="s">
        <v>237</v>
      </c>
      <c r="C10" s="35"/>
      <c r="D10" s="35"/>
      <c r="E10" s="32" t="s">
        <v>236</v>
      </c>
      <c r="F10" s="40" t="str">
        <f>IF(LEN('3005a BalanceSheet'!F10)=0,"",'3005a BalanceSheet'!F10)</f>
        <v/>
      </c>
    </row>
    <row r="13" spans="1:8" ht="40.5" customHeight="1" x14ac:dyDescent="0.25">
      <c r="A13" s="63" t="s">
        <v>189</v>
      </c>
      <c r="B13" s="64"/>
      <c r="C13" s="64"/>
      <c r="D13" s="64"/>
      <c r="E13" s="64"/>
      <c r="F13" s="64"/>
      <c r="G13" s="64"/>
      <c r="H13" s="65"/>
    </row>
    <row r="14" spans="1:8" x14ac:dyDescent="0.25">
      <c r="A14" s="15" t="s">
        <v>11</v>
      </c>
      <c r="B14" s="74" t="s">
        <v>190</v>
      </c>
      <c r="C14" s="74"/>
      <c r="D14" s="74"/>
      <c r="E14" s="74"/>
      <c r="F14" s="74"/>
      <c r="G14" s="75"/>
      <c r="H14" s="45"/>
    </row>
    <row r="15" spans="1:8" ht="15.75" x14ac:dyDescent="0.25">
      <c r="A15" s="76" t="s">
        <v>191</v>
      </c>
      <c r="B15" s="77"/>
      <c r="C15" s="77"/>
      <c r="D15" s="77"/>
      <c r="E15" s="77"/>
      <c r="F15" s="77"/>
      <c r="G15" s="78"/>
      <c r="H15" s="14"/>
    </row>
    <row r="16" spans="1:8" x14ac:dyDescent="0.25">
      <c r="A16" s="18" t="s">
        <v>15</v>
      </c>
      <c r="B16" s="74" t="s">
        <v>192</v>
      </c>
      <c r="C16" s="74"/>
      <c r="D16" s="74"/>
      <c r="E16" s="74"/>
      <c r="F16" s="74"/>
      <c r="G16" s="75"/>
      <c r="H16" s="45"/>
    </row>
    <row r="17" spans="1:8" x14ac:dyDescent="0.25">
      <c r="A17" s="82" t="s">
        <v>193</v>
      </c>
      <c r="B17" s="83"/>
      <c r="C17" s="83"/>
      <c r="D17" s="83"/>
      <c r="E17" s="83"/>
      <c r="F17" s="83"/>
      <c r="G17" s="84"/>
      <c r="H17" s="14"/>
    </row>
    <row r="18" spans="1:8" x14ac:dyDescent="0.25">
      <c r="A18" s="18" t="s">
        <v>19</v>
      </c>
      <c r="B18" s="73" t="s">
        <v>194</v>
      </c>
      <c r="C18" s="73"/>
      <c r="D18" s="73"/>
      <c r="E18" s="73"/>
      <c r="F18" s="61"/>
      <c r="G18" s="2"/>
      <c r="H18" s="45"/>
    </row>
    <row r="19" spans="1:8" ht="15.75" customHeight="1" x14ac:dyDescent="0.25">
      <c r="A19" s="18" t="s">
        <v>32</v>
      </c>
      <c r="B19" s="73" t="s">
        <v>195</v>
      </c>
      <c r="C19" s="73"/>
      <c r="D19" s="73"/>
      <c r="E19" s="73"/>
      <c r="F19" s="61"/>
      <c r="G19" s="2"/>
      <c r="H19" s="45"/>
    </row>
    <row r="20" spans="1:8" x14ac:dyDescent="0.25">
      <c r="A20" s="18" t="s">
        <v>42</v>
      </c>
      <c r="B20" s="48" t="s">
        <v>196</v>
      </c>
      <c r="C20" s="79"/>
      <c r="D20" s="80"/>
      <c r="E20" s="80"/>
      <c r="F20" s="81"/>
      <c r="G20" s="19"/>
      <c r="H20" s="45"/>
    </row>
    <row r="21" spans="1:8" x14ac:dyDescent="0.25">
      <c r="A21" s="82" t="s">
        <v>197</v>
      </c>
      <c r="B21" s="83"/>
      <c r="C21" s="83"/>
      <c r="D21" s="83"/>
      <c r="E21" s="83"/>
      <c r="F21" s="83"/>
      <c r="G21" s="84"/>
      <c r="H21" s="14"/>
    </row>
    <row r="22" spans="1:8" x14ac:dyDescent="0.25">
      <c r="A22" s="18" t="s">
        <v>46</v>
      </c>
      <c r="B22" s="73" t="s">
        <v>198</v>
      </c>
      <c r="C22" s="73"/>
      <c r="D22" s="73"/>
      <c r="E22" s="73"/>
      <c r="F22" s="73"/>
      <c r="G22" s="61"/>
      <c r="H22" s="45"/>
    </row>
    <row r="23" spans="1:8" x14ac:dyDescent="0.25">
      <c r="A23" s="18" t="s">
        <v>49</v>
      </c>
      <c r="B23" s="73" t="s">
        <v>199</v>
      </c>
      <c r="C23" s="73"/>
      <c r="D23" s="73"/>
      <c r="E23" s="73"/>
      <c r="F23" s="73"/>
      <c r="G23" s="61"/>
      <c r="H23" s="45"/>
    </row>
    <row r="24" spans="1:8" x14ac:dyDescent="0.25">
      <c r="A24" s="18" t="s">
        <v>53</v>
      </c>
      <c r="B24" s="73" t="s">
        <v>200</v>
      </c>
      <c r="C24" s="73"/>
      <c r="D24" s="73"/>
      <c r="E24" s="73"/>
      <c r="F24" s="73"/>
      <c r="G24" s="61"/>
      <c r="H24" s="45"/>
    </row>
    <row r="25" spans="1:8" x14ac:dyDescent="0.25">
      <c r="A25" s="18" t="s">
        <v>57</v>
      </c>
      <c r="B25" s="73" t="s">
        <v>201</v>
      </c>
      <c r="C25" s="73"/>
      <c r="D25" s="73"/>
      <c r="E25" s="73"/>
      <c r="F25" s="73"/>
      <c r="G25" s="61"/>
      <c r="H25" s="45"/>
    </row>
    <row r="26" spans="1:8" x14ac:dyDescent="0.25">
      <c r="A26" s="18" t="s">
        <v>61</v>
      </c>
      <c r="B26" s="73" t="s">
        <v>202</v>
      </c>
      <c r="C26" s="73"/>
      <c r="D26" s="73"/>
      <c r="E26" s="73"/>
      <c r="F26" s="73"/>
      <c r="G26" s="61"/>
      <c r="H26" s="45"/>
    </row>
    <row r="27" spans="1:8" x14ac:dyDescent="0.25">
      <c r="A27" s="18" t="s">
        <v>70</v>
      </c>
      <c r="B27" s="73" t="s">
        <v>203</v>
      </c>
      <c r="C27" s="73"/>
      <c r="D27" s="73"/>
      <c r="E27" s="73"/>
      <c r="F27" s="73"/>
      <c r="G27" s="61"/>
      <c r="H27" s="45"/>
    </row>
    <row r="28" spans="1:8" x14ac:dyDescent="0.25">
      <c r="A28" s="18" t="s">
        <v>80</v>
      </c>
      <c r="B28" s="73" t="s">
        <v>204</v>
      </c>
      <c r="C28" s="73"/>
      <c r="D28" s="73"/>
      <c r="E28" s="73"/>
      <c r="F28" s="73"/>
      <c r="G28" s="61"/>
      <c r="H28" s="45"/>
    </row>
    <row r="29" spans="1:8" x14ac:dyDescent="0.25">
      <c r="A29" s="18" t="s">
        <v>87</v>
      </c>
      <c r="B29" s="74" t="s">
        <v>205</v>
      </c>
      <c r="C29" s="74"/>
      <c r="D29" s="74"/>
      <c r="E29" s="74"/>
      <c r="F29" s="74"/>
      <c r="G29" s="75"/>
      <c r="H29" s="46">
        <f>SUM(H16,H18:H20,H22:H28)</f>
        <v>0</v>
      </c>
    </row>
    <row r="30" spans="1:8" ht="15.75" x14ac:dyDescent="0.25">
      <c r="A30" s="76" t="s">
        <v>206</v>
      </c>
      <c r="B30" s="77"/>
      <c r="C30" s="77"/>
      <c r="D30" s="77"/>
      <c r="E30" s="77"/>
      <c r="F30" s="77"/>
      <c r="G30" s="78"/>
      <c r="H30" s="14"/>
    </row>
    <row r="31" spans="1:8" x14ac:dyDescent="0.25">
      <c r="A31" s="18" t="s">
        <v>91</v>
      </c>
      <c r="B31" s="73" t="s">
        <v>207</v>
      </c>
      <c r="C31" s="73"/>
      <c r="D31" s="73"/>
      <c r="E31" s="73"/>
      <c r="F31" s="73"/>
      <c r="G31" s="61"/>
      <c r="H31" s="45"/>
    </row>
    <row r="32" spans="1:8" x14ac:dyDescent="0.25">
      <c r="A32" s="18" t="s">
        <v>95</v>
      </c>
      <c r="B32" s="73" t="s">
        <v>208</v>
      </c>
      <c r="C32" s="73"/>
      <c r="D32" s="73"/>
      <c r="E32" s="73"/>
      <c r="F32" s="73"/>
      <c r="G32" s="61"/>
      <c r="H32" s="45"/>
    </row>
    <row r="33" spans="1:8" x14ac:dyDescent="0.25">
      <c r="A33" s="18" t="s">
        <v>99</v>
      </c>
      <c r="B33" s="73" t="s">
        <v>209</v>
      </c>
      <c r="C33" s="73"/>
      <c r="D33" s="73"/>
      <c r="E33" s="73"/>
      <c r="F33" s="73"/>
      <c r="G33" s="61"/>
      <c r="H33" s="45"/>
    </row>
    <row r="34" spans="1:8" x14ac:dyDescent="0.25">
      <c r="A34" s="18" t="s">
        <v>103</v>
      </c>
      <c r="B34" s="73" t="s">
        <v>210</v>
      </c>
      <c r="C34" s="73"/>
      <c r="D34" s="73"/>
      <c r="E34" s="73"/>
      <c r="F34" s="73"/>
      <c r="G34" s="61"/>
      <c r="H34" s="45"/>
    </row>
    <row r="35" spans="1:8" x14ac:dyDescent="0.25">
      <c r="A35" s="18" t="s">
        <v>111</v>
      </c>
      <c r="B35" s="73" t="s">
        <v>211</v>
      </c>
      <c r="C35" s="73"/>
      <c r="D35" s="73"/>
      <c r="E35" s="73"/>
      <c r="F35" s="73"/>
      <c r="G35" s="61"/>
      <c r="H35" s="45"/>
    </row>
    <row r="36" spans="1:8" x14ac:dyDescent="0.25">
      <c r="A36" s="18" t="s">
        <v>115</v>
      </c>
      <c r="B36" s="73" t="s">
        <v>212</v>
      </c>
      <c r="C36" s="73"/>
      <c r="D36" s="73"/>
      <c r="E36" s="73"/>
      <c r="F36" s="73"/>
      <c r="G36" s="61"/>
      <c r="H36" s="45"/>
    </row>
    <row r="37" spans="1:8" x14ac:dyDescent="0.25">
      <c r="A37" s="18" t="s">
        <v>119</v>
      </c>
      <c r="B37" s="73" t="s">
        <v>213</v>
      </c>
      <c r="C37" s="73"/>
      <c r="D37" s="73"/>
      <c r="E37" s="73"/>
      <c r="F37" s="73"/>
      <c r="G37" s="61"/>
      <c r="H37" s="45"/>
    </row>
    <row r="38" spans="1:8" x14ac:dyDescent="0.25">
      <c r="A38" s="18" t="s">
        <v>123</v>
      </c>
      <c r="B38" s="73" t="s">
        <v>214</v>
      </c>
      <c r="C38" s="73"/>
      <c r="D38" s="73"/>
      <c r="E38" s="73"/>
      <c r="F38" s="73"/>
      <c r="G38" s="61"/>
      <c r="H38" s="45"/>
    </row>
    <row r="39" spans="1:8" x14ac:dyDescent="0.25">
      <c r="A39" s="18" t="s">
        <v>127</v>
      </c>
      <c r="B39" s="48" t="s">
        <v>196</v>
      </c>
      <c r="C39" s="79"/>
      <c r="D39" s="80"/>
      <c r="E39" s="80"/>
      <c r="F39" s="81"/>
      <c r="G39" s="47"/>
      <c r="H39" s="45"/>
    </row>
    <row r="40" spans="1:8" x14ac:dyDescent="0.25">
      <c r="A40" s="29" t="s">
        <v>131</v>
      </c>
      <c r="B40" s="74" t="s">
        <v>215</v>
      </c>
      <c r="C40" s="74"/>
      <c r="D40" s="74"/>
      <c r="E40" s="74"/>
      <c r="F40" s="74"/>
      <c r="G40" s="75"/>
      <c r="H40" s="46">
        <f>SUM(H31:H39)</f>
        <v>0</v>
      </c>
    </row>
    <row r="41" spans="1:8" ht="15.75" x14ac:dyDescent="0.25">
      <c r="A41" s="76" t="s">
        <v>216</v>
      </c>
      <c r="B41" s="77"/>
      <c r="C41" s="77"/>
      <c r="D41" s="77"/>
      <c r="E41" s="77"/>
      <c r="F41" s="77"/>
      <c r="G41" s="78"/>
      <c r="H41" s="14"/>
    </row>
    <row r="42" spans="1:8" x14ac:dyDescent="0.25">
      <c r="A42" s="18" t="s">
        <v>135</v>
      </c>
      <c r="B42" s="73" t="s">
        <v>217</v>
      </c>
      <c r="C42" s="73"/>
      <c r="D42" s="73"/>
      <c r="E42" s="73"/>
      <c r="F42" s="73"/>
      <c r="G42" s="61"/>
      <c r="H42" s="45"/>
    </row>
    <row r="43" spans="1:8" x14ac:dyDescent="0.25">
      <c r="A43" s="18" t="s">
        <v>13</v>
      </c>
      <c r="B43" s="73" t="s">
        <v>218</v>
      </c>
      <c r="C43" s="73"/>
      <c r="D43" s="73"/>
      <c r="E43" s="73"/>
      <c r="F43" s="73"/>
      <c r="G43" s="61"/>
      <c r="H43" s="45"/>
    </row>
    <row r="44" spans="1:8" x14ac:dyDescent="0.25">
      <c r="A44" s="18" t="s">
        <v>17</v>
      </c>
      <c r="B44" s="73" t="s">
        <v>219</v>
      </c>
      <c r="C44" s="73"/>
      <c r="D44" s="73"/>
      <c r="E44" s="73"/>
      <c r="F44" s="73"/>
      <c r="G44" s="61"/>
      <c r="H44" s="45"/>
    </row>
    <row r="45" spans="1:8" x14ac:dyDescent="0.25">
      <c r="A45" s="18" t="s">
        <v>21</v>
      </c>
      <c r="B45" s="48" t="s">
        <v>196</v>
      </c>
      <c r="C45" s="79"/>
      <c r="D45" s="80"/>
      <c r="E45" s="80"/>
      <c r="F45" s="81"/>
      <c r="G45" s="47"/>
      <c r="H45" s="45"/>
    </row>
    <row r="46" spans="1:8" x14ac:dyDescent="0.25">
      <c r="A46" s="29" t="s">
        <v>24</v>
      </c>
      <c r="B46" s="74" t="s">
        <v>220</v>
      </c>
      <c r="C46" s="74"/>
      <c r="D46" s="74"/>
      <c r="E46" s="74"/>
      <c r="F46" s="74"/>
      <c r="G46" s="75"/>
      <c r="H46" s="46">
        <f>SUM(H42:H45)</f>
        <v>0</v>
      </c>
    </row>
    <row r="47" spans="1:8" x14ac:dyDescent="0.25">
      <c r="A47" s="29" t="s">
        <v>27</v>
      </c>
      <c r="B47" s="74" t="s">
        <v>221</v>
      </c>
      <c r="C47" s="74"/>
      <c r="D47" s="74"/>
      <c r="E47" s="74"/>
      <c r="F47" s="74"/>
      <c r="G47" s="75"/>
      <c r="H47" s="46">
        <f>SUM(H29,H40,H46)</f>
        <v>0</v>
      </c>
    </row>
    <row r="48" spans="1:8" x14ac:dyDescent="0.25">
      <c r="A48" s="29" t="s">
        <v>30</v>
      </c>
      <c r="B48" s="74" t="s">
        <v>222</v>
      </c>
      <c r="C48" s="74"/>
      <c r="D48" s="74"/>
      <c r="E48" s="74"/>
      <c r="F48" s="74"/>
      <c r="G48" s="75"/>
      <c r="H48" s="46">
        <f>SUM(H14,H47)</f>
        <v>0</v>
      </c>
    </row>
  </sheetData>
  <sheetProtection password="B540" sheet="1" objects="1" scenarios="1" selectLockedCells="1"/>
  <mergeCells count="36">
    <mergeCell ref="B24:G24"/>
    <mergeCell ref="A13:H13"/>
    <mergeCell ref="B14:G14"/>
    <mergeCell ref="A15:G15"/>
    <mergeCell ref="B16:G16"/>
    <mergeCell ref="A17:G17"/>
    <mergeCell ref="B18:F18"/>
    <mergeCell ref="B19:F19"/>
    <mergeCell ref="A21:G21"/>
    <mergeCell ref="B22:G22"/>
    <mergeCell ref="B23:G23"/>
    <mergeCell ref="C20:F20"/>
    <mergeCell ref="B36:G36"/>
    <mergeCell ref="B25:G25"/>
    <mergeCell ref="B26:G26"/>
    <mergeCell ref="B27:G27"/>
    <mergeCell ref="B28:G28"/>
    <mergeCell ref="B29:G29"/>
    <mergeCell ref="A30:G30"/>
    <mergeCell ref="B31:G31"/>
    <mergeCell ref="B32:G32"/>
    <mergeCell ref="B33:G33"/>
    <mergeCell ref="B34:G34"/>
    <mergeCell ref="B35:G35"/>
    <mergeCell ref="B48:G48"/>
    <mergeCell ref="B37:G37"/>
    <mergeCell ref="B38:G38"/>
    <mergeCell ref="B40:G40"/>
    <mergeCell ref="A41:G41"/>
    <mergeCell ref="B42:G42"/>
    <mergeCell ref="B43:G43"/>
    <mergeCell ref="B44:G44"/>
    <mergeCell ref="B46:G46"/>
    <mergeCell ref="B47:G47"/>
    <mergeCell ref="C39:F39"/>
    <mergeCell ref="C45:F45"/>
  </mergeCells>
  <dataValidations count="1">
    <dataValidation type="whole" allowBlank="1" showInputMessage="1" showErrorMessage="1" errorTitle="Invalid Entry" error="Enter amount in whole dollars" sqref="H14 H16 H18:H20 H22:H29 H31:H40 H42:H48">
      <formula1>-999999999999</formula1>
      <formula2>999999999999</formula2>
    </dataValidation>
  </dataValidations>
  <pageMargins left="0.7" right="0.7" top="0.75" bottom="0.75" header="0.3" footer="0.3"/>
  <pageSetup scale="7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ValidateData">
                <anchor moveWithCells="1" sizeWithCells="1">
                  <from>
                    <xdr:col>7</xdr:col>
                    <xdr:colOff>47625</xdr:colOff>
                    <xdr:row>10</xdr:row>
                    <xdr:rowOff>38100</xdr:rowOff>
                  </from>
                  <to>
                    <xdr:col>7</xdr:col>
                    <xdr:colOff>1304925</xdr:colOff>
                    <xdr:row>11</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42"/>
  <sheetViews>
    <sheetView topLeftCell="A31" workbookViewId="0">
      <selection activeCell="C10" sqref="C10"/>
    </sheetView>
  </sheetViews>
  <sheetFormatPr defaultRowHeight="15" x14ac:dyDescent="0.25"/>
  <cols>
    <col min="1" max="1" width="19.140625" bestFit="1" customWidth="1"/>
    <col min="2" max="2" width="33.28515625" bestFit="1" customWidth="1"/>
    <col min="3" max="3" width="20.140625" bestFit="1" customWidth="1"/>
    <col min="4" max="4" width="23.5703125" bestFit="1" customWidth="1"/>
    <col min="6" max="6" width="50.7109375" bestFit="1" customWidth="1"/>
    <col min="7" max="7" width="20.140625" bestFit="1" customWidth="1"/>
    <col min="8" max="8" width="23.5703125" bestFit="1" customWidth="1"/>
  </cols>
  <sheetData>
    <row r="2" spans="1:8" x14ac:dyDescent="0.25">
      <c r="A2" t="s">
        <v>5</v>
      </c>
      <c r="C2" t="s">
        <v>6</v>
      </c>
      <c r="D2" t="s">
        <v>7</v>
      </c>
      <c r="E2" t="s">
        <v>8</v>
      </c>
      <c r="G2" t="s">
        <v>6</v>
      </c>
      <c r="H2" t="s">
        <v>7</v>
      </c>
    </row>
    <row r="3" spans="1:8" x14ac:dyDescent="0.25">
      <c r="A3" t="s">
        <v>9</v>
      </c>
      <c r="E3" t="s">
        <v>10</v>
      </c>
    </row>
    <row r="4" spans="1:8" x14ac:dyDescent="0.25">
      <c r="A4" t="s">
        <v>11</v>
      </c>
      <c r="B4" t="s">
        <v>12</v>
      </c>
      <c r="C4" t="str">
        <f>IF(AND('3005a BalanceSheet'!C23&gt;=-999999999999,'3005a BalanceSheet'!C23&lt;=999999999999),"Valid","Invalid")</f>
        <v>Valid</v>
      </c>
      <c r="D4" t="str">
        <f>IF(AND('3005a BalanceSheet'!D23&gt;=-999999999999,'3005a BalanceSheet'!D23&lt;=999999999999),"Valid","Invalid")</f>
        <v>Valid</v>
      </c>
      <c r="E4" t="s">
        <v>13</v>
      </c>
      <c r="F4" t="s">
        <v>14</v>
      </c>
      <c r="G4" t="str">
        <f>IF(AND('3005a BalanceSheet'!G23&gt;=-999999999999,'3005a BalanceSheet'!G23&lt;=999999999999),"Valid","Invalid")</f>
        <v>Valid</v>
      </c>
      <c r="H4" t="str">
        <f>IF(AND('3005a BalanceSheet'!H23&gt;=-999999999999,'3005a BalanceSheet'!H23&lt;=999999999999),"Valid","Invalid")</f>
        <v>Valid</v>
      </c>
    </row>
    <row r="5" spans="1:8" x14ac:dyDescent="0.25">
      <c r="A5" t="s">
        <v>15</v>
      </c>
      <c r="B5" t="s">
        <v>16</v>
      </c>
      <c r="C5" t="str">
        <f>IF(AND('3005a BalanceSheet'!C24&gt;=-999999999999,'3005a BalanceSheet'!C24&lt;=999999999999),"Valid","Invalid")</f>
        <v>Valid</v>
      </c>
      <c r="D5" t="str">
        <f>IF(AND('3005a BalanceSheet'!D24&gt;=-999999999999,'3005a BalanceSheet'!D24&lt;=999999999999),"Valid","Invalid")</f>
        <v>Valid</v>
      </c>
      <c r="E5" t="s">
        <v>17</v>
      </c>
      <c r="F5" t="s">
        <v>18</v>
      </c>
      <c r="G5" t="str">
        <f>IF(AND('3005a BalanceSheet'!G24&gt;=-999999999999,'3005a BalanceSheet'!G24&lt;=999999999999),"Valid","Invalid")</f>
        <v>Valid</v>
      </c>
      <c r="H5" t="str">
        <f>IF(AND('3005a BalanceSheet'!H24&gt;=-999999999999,'3005a BalanceSheet'!H24&lt;=999999999999),"Valid","Invalid")</f>
        <v>Valid</v>
      </c>
    </row>
    <row r="6" spans="1:8" x14ac:dyDescent="0.25">
      <c r="A6" t="s">
        <v>19</v>
      </c>
      <c r="B6" t="s">
        <v>20</v>
      </c>
      <c r="C6" t="str">
        <f>IF(AND('3005a BalanceSheet'!C25&gt;=-999999999999,'3005a BalanceSheet'!C25&lt;=999999999999),"Valid","Invalid")</f>
        <v>Valid</v>
      </c>
      <c r="D6" t="str">
        <f>IF(AND('3005a BalanceSheet'!D25&gt;=-999999999999,'3005a BalanceSheet'!D25&lt;=999999999999),"Valid","Invalid")</f>
        <v>Valid</v>
      </c>
      <c r="E6" t="s">
        <v>21</v>
      </c>
      <c r="F6" t="s">
        <v>22</v>
      </c>
      <c r="G6" t="str">
        <f>IF(AND('3005a BalanceSheet'!G25&gt;=-999999999999,'3005a BalanceSheet'!G25&lt;=999999999999),"Valid","Invalid")</f>
        <v>Valid</v>
      </c>
      <c r="H6" t="str">
        <f>IF(AND('3005a BalanceSheet'!H25&gt;=-999999999999,'3005a BalanceSheet'!H25&lt;=999999999999),"Valid","Invalid")</f>
        <v>Valid</v>
      </c>
    </row>
    <row r="7" spans="1:8" x14ac:dyDescent="0.25">
      <c r="B7" t="s">
        <v>23</v>
      </c>
      <c r="C7" t="str">
        <f>IF(AND('3005a BalanceSheet'!C26&gt;=-999999999999,'3005a BalanceSheet'!C26&lt;=999999999999),"Valid","Invalid")</f>
        <v>Valid</v>
      </c>
      <c r="D7" t="str">
        <f>IF(AND('3005a BalanceSheet'!D26&gt;=-999999999999,'3005a BalanceSheet'!D26&lt;=999999999999),"Valid","Invalid")</f>
        <v>Valid</v>
      </c>
      <c r="E7" t="s">
        <v>24</v>
      </c>
      <c r="F7" t="s">
        <v>25</v>
      </c>
      <c r="G7" t="str">
        <f>IF(AND('3005a BalanceSheet'!G26&gt;=-999999999999,'3005a BalanceSheet'!G26&lt;=999999999999),"Valid","Invalid")</f>
        <v>Valid</v>
      </c>
      <c r="H7" t="str">
        <f>IF(AND('3005a BalanceSheet'!H26&gt;=-999999999999,'3005a BalanceSheet'!H26&lt;=999999999999),"Valid","Invalid")</f>
        <v>Valid</v>
      </c>
    </row>
    <row r="8" spans="1:8" x14ac:dyDescent="0.25">
      <c r="B8" t="s">
        <v>26</v>
      </c>
      <c r="C8" t="str">
        <f>IF(AND('3005a BalanceSheet'!C27&gt;=-999999999999,'3005a BalanceSheet'!C27&lt;=999999999999),"Valid","Invalid")</f>
        <v>Valid</v>
      </c>
      <c r="D8" t="str">
        <f>IF(AND('3005a BalanceSheet'!D27&gt;=-999999999999,'3005a BalanceSheet'!D27&lt;=999999999999),"Valid","Invalid")</f>
        <v>Valid</v>
      </c>
      <c r="E8" t="s">
        <v>27</v>
      </c>
      <c r="F8" t="s">
        <v>28</v>
      </c>
      <c r="G8" t="str">
        <f>IF(AND('3005a BalanceSheet'!G27&gt;=-999999999999,'3005a BalanceSheet'!G27&lt;=999999999999),"Valid","Invalid")</f>
        <v>Valid</v>
      </c>
      <c r="H8" t="str">
        <f>IF(AND('3005a BalanceSheet'!H27&gt;=-999999999999,'3005a BalanceSheet'!H27&lt;=999999999999),"Valid","Invalid")</f>
        <v>Valid</v>
      </c>
    </row>
    <row r="9" spans="1:8" x14ac:dyDescent="0.25">
      <c r="B9" t="s">
        <v>29</v>
      </c>
      <c r="C9" t="str">
        <f>IF(AND('3005a BalanceSheet'!C28&gt;=-999999999999,'3005a BalanceSheet'!C28&lt;=999999999999),"Valid","Invalid")</f>
        <v>Valid</v>
      </c>
      <c r="D9" t="str">
        <f>IF(AND('3005a BalanceSheet'!D28&gt;=-999999999999,'3005a BalanceSheet'!D28&lt;=999999999999),"Valid","Invalid")</f>
        <v>Valid</v>
      </c>
      <c r="E9" t="s">
        <v>30</v>
      </c>
      <c r="F9" t="s">
        <v>31</v>
      </c>
      <c r="G9" t="str">
        <f>IF(AND('3005a BalanceSheet'!G28&gt;=-999999999999,'3005a BalanceSheet'!G28&lt;=999999999999),"Valid","Invalid")</f>
        <v>Valid</v>
      </c>
      <c r="H9" t="str">
        <f>IF(AND('3005a BalanceSheet'!H28&gt;=-999999999999,'3005a BalanceSheet'!H28&lt;=999999999999),"Valid","Invalid")</f>
        <v>Valid</v>
      </c>
    </row>
    <row r="10" spans="1:8" x14ac:dyDescent="0.25">
      <c r="A10" t="s">
        <v>32</v>
      </c>
      <c r="B10" t="s">
        <v>33</v>
      </c>
      <c r="C10" t="str">
        <f>IF(AND('3005a BalanceSheet'!C29&gt;=-999999999999,'3005a BalanceSheet'!C29&lt;=999999999999),"Valid","Invalid")</f>
        <v>Valid</v>
      </c>
      <c r="D10" t="str">
        <f>IF(AND('3005a BalanceSheet'!D29&gt;=-999999999999,'3005a BalanceSheet'!D29&lt;=999999999999),"Valid","Invalid")</f>
        <v>Valid</v>
      </c>
      <c r="E10" t="s">
        <v>34</v>
      </c>
      <c r="F10" t="s">
        <v>35</v>
      </c>
      <c r="G10" t="str">
        <f>IF(AND('3005a BalanceSheet'!G29&gt;=-999999999999,'3005a BalanceSheet'!G29&lt;=999999999999),"Valid","Invalid")</f>
        <v>Valid</v>
      </c>
      <c r="H10" t="str">
        <f>IF(AND('3005a BalanceSheet'!H29&gt;=-999999999999,'3005a BalanceSheet'!H29&lt;=999999999999),"Valid","Invalid")</f>
        <v>Valid</v>
      </c>
    </row>
    <row r="11" spans="1:8" x14ac:dyDescent="0.25">
      <c r="B11" t="s">
        <v>23</v>
      </c>
      <c r="C11" t="str">
        <f>IF(AND('3005a BalanceSheet'!C30&gt;=-999999999999,'3005a BalanceSheet'!C30&lt;=999999999999),"Valid","Invalid")</f>
        <v>Valid</v>
      </c>
      <c r="D11" t="str">
        <f>IF(AND('3005a BalanceSheet'!D30&gt;=-999999999999,'3005a BalanceSheet'!D30&lt;=999999999999),"Valid","Invalid")</f>
        <v>Valid</v>
      </c>
      <c r="E11" t="s">
        <v>36</v>
      </c>
      <c r="F11" t="s">
        <v>37</v>
      </c>
      <c r="G11" t="str">
        <f>IF(AND('3005a BalanceSheet'!G30&gt;=-999999999999,'3005a BalanceSheet'!G30&lt;=999999999999),"Valid","Invalid")</f>
        <v>Valid</v>
      </c>
      <c r="H11" t="str">
        <f>IF(AND('3005a BalanceSheet'!H30&gt;=-999999999999,'3005a BalanceSheet'!H30&lt;=999999999999),"Valid","Invalid")</f>
        <v>Valid</v>
      </c>
    </row>
    <row r="12" spans="1:8" x14ac:dyDescent="0.25">
      <c r="B12" t="s">
        <v>26</v>
      </c>
      <c r="C12" t="str">
        <f>IF(AND('3005a BalanceSheet'!C31&gt;=-999999999999,'3005a BalanceSheet'!C31&lt;=999999999999),"Valid","Invalid")</f>
        <v>Valid</v>
      </c>
      <c r="D12" t="str">
        <f>IF(AND('3005a BalanceSheet'!D31&gt;=-999999999999,'3005a BalanceSheet'!D31&lt;=999999999999),"Valid","Invalid")</f>
        <v>Valid</v>
      </c>
      <c r="E12" t="s">
        <v>38</v>
      </c>
      <c r="F12" t="s">
        <v>39</v>
      </c>
      <c r="G12" t="str">
        <f>IF(AND('3005a BalanceSheet'!G31&gt;=-999999999999,'3005a BalanceSheet'!G31&lt;=999999999999),"Valid","Invalid")</f>
        <v>Valid</v>
      </c>
      <c r="H12" t="str">
        <f>IF(AND('3005a BalanceSheet'!H31&gt;=-999999999999,'3005a BalanceSheet'!H31&lt;=999999999999),"Valid","Invalid")</f>
        <v>Valid</v>
      </c>
    </row>
    <row r="13" spans="1:8" x14ac:dyDescent="0.25">
      <c r="B13" t="s">
        <v>29</v>
      </c>
      <c r="C13" t="str">
        <f>IF(AND('3005a BalanceSheet'!C32&gt;=-999999999999,'3005a BalanceSheet'!C32&lt;=999999999999),"Valid","Invalid")</f>
        <v>Valid</v>
      </c>
      <c r="D13" t="str">
        <f>IF(AND('3005a BalanceSheet'!D32&gt;=-999999999999,'3005a BalanceSheet'!D32&lt;=999999999999),"Valid","Invalid")</f>
        <v>Valid</v>
      </c>
      <c r="E13" t="s">
        <v>40</v>
      </c>
      <c r="F13" t="s">
        <v>41</v>
      </c>
      <c r="G13" t="str">
        <f>IF(AND('3005a BalanceSheet'!G32&gt;=-999999999999,'3005a BalanceSheet'!G32&lt;=999999999999),"Valid","Invalid")</f>
        <v>Valid</v>
      </c>
      <c r="H13" t="str">
        <f>IF(AND('3005a BalanceSheet'!H32&gt;=-999999999999,'3005a BalanceSheet'!H32&lt;=999999999999),"Valid","Invalid")</f>
        <v>Valid</v>
      </c>
    </row>
    <row r="14" spans="1:8" x14ac:dyDescent="0.25">
      <c r="A14" t="s">
        <v>42</v>
      </c>
      <c r="B14" t="s">
        <v>43</v>
      </c>
      <c r="C14" t="str">
        <f>IF(AND('3005a BalanceSheet'!C33&gt;=-999999999999,'3005a BalanceSheet'!C33&lt;=999999999999),"Valid","Invalid")</f>
        <v>Valid</v>
      </c>
      <c r="D14" t="str">
        <f>IF(AND('3005a BalanceSheet'!D33&gt;=-999999999999,'3005a BalanceSheet'!D33&lt;=999999999999),"Valid","Invalid")</f>
        <v>Valid</v>
      </c>
      <c r="E14" t="s">
        <v>44</v>
      </c>
      <c r="F14" t="s">
        <v>45</v>
      </c>
      <c r="G14">
        <f>SUM(G4:G13)</f>
        <v>0</v>
      </c>
      <c r="H14">
        <f>SUM(H4:H13)</f>
        <v>0</v>
      </c>
    </row>
    <row r="15" spans="1:8" x14ac:dyDescent="0.25">
      <c r="A15" t="s">
        <v>46</v>
      </c>
      <c r="B15" t="s">
        <v>47</v>
      </c>
      <c r="C15" t="str">
        <f>IF(AND('3005a BalanceSheet'!C34&gt;=-999999999999,'3005a BalanceSheet'!C34&lt;=999999999999),"Valid","Invalid")</f>
        <v>Valid</v>
      </c>
      <c r="D15" t="str">
        <f>IF(AND('3005a BalanceSheet'!D34&gt;=-999999999999,'3005a BalanceSheet'!D34&lt;=999999999999),"Valid","Invalid")</f>
        <v>Valid</v>
      </c>
      <c r="E15" t="s">
        <v>48</v>
      </c>
    </row>
    <row r="16" spans="1:8" x14ac:dyDescent="0.25">
      <c r="A16" t="s">
        <v>49</v>
      </c>
      <c r="B16" t="s">
        <v>50</v>
      </c>
      <c r="C16" t="str">
        <f>IF(AND('3005a BalanceSheet'!C35&gt;=-999999999999,'3005a BalanceSheet'!C35&lt;=999999999999),"Valid","Invalid")</f>
        <v>Valid</v>
      </c>
      <c r="D16" t="str">
        <f>IF(AND('3005a BalanceSheet'!D35&gt;=-999999999999,'3005a BalanceSheet'!D35&lt;=999999999999),"Valid","Invalid")</f>
        <v>Valid</v>
      </c>
      <c r="E16" t="s">
        <v>51</v>
      </c>
      <c r="F16" t="s">
        <v>52</v>
      </c>
      <c r="G16" t="str">
        <f>IF(AND('3005a BalanceSheet'!G35&gt;=-999999999999,'3005a BalanceSheet'!G35&lt;=999999999999),"Valid","Invalid")</f>
        <v>Valid</v>
      </c>
      <c r="H16" t="str">
        <f>IF(AND('3005a BalanceSheet'!H35&gt;=-999999999999,'3005a BalanceSheet'!H35&lt;=999999999999),"Valid","Invalid")</f>
        <v>Valid</v>
      </c>
    </row>
    <row r="17" spans="1:8" x14ac:dyDescent="0.25">
      <c r="A17" t="s">
        <v>53</v>
      </c>
      <c r="B17" t="s">
        <v>54</v>
      </c>
      <c r="C17" t="str">
        <f>IF(AND('3005a BalanceSheet'!C36&gt;=-999999999999,'3005a BalanceSheet'!C36&lt;=999999999999),"Valid","Invalid")</f>
        <v>Valid</v>
      </c>
      <c r="D17" t="str">
        <f>IF(AND('3005a BalanceSheet'!D36&gt;=-999999999999,'3005a BalanceSheet'!D36&lt;=999999999999),"Valid","Invalid")</f>
        <v>Valid</v>
      </c>
      <c r="E17" t="s">
        <v>55</v>
      </c>
      <c r="F17" t="s">
        <v>56</v>
      </c>
      <c r="G17" t="str">
        <f>IF(AND('3005a BalanceSheet'!G36&gt;=-999999999999,'3005a BalanceSheet'!G36&lt;=999999999999),"Valid","Invalid")</f>
        <v>Valid</v>
      </c>
      <c r="H17" t="str">
        <f>IF(AND('3005a BalanceSheet'!H36&gt;=-999999999999,'3005a BalanceSheet'!H36&lt;=999999999999),"Valid","Invalid")</f>
        <v>Valid</v>
      </c>
    </row>
    <row r="18" spans="1:8" x14ac:dyDescent="0.25">
      <c r="A18" t="s">
        <v>57</v>
      </c>
      <c r="B18" t="s">
        <v>58</v>
      </c>
      <c r="C18" t="str">
        <f>IF(AND('3005a BalanceSheet'!C37&gt;=-999999999999,'3005a BalanceSheet'!C37&lt;=999999999999),"Valid","Invalid")</f>
        <v>Valid</v>
      </c>
      <c r="D18" t="str">
        <f>IF(AND('3005a BalanceSheet'!D37&gt;=-999999999999,'3005a BalanceSheet'!D37&lt;=999999999999),"Valid","Invalid")</f>
        <v>Valid</v>
      </c>
      <c r="E18" t="s">
        <v>59</v>
      </c>
      <c r="F18" t="s">
        <v>60</v>
      </c>
      <c r="G18" t="str">
        <f>IF(AND('3005a BalanceSheet'!G37&gt;=-999999999999,'3005a BalanceSheet'!G37&lt;=999999999999),"Valid","Invalid")</f>
        <v>Valid</v>
      </c>
      <c r="H18" t="str">
        <f>IF(AND('3005a BalanceSheet'!H37&gt;=-999999999999,'3005a BalanceSheet'!H37&lt;=999999999999),"Valid","Invalid")</f>
        <v>Valid</v>
      </c>
    </row>
    <row r="19" spans="1:8" x14ac:dyDescent="0.25">
      <c r="A19" t="s">
        <v>61</v>
      </c>
      <c r="B19" t="s">
        <v>62</v>
      </c>
      <c r="C19">
        <f>SUM(C4:C18)</f>
        <v>0</v>
      </c>
      <c r="D19">
        <f>SUM(D4:D18)</f>
        <v>0</v>
      </c>
      <c r="E19" t="s">
        <v>63</v>
      </c>
      <c r="F19" t="s">
        <v>64</v>
      </c>
      <c r="G19" t="str">
        <f>IF(AND('3005a BalanceSheet'!G38&gt;=-999999999999,'3005a BalanceSheet'!G38&lt;=999999999999),"Valid","Invalid")</f>
        <v>Valid</v>
      </c>
      <c r="H19" t="str">
        <f>IF(AND('3005a BalanceSheet'!H38&gt;=-999999999999,'3005a BalanceSheet'!H38&lt;=999999999999),"Valid","Invalid")</f>
        <v>Valid</v>
      </c>
    </row>
    <row r="20" spans="1:8" x14ac:dyDescent="0.25">
      <c r="E20" t="s">
        <v>65</v>
      </c>
      <c r="F20" t="s">
        <v>66</v>
      </c>
      <c r="G20" t="str">
        <f>IF(AND('3005a BalanceSheet'!G39&gt;=-999999999999,'3005a BalanceSheet'!G39&lt;=999999999999),"Valid","Invalid")</f>
        <v>Valid</v>
      </c>
      <c r="H20" t="str">
        <f>IF(AND('3005a BalanceSheet'!H39&gt;=-999999999999,'3005a BalanceSheet'!H39&lt;=999999999999),"Valid","Invalid")</f>
        <v>Valid</v>
      </c>
    </row>
    <row r="21" spans="1:8" x14ac:dyDescent="0.25">
      <c r="A21" t="s">
        <v>67</v>
      </c>
      <c r="E21" t="s">
        <v>68</v>
      </c>
      <c r="F21" t="s">
        <v>69</v>
      </c>
      <c r="G21" t="str">
        <f>IF(AND('3005a BalanceSheet'!G40&gt;=-999999999999,'3005a BalanceSheet'!G40&lt;=999999999999),"Valid","Invalid")</f>
        <v>Valid</v>
      </c>
      <c r="H21" t="str">
        <f>IF(AND('3005a BalanceSheet'!H40&gt;=-999999999999,'3005a BalanceSheet'!H40&lt;=999999999999),"Valid","Invalid")</f>
        <v>Valid</v>
      </c>
    </row>
    <row r="22" spans="1:8" x14ac:dyDescent="0.25">
      <c r="A22" t="s">
        <v>70</v>
      </c>
      <c r="B22" t="s">
        <v>71</v>
      </c>
      <c r="E22" t="s">
        <v>72</v>
      </c>
      <c r="F22" t="s">
        <v>73</v>
      </c>
      <c r="G22" t="str">
        <f>IF(AND('3005a BalanceSheet'!G41&gt;=-999999999999,'3005a BalanceSheet'!G41&lt;=999999999999),"Valid","Invalid")</f>
        <v>Valid</v>
      </c>
      <c r="H22" t="str">
        <f>IF(AND('3005a BalanceSheet'!H41&gt;=-999999999999,'3005a BalanceSheet'!H41&lt;=999999999999),"Valid","Invalid")</f>
        <v>Valid</v>
      </c>
    </row>
    <row r="23" spans="1:8" x14ac:dyDescent="0.25">
      <c r="B23" t="s">
        <v>74</v>
      </c>
      <c r="C23" t="str">
        <f>IF(AND('3005a BalanceSheet'!C42&gt;=-999999999999,'3005a BalanceSheet'!C42&lt;=999999999999),"Valid","Invalid")</f>
        <v>Valid</v>
      </c>
      <c r="D23" t="str">
        <f>IF(AND('3005a BalanceSheet'!D42&gt;=-999999999999,'3005a BalanceSheet'!D42&lt;=999999999999),"Valid","Invalid")</f>
        <v>Valid</v>
      </c>
      <c r="E23" t="s">
        <v>75</v>
      </c>
      <c r="F23" t="s">
        <v>76</v>
      </c>
      <c r="G23" t="str">
        <f>IF(AND('3005a BalanceSheet'!G42&gt;=-999999999999,'3005a BalanceSheet'!G42&lt;=999999999999),"Valid","Invalid")</f>
        <v>Valid</v>
      </c>
      <c r="H23" t="str">
        <f>IF(AND('3005a BalanceSheet'!H42&gt;=-999999999999,'3005a BalanceSheet'!H42&lt;=999999999999),"Valid","Invalid")</f>
        <v>Valid</v>
      </c>
    </row>
    <row r="24" spans="1:8" x14ac:dyDescent="0.25">
      <c r="B24" t="s">
        <v>77</v>
      </c>
      <c r="C24" t="str">
        <f>IF(AND('3005a BalanceSheet'!C43&gt;=-999999999999,'3005a BalanceSheet'!C43&lt;=999999999999),"Valid","Invalid")</f>
        <v>Valid</v>
      </c>
      <c r="D24" t="str">
        <f>IF(AND('3005a BalanceSheet'!D43&gt;=-999999999999,'3005a BalanceSheet'!D43&lt;=999999999999),"Valid","Invalid")</f>
        <v>Valid</v>
      </c>
      <c r="E24" t="s">
        <v>78</v>
      </c>
      <c r="F24" t="s">
        <v>79</v>
      </c>
      <c r="G24" t="str">
        <f>IF(AND('3005a BalanceSheet'!G43&gt;=-999999999999,'3005a BalanceSheet'!G43&lt;=999999999999),"Valid","Invalid")</f>
        <v>Valid</v>
      </c>
      <c r="H24" t="str">
        <f>IF(AND('3005a BalanceSheet'!H43&gt;=-999999999999,'3005a BalanceSheet'!H43&lt;=999999999999),"Valid","Invalid")</f>
        <v>Valid</v>
      </c>
    </row>
    <row r="25" spans="1:8" x14ac:dyDescent="0.25">
      <c r="A25" t="s">
        <v>80</v>
      </c>
      <c r="B25" t="s">
        <v>81</v>
      </c>
      <c r="E25" t="s">
        <v>82</v>
      </c>
      <c r="F25" t="s">
        <v>83</v>
      </c>
      <c r="G25" t="str">
        <f>IF(AND('3005a BalanceSheet'!G44&gt;=-999999999999,'3005a BalanceSheet'!G44&lt;=999999999999),"Valid","Invalid")</f>
        <v>Valid</v>
      </c>
      <c r="H25" t="str">
        <f>IF(AND('3005a BalanceSheet'!H44&gt;=-999999999999,'3005a BalanceSheet'!H44&lt;=999999999999),"Valid","Invalid")</f>
        <v>Valid</v>
      </c>
    </row>
    <row r="26" spans="1:8" x14ac:dyDescent="0.25">
      <c r="B26" t="s">
        <v>74</v>
      </c>
      <c r="C26" t="str">
        <f>IF(AND('3005a BalanceSheet'!C45&gt;=-999999999999,'3005a BalanceSheet'!C45&lt;=999999999999),"Valid","Invalid")</f>
        <v>Valid</v>
      </c>
      <c r="D26" t="str">
        <f>IF(AND('3005a BalanceSheet'!D45&gt;=-999999999999,'3005a BalanceSheet'!D45&lt;=999999999999),"Valid","Invalid")</f>
        <v>Valid</v>
      </c>
      <c r="E26" t="s">
        <v>84</v>
      </c>
      <c r="F26" t="s">
        <v>85</v>
      </c>
      <c r="G26">
        <f>SUM(G16:G25)</f>
        <v>0</v>
      </c>
      <c r="H26">
        <f>SUM(H16:H25)</f>
        <v>0</v>
      </c>
    </row>
    <row r="27" spans="1:8" x14ac:dyDescent="0.25">
      <c r="B27" t="s">
        <v>77</v>
      </c>
      <c r="C27" t="str">
        <f>IF(AND('3005a BalanceSheet'!C46&gt;=-999999999999,'3005a BalanceSheet'!C46&lt;=999999999999),"Valid","Invalid")</f>
        <v>Valid</v>
      </c>
      <c r="D27" t="str">
        <f>IF(AND('3005a BalanceSheet'!D46&gt;=-999999999999,'3005a BalanceSheet'!D46&lt;=999999999999),"Valid","Invalid")</f>
        <v>Valid</v>
      </c>
      <c r="E27" t="s">
        <v>86</v>
      </c>
    </row>
    <row r="28" spans="1:8" x14ac:dyDescent="0.25">
      <c r="A28" t="s">
        <v>87</v>
      </c>
      <c r="B28" t="s">
        <v>88</v>
      </c>
      <c r="C28" t="str">
        <f>IF(AND('3005a BalanceSheet'!C47&gt;=-999999999999,'3005a BalanceSheet'!C47&lt;=999999999999),"Valid","Invalid")</f>
        <v>Valid</v>
      </c>
      <c r="D28" t="str">
        <f>IF(AND('3005a BalanceSheet'!D47&gt;=-999999999999,'3005a BalanceSheet'!D47&lt;=999999999999),"Valid","Invalid")</f>
        <v>Valid</v>
      </c>
      <c r="E28" t="s">
        <v>89</v>
      </c>
      <c r="F28" t="s">
        <v>90</v>
      </c>
      <c r="G28" t="str">
        <f>IF(AND('3005a BalanceSheet'!G47&gt;=-999999999999,'3005a BalanceSheet'!G47&lt;=999999999999),"Valid","Invalid")</f>
        <v>Valid</v>
      </c>
      <c r="H28" t="str">
        <f>IF(AND('3005a BalanceSheet'!H47&gt;=-999999999999,'3005a BalanceSheet'!H47&lt;=999999999999),"Valid","Invalid")</f>
        <v>Valid</v>
      </c>
    </row>
    <row r="29" spans="1:8" x14ac:dyDescent="0.25">
      <c r="A29" t="s">
        <v>91</v>
      </c>
      <c r="B29" t="s">
        <v>92</v>
      </c>
      <c r="C29" t="str">
        <f>IF(AND('3005a BalanceSheet'!C48&gt;=-999999999999,'3005a BalanceSheet'!C48&lt;=999999999999),"Valid","Invalid")</f>
        <v>Valid</v>
      </c>
      <c r="D29" t="str">
        <f>IF(AND('3005a BalanceSheet'!D48&gt;=-999999999999,'3005a BalanceSheet'!D48&lt;=999999999999),"Valid","Invalid")</f>
        <v>Valid</v>
      </c>
      <c r="E29" t="s">
        <v>93</v>
      </c>
      <c r="F29" t="s">
        <v>94</v>
      </c>
      <c r="G29" t="str">
        <f>IF(AND('3005a BalanceSheet'!G48&gt;=-999999999999,'3005a BalanceSheet'!G48&lt;=999999999999),"Valid","Invalid")</f>
        <v>Valid</v>
      </c>
      <c r="H29" t="str">
        <f>IF(AND('3005a BalanceSheet'!H48&gt;=-999999999999,'3005a BalanceSheet'!H48&lt;=999999999999),"Valid","Invalid")</f>
        <v>Valid</v>
      </c>
    </row>
    <row r="30" spans="1:8" x14ac:dyDescent="0.25">
      <c r="A30" t="s">
        <v>95</v>
      </c>
      <c r="B30" t="s">
        <v>96</v>
      </c>
      <c r="C30" t="str">
        <f>IF(AND('3005a BalanceSheet'!C49&gt;=-999999999999,'3005a BalanceSheet'!C49&lt;=999999999999),"Valid","Invalid")</f>
        <v>Valid</v>
      </c>
      <c r="D30" t="str">
        <f>IF(AND('3005a BalanceSheet'!D49&gt;=-999999999999,'3005a BalanceSheet'!D49&lt;=999999999999),"Valid","Invalid")</f>
        <v>Valid</v>
      </c>
      <c r="E30" t="s">
        <v>97</v>
      </c>
      <c r="F30" t="s">
        <v>98</v>
      </c>
      <c r="G30" t="str">
        <f>IF(AND('3005a BalanceSheet'!G49&gt;=-999999999999,'3005a BalanceSheet'!G49&lt;=999999999999),"Valid","Invalid")</f>
        <v>Valid</v>
      </c>
      <c r="H30" t="str">
        <f>IF(AND('3005a BalanceSheet'!H49&gt;=-999999999999,'3005a BalanceSheet'!H49&lt;=999999999999),"Valid","Invalid")</f>
        <v>Valid</v>
      </c>
    </row>
    <row r="31" spans="1:8" x14ac:dyDescent="0.25">
      <c r="A31" t="s">
        <v>99</v>
      </c>
      <c r="B31" t="s">
        <v>100</v>
      </c>
      <c r="C31" t="str">
        <f>IF(AND('3005a BalanceSheet'!C50&gt;=-999999999999,'3005a BalanceSheet'!C50&lt;=999999999999),"Valid","Invalid")</f>
        <v>Valid</v>
      </c>
      <c r="D31" t="str">
        <f>IF(AND('3005a BalanceSheet'!D50&gt;=-999999999999,'3005a BalanceSheet'!D50&lt;=999999999999),"Valid","Invalid")</f>
        <v>Valid</v>
      </c>
      <c r="E31" t="s">
        <v>101</v>
      </c>
      <c r="F31" t="s">
        <v>102</v>
      </c>
      <c r="G31">
        <f>SUM(G28:G30)</f>
        <v>0</v>
      </c>
      <c r="H31">
        <f>SUM(H28:H30)</f>
        <v>0</v>
      </c>
    </row>
    <row r="32" spans="1:8" x14ac:dyDescent="0.25">
      <c r="A32" t="s">
        <v>103</v>
      </c>
      <c r="B32" t="s">
        <v>104</v>
      </c>
      <c r="C32">
        <f>SUM(C23:C31)</f>
        <v>0</v>
      </c>
      <c r="D32">
        <f>SUM(D23:D31)</f>
        <v>0</v>
      </c>
      <c r="E32" t="s">
        <v>105</v>
      </c>
    </row>
    <row r="33" spans="1:8" x14ac:dyDescent="0.25">
      <c r="E33" t="s">
        <v>106</v>
      </c>
      <c r="F33" t="s">
        <v>107</v>
      </c>
      <c r="G33" t="str">
        <f>IF(AND('3005a BalanceSheet'!G52&gt;=-999999999999,'3005a BalanceSheet'!G52&lt;=999999999999),"Valid","Invalid")</f>
        <v>Valid</v>
      </c>
      <c r="H33" t="str">
        <f>IF(AND('3005a BalanceSheet'!H52&gt;=-999999999999,'3005a BalanceSheet'!H52&lt;=999999999999),"Valid","Invalid")</f>
        <v>Valid</v>
      </c>
    </row>
    <row r="34" spans="1:8" x14ac:dyDescent="0.25">
      <c r="A34" t="s">
        <v>108</v>
      </c>
      <c r="E34" t="s">
        <v>109</v>
      </c>
      <c r="F34" t="s">
        <v>110</v>
      </c>
      <c r="G34" t="str">
        <f>IF(AND('3005a BalanceSheet'!G53&gt;=-999999999999,'3005a BalanceSheet'!G53&lt;=999999999999),"Valid","Invalid")</f>
        <v>Valid</v>
      </c>
      <c r="H34" t="str">
        <f>IF(AND('3005a BalanceSheet'!H53&gt;=-999999999999,'3005a BalanceSheet'!H53&lt;=999999999999),"Valid","Invalid")</f>
        <v>Valid</v>
      </c>
    </row>
    <row r="35" spans="1:8" x14ac:dyDescent="0.25">
      <c r="A35" t="s">
        <v>111</v>
      </c>
      <c r="B35" t="s">
        <v>112</v>
      </c>
      <c r="C35" t="str">
        <f>IF(AND('3005a BalanceSheet'!C54&gt;=-999999999999,'3005a BalanceSheet'!C54&lt;=999999999999),"Valid","Invalid")</f>
        <v>Valid</v>
      </c>
      <c r="D35" t="str">
        <f>IF(AND('3005a BalanceSheet'!D54&gt;=-999999999999,'3005a BalanceSheet'!D54&lt;=999999999999),"Valid","Invalid")</f>
        <v>Valid</v>
      </c>
      <c r="E35" t="s">
        <v>113</v>
      </c>
      <c r="F35" t="s">
        <v>114</v>
      </c>
      <c r="G35" t="str">
        <f>IF(AND('3005a BalanceSheet'!G54&gt;=-999999999999,'3005a BalanceSheet'!G54&lt;=999999999999),"Valid","Invalid")</f>
        <v>Valid</v>
      </c>
      <c r="H35" t="str">
        <f>IF(AND('3005a BalanceSheet'!H54&gt;=-999999999999,'3005a BalanceSheet'!H54&lt;=999999999999),"Valid","Invalid")</f>
        <v>Valid</v>
      </c>
    </row>
    <row r="36" spans="1:8" x14ac:dyDescent="0.25">
      <c r="A36" t="s">
        <v>115</v>
      </c>
      <c r="B36" t="s">
        <v>116</v>
      </c>
      <c r="C36" t="str">
        <f>IF(AND('3005a BalanceSheet'!C55&gt;=-999999999999,'3005a BalanceSheet'!C55&lt;=999999999999),"Valid","Invalid")</f>
        <v>Valid</v>
      </c>
      <c r="D36" t="str">
        <f>IF(AND('3005a BalanceSheet'!D55&gt;=-999999999999,'3005a BalanceSheet'!D55&lt;=999999999999),"Valid","Invalid")</f>
        <v>Valid</v>
      </c>
      <c r="E36" t="s">
        <v>117</v>
      </c>
      <c r="F36" t="s">
        <v>118</v>
      </c>
      <c r="G36" t="str">
        <f>IF(AND('3005a BalanceSheet'!G55&gt;=-999999999999,'3005a BalanceSheet'!G55&lt;=999999999999),"Valid","Invalid")</f>
        <v>Valid</v>
      </c>
      <c r="H36" t="str">
        <f>IF(AND('3005a BalanceSheet'!H55&gt;=-999999999999,'3005a BalanceSheet'!H55&lt;=999999999999),"Valid","Invalid")</f>
        <v>Valid</v>
      </c>
    </row>
    <row r="37" spans="1:8" x14ac:dyDescent="0.25">
      <c r="A37" t="s">
        <v>119</v>
      </c>
      <c r="B37" t="s">
        <v>120</v>
      </c>
      <c r="C37" t="str">
        <f>IF(AND('3005a BalanceSheet'!C56&gt;=-999999999999,'3005a BalanceSheet'!C56&lt;=999999999999),"Valid","Invalid")</f>
        <v>Valid</v>
      </c>
      <c r="D37" t="str">
        <f>IF(AND('3005a BalanceSheet'!D56&gt;=-999999999999,'3005a BalanceSheet'!D56&lt;=999999999999),"Valid","Invalid")</f>
        <v>Valid</v>
      </c>
      <c r="E37" t="s">
        <v>121</v>
      </c>
      <c r="F37" t="s">
        <v>122</v>
      </c>
      <c r="G37" t="str">
        <f>IF(AND('3005a BalanceSheet'!G56&gt;=-999999999999,'3005a BalanceSheet'!G56&lt;=999999999999),"Valid","Invalid")</f>
        <v>Valid</v>
      </c>
      <c r="H37" t="str">
        <f>IF(AND('3005a BalanceSheet'!H56&gt;=-999999999999,'3005a BalanceSheet'!H56&lt;=999999999999),"Valid","Invalid")</f>
        <v>Valid</v>
      </c>
    </row>
    <row r="38" spans="1:8" x14ac:dyDescent="0.25">
      <c r="A38" t="s">
        <v>123</v>
      </c>
      <c r="B38" t="s">
        <v>124</v>
      </c>
      <c r="C38" t="str">
        <f>IF(AND('3005a BalanceSheet'!C57&gt;=-999999999999,'3005a BalanceSheet'!C57&lt;=999999999999),"Valid","Invalid")</f>
        <v>Valid</v>
      </c>
      <c r="D38" t="str">
        <f>IF(AND('3005a BalanceSheet'!D57&gt;=-999999999999,'3005a BalanceSheet'!D57&lt;=999999999999),"Valid","Invalid")</f>
        <v>Valid</v>
      </c>
      <c r="E38" t="s">
        <v>125</v>
      </c>
      <c r="F38" t="s">
        <v>126</v>
      </c>
      <c r="G38" t="str">
        <f>IF(AND('3005a BalanceSheet'!G57&gt;=-999999999999,'3005a BalanceSheet'!G57&lt;=999999999999),"Valid","Invalid")</f>
        <v>Valid</v>
      </c>
      <c r="H38" t="str">
        <f>IF(AND('3005a BalanceSheet'!H57&gt;=-999999999999,'3005a BalanceSheet'!H57&lt;=999999999999),"Valid","Invalid")</f>
        <v>Valid</v>
      </c>
    </row>
    <row r="39" spans="1:8" x14ac:dyDescent="0.25">
      <c r="A39" t="s">
        <v>127</v>
      </c>
      <c r="B39" t="s">
        <v>128</v>
      </c>
      <c r="C39" t="str">
        <f>IF(AND('3005a BalanceSheet'!C58&gt;=-999999999999,'3005a BalanceSheet'!C58&lt;=999999999999),"Valid","Invalid")</f>
        <v>Valid</v>
      </c>
      <c r="D39" t="str">
        <f>IF(AND('3005a BalanceSheet'!D58&gt;=-999999999999,'3005a BalanceSheet'!D58&lt;=999999999999),"Valid","Invalid")</f>
        <v>Valid</v>
      </c>
      <c r="E39" t="s">
        <v>129</v>
      </c>
      <c r="F39" t="s">
        <v>130</v>
      </c>
      <c r="G39" t="str">
        <f>IF(AND('3005a BalanceSheet'!G58&gt;=-999999999999,'3005a BalanceSheet'!G58&lt;=999999999999),"Valid","Invalid")</f>
        <v>Valid</v>
      </c>
      <c r="H39" t="str">
        <f>IF(AND('3005a BalanceSheet'!H58&gt;=-999999999999,'3005a BalanceSheet'!H58&lt;=999999999999),"Valid","Invalid")</f>
        <v>Valid</v>
      </c>
    </row>
    <row r="40" spans="1:8" x14ac:dyDescent="0.25">
      <c r="A40" t="s">
        <v>131</v>
      </c>
      <c r="B40" t="s">
        <v>132</v>
      </c>
      <c r="C40">
        <f>SUM(C35:C39)</f>
        <v>0</v>
      </c>
      <c r="D40">
        <f>SUM(D35:D39)</f>
        <v>0</v>
      </c>
      <c r="E40" t="s">
        <v>133</v>
      </c>
      <c r="F40" t="s">
        <v>134</v>
      </c>
      <c r="G40">
        <f>SUM(G33:G39)</f>
        <v>0</v>
      </c>
      <c r="H40">
        <f>SUM(H33:H39)</f>
        <v>0</v>
      </c>
    </row>
    <row r="42" spans="1:8" x14ac:dyDescent="0.25">
      <c r="A42" t="s">
        <v>135</v>
      </c>
      <c r="B42" t="s">
        <v>136</v>
      </c>
      <c r="C42">
        <f>C19+C32+C40</f>
        <v>0</v>
      </c>
      <c r="D42">
        <f>D19+D32+D40</f>
        <v>0</v>
      </c>
      <c r="E42" t="s">
        <v>137</v>
      </c>
      <c r="F42" t="s">
        <v>138</v>
      </c>
      <c r="G42">
        <f>G14+G26+G31+G40</f>
        <v>0</v>
      </c>
      <c r="H42">
        <f>H14+H26+H31+H40</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2"/>
  <sheetViews>
    <sheetView workbookViewId="0">
      <pane ySplit="2" topLeftCell="A24" activePane="bottomLeft" state="frozen"/>
      <selection pane="bottomLeft" activeCell="K52" sqref="K52"/>
    </sheetView>
  </sheetViews>
  <sheetFormatPr defaultRowHeight="15" x14ac:dyDescent="0.25"/>
  <cols>
    <col min="2" max="2" width="72.7109375" bestFit="1" customWidth="1"/>
    <col min="7" max="7" width="11.28515625" bestFit="1" customWidth="1"/>
    <col min="8" max="8" width="9.7109375" bestFit="1" customWidth="1"/>
    <col min="11" max="11" width="11.28515625" bestFit="1" customWidth="1"/>
  </cols>
  <sheetData>
    <row r="1" spans="1:12" x14ac:dyDescent="0.25">
      <c r="K1" t="s">
        <v>247</v>
      </c>
    </row>
    <row r="2" spans="1:12" x14ac:dyDescent="0.25">
      <c r="A2" t="s">
        <v>187</v>
      </c>
      <c r="G2" t="s">
        <v>186</v>
      </c>
      <c r="H2" t="s">
        <v>185</v>
      </c>
      <c r="K2" t="s">
        <v>186</v>
      </c>
      <c r="L2" t="s">
        <v>185</v>
      </c>
    </row>
    <row r="3" spans="1:12" x14ac:dyDescent="0.25">
      <c r="A3" t="s">
        <v>11</v>
      </c>
      <c r="B3" t="s">
        <v>184</v>
      </c>
      <c r="G3" t="str">
        <f>IF(AND('3005b IncomeStatement'!G15&gt;=-999999999999,'3005b IncomeStatement'!G15&lt;=999999999999),"Valid","Invalid")</f>
        <v>Valid</v>
      </c>
      <c r="H3" t="str">
        <f>IF(AND('3005b IncomeStatement'!H15&gt;=-999999999999,'3005b IncomeStatement'!H15&lt;=999999999999),"Valid","Invalid")</f>
        <v>Valid</v>
      </c>
      <c r="K3">
        <f>ABS('3005b IncomeStatement'!G15)</f>
        <v>0</v>
      </c>
      <c r="L3">
        <f>ABS('3005b IncomeStatement'!H15)</f>
        <v>0</v>
      </c>
    </row>
    <row r="4" spans="1:12" x14ac:dyDescent="0.25">
      <c r="A4" t="s">
        <v>15</v>
      </c>
      <c r="B4" t="s">
        <v>183</v>
      </c>
      <c r="G4" t="str">
        <f>IF(AND('3005b IncomeStatement'!G16&gt;=-999999999999,'3005b IncomeStatement'!G16&lt;=999999999999),"Valid","Invalid")</f>
        <v>Valid</v>
      </c>
      <c r="H4" t="str">
        <f>IF(AND('3005b IncomeStatement'!H16&gt;=-999999999999,'3005b IncomeStatement'!H16&lt;=999999999999),"Valid","Invalid")</f>
        <v>Valid</v>
      </c>
      <c r="K4">
        <f>ABS('3005b IncomeStatement'!G16)</f>
        <v>0</v>
      </c>
      <c r="L4">
        <f>ABS('3005b IncomeStatement'!H16)</f>
        <v>0</v>
      </c>
    </row>
    <row r="5" spans="1:12" x14ac:dyDescent="0.25">
      <c r="A5" t="s">
        <v>19</v>
      </c>
      <c r="B5" t="s">
        <v>182</v>
      </c>
      <c r="G5" t="str">
        <f>IF(AND('3005b IncomeStatement'!G17&gt;=-999999999999,'3005b IncomeStatement'!G17&lt;=999999999999),"Valid","Invalid")</f>
        <v>Valid</v>
      </c>
      <c r="H5" t="str">
        <f>IF(AND('3005b IncomeStatement'!H17&gt;=-999999999999,'3005b IncomeStatement'!H17&lt;=999999999999),"Valid","Invalid")</f>
        <v>Valid</v>
      </c>
      <c r="K5">
        <f>ABS('3005b IncomeStatement'!G17)</f>
        <v>0</v>
      </c>
      <c r="L5">
        <f>ABS('3005b IncomeStatement'!H17)</f>
        <v>0</v>
      </c>
    </row>
    <row r="6" spans="1:12" x14ac:dyDescent="0.25">
      <c r="A6" t="s">
        <v>32</v>
      </c>
      <c r="B6" t="s">
        <v>181</v>
      </c>
      <c r="G6" t="str">
        <f>IF(AND('3005b IncomeStatement'!G18&gt;=-999999999999,'3005b IncomeStatement'!G18&lt;=999999999999),"Valid","Invalid")</f>
        <v>Valid</v>
      </c>
      <c r="H6" t="str">
        <f>IF(AND('3005b IncomeStatement'!H18&gt;=-999999999999,'3005b IncomeStatement'!H18&lt;=999999999999),"Valid","Invalid")</f>
        <v>Valid</v>
      </c>
      <c r="K6">
        <f>ABS('3005b IncomeStatement'!G18)</f>
        <v>0</v>
      </c>
      <c r="L6">
        <f>ABS('3005b IncomeStatement'!H18)</f>
        <v>0</v>
      </c>
    </row>
    <row r="7" spans="1:12" x14ac:dyDescent="0.25">
      <c r="A7" t="s">
        <v>42</v>
      </c>
      <c r="B7" t="s">
        <v>180</v>
      </c>
      <c r="G7" t="str">
        <f>IF(AND('3005b IncomeStatement'!G19&gt;=-999999999999,'3005b IncomeStatement'!G19&lt;=999999999999),"Valid","Invalid")</f>
        <v>Valid</v>
      </c>
      <c r="H7" t="str">
        <f>IF(AND('3005b IncomeStatement'!H19&gt;=-999999999999,'3005b IncomeStatement'!H19&lt;=999999999999),"Valid","Invalid")</f>
        <v>Valid</v>
      </c>
      <c r="K7">
        <f>ABS('3005b IncomeStatement'!G19)</f>
        <v>0</v>
      </c>
      <c r="L7">
        <f>ABS('3005b IncomeStatement'!H19)</f>
        <v>0</v>
      </c>
    </row>
    <row r="8" spans="1:12" x14ac:dyDescent="0.25">
      <c r="A8" t="s">
        <v>46</v>
      </c>
      <c r="B8" t="s">
        <v>179</v>
      </c>
      <c r="G8" t="str">
        <f>IF(AND('3005b IncomeStatement'!G20&gt;=-999999999999,'3005b IncomeStatement'!G20&lt;=999999999999),"Valid","Invalid")</f>
        <v>Valid</v>
      </c>
      <c r="H8" t="str">
        <f>IF(AND('3005b IncomeStatement'!H20&gt;=-999999999999,'3005b IncomeStatement'!H20&lt;=999999999999),"Valid","Invalid")</f>
        <v>Valid</v>
      </c>
      <c r="K8">
        <f>ABS('3005b IncomeStatement'!G20)</f>
        <v>0</v>
      </c>
      <c r="L8">
        <f>ABS('3005b IncomeStatement'!H20)</f>
        <v>0</v>
      </c>
    </row>
    <row r="9" spans="1:12" x14ac:dyDescent="0.25">
      <c r="A9" t="s">
        <v>49</v>
      </c>
      <c r="B9" t="s">
        <v>178</v>
      </c>
      <c r="G9">
        <v>0</v>
      </c>
      <c r="H9">
        <v>0</v>
      </c>
    </row>
    <row r="10" spans="1:12" x14ac:dyDescent="0.25">
      <c r="A10" t="s">
        <v>53</v>
      </c>
      <c r="B10" t="s">
        <v>177</v>
      </c>
      <c r="G10" t="str">
        <f>IF(AND('3005b IncomeStatement'!G22&gt;=-999999999999,'3005b IncomeStatement'!G22&lt;=999999999999),"Valid","Invalid")</f>
        <v>Valid</v>
      </c>
      <c r="H10" t="str">
        <f>IF(AND('3005b IncomeStatement'!H22&gt;=-999999999999,'3005b IncomeStatement'!H22&lt;=999999999999),"Valid","Invalid")</f>
        <v>Valid</v>
      </c>
      <c r="K10">
        <f>ABS('3005b IncomeStatement'!G22)</f>
        <v>0</v>
      </c>
      <c r="L10">
        <f>ABS('3005b IncomeStatement'!H22)</f>
        <v>0</v>
      </c>
    </row>
    <row r="11" spans="1:12" x14ac:dyDescent="0.25">
      <c r="A11" t="s">
        <v>57</v>
      </c>
      <c r="B11" t="s">
        <v>176</v>
      </c>
      <c r="G11" t="str">
        <f>IF(AND('3005b IncomeStatement'!G23&gt;=-999999999999,'3005b IncomeStatement'!G23&lt;=999999999999),"Valid","Invalid")</f>
        <v>Valid</v>
      </c>
      <c r="H11" t="str">
        <f>IF(AND('3005b IncomeStatement'!H23&gt;=-999999999999,'3005b IncomeStatement'!H23&lt;=999999999999),"Valid","Invalid")</f>
        <v>Valid</v>
      </c>
      <c r="K11">
        <f>ABS('3005b IncomeStatement'!G23)</f>
        <v>0</v>
      </c>
      <c r="L11">
        <f>ABS('3005b IncomeStatement'!H23)</f>
        <v>0</v>
      </c>
    </row>
    <row r="12" spans="1:12" x14ac:dyDescent="0.25">
      <c r="A12" t="s">
        <v>61</v>
      </c>
      <c r="B12" t="s">
        <v>175</v>
      </c>
      <c r="G12" t="str">
        <f>IF(AND('3005b IncomeStatement'!G24&gt;=-999999999999,'3005b IncomeStatement'!G24&lt;=999999999999),"Valid","Invalid")</f>
        <v>Valid</v>
      </c>
      <c r="H12" t="str">
        <f>IF(AND('3005b IncomeStatement'!H24&gt;=-999999999999,'3005b IncomeStatement'!H24&lt;=999999999999),"Valid","Invalid")</f>
        <v>Valid</v>
      </c>
      <c r="K12">
        <f>ABS('3005b IncomeStatement'!G24)</f>
        <v>0</v>
      </c>
      <c r="L12">
        <f>ABS('3005b IncomeStatement'!H24)</f>
        <v>0</v>
      </c>
    </row>
    <row r="13" spans="1:12" x14ac:dyDescent="0.25">
      <c r="A13" t="s">
        <v>70</v>
      </c>
      <c r="B13" t="s">
        <v>174</v>
      </c>
      <c r="G13" t="str">
        <f>IF(AND('3005b IncomeStatement'!G25&gt;=-999999999999,'3005b IncomeStatement'!G25&lt;=999999999999),"Valid","Invalid")</f>
        <v>Valid</v>
      </c>
      <c r="H13" t="str">
        <f>IF(AND('3005b IncomeStatement'!H25&gt;=-999999999999,'3005b IncomeStatement'!H25&lt;=999999999999),"Valid","Invalid")</f>
        <v>Valid</v>
      </c>
      <c r="K13">
        <f>ABS('3005b IncomeStatement'!G25)</f>
        <v>0</v>
      </c>
      <c r="L13">
        <f>ABS('3005b IncomeStatement'!H25)</f>
        <v>0</v>
      </c>
    </row>
    <row r="14" spans="1:12" x14ac:dyDescent="0.25">
      <c r="A14" t="s">
        <v>80</v>
      </c>
      <c r="B14" t="s">
        <v>173</v>
      </c>
      <c r="G14" t="str">
        <f>IF(AND('3005b IncomeStatement'!G26&gt;=-999999999999,'3005b IncomeStatement'!G26&lt;=999999999999),"Valid","Invalid")</f>
        <v>Valid</v>
      </c>
      <c r="H14" t="str">
        <f>IF(AND('3005b IncomeStatement'!H26&gt;=-999999999999,'3005b IncomeStatement'!H26&lt;=999999999999),"Valid","Invalid")</f>
        <v>Valid</v>
      </c>
      <c r="K14">
        <f>ABS('3005b IncomeStatement'!G26)</f>
        <v>0</v>
      </c>
      <c r="L14">
        <f>ABS('3005b IncomeStatement'!H26)</f>
        <v>0</v>
      </c>
    </row>
    <row r="15" spans="1:12" x14ac:dyDescent="0.25">
      <c r="A15" t="s">
        <v>87</v>
      </c>
      <c r="B15" t="s">
        <v>172</v>
      </c>
      <c r="G15" t="str">
        <f>IF(AND('3005b IncomeStatement'!G27&gt;=-999999999999,'3005b IncomeStatement'!G27&lt;=999999999999),"Valid","Invalid")</f>
        <v>Valid</v>
      </c>
      <c r="H15" t="str">
        <f>IF(AND('3005b IncomeStatement'!H27&gt;=-999999999999,'3005b IncomeStatement'!H27&lt;=999999999999),"Valid","Invalid")</f>
        <v>Valid</v>
      </c>
      <c r="K15">
        <f>ABS('3005b IncomeStatement'!G27)</f>
        <v>0</v>
      </c>
      <c r="L15">
        <f>ABS('3005b IncomeStatement'!H27)</f>
        <v>0</v>
      </c>
    </row>
    <row r="16" spans="1:12" x14ac:dyDescent="0.25">
      <c r="A16" t="s">
        <v>91</v>
      </c>
      <c r="B16" t="s">
        <v>171</v>
      </c>
      <c r="G16">
        <v>0</v>
      </c>
      <c r="H16">
        <v>0</v>
      </c>
    </row>
    <row r="17" spans="1:12" x14ac:dyDescent="0.25">
      <c r="A17" t="s">
        <v>95</v>
      </c>
      <c r="B17" t="s">
        <v>170</v>
      </c>
      <c r="G17">
        <v>0</v>
      </c>
      <c r="H17">
        <v>0</v>
      </c>
    </row>
    <row r="18" spans="1:12" x14ac:dyDescent="0.25">
      <c r="A18" t="s">
        <v>99</v>
      </c>
      <c r="B18" t="s">
        <v>169</v>
      </c>
      <c r="G18" t="str">
        <f>IF(AND('3005b IncomeStatement'!G30&gt;=-999999999999,'3005b IncomeStatement'!G30&lt;=999999999999),"Valid","Invalid")</f>
        <v>Valid</v>
      </c>
      <c r="H18" t="str">
        <f>IF(AND('3005b IncomeStatement'!H30&gt;=-999999999999,'3005b IncomeStatement'!H30&lt;=999999999999),"Valid","Invalid")</f>
        <v>Valid</v>
      </c>
      <c r="K18">
        <f>ABS('3005b IncomeStatement'!G30)</f>
        <v>0</v>
      </c>
      <c r="L18">
        <f>ABS('3005b IncomeStatement'!H30)</f>
        <v>0</v>
      </c>
    </row>
    <row r="19" spans="1:12" x14ac:dyDescent="0.25">
      <c r="A19" t="s">
        <v>103</v>
      </c>
      <c r="B19" t="s">
        <v>168</v>
      </c>
      <c r="G19" t="str">
        <f>IF(AND('3005b IncomeStatement'!G31&gt;=-999999999999,'3005b IncomeStatement'!G31&lt;=999999999999),"Valid","Invalid")</f>
        <v>Valid</v>
      </c>
      <c r="H19" t="str">
        <f>IF(AND('3005b IncomeStatement'!H31&gt;=-999999999999,'3005b IncomeStatement'!H31&lt;=999999999999),"Valid","Invalid")</f>
        <v>Valid</v>
      </c>
      <c r="K19">
        <f>ABS('3005b IncomeStatement'!G31)</f>
        <v>0</v>
      </c>
      <c r="L19">
        <f>ABS('3005b IncomeStatement'!H31)</f>
        <v>0</v>
      </c>
    </row>
    <row r="20" spans="1:12" x14ac:dyDescent="0.25">
      <c r="A20" t="s">
        <v>111</v>
      </c>
      <c r="B20" t="s">
        <v>167</v>
      </c>
      <c r="G20" t="str">
        <f>IF(AND('3005b IncomeStatement'!G32&gt;=-999999999999,'3005b IncomeStatement'!G32&lt;=999999999999),"Valid","Invalid")</f>
        <v>Valid</v>
      </c>
      <c r="H20" t="str">
        <f>IF(AND('3005b IncomeStatement'!H32&gt;=-999999999999,'3005b IncomeStatement'!H32&lt;=999999999999),"Valid","Invalid")</f>
        <v>Valid</v>
      </c>
      <c r="K20">
        <f>ABS('3005b IncomeStatement'!G32)</f>
        <v>0</v>
      </c>
      <c r="L20">
        <f>ABS('3005b IncomeStatement'!H32)</f>
        <v>0</v>
      </c>
    </row>
    <row r="21" spans="1:12" x14ac:dyDescent="0.25">
      <c r="A21" t="s">
        <v>115</v>
      </c>
      <c r="B21" t="s">
        <v>166</v>
      </c>
      <c r="G21" t="str">
        <f>IF(AND('3005b IncomeStatement'!G33&gt;=-999999999999,'3005b IncomeStatement'!G33&lt;=999999999999),"Valid","Invalid")</f>
        <v>Valid</v>
      </c>
      <c r="H21" t="str">
        <f>IF(AND('3005b IncomeStatement'!H33&gt;=-999999999999,'3005b IncomeStatement'!H33&lt;=999999999999),"Valid","Invalid")</f>
        <v>Valid</v>
      </c>
      <c r="K21">
        <f>ABS('3005b IncomeStatement'!G33)</f>
        <v>0</v>
      </c>
      <c r="L21">
        <f>ABS('3005b IncomeStatement'!H33)</f>
        <v>0</v>
      </c>
    </row>
    <row r="22" spans="1:12" x14ac:dyDescent="0.25">
      <c r="A22" t="s">
        <v>119</v>
      </c>
      <c r="B22" t="s">
        <v>165</v>
      </c>
      <c r="G22">
        <v>0</v>
      </c>
      <c r="H22">
        <v>0</v>
      </c>
    </row>
    <row r="23" spans="1:12" x14ac:dyDescent="0.25">
      <c r="A23" t="s">
        <v>123</v>
      </c>
      <c r="B23" t="s">
        <v>164</v>
      </c>
      <c r="G23">
        <v>0</v>
      </c>
      <c r="H23">
        <v>0</v>
      </c>
    </row>
    <row r="24" spans="1:12" x14ac:dyDescent="0.25">
      <c r="A24" t="s">
        <v>127</v>
      </c>
      <c r="B24" t="s">
        <v>163</v>
      </c>
      <c r="G24" t="str">
        <f>IF(AND('3005b IncomeStatement'!G36&gt;=-999999999999,'3005b IncomeStatement'!G36&lt;=999999999999),"Valid","Invalid")</f>
        <v>Valid</v>
      </c>
      <c r="H24" t="str">
        <f>IF(AND('3005b IncomeStatement'!H36&gt;=-999999999999,'3005b IncomeStatement'!H36&lt;=999999999999),"Valid","Invalid")</f>
        <v>Valid</v>
      </c>
      <c r="K24">
        <f>ABS('3005b IncomeStatement'!G36)</f>
        <v>0</v>
      </c>
      <c r="L24">
        <f>ABS('3005b IncomeStatement'!H36)</f>
        <v>0</v>
      </c>
    </row>
    <row r="25" spans="1:12" x14ac:dyDescent="0.25">
      <c r="A25" t="s">
        <v>131</v>
      </c>
      <c r="B25" t="s">
        <v>162</v>
      </c>
      <c r="G25" t="str">
        <f>IF(AND('3005b IncomeStatement'!G37&gt;=-999999999999,'3005b IncomeStatement'!G37&lt;=999999999999),"Valid","Invalid")</f>
        <v>Valid</v>
      </c>
      <c r="H25" t="str">
        <f>IF(AND('3005b IncomeStatement'!H37&gt;=-999999999999,'3005b IncomeStatement'!H37&lt;=999999999999),"Valid","Invalid")</f>
        <v>Valid</v>
      </c>
      <c r="K25">
        <f>ABS('3005b IncomeStatement'!G37)</f>
        <v>0</v>
      </c>
      <c r="L25">
        <f>ABS('3005b IncomeStatement'!H37)</f>
        <v>0</v>
      </c>
    </row>
    <row r="26" spans="1:12" x14ac:dyDescent="0.25">
      <c r="A26" t="s">
        <v>135</v>
      </c>
      <c r="B26" t="s">
        <v>161</v>
      </c>
      <c r="G26" t="str">
        <f>IF(AND('3005b IncomeStatement'!G38&gt;=-999999999999,'3005b IncomeStatement'!G38&lt;=999999999999),"Valid","Invalid")</f>
        <v>Valid</v>
      </c>
      <c r="H26" t="str">
        <f>IF(AND('3005b IncomeStatement'!H38&gt;=-999999999999,'3005b IncomeStatement'!H38&lt;=999999999999),"Valid","Invalid")</f>
        <v>Valid</v>
      </c>
      <c r="K26">
        <f>ABS('3005b IncomeStatement'!G38)</f>
        <v>0</v>
      </c>
      <c r="L26">
        <f>ABS('3005b IncomeStatement'!H38)</f>
        <v>0</v>
      </c>
    </row>
    <row r="27" spans="1:12" x14ac:dyDescent="0.25">
      <c r="A27" t="s">
        <v>13</v>
      </c>
      <c r="B27" t="s">
        <v>160</v>
      </c>
      <c r="G27" t="str">
        <f>IF(AND('3005b IncomeStatement'!G39&gt;=-999999999999,'3005b IncomeStatement'!G39&lt;=999999999999),"Valid","Invalid")</f>
        <v>Valid</v>
      </c>
      <c r="H27" t="str">
        <f>IF(AND('3005b IncomeStatement'!H39&gt;=-999999999999,'3005b IncomeStatement'!H39&lt;=999999999999),"Valid","Invalid")</f>
        <v>Valid</v>
      </c>
      <c r="K27">
        <f>ABS('3005b IncomeStatement'!G39)</f>
        <v>0</v>
      </c>
      <c r="L27">
        <f>ABS('3005b IncomeStatement'!H39)</f>
        <v>0</v>
      </c>
    </row>
    <row r="28" spans="1:12" x14ac:dyDescent="0.25">
      <c r="A28" t="s">
        <v>17</v>
      </c>
      <c r="B28" t="s">
        <v>159</v>
      </c>
      <c r="G28">
        <v>0</v>
      </c>
      <c r="H28">
        <v>0</v>
      </c>
    </row>
    <row r="29" spans="1:12" x14ac:dyDescent="0.25">
      <c r="A29" t="s">
        <v>21</v>
      </c>
      <c r="B29" t="s">
        <v>158</v>
      </c>
      <c r="G29" t="str">
        <f>IF(AND('3005b IncomeStatement'!G41&gt;=-999999999999,'3005b IncomeStatement'!G41&lt;=999999999999),"Valid","Invalid")</f>
        <v>Valid</v>
      </c>
      <c r="H29" t="str">
        <f>IF(AND('3005b IncomeStatement'!H41&gt;=-999999999999,'3005b IncomeStatement'!H41&lt;=999999999999),"Valid","Invalid")</f>
        <v>Valid</v>
      </c>
      <c r="K29">
        <f>ABS('3005b IncomeStatement'!G41)</f>
        <v>0</v>
      </c>
      <c r="L29">
        <f>ABS('3005b IncomeStatement'!H41)</f>
        <v>0</v>
      </c>
    </row>
    <row r="30" spans="1:12" x14ac:dyDescent="0.25">
      <c r="A30" t="s">
        <v>24</v>
      </c>
      <c r="B30" t="s">
        <v>157</v>
      </c>
      <c r="G30" t="str">
        <f>IF(AND('3005b IncomeStatement'!G42&gt;=-999999999999,'3005b IncomeStatement'!G42&lt;=999999999999),"Valid","Invalid")</f>
        <v>Valid</v>
      </c>
      <c r="H30" t="str">
        <f>IF(AND('3005b IncomeStatement'!H42&gt;=-999999999999,'3005b IncomeStatement'!H42&lt;=999999999999),"Valid","Invalid")</f>
        <v>Valid</v>
      </c>
      <c r="K30">
        <f>ABS('3005b IncomeStatement'!G42)</f>
        <v>0</v>
      </c>
      <c r="L30">
        <f>ABS('3005b IncomeStatement'!H42)</f>
        <v>0</v>
      </c>
    </row>
    <row r="31" spans="1:12" x14ac:dyDescent="0.25">
      <c r="A31" t="s">
        <v>27</v>
      </c>
      <c r="B31" t="s">
        <v>100</v>
      </c>
      <c r="G31" t="str">
        <f>IF(AND('3005b IncomeStatement'!G43&gt;=-999999999999,'3005b IncomeStatement'!G43&lt;=999999999999),"Valid","Invalid")</f>
        <v>Valid</v>
      </c>
      <c r="H31" t="str">
        <f>IF(AND('3005b IncomeStatement'!H43&gt;=-999999999999,'3005b IncomeStatement'!H43&lt;=999999999999),"Valid","Invalid")</f>
        <v>Valid</v>
      </c>
      <c r="K31">
        <f>ABS('3005b IncomeStatement'!G43)</f>
        <v>0</v>
      </c>
      <c r="L31">
        <f>ABS('3005b IncomeStatement'!H43)</f>
        <v>0</v>
      </c>
    </row>
    <row r="32" spans="1:12" x14ac:dyDescent="0.25">
      <c r="A32" t="s">
        <v>30</v>
      </c>
      <c r="B32" t="s">
        <v>156</v>
      </c>
      <c r="G32" t="str">
        <f>IF(AND('3005b IncomeStatement'!G44&gt;=-999999999999,'3005b IncomeStatement'!G44&lt;=999999999999),"Valid","Invalid")</f>
        <v>Valid</v>
      </c>
      <c r="H32" t="str">
        <f>IF(AND('3005b IncomeStatement'!H44&gt;=-999999999999,'3005b IncomeStatement'!H44&lt;=999999999999),"Valid","Invalid")</f>
        <v>Valid</v>
      </c>
      <c r="K32">
        <f>ABS('3005b IncomeStatement'!G44)</f>
        <v>0</v>
      </c>
      <c r="L32">
        <f>ABS('3005b IncomeStatement'!H44)</f>
        <v>0</v>
      </c>
    </row>
    <row r="33" spans="1:12" x14ac:dyDescent="0.25">
      <c r="A33" t="s">
        <v>34</v>
      </c>
      <c r="B33" t="s">
        <v>155</v>
      </c>
      <c r="G33">
        <v>0</v>
      </c>
      <c r="H33">
        <v>0</v>
      </c>
    </row>
    <row r="34" spans="1:12" x14ac:dyDescent="0.25">
      <c r="A34" t="s">
        <v>36</v>
      </c>
      <c r="B34" t="s">
        <v>154</v>
      </c>
      <c r="G34" t="str">
        <f>IF(AND('3005b IncomeStatement'!G46&gt;=-999999999999,'3005b IncomeStatement'!G46&lt;=999999999999),"Valid","Invalid")</f>
        <v>Valid</v>
      </c>
      <c r="H34" t="str">
        <f>IF(AND('3005b IncomeStatement'!H46&gt;=-999999999999,'3005b IncomeStatement'!H46&lt;=999999999999),"Valid","Invalid")</f>
        <v>Valid</v>
      </c>
      <c r="K34">
        <f>ABS('3005b IncomeStatement'!G46)</f>
        <v>0</v>
      </c>
      <c r="L34">
        <f>ABS('3005b IncomeStatement'!H46)</f>
        <v>0</v>
      </c>
    </row>
    <row r="35" spans="1:12" x14ac:dyDescent="0.25">
      <c r="A35" t="s">
        <v>38</v>
      </c>
      <c r="B35" t="s">
        <v>153</v>
      </c>
      <c r="G35" t="str">
        <f>IF(AND('3005b IncomeStatement'!G47&gt;=-999999999999,'3005b IncomeStatement'!G47&lt;=999999999999),"Valid","Invalid")</f>
        <v>Valid</v>
      </c>
      <c r="H35" t="str">
        <f>IF(AND('3005b IncomeStatement'!H47&gt;=-999999999999,'3005b IncomeStatement'!H47&lt;=999999999999),"Valid","Invalid")</f>
        <v>Valid</v>
      </c>
      <c r="K35">
        <f>ABS('3005b IncomeStatement'!G47)</f>
        <v>0</v>
      </c>
      <c r="L35">
        <f>ABS('3005b IncomeStatement'!H47)</f>
        <v>0</v>
      </c>
    </row>
    <row r="36" spans="1:12" x14ac:dyDescent="0.25">
      <c r="A36" t="s">
        <v>40</v>
      </c>
      <c r="B36" t="s">
        <v>152</v>
      </c>
      <c r="G36" t="str">
        <f>IF(AND('3005b IncomeStatement'!G48&gt;=-999999999999,'3005b IncomeStatement'!G48&lt;=999999999999),"Valid","Invalid")</f>
        <v>Valid</v>
      </c>
      <c r="H36" t="str">
        <f>IF(AND('3005b IncomeStatement'!H48&gt;=-999999999999,'3005b IncomeStatement'!H48&lt;=999999999999),"Valid","Invalid")</f>
        <v>Valid</v>
      </c>
      <c r="K36">
        <f>ABS('3005b IncomeStatement'!G48)</f>
        <v>0</v>
      </c>
      <c r="L36">
        <f>ABS('3005b IncomeStatement'!H48)</f>
        <v>0</v>
      </c>
    </row>
    <row r="37" spans="1:12" x14ac:dyDescent="0.25">
      <c r="A37" t="s">
        <v>44</v>
      </c>
      <c r="B37" t="s">
        <v>151</v>
      </c>
      <c r="G37" t="str">
        <f>IF(AND('3005b IncomeStatement'!G49&gt;=-999999999999,'3005b IncomeStatement'!G49&lt;=999999999999),"Valid","Invalid")</f>
        <v>Valid</v>
      </c>
      <c r="H37" t="str">
        <f>IF(AND('3005b IncomeStatement'!H49&gt;=-999999999999,'3005b IncomeStatement'!H49&lt;=999999999999),"Valid","Invalid")</f>
        <v>Valid</v>
      </c>
      <c r="K37">
        <f>ABS('3005b IncomeStatement'!G49)</f>
        <v>0</v>
      </c>
      <c r="L37">
        <f>ABS('3005b IncomeStatement'!H49)</f>
        <v>0</v>
      </c>
    </row>
    <row r="38" spans="1:12" x14ac:dyDescent="0.25">
      <c r="A38" t="s">
        <v>51</v>
      </c>
      <c r="B38" t="s">
        <v>150</v>
      </c>
      <c r="G38" t="str">
        <f>IF(AND('3005b IncomeStatement'!G50&gt;=-999999999999,'3005b IncomeStatement'!G50&lt;=999999999999),"Valid","Invalid")</f>
        <v>Valid</v>
      </c>
      <c r="H38" t="str">
        <f>IF(AND('3005b IncomeStatement'!H50&gt;=-999999999999,'3005b IncomeStatement'!H50&lt;=999999999999),"Valid","Invalid")</f>
        <v>Valid</v>
      </c>
      <c r="K38">
        <f>ABS('3005b IncomeStatement'!G50)</f>
        <v>0</v>
      </c>
      <c r="L38">
        <f>ABS('3005b IncomeStatement'!H50)</f>
        <v>0</v>
      </c>
    </row>
    <row r="39" spans="1:12" x14ac:dyDescent="0.25">
      <c r="A39" t="s">
        <v>55</v>
      </c>
      <c r="B39" t="s">
        <v>149</v>
      </c>
      <c r="G39" t="str">
        <f>IF(AND('3005b IncomeStatement'!G51&gt;=-999999999999,'3005b IncomeStatement'!G51&lt;=999999999999),"Valid","Invalid")</f>
        <v>Valid</v>
      </c>
      <c r="H39" t="str">
        <f>IF(AND('3005b IncomeStatement'!H51&gt;=-999999999999,'3005b IncomeStatement'!H51&lt;=999999999999),"Valid","Invalid")</f>
        <v>Valid</v>
      </c>
      <c r="K39">
        <f>ABS('3005b IncomeStatement'!G51)</f>
        <v>0</v>
      </c>
      <c r="L39">
        <f>ABS('3005b IncomeStatement'!H51)</f>
        <v>0</v>
      </c>
    </row>
    <row r="40" spans="1:12" x14ac:dyDescent="0.25">
      <c r="A40" t="s">
        <v>59</v>
      </c>
      <c r="B40" t="s">
        <v>146</v>
      </c>
      <c r="G40" t="str">
        <f>IF(AND('3005b IncomeStatement'!G52&gt;=-999999999999,'3005b IncomeStatement'!G52&lt;=999999999999),"Valid","Invalid")</f>
        <v>Valid</v>
      </c>
      <c r="H40" t="str">
        <f>IF(AND('3005b IncomeStatement'!H52&gt;=-999999999999,'3005b IncomeStatement'!H52&lt;=999999999999),"Valid","Invalid")</f>
        <v>Valid</v>
      </c>
      <c r="K40">
        <f>ABS('3005b IncomeStatement'!G52)</f>
        <v>0</v>
      </c>
      <c r="L40">
        <f>ABS('3005b IncomeStatement'!H52)</f>
        <v>0</v>
      </c>
    </row>
    <row r="41" spans="1:12" x14ac:dyDescent="0.25">
      <c r="A41" t="s">
        <v>63</v>
      </c>
      <c r="B41" t="s">
        <v>148</v>
      </c>
      <c r="G41">
        <v>0</v>
      </c>
      <c r="H41">
        <v>0</v>
      </c>
    </row>
    <row r="42" spans="1:12" x14ac:dyDescent="0.25">
      <c r="A42" t="s">
        <v>65</v>
      </c>
      <c r="B42" t="s">
        <v>147</v>
      </c>
      <c r="G42" t="str">
        <f>IF(AND('3005b IncomeStatement'!G54&gt;=-999999999999,'3005b IncomeStatement'!G54&lt;=999999999999),"Valid","Invalid")</f>
        <v>Valid</v>
      </c>
      <c r="H42" t="str">
        <f>IF(AND('3005b IncomeStatement'!H54&gt;=-999999999999,'3005b IncomeStatement'!H54&lt;=999999999999),"Valid","Invalid")</f>
        <v>Valid</v>
      </c>
      <c r="K42">
        <f>ABS('3005b IncomeStatement'!G54)</f>
        <v>0</v>
      </c>
      <c r="L42">
        <f>ABS('3005b IncomeStatement'!H54)</f>
        <v>0</v>
      </c>
    </row>
    <row r="43" spans="1:12" x14ac:dyDescent="0.25">
      <c r="A43" t="s">
        <v>68</v>
      </c>
      <c r="B43" t="s">
        <v>146</v>
      </c>
      <c r="G43" t="str">
        <f>IF(AND('3005b IncomeStatement'!G55&gt;=-999999999999,'3005b IncomeStatement'!G55&lt;=999999999999),"Valid","Invalid")</f>
        <v>Valid</v>
      </c>
      <c r="H43" t="str">
        <f>IF(AND('3005b IncomeStatement'!H55&gt;=-999999999999,'3005b IncomeStatement'!H55&lt;=999999999999),"Valid","Invalid")</f>
        <v>Valid</v>
      </c>
      <c r="K43">
        <f>ABS('3005b IncomeStatement'!G55)</f>
        <v>0</v>
      </c>
      <c r="L43">
        <f>ABS('3005b IncomeStatement'!H55)</f>
        <v>0</v>
      </c>
    </row>
    <row r="44" spans="1:12" x14ac:dyDescent="0.25">
      <c r="A44" t="s">
        <v>72</v>
      </c>
      <c r="B44" t="s">
        <v>145</v>
      </c>
      <c r="G44" t="str">
        <f>IF(AND('3005b IncomeStatement'!G56&gt;=-999999999999,'3005b IncomeStatement'!G56&lt;=999999999999),"Valid","Invalid")</f>
        <v>Valid</v>
      </c>
      <c r="H44" t="str">
        <f>IF(AND('3005b IncomeStatement'!H56&gt;=-999999999999,'3005b IncomeStatement'!H56&lt;=999999999999),"Valid","Invalid")</f>
        <v>Valid</v>
      </c>
      <c r="K44">
        <f>ABS('3005b IncomeStatement'!G56)</f>
        <v>0</v>
      </c>
      <c r="L44">
        <f>ABS('3005b IncomeStatement'!H56)</f>
        <v>0</v>
      </c>
    </row>
    <row r="45" spans="1:12" x14ac:dyDescent="0.25">
      <c r="A45" t="s">
        <v>75</v>
      </c>
      <c r="B45" t="s">
        <v>144</v>
      </c>
      <c r="G45">
        <v>0</v>
      </c>
      <c r="H45">
        <v>0</v>
      </c>
    </row>
    <row r="46" spans="1:12" x14ac:dyDescent="0.25">
      <c r="A46" t="s">
        <v>78</v>
      </c>
      <c r="B46" t="s">
        <v>143</v>
      </c>
      <c r="G46" t="str">
        <f>IF(AND('3005b IncomeStatement'!G58&gt;=-999999999999,'3005b IncomeStatement'!G58&lt;=999999999999),"Valid","Invalid")</f>
        <v>Valid</v>
      </c>
      <c r="H46" t="str">
        <f>IF(AND('3005b IncomeStatement'!H58&gt;=-999999999999,'3005b IncomeStatement'!H58&lt;=999999999999),"Valid","Invalid")</f>
        <v>Valid</v>
      </c>
      <c r="K46">
        <f>ABS('3005b IncomeStatement'!G58)</f>
        <v>0</v>
      </c>
      <c r="L46">
        <f>ABS('3005b IncomeStatement'!H58)</f>
        <v>0</v>
      </c>
    </row>
    <row r="47" spans="1:12" x14ac:dyDescent="0.25">
      <c r="A47" t="s">
        <v>82</v>
      </c>
      <c r="B47" t="s">
        <v>142</v>
      </c>
      <c r="G47">
        <v>0</v>
      </c>
      <c r="H47">
        <v>0</v>
      </c>
    </row>
    <row r="48" spans="1:12" x14ac:dyDescent="0.25">
      <c r="A48" t="s">
        <v>84</v>
      </c>
      <c r="B48" t="s">
        <v>141</v>
      </c>
      <c r="G48">
        <v>0</v>
      </c>
      <c r="H48">
        <v>0</v>
      </c>
    </row>
    <row r="49" spans="1:12" x14ac:dyDescent="0.25">
      <c r="A49" t="s">
        <v>89</v>
      </c>
      <c r="B49" t="s">
        <v>140</v>
      </c>
      <c r="G49">
        <v>0</v>
      </c>
      <c r="H49">
        <v>0</v>
      </c>
    </row>
    <row r="50" spans="1:12" x14ac:dyDescent="0.25">
      <c r="A50" t="s">
        <v>93</v>
      </c>
      <c r="B50" t="s">
        <v>139</v>
      </c>
      <c r="G50">
        <v>0</v>
      </c>
      <c r="H50">
        <v>0</v>
      </c>
    </row>
    <row r="52" spans="1:12" x14ac:dyDescent="0.25">
      <c r="B52" t="s">
        <v>248</v>
      </c>
      <c r="K52">
        <f>SUM(K3:K50)</f>
        <v>0</v>
      </c>
      <c r="L52">
        <f>SUM(L3:L50)</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6"/>
  <sheetViews>
    <sheetView topLeftCell="A7" workbookViewId="0">
      <selection activeCell="C36" sqref="C36"/>
    </sheetView>
  </sheetViews>
  <sheetFormatPr defaultRowHeight="15" x14ac:dyDescent="0.25"/>
  <cols>
    <col min="1" max="1" width="11.42578125" customWidth="1"/>
    <col min="2" max="2" width="96.7109375" bestFit="1" customWidth="1"/>
  </cols>
  <sheetData>
    <row r="1" spans="1:3" x14ac:dyDescent="0.25">
      <c r="A1" t="s">
        <v>189</v>
      </c>
    </row>
    <row r="2" spans="1:3" x14ac:dyDescent="0.25">
      <c r="A2" t="s">
        <v>11</v>
      </c>
      <c r="B2" t="s">
        <v>190</v>
      </c>
      <c r="C2" t="str">
        <f>IF(AND('3005c Cashflow'!H14&gt;=-999999999999,'3005c Cashflow'!H14&lt;=999999999999),"Valid","Invalid")</f>
        <v>Valid</v>
      </c>
    </row>
    <row r="3" spans="1:3" x14ac:dyDescent="0.25">
      <c r="A3" t="s">
        <v>191</v>
      </c>
    </row>
    <row r="4" spans="1:3" x14ac:dyDescent="0.25">
      <c r="A4" t="s">
        <v>15</v>
      </c>
      <c r="B4" t="s">
        <v>192</v>
      </c>
      <c r="C4" t="str">
        <f>IF(AND('3005c Cashflow'!H16&gt;=-999999999999,'3005c Cashflow'!H16&lt;=999999999999),"Valid","Invalid")</f>
        <v>Valid</v>
      </c>
    </row>
    <row r="5" spans="1:3" x14ac:dyDescent="0.25">
      <c r="A5" t="s">
        <v>193</v>
      </c>
    </row>
    <row r="6" spans="1:3" x14ac:dyDescent="0.25">
      <c r="A6" t="s">
        <v>19</v>
      </c>
      <c r="B6" t="s">
        <v>194</v>
      </c>
      <c r="C6" t="str">
        <f>IF(AND('3005c Cashflow'!H18&gt;=-999999999999,'3005c Cashflow'!H18&lt;=999999999999),"Valid","Invalid")</f>
        <v>Valid</v>
      </c>
    </row>
    <row r="7" spans="1:3" x14ac:dyDescent="0.25">
      <c r="A7" t="s">
        <v>32</v>
      </c>
      <c r="B7" t="s">
        <v>195</v>
      </c>
      <c r="C7" t="str">
        <f>IF(AND('3005c Cashflow'!H19&gt;=-999999999999,'3005c Cashflow'!H19&lt;=999999999999),"Valid","Invalid")</f>
        <v>Valid</v>
      </c>
    </row>
    <row r="8" spans="1:3" x14ac:dyDescent="0.25">
      <c r="A8" t="s">
        <v>42</v>
      </c>
      <c r="B8" t="s">
        <v>196</v>
      </c>
      <c r="C8" t="str">
        <f>IF(AND('3005c Cashflow'!H20&gt;=-999999999999,'3005c Cashflow'!H20&lt;=999999999999),"Valid","Invalid")</f>
        <v>Valid</v>
      </c>
    </row>
    <row r="9" spans="1:3" x14ac:dyDescent="0.25">
      <c r="A9" t="s">
        <v>197</v>
      </c>
    </row>
    <row r="10" spans="1:3" x14ac:dyDescent="0.25">
      <c r="A10" t="s">
        <v>46</v>
      </c>
      <c r="B10" t="s">
        <v>198</v>
      </c>
      <c r="C10" t="str">
        <f>IF(AND('3005c Cashflow'!H22&gt;=-999999999999,'3005c Cashflow'!H22&lt;=999999999999),"Valid","Invalid")</f>
        <v>Valid</v>
      </c>
    </row>
    <row r="11" spans="1:3" x14ac:dyDescent="0.25">
      <c r="A11" t="s">
        <v>49</v>
      </c>
      <c r="B11" t="s">
        <v>199</v>
      </c>
      <c r="C11" t="str">
        <f>IF(AND('3005c Cashflow'!H23&gt;=-999999999999,'3005c Cashflow'!H23&lt;=999999999999),"Valid","Invalid")</f>
        <v>Valid</v>
      </c>
    </row>
    <row r="12" spans="1:3" x14ac:dyDescent="0.25">
      <c r="A12" t="s">
        <v>53</v>
      </c>
      <c r="B12" t="s">
        <v>200</v>
      </c>
      <c r="C12" t="str">
        <f>IF(AND('3005c Cashflow'!H24&gt;=-999999999999,'3005c Cashflow'!H24&lt;=999999999999),"Valid","Invalid")</f>
        <v>Valid</v>
      </c>
    </row>
    <row r="13" spans="1:3" x14ac:dyDescent="0.25">
      <c r="A13" t="s">
        <v>57</v>
      </c>
      <c r="B13" t="s">
        <v>201</v>
      </c>
      <c r="C13" t="str">
        <f>IF(AND('3005c Cashflow'!H25&gt;=-999999999999,'3005c Cashflow'!H25&lt;=999999999999),"Valid","Invalid")</f>
        <v>Valid</v>
      </c>
    </row>
    <row r="14" spans="1:3" x14ac:dyDescent="0.25">
      <c r="A14" t="s">
        <v>61</v>
      </c>
      <c r="B14" t="s">
        <v>202</v>
      </c>
      <c r="C14" t="str">
        <f>IF(AND('3005c Cashflow'!H26&gt;=-999999999999,'3005c Cashflow'!H26&lt;=999999999999),"Valid","Invalid")</f>
        <v>Valid</v>
      </c>
    </row>
    <row r="15" spans="1:3" x14ac:dyDescent="0.25">
      <c r="A15" t="s">
        <v>70</v>
      </c>
      <c r="B15" t="s">
        <v>203</v>
      </c>
      <c r="C15" t="str">
        <f>IF(AND('3005c Cashflow'!H27&gt;=-999999999999,'3005c Cashflow'!H27&lt;=999999999999),"Valid","Invalid")</f>
        <v>Valid</v>
      </c>
    </row>
    <row r="16" spans="1:3" x14ac:dyDescent="0.25">
      <c r="A16" t="s">
        <v>80</v>
      </c>
      <c r="B16" t="s">
        <v>204</v>
      </c>
      <c r="C16" t="str">
        <f>IF(AND('3005c Cashflow'!H28&gt;=-999999999999,'3005c Cashflow'!H28&lt;=999999999999),"Valid","Invalid")</f>
        <v>Valid</v>
      </c>
    </row>
    <row r="17" spans="1:3" x14ac:dyDescent="0.25">
      <c r="A17" t="s">
        <v>87</v>
      </c>
      <c r="B17" t="s">
        <v>205</v>
      </c>
      <c r="C17" t="str">
        <f>IF(AND('3005c Cashflow'!H29&gt;=-999999999999,'3005c Cashflow'!H29&lt;=999999999999),"Valid","Invalid")</f>
        <v>Valid</v>
      </c>
    </row>
    <row r="18" spans="1:3" x14ac:dyDescent="0.25">
      <c r="A18" t="s">
        <v>206</v>
      </c>
    </row>
    <row r="19" spans="1:3" x14ac:dyDescent="0.25">
      <c r="A19" t="s">
        <v>91</v>
      </c>
      <c r="B19" t="s">
        <v>207</v>
      </c>
      <c r="C19" t="str">
        <f>IF(AND('3005c Cashflow'!H31&gt;=-999999999999,'3005c Cashflow'!H31&lt;=999999999999),"Valid","Invalid")</f>
        <v>Valid</v>
      </c>
    </row>
    <row r="20" spans="1:3" x14ac:dyDescent="0.25">
      <c r="A20" t="s">
        <v>95</v>
      </c>
      <c r="B20" t="s">
        <v>208</v>
      </c>
      <c r="C20" t="str">
        <f>IF(AND('3005c Cashflow'!H32&gt;=-999999999999,'3005c Cashflow'!H32&lt;=999999999999),"Valid","Invalid")</f>
        <v>Valid</v>
      </c>
    </row>
    <row r="21" spans="1:3" x14ac:dyDescent="0.25">
      <c r="A21" t="s">
        <v>99</v>
      </c>
      <c r="B21" t="s">
        <v>209</v>
      </c>
      <c r="C21" t="str">
        <f>IF(AND('3005c Cashflow'!H33&gt;=-999999999999,'3005c Cashflow'!H33&lt;=999999999999),"Valid","Invalid")</f>
        <v>Valid</v>
      </c>
    </row>
    <row r="22" spans="1:3" x14ac:dyDescent="0.25">
      <c r="A22" t="s">
        <v>103</v>
      </c>
      <c r="B22" t="s">
        <v>210</v>
      </c>
      <c r="C22" t="str">
        <f>IF(AND('3005c Cashflow'!H34&gt;=-999999999999,'3005c Cashflow'!H34&lt;=999999999999),"Valid","Invalid")</f>
        <v>Valid</v>
      </c>
    </row>
    <row r="23" spans="1:3" x14ac:dyDescent="0.25">
      <c r="A23" t="s">
        <v>111</v>
      </c>
      <c r="B23" t="s">
        <v>211</v>
      </c>
      <c r="C23" t="str">
        <f>IF(AND('3005c Cashflow'!H35&gt;=-999999999999,'3005c Cashflow'!H35&lt;=999999999999),"Valid","Invalid")</f>
        <v>Valid</v>
      </c>
    </row>
    <row r="24" spans="1:3" x14ac:dyDescent="0.25">
      <c r="A24" t="s">
        <v>115</v>
      </c>
      <c r="B24" t="s">
        <v>212</v>
      </c>
      <c r="C24" t="str">
        <f>IF(AND('3005c Cashflow'!H36&gt;=-999999999999,'3005c Cashflow'!H36&lt;=999999999999),"Valid","Invalid")</f>
        <v>Valid</v>
      </c>
    </row>
    <row r="25" spans="1:3" x14ac:dyDescent="0.25">
      <c r="A25" t="s">
        <v>119</v>
      </c>
      <c r="B25" t="s">
        <v>213</v>
      </c>
      <c r="C25" t="str">
        <f>IF(AND('3005c Cashflow'!H37&gt;=-999999999999,'3005c Cashflow'!H37&lt;=999999999999),"Valid","Invalid")</f>
        <v>Valid</v>
      </c>
    </row>
    <row r="26" spans="1:3" x14ac:dyDescent="0.25">
      <c r="A26" t="s">
        <v>123</v>
      </c>
      <c r="B26" t="s">
        <v>214</v>
      </c>
      <c r="C26" t="str">
        <f>IF(AND('3005c Cashflow'!H38&gt;=-999999999999,'3005c Cashflow'!H38&lt;=999999999999),"Valid","Invalid")</f>
        <v>Valid</v>
      </c>
    </row>
    <row r="27" spans="1:3" x14ac:dyDescent="0.25">
      <c r="A27" t="s">
        <v>127</v>
      </c>
      <c r="B27" t="s">
        <v>196</v>
      </c>
      <c r="C27" t="str">
        <f>IF(AND('3005c Cashflow'!H39&gt;=-999999999999,'3005c Cashflow'!H39&lt;=999999999999),"Valid","Invalid")</f>
        <v>Valid</v>
      </c>
    </row>
    <row r="28" spans="1:3" x14ac:dyDescent="0.25">
      <c r="A28" t="s">
        <v>131</v>
      </c>
      <c r="B28" t="s">
        <v>215</v>
      </c>
      <c r="C28" t="str">
        <f>IF(AND('3005c Cashflow'!H40&gt;=-999999999999,'3005c Cashflow'!H40&lt;=999999999999),"Valid","Invalid")</f>
        <v>Valid</v>
      </c>
    </row>
    <row r="29" spans="1:3" x14ac:dyDescent="0.25">
      <c r="A29" t="s">
        <v>216</v>
      </c>
    </row>
    <row r="30" spans="1:3" x14ac:dyDescent="0.25">
      <c r="A30" t="s">
        <v>135</v>
      </c>
      <c r="B30" t="s">
        <v>217</v>
      </c>
      <c r="C30" t="str">
        <f>IF(AND('3005c Cashflow'!H42&gt;=-999999999999,'3005c Cashflow'!H42&lt;=999999999999),"Valid","Invalid")</f>
        <v>Valid</v>
      </c>
    </row>
    <row r="31" spans="1:3" x14ac:dyDescent="0.25">
      <c r="A31" t="s">
        <v>13</v>
      </c>
      <c r="B31" t="s">
        <v>218</v>
      </c>
      <c r="C31" t="str">
        <f>IF(AND('3005c Cashflow'!H43&gt;=-999999999999,'3005c Cashflow'!H43&lt;=999999999999),"Valid","Invalid")</f>
        <v>Valid</v>
      </c>
    </row>
    <row r="32" spans="1:3" x14ac:dyDescent="0.25">
      <c r="A32" t="s">
        <v>17</v>
      </c>
      <c r="B32" t="s">
        <v>219</v>
      </c>
      <c r="C32" t="str">
        <f>IF(AND('3005c Cashflow'!H44&gt;=-999999999999,'3005c Cashflow'!H44&lt;=999999999999),"Valid","Invalid")</f>
        <v>Valid</v>
      </c>
    </row>
    <row r="33" spans="1:3" x14ac:dyDescent="0.25">
      <c r="A33" t="s">
        <v>21</v>
      </c>
      <c r="B33" t="s">
        <v>196</v>
      </c>
      <c r="C33" t="str">
        <f>IF(AND('3005c Cashflow'!H45&gt;=-999999999999,'3005c Cashflow'!H45&lt;=999999999999),"Valid","Invalid")</f>
        <v>Valid</v>
      </c>
    </row>
    <row r="34" spans="1:3" x14ac:dyDescent="0.25">
      <c r="A34" t="s">
        <v>24</v>
      </c>
      <c r="B34" t="s">
        <v>220</v>
      </c>
      <c r="C34" t="str">
        <f>IF(AND('3005c Cashflow'!H46&gt;=-999999999999,'3005c Cashflow'!H46&lt;=999999999999),"Valid","Invalid")</f>
        <v>Valid</v>
      </c>
    </row>
    <row r="35" spans="1:3" x14ac:dyDescent="0.25">
      <c r="A35" t="s">
        <v>27</v>
      </c>
      <c r="B35" t="s">
        <v>221</v>
      </c>
      <c r="C35" t="str">
        <f>IF(AND('3005c Cashflow'!H47&gt;=-999999999999,'3005c Cashflow'!H47&lt;=999999999999),"Valid","Invalid")</f>
        <v>Valid</v>
      </c>
    </row>
    <row r="36" spans="1:3" x14ac:dyDescent="0.25">
      <c r="A36" t="s">
        <v>30</v>
      </c>
      <c r="B36" t="s">
        <v>222</v>
      </c>
      <c r="C36" t="str">
        <f>IF(AND('3005c Cashflow'!H48&gt;=-999999999999,'3005c Cashflow'!H48&lt;=999999999999),"Valid","Invalid")</f>
        <v>Valid</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6FCFF919AAE46B9426A6029F4D338" ma:contentTypeVersion="0" ma:contentTypeDescription="Create a new document." ma:contentTypeScope="" ma:versionID="f298f7ff7714e10691e8410ee384f93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A43E3-2F1E-49A6-9732-7172DFBF2C52}">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171B758-1775-4D31-AC61-F4C119515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7DA784F-E052-49DF-92CB-0D79AD24B3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3005a BalanceSheet</vt:lpstr>
      <vt:lpstr>3005b IncomeStatement</vt:lpstr>
      <vt:lpstr>3005c Cashflow</vt:lpstr>
      <vt:lpstr>'3005a BalanceSheet'!Print_Area</vt:lpstr>
      <vt:lpstr>'3005b IncomeStatement'!Print_Area</vt:lpstr>
      <vt:lpstr>'3005c Cashflow'!Print_Area</vt:lpstr>
    </vt:vector>
  </TitlesOfParts>
  <Company>USAC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sahn</dc:creator>
  <cp:lastModifiedBy>Nicole Ongele</cp:lastModifiedBy>
  <cp:lastPrinted>2013-08-16T20:58:51Z</cp:lastPrinted>
  <dcterms:created xsi:type="dcterms:W3CDTF">2011-12-14T16:03:34Z</dcterms:created>
  <dcterms:modified xsi:type="dcterms:W3CDTF">2017-03-30T15:08:36Z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0x0101008E96FCFF919AAE46B9426A6029F4D338</vt:lpwstr>
  </property>
</Properties>
</file>