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8" yWindow="60" windowWidth="13620" windowHeight="10428" tabRatio="609" activeTab="1"/>
  </bookViews>
  <sheets>
    <sheet name="#0492 Burden" sheetId="2" r:id="rId1"/>
    <sheet name="#0492 Burden (2)" sheetId="4" r:id="rId2"/>
    <sheet name="Sheet1" sheetId="3" r:id="rId3"/>
  </sheets>
  <definedNames>
    <definedName name="_xlnm.Print_Area" localSheetId="0">'#0492 Burden'!$A$1:$K$34</definedName>
    <definedName name="_xlnm.Print_Area" localSheetId="1">'#0492 Burden (2)'!$A$1:$G$34</definedName>
  </definedNames>
  <calcPr calcId="145621"/>
</workbook>
</file>

<file path=xl/calcChain.xml><?xml version="1.0" encoding="utf-8"?>
<calcChain xmlns="http://schemas.openxmlformats.org/spreadsheetml/2006/main">
  <c r="C29" i="4" l="1"/>
  <c r="C33" i="4" s="1"/>
  <c r="C34" i="4" s="1"/>
  <c r="E28" i="4"/>
  <c r="G28" i="4" s="1"/>
  <c r="E27" i="4"/>
  <c r="G27" i="4" s="1"/>
  <c r="E26" i="4"/>
  <c r="G26" i="4" s="1"/>
  <c r="E25" i="4"/>
  <c r="G25" i="4" s="1"/>
  <c r="E24" i="4"/>
  <c r="G24" i="4" s="1"/>
  <c r="E23" i="4"/>
  <c r="E14" i="4"/>
  <c r="D14" i="4" s="1"/>
  <c r="D16" i="4" s="1"/>
  <c r="D11" i="4"/>
  <c r="G10" i="4"/>
  <c r="G9" i="4"/>
  <c r="G8" i="4"/>
  <c r="G7" i="4"/>
  <c r="E6" i="4"/>
  <c r="E5" i="4"/>
  <c r="G5" i="4" s="1"/>
  <c r="G4" i="4"/>
  <c r="L5" i="2"/>
  <c r="E29" i="4" l="1"/>
  <c r="E11" i="4"/>
  <c r="E33" i="4"/>
  <c r="D29" i="4"/>
  <c r="E15" i="4"/>
  <c r="G15" i="4" s="1"/>
  <c r="G23" i="4"/>
  <c r="G6" i="4"/>
  <c r="G11" i="4" s="1"/>
  <c r="G14" i="4"/>
  <c r="L4" i="2"/>
  <c r="G29" i="4" l="1"/>
  <c r="G16" i="4"/>
  <c r="G19" i="4" s="1"/>
  <c r="E16" i="4"/>
  <c r="E19" i="4" s="1"/>
  <c r="F11" i="4"/>
  <c r="E25" i="2"/>
  <c r="E26" i="2"/>
  <c r="E27" i="2"/>
  <c r="E28" i="2"/>
  <c r="E24" i="2"/>
  <c r="D19" i="4" l="1"/>
  <c r="E32" i="4"/>
  <c r="G32" i="4"/>
  <c r="F19" i="4"/>
  <c r="F29" i="4"/>
  <c r="G33" i="4"/>
  <c r="F16" i="4"/>
  <c r="E23" i="2"/>
  <c r="E14" i="2"/>
  <c r="E34" i="4" l="1"/>
  <c r="D34" i="4" s="1"/>
  <c r="D32" i="4"/>
  <c r="G34" i="4"/>
  <c r="E6" i="2"/>
  <c r="E5" i="2"/>
  <c r="F34" i="4" l="1"/>
  <c r="E15" i="2"/>
  <c r="C29" i="2"/>
  <c r="D11" i="2" l="1"/>
  <c r="D14" i="2"/>
  <c r="D16" i="2" s="1"/>
  <c r="E29" i="2"/>
  <c r="D29" i="2" s="1"/>
  <c r="E16" i="2"/>
  <c r="E11" i="2"/>
  <c r="H16" i="2"/>
  <c r="H19" i="2" s="1"/>
  <c r="H32" i="2" s="1"/>
  <c r="H29" i="2"/>
  <c r="H33" i="2" s="1"/>
  <c r="G23" i="2"/>
  <c r="K23" i="2" s="1"/>
  <c r="G26" i="2"/>
  <c r="K26" i="2" s="1"/>
  <c r="G27" i="2"/>
  <c r="J27" i="2" s="1"/>
  <c r="G4" i="2"/>
  <c r="G5" i="2"/>
  <c r="G6" i="2"/>
  <c r="G7" i="2"/>
  <c r="G8" i="2"/>
  <c r="G9" i="2"/>
  <c r="G10" i="2"/>
  <c r="G24" i="2"/>
  <c r="J24" i="2" s="1"/>
  <c r="G25" i="2"/>
  <c r="J25" i="2" s="1"/>
  <c r="G28" i="2"/>
  <c r="J28" i="2" s="1"/>
  <c r="I16" i="2"/>
  <c r="I29" i="2"/>
  <c r="I33" i="2" s="1"/>
  <c r="C33" i="2"/>
  <c r="C34" i="2" s="1"/>
  <c r="G14" i="2"/>
  <c r="G15" i="2"/>
  <c r="J15" i="2" s="1"/>
  <c r="I11" i="2"/>
  <c r="I19" i="2" s="1"/>
  <c r="I32" i="2" s="1"/>
  <c r="J23" i="2" l="1"/>
  <c r="J26" i="2"/>
  <c r="K15" i="2"/>
  <c r="K8" i="2"/>
  <c r="J8" i="2"/>
  <c r="J4" i="2"/>
  <c r="K4" i="2"/>
  <c r="K7" i="2"/>
  <c r="J7" i="2"/>
  <c r="K28" i="2"/>
  <c r="K10" i="2"/>
  <c r="J10" i="2"/>
  <c r="J6" i="2"/>
  <c r="K6" i="2"/>
  <c r="K27" i="2"/>
  <c r="K24" i="2"/>
  <c r="K5" i="2"/>
  <c r="J5" i="2"/>
  <c r="K9" i="2"/>
  <c r="J9" i="2"/>
  <c r="K25" i="2"/>
  <c r="E33" i="2"/>
  <c r="G16" i="2"/>
  <c r="F16" i="2" s="1"/>
  <c r="K14" i="2"/>
  <c r="G29" i="2"/>
  <c r="F29" i="2" s="1"/>
  <c r="I34" i="2"/>
  <c r="H34" i="2"/>
  <c r="G11" i="2"/>
  <c r="J14" i="2"/>
  <c r="J16" i="2" s="1"/>
  <c r="E19" i="2"/>
  <c r="J29" i="2" l="1"/>
  <c r="J33" i="2" s="1"/>
  <c r="K16" i="2"/>
  <c r="K19" i="2" s="1"/>
  <c r="K32" i="2" s="1"/>
  <c r="K11" i="2"/>
  <c r="K29" i="2"/>
  <c r="K33" i="2" s="1"/>
  <c r="J11" i="2"/>
  <c r="J19" i="2" s="1"/>
  <c r="J32" i="2" s="1"/>
  <c r="J34" i="2" s="1"/>
  <c r="G33" i="2"/>
  <c r="E32" i="2"/>
  <c r="D19" i="2"/>
  <c r="G19" i="2"/>
  <c r="F11" i="2"/>
  <c r="E34" i="2" l="1"/>
  <c r="D34" i="2" s="1"/>
  <c r="D32" i="2"/>
  <c r="K34" i="2"/>
  <c r="G32" i="2"/>
  <c r="G34" i="2" s="1"/>
  <c r="F19" i="2"/>
  <c r="F34" i="2" l="1"/>
</calcChain>
</file>

<file path=xl/sharedStrings.xml><?xml version="1.0" encoding="utf-8"?>
<sst xmlns="http://schemas.openxmlformats.org/spreadsheetml/2006/main" count="197" uniqueCount="72">
  <si>
    <t>State Agency Level</t>
  </si>
  <si>
    <t>Title</t>
  </si>
  <si>
    <t>Previously Approved</t>
  </si>
  <si>
    <t>Due to Program Change</t>
  </si>
  <si>
    <t>Due to an Adjustment</t>
  </si>
  <si>
    <t>Total Difference</t>
  </si>
  <si>
    <t>Estimated # Respondents</t>
  </si>
  <si>
    <t>Responses Per Respondent</t>
  </si>
  <si>
    <t>Estimated Avg. # of Hours Per Response</t>
  </si>
  <si>
    <t>Estimated # Recordkeepers</t>
  </si>
  <si>
    <t>Records Per Recordkeeper</t>
  </si>
  <si>
    <t>Demand Letter for Overissuance</t>
  </si>
  <si>
    <t>Notice for Hearing or Prosecution</t>
  </si>
  <si>
    <t>Administrative Disqualification Hearing Waiver</t>
  </si>
  <si>
    <t>Disqualification Consent Agreement</t>
  </si>
  <si>
    <t>STATE AGENCY</t>
  </si>
  <si>
    <t>Reporting Burden</t>
  </si>
  <si>
    <t>HOUSEHOLD</t>
  </si>
  <si>
    <t>Annual Records</t>
  </si>
  <si>
    <t>Estimated Avg. # of Hours Per Records</t>
  </si>
  <si>
    <t>Estimated Total Annual Records</t>
  </si>
  <si>
    <t>Total State Agency Reporting Burden</t>
  </si>
  <si>
    <t>Total State Agency Recordkeeping Burden</t>
  </si>
  <si>
    <t>TOTAL STATE AGENCY BURDEN</t>
  </si>
  <si>
    <t xml:space="preserve">Total Annual Responses </t>
  </si>
  <si>
    <t xml:space="preserve">Estimated Total Hours  </t>
  </si>
  <si>
    <t>Household</t>
  </si>
  <si>
    <t>SUMMARY OF BURDEN</t>
  </si>
  <si>
    <t>TOTAL BURDEN THIS COLLECTION</t>
  </si>
  <si>
    <t>Total Household Reporting Burden</t>
  </si>
  <si>
    <t>CFR Section of Regulations</t>
  </si>
  <si>
    <t>Recordkeeping</t>
  </si>
  <si>
    <t>273.16(e)(3)</t>
  </si>
  <si>
    <t>273.18(a)(2)</t>
  </si>
  <si>
    <t>273.16(e)(9)</t>
  </si>
  <si>
    <t>273.16(i)(4)</t>
  </si>
  <si>
    <t>272.1(f)</t>
  </si>
  <si>
    <t>273.16(i)(2)</t>
  </si>
  <si>
    <t>273.16(i)(2)(i)</t>
  </si>
  <si>
    <t>272.1(f)(3)</t>
  </si>
  <si>
    <t>Remove</t>
  </si>
  <si>
    <t>Document Type</t>
  </si>
  <si>
    <t>Form No.</t>
  </si>
  <si>
    <t>Form Name</t>
  </si>
  <si>
    <t>Instrument File</t>
  </si>
  <si>
    <t>URL</t>
  </si>
  <si>
    <t>Available Electronically?</t>
  </si>
  <si>
    <t>Can Be Submitted Electronically?</t>
  </si>
  <si>
    <t>Electronic Capability</t>
  </si>
  <si>
    <t>Other: eDRS Screen Shot</t>
  </si>
  <si>
    <t>eDRS front page.docx</t>
  </si>
  <si>
    <t>www.fns.usda.gov</t>
  </si>
  <si>
    <t>Yes</t>
  </si>
  <si>
    <t>Fillable Fileable Signable</t>
  </si>
  <si>
    <t>Instruction</t>
  </si>
  <si>
    <t>AdminGuide.pdf</t>
  </si>
  <si>
    <t>Fillable Fileable</t>
  </si>
  <si>
    <t>AdminQuickGuide.pdf</t>
  </si>
  <si>
    <t>Other: eDRS Screen Shots</t>
  </si>
  <si>
    <t>eDRS Screen Shots.docx</t>
  </si>
  <si>
    <t>UserGuide.pdf</t>
  </si>
  <si>
    <t>UserQuickGuide.pdf</t>
  </si>
  <si>
    <r>
      <t xml:space="preserve">Action Taken on Hearing or Court Decision: 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For IPV Findings</t>
    </r>
  </si>
  <si>
    <r>
      <t xml:space="preserve">Action Taken on Hearing or Court Decision: 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For No IPV Findings</t>
    </r>
  </si>
  <si>
    <r>
      <t xml:space="preserve">Electronic Disqualified Recipient System Breakout:  </t>
    </r>
    <r>
      <rPr>
        <b/>
        <sz val="16"/>
        <rFont val="Arial"/>
        <family val="2"/>
      </rPr>
      <t>For eDRS Reporting</t>
    </r>
  </si>
  <si>
    <r>
      <t xml:space="preserve">Electronic Disqualified Recipient System Breakout: 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For Editing and Resubmission</t>
    </r>
  </si>
  <si>
    <r>
      <t xml:space="preserve">Electronic Disqualified Recipient System Breakout:  </t>
    </r>
    <r>
      <rPr>
        <b/>
        <sz val="16"/>
        <rFont val="Arial"/>
        <family val="2"/>
      </rPr>
      <t>For Penalty Checks using Mainframe</t>
    </r>
  </si>
  <si>
    <r>
      <t xml:space="preserve">Recordkeeping Breakout:  </t>
    </r>
    <r>
      <rPr>
        <b/>
        <sz val="16"/>
        <rFont val="Arial"/>
        <family val="2"/>
      </rPr>
      <t>For initiating Collection Action</t>
    </r>
  </si>
  <si>
    <r>
      <t xml:space="preserve">Recordkeeping Breakout: 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For IPVs</t>
    </r>
  </si>
  <si>
    <r>
      <t>Action Taken on Hearing or Court Decision: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For No IPV Findings</t>
    </r>
  </si>
  <si>
    <t xml:space="preserve">Estimated Total Hours   </t>
  </si>
  <si>
    <t>Total Annual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</si>
</sst>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00"/>
    <numFmt numFmtId="165" formatCode="#,##0.0000"/>
    <numFmt numFmtId="166" formatCode="_(* #,##0.00000_);_(* \(#,##0.00000\);_(* &quot;-&quot;?????_);_(@_)"/>
    <numFmt numFmtId="167" formatCode="#,##0.00000"/>
    <numFmt numFmtId="168" formatCode="#,##0.0000_);\(#,##0.0000\)"/>
    <numFmt numFmtId="169" formatCode="0.00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3" fillId="0" borderId="18" xfId="2" applyBorder="1" applyAlignment="1">
      <alignment vertical="center" wrapText="1"/>
    </xf>
    <xf numFmtId="0" fontId="3" fillId="0" borderId="19" xfId="2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left" vertical="top"/>
    </xf>
    <xf numFmtId="167" fontId="4" fillId="0" borderId="0" xfId="0" applyNumberFormat="1" applyFont="1" applyBorder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/>
    </xf>
    <xf numFmtId="166" fontId="4" fillId="0" borderId="0" xfId="0" applyNumberFormat="1" applyFont="1" applyBorder="1" applyAlignment="1">
      <alignment horizontal="left" vertical="top"/>
    </xf>
    <xf numFmtId="4" fontId="5" fillId="0" borderId="0" xfId="1" applyNumberFormat="1" applyFont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164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4" fontId="4" fillId="0" borderId="0" xfId="0" applyNumberFormat="1" applyFont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164" fontId="4" fillId="5" borderId="6" xfId="1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4" fillId="0" borderId="35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horizontal="left" vertical="top"/>
    </xf>
    <xf numFmtId="1" fontId="4" fillId="0" borderId="36" xfId="0" applyNumberFormat="1" applyFont="1" applyFill="1" applyBorder="1" applyAlignment="1">
      <alignment horizontal="left" vertical="top"/>
    </xf>
    <xf numFmtId="0" fontId="5" fillId="0" borderId="37" xfId="0" applyFont="1" applyFill="1" applyBorder="1" applyAlignment="1">
      <alignment horizontal="left" vertical="top"/>
    </xf>
    <xf numFmtId="0" fontId="4" fillId="0" borderId="3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4" fontId="4" fillId="0" borderId="21" xfId="0" applyNumberFormat="1" applyFont="1" applyFill="1" applyBorder="1" applyAlignment="1">
      <alignment horizontal="left" vertical="top"/>
    </xf>
    <xf numFmtId="4" fontId="4" fillId="0" borderId="35" xfId="0" applyNumberFormat="1" applyFont="1" applyFill="1" applyBorder="1" applyAlignment="1">
      <alignment horizontal="left" vertical="top"/>
    </xf>
    <xf numFmtId="4" fontId="4" fillId="0" borderId="36" xfId="0" applyNumberFormat="1" applyFont="1" applyFill="1" applyBorder="1" applyAlignment="1">
      <alignment horizontal="left" vertical="top"/>
    </xf>
    <xf numFmtId="4" fontId="5" fillId="0" borderId="37" xfId="0" applyNumberFormat="1" applyFont="1" applyFill="1" applyBorder="1" applyAlignment="1">
      <alignment horizontal="left" vertical="top"/>
    </xf>
    <xf numFmtId="4" fontId="4" fillId="0" borderId="35" xfId="1" applyNumberFormat="1" applyFont="1" applyFill="1" applyBorder="1" applyAlignment="1">
      <alignment horizontal="left" vertical="top"/>
    </xf>
    <xf numFmtId="4" fontId="4" fillId="0" borderId="36" xfId="1" applyNumberFormat="1" applyFont="1" applyFill="1" applyBorder="1" applyAlignment="1">
      <alignment horizontal="left" vertical="top"/>
    </xf>
    <xf numFmtId="4" fontId="5" fillId="0" borderId="37" xfId="1" applyNumberFormat="1" applyFont="1" applyFill="1" applyBorder="1" applyAlignment="1">
      <alignment horizontal="left" vertical="top"/>
    </xf>
    <xf numFmtId="164" fontId="5" fillId="0" borderId="37" xfId="0" applyNumberFormat="1" applyFont="1" applyFill="1" applyBorder="1" applyAlignment="1">
      <alignment horizontal="left" vertical="top"/>
    </xf>
    <xf numFmtId="165" fontId="4" fillId="0" borderId="35" xfId="0" applyNumberFormat="1" applyFont="1" applyFill="1" applyBorder="1" applyAlignment="1">
      <alignment horizontal="left" vertical="top"/>
    </xf>
    <xf numFmtId="165" fontId="4" fillId="0" borderId="36" xfId="0" applyNumberFormat="1" applyFont="1" applyFill="1" applyBorder="1" applyAlignment="1">
      <alignment horizontal="left" vertical="top"/>
    </xf>
    <xf numFmtId="165" fontId="5" fillId="0" borderId="37" xfId="0" applyNumberFormat="1" applyFont="1" applyFill="1" applyBorder="1" applyAlignment="1">
      <alignment horizontal="left" vertical="top"/>
    </xf>
    <xf numFmtId="0" fontId="5" fillId="6" borderId="31" xfId="0" applyFont="1" applyFill="1" applyBorder="1" applyAlignment="1">
      <alignment horizontal="left" vertical="center"/>
    </xf>
    <xf numFmtId="0" fontId="5" fillId="6" borderId="35" xfId="0" applyFont="1" applyFill="1" applyBorder="1" applyAlignment="1">
      <alignment horizontal="left" vertical="top"/>
    </xf>
    <xf numFmtId="0" fontId="5" fillId="6" borderId="37" xfId="0" applyFont="1" applyFill="1" applyBorder="1" applyAlignment="1">
      <alignment horizontal="left" vertical="top" wrapText="1"/>
    </xf>
    <xf numFmtId="0" fontId="5" fillId="6" borderId="35" xfId="0" applyFont="1" applyFill="1" applyBorder="1" applyAlignment="1">
      <alignment horizontal="left" vertical="top" wrapText="1"/>
    </xf>
    <xf numFmtId="0" fontId="4" fillId="6" borderId="37" xfId="0" applyFont="1" applyFill="1" applyBorder="1" applyAlignment="1">
      <alignment horizontal="left" vertical="top"/>
    </xf>
    <xf numFmtId="4" fontId="4" fillId="6" borderId="37" xfId="0" applyNumberFormat="1" applyFont="1" applyFill="1" applyBorder="1" applyAlignment="1">
      <alignment horizontal="left" vertical="top"/>
    </xf>
    <xf numFmtId="164" fontId="5" fillId="5" borderId="26" xfId="1" applyNumberFormat="1" applyFont="1" applyFill="1" applyBorder="1" applyAlignment="1">
      <alignment horizontal="left" vertical="top"/>
    </xf>
    <xf numFmtId="4" fontId="4" fillId="5" borderId="35" xfId="1" applyNumberFormat="1" applyFont="1" applyFill="1" applyBorder="1" applyAlignment="1">
      <alignment horizontal="left" vertical="top"/>
    </xf>
    <xf numFmtId="4" fontId="4" fillId="5" borderId="37" xfId="1" applyNumberFormat="1" applyFont="1" applyFill="1" applyBorder="1" applyAlignment="1">
      <alignment horizontal="left" vertical="top"/>
    </xf>
    <xf numFmtId="0" fontId="5" fillId="6" borderId="5" xfId="0" applyFont="1" applyFill="1" applyBorder="1" applyAlignment="1">
      <alignment horizontal="left" vertical="top" wrapText="1"/>
    </xf>
    <xf numFmtId="165" fontId="4" fillId="6" borderId="35" xfId="0" applyNumberFormat="1" applyFont="1" applyFill="1" applyBorder="1" applyAlignment="1">
      <alignment horizontal="left" vertical="top"/>
    </xf>
    <xf numFmtId="165" fontId="4" fillId="6" borderId="37" xfId="0" applyNumberFormat="1" applyFont="1" applyFill="1" applyBorder="1" applyAlignment="1">
      <alignment horizontal="left" vertical="top"/>
    </xf>
    <xf numFmtId="4" fontId="5" fillId="6" borderId="17" xfId="0" applyNumberFormat="1" applyFont="1" applyFill="1" applyBorder="1" applyAlignment="1">
      <alignment horizontal="left" vertical="top" wrapText="1"/>
    </xf>
    <xf numFmtId="4" fontId="4" fillId="6" borderId="35" xfId="1" applyNumberFormat="1" applyFont="1" applyFill="1" applyBorder="1" applyAlignment="1">
      <alignment horizontal="left" vertical="top"/>
    </xf>
    <xf numFmtId="4" fontId="4" fillId="6" borderId="37" xfId="1" applyNumberFormat="1" applyFont="1" applyFill="1" applyBorder="1" applyAlignment="1">
      <alignment horizontal="left" vertical="top"/>
    </xf>
    <xf numFmtId="164" fontId="4" fillId="6" borderId="35" xfId="0" applyNumberFormat="1" applyFont="1" applyFill="1" applyBorder="1" applyAlignment="1">
      <alignment horizontal="left" vertical="top"/>
    </xf>
    <xf numFmtId="164" fontId="4" fillId="6" borderId="37" xfId="0" applyNumberFormat="1" applyFont="1" applyFill="1" applyBorder="1" applyAlignment="1">
      <alignment horizontal="left" vertical="top"/>
    </xf>
    <xf numFmtId="4" fontId="4" fillId="6" borderId="35" xfId="0" applyNumberFormat="1" applyFont="1" applyFill="1" applyBorder="1" applyAlignment="1">
      <alignment horizontal="left" vertical="top"/>
    </xf>
    <xf numFmtId="0" fontId="4" fillId="0" borderId="31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3" fontId="4" fillId="0" borderId="36" xfId="0" applyNumberFormat="1" applyFont="1" applyFill="1" applyBorder="1" applyAlignment="1">
      <alignment horizontal="left" vertical="top"/>
    </xf>
    <xf numFmtId="3" fontId="4" fillId="0" borderId="37" xfId="0" applyNumberFormat="1" applyFont="1" applyFill="1" applyBorder="1" applyAlignment="1">
      <alignment horizontal="left" vertical="top"/>
    </xf>
    <xf numFmtId="167" fontId="4" fillId="0" borderId="37" xfId="0" applyNumberFormat="1" applyFont="1" applyFill="1" applyBorder="1" applyAlignment="1">
      <alignment horizontal="left" vertical="top"/>
    </xf>
    <xf numFmtId="4" fontId="4" fillId="0" borderId="37" xfId="1" applyNumberFormat="1" applyFont="1" applyFill="1" applyBorder="1" applyAlignment="1">
      <alignment horizontal="left" vertical="top"/>
    </xf>
    <xf numFmtId="4" fontId="4" fillId="0" borderId="13" xfId="0" applyNumberFormat="1" applyFont="1" applyFill="1" applyBorder="1" applyAlignment="1">
      <alignment horizontal="left" vertical="top"/>
    </xf>
    <xf numFmtId="169" fontId="4" fillId="0" borderId="35" xfId="0" applyNumberFormat="1" applyFont="1" applyFill="1" applyBorder="1" applyAlignment="1">
      <alignment horizontal="left" vertical="top"/>
    </xf>
    <xf numFmtId="169" fontId="4" fillId="0" borderId="36" xfId="0" applyNumberFormat="1" applyFont="1" applyFill="1" applyBorder="1" applyAlignment="1">
      <alignment horizontal="left" vertical="top"/>
    </xf>
    <xf numFmtId="2" fontId="4" fillId="0" borderId="35" xfId="0" applyNumberFormat="1" applyFont="1" applyFill="1" applyBorder="1" applyAlignment="1">
      <alignment horizontal="left" vertical="top"/>
    </xf>
    <xf numFmtId="2" fontId="4" fillId="0" borderId="36" xfId="0" applyNumberFormat="1" applyFont="1" applyFill="1" applyBorder="1" applyAlignment="1">
      <alignment horizontal="left" vertical="top"/>
    </xf>
    <xf numFmtId="2" fontId="4" fillId="0" borderId="37" xfId="0" applyNumberFormat="1" applyFont="1" applyFill="1" applyBorder="1" applyAlignment="1">
      <alignment horizontal="left" vertical="top"/>
    </xf>
    <xf numFmtId="164" fontId="4" fillId="0" borderId="36" xfId="0" applyNumberFormat="1" applyFont="1" applyFill="1" applyBorder="1" applyAlignment="1">
      <alignment horizontal="left" vertical="top"/>
    </xf>
    <xf numFmtId="164" fontId="4" fillId="0" borderId="37" xfId="0" applyNumberFormat="1" applyFont="1" applyFill="1" applyBorder="1" applyAlignment="1">
      <alignment horizontal="left" vertical="top"/>
    </xf>
    <xf numFmtId="4" fontId="4" fillId="0" borderId="41" xfId="0" applyNumberFormat="1" applyFont="1" applyFill="1" applyBorder="1" applyAlignment="1">
      <alignment horizontal="left" vertical="top"/>
    </xf>
    <xf numFmtId="4" fontId="4" fillId="0" borderId="39" xfId="0" applyNumberFormat="1" applyFont="1" applyFill="1" applyBorder="1" applyAlignment="1">
      <alignment horizontal="left" vertical="top"/>
    </xf>
    <xf numFmtId="4" fontId="4" fillId="0" borderId="42" xfId="0" applyNumberFormat="1" applyFont="1" applyFill="1" applyBorder="1" applyAlignment="1">
      <alignment horizontal="left" vertical="top"/>
    </xf>
    <xf numFmtId="2" fontId="4" fillId="0" borderId="44" xfId="0" applyNumberFormat="1" applyFont="1" applyFill="1" applyBorder="1" applyAlignment="1">
      <alignment horizontal="left" vertical="top"/>
    </xf>
    <xf numFmtId="169" fontId="4" fillId="0" borderId="44" xfId="0" applyNumberFormat="1" applyFont="1" applyFill="1" applyBorder="1" applyAlignment="1">
      <alignment horizontal="left" vertical="top"/>
    </xf>
    <xf numFmtId="4" fontId="4" fillId="0" borderId="33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/>
    </xf>
    <xf numFmtId="0" fontId="6" fillId="0" borderId="43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 wrapText="1"/>
    </xf>
    <xf numFmtId="4" fontId="4" fillId="0" borderId="44" xfId="0" applyNumberFormat="1" applyFont="1" applyFill="1" applyBorder="1" applyAlignment="1">
      <alignment horizontal="left" vertical="top"/>
    </xf>
    <xf numFmtId="0" fontId="5" fillId="0" borderId="45" xfId="0" applyFont="1" applyFill="1" applyBorder="1" applyAlignment="1">
      <alignment horizontal="left" vertical="top" wrapText="1"/>
    </xf>
    <xf numFmtId="3" fontId="4" fillId="0" borderId="23" xfId="0" applyNumberFormat="1" applyFont="1" applyFill="1" applyBorder="1" applyAlignment="1">
      <alignment horizontal="left" vertical="top"/>
    </xf>
    <xf numFmtId="167" fontId="4" fillId="0" borderId="23" xfId="0" applyNumberFormat="1" applyFont="1" applyFill="1" applyBorder="1" applyAlignment="1">
      <alignment horizontal="left" vertical="top"/>
    </xf>
    <xf numFmtId="4" fontId="4" fillId="0" borderId="23" xfId="1" applyNumberFormat="1" applyFont="1" applyFill="1" applyBorder="1" applyAlignment="1">
      <alignment horizontal="left" vertical="top"/>
    </xf>
    <xf numFmtId="169" fontId="4" fillId="0" borderId="23" xfId="0" applyNumberFormat="1" applyFont="1" applyFill="1" applyBorder="1" applyAlignment="1">
      <alignment horizontal="left" vertical="top"/>
    </xf>
    <xf numFmtId="4" fontId="4" fillId="0" borderId="4" xfId="1" applyNumberFormat="1" applyFont="1" applyFill="1" applyBorder="1" applyAlignment="1">
      <alignment horizontal="left" vertical="top"/>
    </xf>
    <xf numFmtId="2" fontId="4" fillId="0" borderId="23" xfId="0" applyNumberFormat="1" applyFont="1" applyFill="1" applyBorder="1" applyAlignment="1">
      <alignment horizontal="left" vertical="top"/>
    </xf>
    <xf numFmtId="4" fontId="4" fillId="0" borderId="46" xfId="0" applyNumberFormat="1" applyFont="1" applyFill="1" applyBorder="1" applyAlignment="1">
      <alignment horizontal="left" vertical="top"/>
    </xf>
    <xf numFmtId="0" fontId="4" fillId="6" borderId="44" xfId="0" applyFont="1" applyFill="1" applyBorder="1" applyAlignment="1">
      <alignment horizontal="left" vertical="top"/>
    </xf>
    <xf numFmtId="4" fontId="4" fillId="6" borderId="44" xfId="0" applyNumberFormat="1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center" wrapText="1"/>
    </xf>
    <xf numFmtId="0" fontId="6" fillId="6" borderId="43" xfId="0" applyFont="1" applyFill="1" applyBorder="1" applyAlignment="1">
      <alignment horizontal="left" vertical="center" wrapText="1"/>
    </xf>
    <xf numFmtId="0" fontId="6" fillId="6" borderId="44" xfId="0" applyFont="1" applyFill="1" applyBorder="1" applyAlignment="1">
      <alignment horizontal="left" vertical="top" wrapText="1"/>
    </xf>
    <xf numFmtId="4" fontId="4" fillId="5" borderId="47" xfId="1" applyNumberFormat="1" applyFont="1" applyFill="1" applyBorder="1" applyAlignment="1">
      <alignment horizontal="left" vertical="top"/>
    </xf>
    <xf numFmtId="165" fontId="4" fillId="6" borderId="47" xfId="0" applyNumberFormat="1" applyFont="1" applyFill="1" applyBorder="1" applyAlignment="1">
      <alignment horizontal="left" vertical="top"/>
    </xf>
    <xf numFmtId="4" fontId="4" fillId="6" borderId="47" xfId="1" applyNumberFormat="1" applyFont="1" applyFill="1" applyBorder="1" applyAlignment="1">
      <alignment horizontal="left" vertical="top"/>
    </xf>
    <xf numFmtId="164" fontId="4" fillId="6" borderId="47" xfId="0" applyNumberFormat="1" applyFont="1" applyFill="1" applyBorder="1" applyAlignment="1">
      <alignment horizontal="left" vertical="top"/>
    </xf>
    <xf numFmtId="4" fontId="4" fillId="6" borderId="47" xfId="0" applyNumberFormat="1" applyFont="1" applyFill="1" applyBorder="1" applyAlignment="1">
      <alignment horizontal="left" vertical="top"/>
    </xf>
    <xf numFmtId="0" fontId="6" fillId="6" borderId="38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top" wrapText="1"/>
    </xf>
    <xf numFmtId="0" fontId="4" fillId="6" borderId="35" xfId="0" applyFont="1" applyFill="1" applyBorder="1" applyAlignment="1">
      <alignment horizontal="left" vertical="top"/>
    </xf>
    <xf numFmtId="0" fontId="5" fillId="6" borderId="40" xfId="0" applyFont="1" applyFill="1" applyBorder="1" applyAlignment="1">
      <alignment horizontal="left" vertical="center" wrapText="1"/>
    </xf>
    <xf numFmtId="39" fontId="4" fillId="0" borderId="48" xfId="0" applyNumberFormat="1" applyFont="1" applyBorder="1" applyAlignment="1">
      <alignment horizontal="left" vertical="top" wrapText="1"/>
    </xf>
    <xf numFmtId="168" fontId="4" fillId="0" borderId="48" xfId="0" applyNumberFormat="1" applyFont="1" applyBorder="1" applyAlignment="1">
      <alignment horizontal="left" vertical="top" wrapText="1"/>
    </xf>
    <xf numFmtId="4" fontId="4" fillId="0" borderId="48" xfId="0" applyNumberFormat="1" applyFont="1" applyFill="1" applyBorder="1" applyAlignment="1">
      <alignment horizontal="left" vertical="top" wrapText="1"/>
    </xf>
    <xf numFmtId="39" fontId="4" fillId="0" borderId="48" xfId="0" applyNumberFormat="1" applyFont="1" applyFill="1" applyBorder="1" applyAlignment="1">
      <alignment horizontal="left" vertical="top" wrapText="1"/>
    </xf>
    <xf numFmtId="164" fontId="4" fillId="0" borderId="48" xfId="0" applyNumberFormat="1" applyFont="1" applyFill="1" applyBorder="1" applyAlignment="1">
      <alignment horizontal="left" vertical="top" wrapText="1"/>
    </xf>
    <xf numFmtId="4" fontId="5" fillId="0" borderId="12" xfId="0" applyNumberFormat="1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7" fillId="0" borderId="45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4" fontId="4" fillId="0" borderId="38" xfId="0" applyNumberFormat="1" applyFont="1" applyFill="1" applyBorder="1" applyAlignment="1">
      <alignment horizontal="left" vertical="top"/>
    </xf>
    <xf numFmtId="4" fontId="4" fillId="0" borderId="31" xfId="0" applyNumberFormat="1" applyFont="1" applyFill="1" applyBorder="1" applyAlignment="1">
      <alignment horizontal="left" vertical="top"/>
    </xf>
    <xf numFmtId="4" fontId="5" fillId="0" borderId="40" xfId="0" applyNumberFormat="1" applyFont="1" applyFill="1" applyBorder="1" applyAlignment="1">
      <alignment horizontal="left" vertical="top"/>
    </xf>
    <xf numFmtId="164" fontId="4" fillId="0" borderId="35" xfId="0" applyNumberFormat="1" applyFont="1" applyFill="1" applyBorder="1" applyAlignment="1">
      <alignment horizontal="left" vertical="top"/>
    </xf>
    <xf numFmtId="4" fontId="5" fillId="6" borderId="49" xfId="0" applyNumberFormat="1" applyFont="1" applyFill="1" applyBorder="1" applyAlignment="1">
      <alignment horizontal="left" vertical="top" wrapText="1"/>
    </xf>
    <xf numFmtId="0" fontId="5" fillId="6" borderId="23" xfId="0" applyFont="1" applyFill="1" applyBorder="1" applyAlignment="1">
      <alignment horizontal="left" vertical="top" wrapText="1"/>
    </xf>
    <xf numFmtId="4" fontId="5" fillId="6" borderId="7" xfId="0" applyNumberFormat="1" applyFont="1" applyFill="1" applyBorder="1" applyAlignment="1">
      <alignment horizontal="left" vertical="top" wrapText="1"/>
    </xf>
    <xf numFmtId="4" fontId="5" fillId="6" borderId="23" xfId="0" applyNumberFormat="1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4" fontId="4" fillId="0" borderId="50" xfId="0" applyNumberFormat="1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top" wrapText="1"/>
    </xf>
    <xf numFmtId="4" fontId="5" fillId="0" borderId="23" xfId="0" applyNumberFormat="1" applyFont="1" applyFill="1" applyBorder="1" applyAlignment="1">
      <alignment horizontal="left" vertical="top" wrapText="1"/>
    </xf>
    <xf numFmtId="4" fontId="5" fillId="0" borderId="37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39" fontId="4" fillId="0" borderId="51" xfId="0" applyNumberFormat="1" applyFont="1" applyBorder="1" applyAlignment="1">
      <alignment horizontal="left" vertical="top" wrapText="1"/>
    </xf>
    <xf numFmtId="164" fontId="5" fillId="0" borderId="22" xfId="0" applyNumberFormat="1" applyFont="1" applyFill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top" wrapText="1"/>
    </xf>
    <xf numFmtId="0" fontId="5" fillId="4" borderId="24" xfId="0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228600</xdr:colOff>
          <xdr:row>1</xdr:row>
          <xdr:rowOff>220980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228600</xdr:colOff>
          <xdr:row>3</xdr:row>
          <xdr:rowOff>53340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228600</xdr:colOff>
          <xdr:row>3</xdr:row>
          <xdr:rowOff>220980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228600</xdr:colOff>
          <xdr:row>4</xdr:row>
          <xdr:rowOff>220980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228600</xdr:colOff>
          <xdr:row>5</xdr:row>
          <xdr:rowOff>220980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228600</xdr:colOff>
          <xdr:row>7</xdr:row>
          <xdr:rowOff>53340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cis.gov/rocis/do/DownloadDocument?documentID=748422&amp;version=0" TargetMode="External"/><Relationship Id="rId13" Type="http://schemas.openxmlformats.org/officeDocument/2006/relationships/hyperlink" Target="javascript:void(0)" TargetMode="External"/><Relationship Id="rId18" Type="http://schemas.openxmlformats.org/officeDocument/2006/relationships/hyperlink" Target="https://www.rocis.gov/rocis/do/DownloadDocument?documentID=748425&amp;version=0" TargetMode="External"/><Relationship Id="rId26" Type="http://schemas.openxmlformats.org/officeDocument/2006/relationships/control" Target="../activeX/activeX5.xml"/><Relationship Id="rId3" Type="http://schemas.openxmlformats.org/officeDocument/2006/relationships/hyperlink" Target="https://www.rocis.gov/rocis/do/DownloadDocument?documentID=748420&amp;version=0" TargetMode="External"/><Relationship Id="rId21" Type="http://schemas.openxmlformats.org/officeDocument/2006/relationships/control" Target="../activeX/activeX1.xml"/><Relationship Id="rId7" Type="http://schemas.openxmlformats.org/officeDocument/2006/relationships/hyperlink" Target="javascript:void(0)" TargetMode="External"/><Relationship Id="rId12" Type="http://schemas.openxmlformats.org/officeDocument/2006/relationships/hyperlink" Target="https://www.rocis.gov/rocis/do/DownloadDocument?documentID=748423&amp;version=0" TargetMode="External"/><Relationship Id="rId17" Type="http://schemas.openxmlformats.org/officeDocument/2006/relationships/hyperlink" Target="https://www.rocis.gov/rocis/do/DownloadDocument?documentID=748425&amp;version=0" TargetMode="External"/><Relationship Id="rId25" Type="http://schemas.openxmlformats.org/officeDocument/2006/relationships/control" Target="../activeX/activeX4.xml"/><Relationship Id="rId2" Type="http://schemas.openxmlformats.org/officeDocument/2006/relationships/hyperlink" Target="https://www.rocis.gov/rocis/do/DownloadDocument?documentID=748420&amp;version=0" TargetMode="External"/><Relationship Id="rId16" Type="http://schemas.openxmlformats.org/officeDocument/2006/relationships/hyperlink" Target="javascript:void(0)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https://www.rocis.gov/rocis/do/DownloadDocument?documentID=748421&amp;version=0" TargetMode="External"/><Relationship Id="rId11" Type="http://schemas.openxmlformats.org/officeDocument/2006/relationships/hyperlink" Target="https://www.rocis.gov/rocis/do/DownloadDocument?documentID=748423&amp;version=0" TargetMode="External"/><Relationship Id="rId24" Type="http://schemas.openxmlformats.org/officeDocument/2006/relationships/control" Target="../activeX/activeX3.xml"/><Relationship Id="rId5" Type="http://schemas.openxmlformats.org/officeDocument/2006/relationships/hyperlink" Target="https://www.rocis.gov/rocis/do/DownloadDocument?documentID=748421&amp;version=0" TargetMode="External"/><Relationship Id="rId15" Type="http://schemas.openxmlformats.org/officeDocument/2006/relationships/hyperlink" Target="https://www.rocis.gov/rocis/do/DownloadDocument?documentID=748424&amp;version=0" TargetMode="External"/><Relationship Id="rId23" Type="http://schemas.openxmlformats.org/officeDocument/2006/relationships/control" Target="../activeX/activeX2.xml"/><Relationship Id="rId10" Type="http://schemas.openxmlformats.org/officeDocument/2006/relationships/hyperlink" Target="javascript:void(0)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https://www.rocis.gov/rocis/do/DownloadDocument?documentID=748422&amp;version=0" TargetMode="External"/><Relationship Id="rId14" Type="http://schemas.openxmlformats.org/officeDocument/2006/relationships/hyperlink" Target="https://www.rocis.gov/rocis/do/DownloadDocument?documentID=748424&amp;version=0" TargetMode="External"/><Relationship Id="rId22" Type="http://schemas.openxmlformats.org/officeDocument/2006/relationships/image" Target="../media/image1.emf"/><Relationship Id="rId27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2"/>
  <sheetViews>
    <sheetView zoomScale="40" zoomScaleNormal="40" zoomScaleSheetLayoutView="80" workbookViewId="0">
      <selection activeCell="E5" sqref="E5"/>
    </sheetView>
  </sheetViews>
  <sheetFormatPr defaultColWidth="22" defaultRowHeight="55.2" customHeight="1" thickBottom="1" x14ac:dyDescent="0.4"/>
  <cols>
    <col min="1" max="1" width="47.33203125" style="8" customWidth="1"/>
    <col min="2" max="2" width="25.109375" style="8" customWidth="1"/>
    <col min="3" max="3" width="25" style="8" customWidth="1"/>
    <col min="4" max="4" width="23.88671875" style="8" customWidth="1"/>
    <col min="5" max="5" width="30.44140625" style="34" customWidth="1"/>
    <col min="6" max="7" width="22.109375" style="8" bestFit="1" customWidth="1"/>
    <col min="8" max="8" width="30.88671875" style="8" customWidth="1"/>
    <col min="9" max="11" width="22.109375" style="8" bestFit="1" customWidth="1"/>
    <col min="12" max="16384" width="22" style="8"/>
  </cols>
  <sheetData>
    <row r="1" spans="1:14" s="10" customFormat="1" ht="84.6" thickBot="1" x14ac:dyDescent="0.45">
      <c r="A1" s="39" t="s">
        <v>1</v>
      </c>
      <c r="B1" s="40" t="s">
        <v>30</v>
      </c>
      <c r="C1" s="40" t="s">
        <v>6</v>
      </c>
      <c r="D1" s="40" t="s">
        <v>7</v>
      </c>
      <c r="E1" s="41" t="s">
        <v>71</v>
      </c>
      <c r="F1" s="41" t="s">
        <v>8</v>
      </c>
      <c r="G1" s="42" t="s">
        <v>70</v>
      </c>
      <c r="H1" s="138" t="s">
        <v>2</v>
      </c>
      <c r="I1" s="139" t="s">
        <v>3</v>
      </c>
      <c r="J1" s="140" t="s">
        <v>4</v>
      </c>
      <c r="K1" s="139" t="s">
        <v>5</v>
      </c>
    </row>
    <row r="2" spans="1:14" ht="21" x14ac:dyDescent="0.35">
      <c r="A2" s="169" t="s">
        <v>15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4" ht="55.2" customHeight="1" thickBot="1" x14ac:dyDescent="0.4">
      <c r="A3" s="176" t="s">
        <v>16</v>
      </c>
      <c r="B3" s="177"/>
      <c r="C3" s="177"/>
      <c r="D3" s="177"/>
      <c r="E3" s="177"/>
      <c r="F3" s="177"/>
      <c r="G3" s="177"/>
      <c r="H3" s="177"/>
      <c r="I3" s="177"/>
      <c r="J3" s="177"/>
      <c r="K3" s="178"/>
    </row>
    <row r="4" spans="1:14" ht="57.75" customHeight="1" x14ac:dyDescent="0.35">
      <c r="A4" s="47" t="s">
        <v>11</v>
      </c>
      <c r="B4" s="50" t="s">
        <v>33</v>
      </c>
      <c r="C4" s="43">
        <v>53</v>
      </c>
      <c r="D4" s="53">
        <v>16688.98</v>
      </c>
      <c r="E4" s="53">
        <v>884516</v>
      </c>
      <c r="F4" s="60">
        <v>0.1336</v>
      </c>
      <c r="G4" s="56">
        <f>SUM(E4*F4)</f>
        <v>118171.3376</v>
      </c>
      <c r="H4" s="141">
        <v>122339.075</v>
      </c>
      <c r="I4" s="144">
        <v>0</v>
      </c>
      <c r="J4" s="53">
        <f t="shared" ref="J4:J10" si="0">G4-H4</f>
        <v>-4167.7373999999982</v>
      </c>
      <c r="K4" s="53">
        <f t="shared" ref="K4:K10" si="1">G4-H4</f>
        <v>-4167.7373999999982</v>
      </c>
      <c r="L4" s="8">
        <f>C4*D4</f>
        <v>884515.94</v>
      </c>
      <c r="N4" s="9"/>
    </row>
    <row r="5" spans="1:14" ht="20.399999999999999" x14ac:dyDescent="0.35">
      <c r="A5" s="48" t="s">
        <v>12</v>
      </c>
      <c r="B5" s="51" t="s">
        <v>32</v>
      </c>
      <c r="C5" s="44">
        <v>53</v>
      </c>
      <c r="D5" s="54">
        <v>825.34</v>
      </c>
      <c r="E5" s="54">
        <f>38689+1541</f>
        <v>40230</v>
      </c>
      <c r="F5" s="61">
        <v>0.1336</v>
      </c>
      <c r="G5" s="57">
        <f t="shared" ref="G5:G10" si="2">SUM(E5*F5)</f>
        <v>5374.7280000000001</v>
      </c>
      <c r="H5" s="142">
        <v>5832.54</v>
      </c>
      <c r="I5" s="96">
        <v>0</v>
      </c>
      <c r="J5" s="54">
        <f t="shared" si="0"/>
        <v>-457.8119999999999</v>
      </c>
      <c r="K5" s="54">
        <f t="shared" si="1"/>
        <v>-457.8119999999999</v>
      </c>
      <c r="L5" s="8">
        <f>C5*D5</f>
        <v>43743.020000000004</v>
      </c>
    </row>
    <row r="6" spans="1:14" ht="62.4" x14ac:dyDescent="0.35">
      <c r="A6" s="49" t="s">
        <v>62</v>
      </c>
      <c r="B6" s="51" t="s">
        <v>34</v>
      </c>
      <c r="C6" s="45">
        <v>53</v>
      </c>
      <c r="D6" s="54">
        <v>759.05</v>
      </c>
      <c r="E6" s="54">
        <f>46514</f>
        <v>46514</v>
      </c>
      <c r="F6" s="61">
        <v>0.16667000000000001</v>
      </c>
      <c r="G6" s="57">
        <f t="shared" si="2"/>
        <v>7752.4883800000007</v>
      </c>
      <c r="H6" s="142">
        <v>7072.9750000000004</v>
      </c>
      <c r="I6" s="96">
        <v>0</v>
      </c>
      <c r="J6" s="54">
        <f t="shared" si="0"/>
        <v>679.51338000000032</v>
      </c>
      <c r="K6" s="54">
        <f t="shared" si="1"/>
        <v>679.51338000000032</v>
      </c>
    </row>
    <row r="7" spans="1:14" ht="62.4" x14ac:dyDescent="0.35">
      <c r="A7" s="49" t="s">
        <v>63</v>
      </c>
      <c r="B7" s="51" t="s">
        <v>34</v>
      </c>
      <c r="C7" s="45">
        <v>53</v>
      </c>
      <c r="D7" s="54">
        <v>24.64</v>
      </c>
      <c r="E7" s="54">
        <v>1541</v>
      </c>
      <c r="F7" s="61">
        <v>8.3500000000000005E-2</v>
      </c>
      <c r="G7" s="57">
        <f t="shared" si="2"/>
        <v>128.67350000000002</v>
      </c>
      <c r="H7" s="142">
        <v>108.82899999999999</v>
      </c>
      <c r="I7" s="96">
        <v>0</v>
      </c>
      <c r="J7" s="54">
        <f t="shared" si="0"/>
        <v>19.844500000000025</v>
      </c>
      <c r="K7" s="54">
        <f t="shared" si="1"/>
        <v>19.844500000000025</v>
      </c>
      <c r="N7" s="9"/>
    </row>
    <row r="8" spans="1:14" ht="62.4" x14ac:dyDescent="0.35">
      <c r="A8" s="49" t="s">
        <v>64</v>
      </c>
      <c r="B8" s="51" t="s">
        <v>38</v>
      </c>
      <c r="C8" s="45">
        <v>53</v>
      </c>
      <c r="D8" s="54">
        <v>877.62</v>
      </c>
      <c r="E8" s="54">
        <v>57461</v>
      </c>
      <c r="F8" s="61">
        <v>8.3500000000000005E-2</v>
      </c>
      <c r="G8" s="57">
        <f t="shared" si="2"/>
        <v>4797.9935000000005</v>
      </c>
      <c r="H8" s="142">
        <v>3536.2750000000001</v>
      </c>
      <c r="I8" s="96">
        <v>0</v>
      </c>
      <c r="J8" s="54">
        <f t="shared" si="0"/>
        <v>1261.7185000000004</v>
      </c>
      <c r="K8" s="54">
        <f t="shared" si="1"/>
        <v>1261.7185000000004</v>
      </c>
      <c r="N8" s="9"/>
    </row>
    <row r="9" spans="1:14" ht="82.8" x14ac:dyDescent="0.4">
      <c r="A9" s="49" t="s">
        <v>65</v>
      </c>
      <c r="B9" s="51" t="s">
        <v>39</v>
      </c>
      <c r="C9" s="45">
        <v>53</v>
      </c>
      <c r="D9" s="54">
        <v>96.08</v>
      </c>
      <c r="E9" s="54">
        <v>6895.32</v>
      </c>
      <c r="F9" s="61">
        <v>0.16667000000000001</v>
      </c>
      <c r="G9" s="57">
        <f t="shared" si="2"/>
        <v>1149.2429844000001</v>
      </c>
      <c r="H9" s="142">
        <v>848.68399999999997</v>
      </c>
      <c r="I9" s="96">
        <v>0</v>
      </c>
      <c r="J9" s="54">
        <f t="shared" si="0"/>
        <v>300.5589844000001</v>
      </c>
      <c r="K9" s="54">
        <f t="shared" si="1"/>
        <v>300.5589844000001</v>
      </c>
      <c r="N9" s="11"/>
    </row>
    <row r="10" spans="1:14" ht="62.4" x14ac:dyDescent="0.35">
      <c r="A10" s="49" t="s">
        <v>66</v>
      </c>
      <c r="B10" s="51" t="s">
        <v>35</v>
      </c>
      <c r="C10" s="45">
        <v>53</v>
      </c>
      <c r="D10" s="54">
        <v>800.7</v>
      </c>
      <c r="E10" s="54">
        <v>46514</v>
      </c>
      <c r="F10" s="61">
        <v>4.1667000000000003E-2</v>
      </c>
      <c r="G10" s="57">
        <f t="shared" si="2"/>
        <v>1938.0988380000001</v>
      </c>
      <c r="H10" s="142">
        <v>1768.222</v>
      </c>
      <c r="I10" s="96">
        <v>0</v>
      </c>
      <c r="J10" s="54">
        <f t="shared" si="0"/>
        <v>169.87683800000013</v>
      </c>
      <c r="K10" s="54">
        <f t="shared" si="1"/>
        <v>169.87683800000013</v>
      </c>
    </row>
    <row r="11" spans="1:14" ht="41.25" customHeight="1" thickBot="1" x14ac:dyDescent="0.4">
      <c r="A11" s="164" t="s">
        <v>21</v>
      </c>
      <c r="B11" s="165"/>
      <c r="C11" s="46">
        <v>53</v>
      </c>
      <c r="D11" s="55">
        <f>SUM(D4:D10)</f>
        <v>20072.41</v>
      </c>
      <c r="E11" s="55">
        <f>SUM(E4:E10)</f>
        <v>1083671.3199999998</v>
      </c>
      <c r="F11" s="62">
        <f>SUM(G11/E11)</f>
        <v>0.12855610389541366</v>
      </c>
      <c r="G11" s="58">
        <f>SUM(G4:G10)</f>
        <v>139312.56280240003</v>
      </c>
      <c r="H11" s="143">
        <v>19167239</v>
      </c>
      <c r="I11" s="59">
        <f>SUM(I4:I10)</f>
        <v>0</v>
      </c>
      <c r="J11" s="55">
        <f>SUM(J4:J10)</f>
        <v>-2194.0371975999969</v>
      </c>
      <c r="K11" s="55">
        <f>SUM(K4:K10)</f>
        <v>-2194.0371975999969</v>
      </c>
    </row>
    <row r="12" spans="1:14" ht="21.6" thickBot="1" x14ac:dyDescent="0.4">
      <c r="A12" s="179" t="s">
        <v>31</v>
      </c>
      <c r="B12" s="180"/>
      <c r="C12" s="180"/>
      <c r="D12" s="180"/>
      <c r="E12" s="181"/>
      <c r="F12" s="181"/>
      <c r="G12" s="181"/>
      <c r="H12" s="180"/>
      <c r="I12" s="180"/>
      <c r="J12" s="180"/>
      <c r="K12" s="182"/>
    </row>
    <row r="13" spans="1:14" s="10" customFormat="1" ht="84.6" thickBot="1" x14ac:dyDescent="0.45">
      <c r="A13" s="63" t="s">
        <v>1</v>
      </c>
      <c r="B13" s="64"/>
      <c r="C13" s="66" t="s">
        <v>9</v>
      </c>
      <c r="D13" s="66" t="s">
        <v>10</v>
      </c>
      <c r="E13" s="69" t="s">
        <v>18</v>
      </c>
      <c r="F13" s="72" t="s">
        <v>19</v>
      </c>
      <c r="G13" s="75" t="s">
        <v>20</v>
      </c>
      <c r="H13" s="145" t="s">
        <v>2</v>
      </c>
      <c r="I13" s="146" t="s">
        <v>3</v>
      </c>
      <c r="J13" s="147" t="s">
        <v>4</v>
      </c>
      <c r="K13" s="148" t="s">
        <v>5</v>
      </c>
    </row>
    <row r="14" spans="1:14" ht="42.6" thickBot="1" x14ac:dyDescent="0.4">
      <c r="A14" s="119" t="s">
        <v>67</v>
      </c>
      <c r="B14" s="120" t="s">
        <v>36</v>
      </c>
      <c r="C14" s="116">
        <v>53</v>
      </c>
      <c r="D14" s="117">
        <f>SUM(E14/C14)</f>
        <v>16688.981132075471</v>
      </c>
      <c r="E14" s="121">
        <f>E4</f>
        <v>884516</v>
      </c>
      <c r="F14" s="122">
        <v>3.3399999999999999E-2</v>
      </c>
      <c r="G14" s="123">
        <f>SUM(E14*F14)</f>
        <v>29542.8344</v>
      </c>
      <c r="H14" s="123">
        <v>22930.504000000001</v>
      </c>
      <c r="I14" s="124">
        <v>0</v>
      </c>
      <c r="J14" s="125">
        <f>SUM(G14-H14)</f>
        <v>6612.3303999999989</v>
      </c>
      <c r="K14" s="125">
        <f>SUM(G14-H14)</f>
        <v>6612.3303999999989</v>
      </c>
      <c r="M14" s="9"/>
    </row>
    <row r="15" spans="1:14" ht="42" x14ac:dyDescent="0.35">
      <c r="A15" s="126" t="s">
        <v>68</v>
      </c>
      <c r="B15" s="127" t="s">
        <v>36</v>
      </c>
      <c r="C15" s="128">
        <v>53</v>
      </c>
      <c r="D15" s="80">
        <v>1626.04</v>
      </c>
      <c r="E15" s="70">
        <f>E5+E6</f>
        <v>86744</v>
      </c>
      <c r="F15" s="73">
        <v>3.3399999999999999E-2</v>
      </c>
      <c r="G15" s="76">
        <f>SUM(E15*F15)</f>
        <v>2897.2496000000001</v>
      </c>
      <c r="H15" s="80">
        <v>3395.6990000000001</v>
      </c>
      <c r="I15" s="78">
        <v>0</v>
      </c>
      <c r="J15" s="80">
        <f>SUM(G15-H15)</f>
        <v>-498.44939999999997</v>
      </c>
      <c r="K15" s="80">
        <f>SUM(G15-H15)</f>
        <v>-498.44939999999997</v>
      </c>
    </row>
    <row r="16" spans="1:14" ht="42.6" thickBot="1" x14ac:dyDescent="0.4">
      <c r="A16" s="129" t="s">
        <v>22</v>
      </c>
      <c r="B16" s="65"/>
      <c r="C16" s="67">
        <v>53</v>
      </c>
      <c r="D16" s="68">
        <f>SUM(D14:D15)</f>
        <v>18315.021132075472</v>
      </c>
      <c r="E16" s="71">
        <f>SUM(E14:E15)</f>
        <v>971260</v>
      </c>
      <c r="F16" s="74">
        <f>SUM(G16/E16)</f>
        <v>3.3399999999999999E-2</v>
      </c>
      <c r="G16" s="77">
        <f>SUM(G14:G15)</f>
        <v>32440.083999999999</v>
      </c>
      <c r="H16" s="68">
        <f>SUM(H14:H15)</f>
        <v>26326.203000000001</v>
      </c>
      <c r="I16" s="79">
        <f>SUM(I14:I15)</f>
        <v>0</v>
      </c>
      <c r="J16" s="68">
        <f>SUM(J14:J15)</f>
        <v>6113.8809999999994</v>
      </c>
      <c r="K16" s="68">
        <f>SUM(K14:K15)</f>
        <v>6113.8809999999994</v>
      </c>
    </row>
    <row r="17" spans="1:16" ht="21.6" thickBot="1" x14ac:dyDescent="0.4">
      <c r="A17" s="118"/>
      <c r="B17" s="14"/>
      <c r="C17" s="25"/>
      <c r="D17" s="24"/>
      <c r="E17" s="21"/>
      <c r="F17" s="21"/>
      <c r="G17" s="22"/>
      <c r="H17" s="23"/>
      <c r="I17" s="23"/>
      <c r="J17" s="23"/>
      <c r="K17" s="26"/>
    </row>
    <row r="18" spans="1:16" s="10" customFormat="1" ht="84.6" thickBot="1" x14ac:dyDescent="0.45">
      <c r="A18" s="83" t="s">
        <v>1</v>
      </c>
      <c r="B18" s="137" t="s">
        <v>30</v>
      </c>
      <c r="C18" s="154" t="s">
        <v>6</v>
      </c>
      <c r="D18" s="137" t="s">
        <v>7</v>
      </c>
      <c r="E18" s="136" t="s">
        <v>24</v>
      </c>
      <c r="F18" s="40" t="s">
        <v>8</v>
      </c>
      <c r="G18" s="135" t="s">
        <v>25</v>
      </c>
      <c r="H18" s="16" t="s">
        <v>2</v>
      </c>
      <c r="I18" s="12" t="s">
        <v>3</v>
      </c>
      <c r="J18" s="149" t="s">
        <v>4</v>
      </c>
      <c r="K18" s="152" t="s">
        <v>5</v>
      </c>
      <c r="L18" s="11"/>
    </row>
    <row r="19" spans="1:16" ht="41.25" customHeight="1" thickBot="1" x14ac:dyDescent="0.4">
      <c r="A19" s="187" t="s">
        <v>23</v>
      </c>
      <c r="B19" s="188"/>
      <c r="C19" s="155">
        <v>53</v>
      </c>
      <c r="D19" s="130">
        <f>SUM(E19/C19)</f>
        <v>38772.289056603768</v>
      </c>
      <c r="E19" s="157">
        <f>SUM(E11+E16)</f>
        <v>2054931.3199999998</v>
      </c>
      <c r="F19" s="131">
        <f>SUM(G19/E19)</f>
        <v>8.3580723662530998E-2</v>
      </c>
      <c r="G19" s="132">
        <f>SUM(G11+G16)</f>
        <v>171752.64680240004</v>
      </c>
      <c r="H19" s="133">
        <f>SUM(H11+H16)</f>
        <v>19193565.203000002</v>
      </c>
      <c r="I19" s="134">
        <f>SUM(I11+I16)</f>
        <v>0</v>
      </c>
      <c r="J19" s="150">
        <f>SUM(J11+J16)</f>
        <v>3919.8438024000025</v>
      </c>
      <c r="K19" s="132">
        <f>SUM(K11+K16)</f>
        <v>3919.8438024000025</v>
      </c>
    </row>
    <row r="20" spans="1:16" s="10" customFormat="1" ht="84.6" thickBot="1" x14ac:dyDescent="0.45">
      <c r="A20" s="83" t="s">
        <v>1</v>
      </c>
      <c r="B20" s="137" t="s">
        <v>30</v>
      </c>
      <c r="C20" s="156" t="s">
        <v>6</v>
      </c>
      <c r="D20" s="159" t="s">
        <v>7</v>
      </c>
      <c r="E20" s="158" t="s">
        <v>24</v>
      </c>
      <c r="F20" s="35" t="s">
        <v>8</v>
      </c>
      <c r="G20" s="36" t="s">
        <v>70</v>
      </c>
      <c r="H20" s="37" t="s">
        <v>2</v>
      </c>
      <c r="I20" s="38" t="s">
        <v>3</v>
      </c>
      <c r="J20" s="151" t="s">
        <v>4</v>
      </c>
      <c r="K20" s="153" t="s">
        <v>5</v>
      </c>
    </row>
    <row r="21" spans="1:16" ht="21" x14ac:dyDescent="0.35">
      <c r="A21" s="172" t="s">
        <v>17</v>
      </c>
      <c r="B21" s="173"/>
      <c r="C21" s="173"/>
      <c r="D21" s="174"/>
      <c r="E21" s="173"/>
      <c r="F21" s="173"/>
      <c r="G21" s="173"/>
      <c r="H21" s="174"/>
      <c r="I21" s="174"/>
      <c r="J21" s="174"/>
      <c r="K21" s="175"/>
    </row>
    <row r="22" spans="1:16" ht="21.6" thickBot="1" x14ac:dyDescent="0.4">
      <c r="A22" s="183" t="s">
        <v>16</v>
      </c>
      <c r="B22" s="184"/>
      <c r="C22" s="185"/>
      <c r="D22" s="185"/>
      <c r="E22" s="185"/>
      <c r="F22" s="185"/>
      <c r="G22" s="185"/>
      <c r="H22" s="185"/>
      <c r="I22" s="185"/>
      <c r="J22" s="185"/>
      <c r="K22" s="186"/>
    </row>
    <row r="23" spans="1:16" ht="21" thickBot="1" x14ac:dyDescent="0.4">
      <c r="A23" s="15" t="s">
        <v>11</v>
      </c>
      <c r="B23" s="84" t="s">
        <v>33</v>
      </c>
      <c r="C23" s="53">
        <v>884516</v>
      </c>
      <c r="D23" s="53">
        <v>1</v>
      </c>
      <c r="E23" s="56">
        <f>E4</f>
        <v>884516</v>
      </c>
      <c r="F23" s="91">
        <v>3.3399999999999999E-2</v>
      </c>
      <c r="G23" s="56">
        <f t="shared" ref="G23:G28" si="3">SUM(E23*F23)</f>
        <v>29542.8344</v>
      </c>
      <c r="H23" s="93">
        <v>22930.504000000001</v>
      </c>
      <c r="I23" s="91">
        <v>0</v>
      </c>
      <c r="J23" s="93">
        <f t="shared" ref="J23:J28" si="4">SUM(G23-H23)</f>
        <v>6612.3303999999989</v>
      </c>
      <c r="K23" s="98">
        <f t="shared" ref="K23:K28" si="5">SUM(G23-H23)</f>
        <v>6612.3303999999989</v>
      </c>
    </row>
    <row r="24" spans="1:16" ht="20.399999999999999" x14ac:dyDescent="0.35">
      <c r="A24" s="81" t="s">
        <v>12</v>
      </c>
      <c r="B24" s="85" t="s">
        <v>32</v>
      </c>
      <c r="C24" s="54">
        <v>43743</v>
      </c>
      <c r="D24" s="54">
        <v>1</v>
      </c>
      <c r="E24" s="57">
        <f>SUM(C24*D24)</f>
        <v>43743</v>
      </c>
      <c r="F24" s="92">
        <v>1.6667000000000001E-2</v>
      </c>
      <c r="G24" s="57">
        <f t="shared" si="3"/>
        <v>729.06458100000009</v>
      </c>
      <c r="H24" s="94">
        <v>861.53200000000004</v>
      </c>
      <c r="I24" s="92">
        <v>0</v>
      </c>
      <c r="J24" s="94">
        <f t="shared" si="4"/>
        <v>-132.46741899999995</v>
      </c>
      <c r="K24" s="99">
        <f t="shared" si="5"/>
        <v>-132.46741899999995</v>
      </c>
      <c r="M24" s="9"/>
      <c r="P24" s="9"/>
    </row>
    <row r="25" spans="1:16" ht="40.799999999999997" x14ac:dyDescent="0.35">
      <c r="A25" s="81" t="s">
        <v>13</v>
      </c>
      <c r="B25" s="81" t="s">
        <v>37</v>
      </c>
      <c r="C25" s="54">
        <v>18112</v>
      </c>
      <c r="D25" s="54">
        <v>1</v>
      </c>
      <c r="E25" s="57">
        <f t="shared" ref="E25:E28" si="6">SUM(C25*D25)</f>
        <v>18112</v>
      </c>
      <c r="F25" s="92">
        <v>3.3399999999999999E-2</v>
      </c>
      <c r="G25" s="57">
        <f t="shared" si="3"/>
        <v>604.94079999999997</v>
      </c>
      <c r="H25" s="94">
        <v>711.06200000000001</v>
      </c>
      <c r="I25" s="92">
        <v>0</v>
      </c>
      <c r="J25" s="94">
        <f t="shared" si="4"/>
        <v>-106.12120000000004</v>
      </c>
      <c r="K25" s="99">
        <f t="shared" si="5"/>
        <v>-106.12120000000004</v>
      </c>
    </row>
    <row r="26" spans="1:16" ht="40.799999999999997" x14ac:dyDescent="0.35">
      <c r="A26" s="81" t="s">
        <v>14</v>
      </c>
      <c r="B26" s="81" t="s">
        <v>37</v>
      </c>
      <c r="C26" s="54">
        <v>6849</v>
      </c>
      <c r="D26" s="54">
        <v>1</v>
      </c>
      <c r="E26" s="57">
        <f t="shared" si="6"/>
        <v>6849</v>
      </c>
      <c r="F26" s="92">
        <v>3.3399999999999999E-2</v>
      </c>
      <c r="G26" s="57">
        <f t="shared" si="3"/>
        <v>228.75659999999999</v>
      </c>
      <c r="H26" s="94">
        <v>275.70600000000002</v>
      </c>
      <c r="I26" s="92">
        <v>0</v>
      </c>
      <c r="J26" s="94">
        <f t="shared" si="4"/>
        <v>-46.949400000000026</v>
      </c>
      <c r="K26" s="99">
        <f t="shared" si="5"/>
        <v>-46.949400000000026</v>
      </c>
    </row>
    <row r="27" spans="1:16" ht="62.4" x14ac:dyDescent="0.35">
      <c r="A27" s="82" t="s">
        <v>62</v>
      </c>
      <c r="B27" s="81" t="s">
        <v>34</v>
      </c>
      <c r="C27" s="54">
        <v>42437</v>
      </c>
      <c r="D27" s="54">
        <v>1</v>
      </c>
      <c r="E27" s="57">
        <f t="shared" si="6"/>
        <v>42437</v>
      </c>
      <c r="F27" s="92">
        <v>1.66666E-2</v>
      </c>
      <c r="G27" s="57">
        <f t="shared" si="3"/>
        <v>707.2805042</v>
      </c>
      <c r="H27" s="94">
        <v>836.29700000000003</v>
      </c>
      <c r="I27" s="92">
        <v>0</v>
      </c>
      <c r="J27" s="94">
        <f t="shared" si="4"/>
        <v>-129.01649580000003</v>
      </c>
      <c r="K27" s="99">
        <f t="shared" si="5"/>
        <v>-129.01649580000003</v>
      </c>
    </row>
    <row r="28" spans="1:16" ht="63" thickBot="1" x14ac:dyDescent="0.4">
      <c r="A28" s="105" t="s">
        <v>69</v>
      </c>
      <c r="B28" s="106" t="s">
        <v>34</v>
      </c>
      <c r="C28" s="107">
        <v>1306</v>
      </c>
      <c r="D28" s="107">
        <v>1</v>
      </c>
      <c r="E28" s="57">
        <f t="shared" si="6"/>
        <v>1306</v>
      </c>
      <c r="F28" s="102">
        <v>1.6667000000000001E-2</v>
      </c>
      <c r="G28" s="89">
        <f t="shared" si="3"/>
        <v>21.767102000000001</v>
      </c>
      <c r="H28" s="101">
        <v>25.265999999999998</v>
      </c>
      <c r="I28" s="102">
        <v>0</v>
      </c>
      <c r="J28" s="101">
        <f t="shared" si="4"/>
        <v>-3.498897999999997</v>
      </c>
      <c r="K28" s="103">
        <f t="shared" si="5"/>
        <v>-3.498897999999997</v>
      </c>
    </row>
    <row r="29" spans="1:16" ht="42.6" thickBot="1" x14ac:dyDescent="0.4">
      <c r="A29" s="108" t="s">
        <v>29</v>
      </c>
      <c r="B29" s="108"/>
      <c r="C29" s="109">
        <f>SUM(C23)</f>
        <v>884516</v>
      </c>
      <c r="D29" s="110">
        <f>SUM(E29/C29)</f>
        <v>1.1271282825861828</v>
      </c>
      <c r="E29" s="111">
        <f>SUM(E23:E28)</f>
        <v>996963</v>
      </c>
      <c r="F29" s="112">
        <f>SUM(G29/E29)</f>
        <v>3.1931620318106091E-2</v>
      </c>
      <c r="G29" s="113">
        <f>SUM(G23:G28)</f>
        <v>31834.643987200001</v>
      </c>
      <c r="H29" s="114">
        <f>SUM(H23:H28)</f>
        <v>25640.366999999998</v>
      </c>
      <c r="I29" s="112">
        <f>SUM(I23:I28)</f>
        <v>0</v>
      </c>
      <c r="J29" s="114">
        <f>SUM(J23:J28)</f>
        <v>6194.276987199999</v>
      </c>
      <c r="K29" s="115">
        <f>SUM(K23:K28)</f>
        <v>6194.276987199999</v>
      </c>
    </row>
    <row r="30" spans="1:16" ht="21.6" thickBot="1" x14ac:dyDescent="0.4">
      <c r="A30" s="17"/>
      <c r="B30" s="13"/>
      <c r="C30" s="18"/>
      <c r="D30" s="19"/>
      <c r="E30" s="20"/>
      <c r="F30" s="21"/>
      <c r="G30" s="22"/>
      <c r="H30" s="104"/>
      <c r="I30" s="23"/>
      <c r="J30" s="104"/>
      <c r="K30" s="26"/>
    </row>
    <row r="31" spans="1:16" ht="21" x14ac:dyDescent="0.35">
      <c r="A31" s="166" t="s">
        <v>27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8"/>
    </row>
    <row r="32" spans="1:16" s="27" customFormat="1" ht="20.399999999999999" x14ac:dyDescent="0.35">
      <c r="A32" s="162" t="s">
        <v>0</v>
      </c>
      <c r="B32" s="163"/>
      <c r="C32" s="86">
        <v>53</v>
      </c>
      <c r="D32" s="54">
        <f>SUM(E32/C32)</f>
        <v>38772.289056603768</v>
      </c>
      <c r="E32" s="57">
        <f>SUM(E19)</f>
        <v>2054931.3199999998</v>
      </c>
      <c r="F32" s="44"/>
      <c r="G32" s="52">
        <f>SUM(G19)</f>
        <v>171752.64680240004</v>
      </c>
      <c r="H32" s="94">
        <f>SUM(H19)</f>
        <v>19193565.203000002</v>
      </c>
      <c r="I32" s="96">
        <f>SUM(I19)</f>
        <v>0</v>
      </c>
      <c r="J32" s="94">
        <f>SUM(J19)</f>
        <v>3919.8438024000025</v>
      </c>
      <c r="K32" s="99">
        <f>SUM(K19)</f>
        <v>3919.8438024000025</v>
      </c>
    </row>
    <row r="33" spans="1:11" s="27" customFormat="1" ht="20.399999999999999" x14ac:dyDescent="0.35">
      <c r="A33" s="162" t="s">
        <v>26</v>
      </c>
      <c r="B33" s="163"/>
      <c r="C33" s="86">
        <f>SUM(C29)</f>
        <v>884516</v>
      </c>
      <c r="D33" s="44"/>
      <c r="E33" s="57">
        <f>SUM(E29)</f>
        <v>996963</v>
      </c>
      <c r="F33" s="44"/>
      <c r="G33" s="52">
        <f>SUM(G29)</f>
        <v>31834.643987200001</v>
      </c>
      <c r="H33" s="94">
        <f>SUM(H29)</f>
        <v>25640.366999999998</v>
      </c>
      <c r="I33" s="96">
        <f>SUM(I29)</f>
        <v>0</v>
      </c>
      <c r="J33" s="94">
        <f>SUM(J29)</f>
        <v>6194.276987199999</v>
      </c>
      <c r="K33" s="99">
        <f>SUM(K29)</f>
        <v>6194.276987199999</v>
      </c>
    </row>
    <row r="34" spans="1:11" s="27" customFormat="1" ht="41.25" customHeight="1" thickBot="1" x14ac:dyDescent="0.4">
      <c r="A34" s="160" t="s">
        <v>28</v>
      </c>
      <c r="B34" s="161"/>
      <c r="C34" s="87">
        <f>SUM(C32:C33)</f>
        <v>884569</v>
      </c>
      <c r="D34" s="88">
        <f>SUM(E34/C34)</f>
        <v>3.450148399955232</v>
      </c>
      <c r="E34" s="89">
        <f>SUM(E32:E33)</f>
        <v>3051894.32</v>
      </c>
      <c r="F34" s="88">
        <f>SUM(G34/E34)</f>
        <v>6.6708499522879952E-2</v>
      </c>
      <c r="G34" s="90">
        <f>SUM(G32:G33)</f>
        <v>203587.29078960003</v>
      </c>
      <c r="H34" s="95">
        <f>SUM(H32:H33)</f>
        <v>19219205.57</v>
      </c>
      <c r="I34" s="97">
        <f>SUM(I32:I33)</f>
        <v>0</v>
      </c>
      <c r="J34" s="95">
        <f>SUM(J32:J33)</f>
        <v>10114.120789600001</v>
      </c>
      <c r="K34" s="100">
        <f>SUM(K32:K33)</f>
        <v>10114.120789600001</v>
      </c>
    </row>
    <row r="35" spans="1:11" ht="55.2" customHeight="1" x14ac:dyDescent="0.35">
      <c r="A35" s="14"/>
      <c r="B35" s="28"/>
      <c r="C35" s="29"/>
      <c r="D35" s="28"/>
      <c r="E35" s="30"/>
      <c r="F35" s="28"/>
      <c r="G35" s="28"/>
    </row>
    <row r="36" spans="1:11" ht="55.2" customHeight="1" x14ac:dyDescent="0.4">
      <c r="A36" s="17"/>
      <c r="B36" s="31"/>
      <c r="C36" s="29"/>
      <c r="D36" s="28"/>
      <c r="E36" s="30"/>
      <c r="F36" s="28"/>
      <c r="G36" s="32"/>
    </row>
    <row r="37" spans="1:11" ht="55.2" customHeight="1" x14ac:dyDescent="0.35">
      <c r="A37" s="33"/>
      <c r="E37" s="30"/>
    </row>
    <row r="38" spans="1:11" ht="55.2" customHeight="1" x14ac:dyDescent="0.35">
      <c r="A38" s="33"/>
      <c r="E38" s="30"/>
    </row>
    <row r="39" spans="1:11" ht="55.2" customHeight="1" x14ac:dyDescent="0.35">
      <c r="A39" s="33"/>
      <c r="E39" s="30"/>
    </row>
    <row r="40" spans="1:11" ht="55.2" customHeight="1" x14ac:dyDescent="0.35">
      <c r="A40" s="33"/>
      <c r="E40" s="30"/>
    </row>
    <row r="41" spans="1:11" ht="55.2" customHeight="1" x14ac:dyDescent="0.35">
      <c r="A41" s="33"/>
      <c r="E41" s="30"/>
    </row>
    <row r="42" spans="1:11" ht="55.2" customHeight="1" x14ac:dyDescent="0.35">
      <c r="A42" s="33"/>
      <c r="E42" s="30"/>
    </row>
    <row r="43" spans="1:11" ht="55.2" customHeight="1" x14ac:dyDescent="0.35">
      <c r="A43" s="33"/>
      <c r="E43" s="30"/>
    </row>
    <row r="44" spans="1:11" ht="55.2" customHeight="1" x14ac:dyDescent="0.35">
      <c r="A44" s="33"/>
      <c r="E44" s="30"/>
    </row>
    <row r="45" spans="1:11" ht="55.2" customHeight="1" x14ac:dyDescent="0.35">
      <c r="A45" s="33"/>
      <c r="E45" s="30"/>
    </row>
    <row r="46" spans="1:11" ht="55.2" customHeight="1" x14ac:dyDescent="0.35">
      <c r="A46" s="33"/>
      <c r="E46" s="30"/>
    </row>
    <row r="47" spans="1:11" ht="55.2" customHeight="1" x14ac:dyDescent="0.35">
      <c r="A47" s="33"/>
      <c r="E47" s="30"/>
    </row>
    <row r="48" spans="1:11" ht="55.2" customHeight="1" x14ac:dyDescent="0.35">
      <c r="A48" s="33"/>
      <c r="E48" s="30"/>
    </row>
    <row r="49" spans="1:5" ht="55.2" customHeight="1" x14ac:dyDescent="0.35">
      <c r="A49" s="33"/>
      <c r="E49" s="30"/>
    </row>
    <row r="50" spans="1:5" ht="55.2" customHeight="1" x14ac:dyDescent="0.35">
      <c r="A50" s="33"/>
      <c r="E50" s="30"/>
    </row>
    <row r="51" spans="1:5" ht="55.2" customHeight="1" x14ac:dyDescent="0.35">
      <c r="A51" s="33"/>
      <c r="E51" s="30"/>
    </row>
    <row r="52" spans="1:5" ht="55.2" customHeight="1" x14ac:dyDescent="0.35">
      <c r="A52" s="33"/>
      <c r="E52" s="30"/>
    </row>
    <row r="53" spans="1:5" ht="55.2" customHeight="1" x14ac:dyDescent="0.35">
      <c r="E53" s="30"/>
    </row>
    <row r="54" spans="1:5" ht="55.2" customHeight="1" x14ac:dyDescent="0.35">
      <c r="E54" s="30"/>
    </row>
    <row r="55" spans="1:5" ht="55.2" customHeight="1" x14ac:dyDescent="0.35">
      <c r="E55" s="30"/>
    </row>
    <row r="56" spans="1:5" ht="55.2" customHeight="1" x14ac:dyDescent="0.35">
      <c r="E56" s="30"/>
    </row>
    <row r="57" spans="1:5" ht="55.2" customHeight="1" x14ac:dyDescent="0.35">
      <c r="E57" s="30"/>
    </row>
    <row r="58" spans="1:5" ht="55.2" customHeight="1" x14ac:dyDescent="0.35">
      <c r="E58" s="30"/>
    </row>
    <row r="59" spans="1:5" ht="55.2" customHeight="1" x14ac:dyDescent="0.35">
      <c r="E59" s="30"/>
    </row>
    <row r="60" spans="1:5" ht="55.2" customHeight="1" x14ac:dyDescent="0.35">
      <c r="E60" s="30"/>
    </row>
    <row r="61" spans="1:5" ht="55.2" customHeight="1" x14ac:dyDescent="0.35">
      <c r="E61" s="30"/>
    </row>
    <row r="62" spans="1:5" ht="55.2" customHeight="1" x14ac:dyDescent="0.35">
      <c r="E62" s="30"/>
    </row>
    <row r="63" spans="1:5" ht="55.2" customHeight="1" x14ac:dyDescent="0.35">
      <c r="E63" s="30"/>
    </row>
    <row r="64" spans="1:5" ht="55.2" customHeight="1" x14ac:dyDescent="0.35">
      <c r="E64" s="30"/>
    </row>
    <row r="65" spans="5:5" ht="55.2" customHeight="1" x14ac:dyDescent="0.35">
      <c r="E65" s="30"/>
    </row>
    <row r="66" spans="5:5" ht="55.2" customHeight="1" x14ac:dyDescent="0.35">
      <c r="E66" s="30"/>
    </row>
    <row r="67" spans="5:5" ht="55.2" customHeight="1" x14ac:dyDescent="0.35">
      <c r="E67" s="30"/>
    </row>
    <row r="68" spans="5:5" ht="55.2" customHeight="1" x14ac:dyDescent="0.35">
      <c r="E68" s="30"/>
    </row>
    <row r="69" spans="5:5" ht="55.2" customHeight="1" x14ac:dyDescent="0.35">
      <c r="E69" s="30"/>
    </row>
    <row r="70" spans="5:5" ht="55.2" customHeight="1" x14ac:dyDescent="0.35">
      <c r="E70" s="30"/>
    </row>
    <row r="71" spans="5:5" ht="55.2" customHeight="1" x14ac:dyDescent="0.35">
      <c r="E71" s="30"/>
    </row>
    <row r="72" spans="5:5" ht="55.2" customHeight="1" x14ac:dyDescent="0.35">
      <c r="E72" s="30"/>
    </row>
    <row r="73" spans="5:5" ht="55.2" customHeight="1" x14ac:dyDescent="0.35">
      <c r="E73" s="30"/>
    </row>
    <row r="74" spans="5:5" ht="55.2" customHeight="1" x14ac:dyDescent="0.35">
      <c r="E74" s="30"/>
    </row>
    <row r="75" spans="5:5" ht="55.2" customHeight="1" x14ac:dyDescent="0.35">
      <c r="E75" s="30"/>
    </row>
    <row r="76" spans="5:5" ht="55.2" customHeight="1" x14ac:dyDescent="0.35">
      <c r="E76" s="30"/>
    </row>
    <row r="77" spans="5:5" ht="55.2" customHeight="1" x14ac:dyDescent="0.35">
      <c r="E77" s="30"/>
    </row>
    <row r="78" spans="5:5" ht="55.2" customHeight="1" x14ac:dyDescent="0.35">
      <c r="E78" s="30"/>
    </row>
    <row r="79" spans="5:5" ht="55.2" customHeight="1" x14ac:dyDescent="0.35">
      <c r="E79" s="30"/>
    </row>
    <row r="80" spans="5:5" ht="55.2" customHeight="1" x14ac:dyDescent="0.35">
      <c r="E80" s="30"/>
    </row>
    <row r="81" spans="5:5" ht="55.2" customHeight="1" x14ac:dyDescent="0.35">
      <c r="E81" s="30"/>
    </row>
    <row r="82" spans="5:5" ht="55.2" customHeight="1" x14ac:dyDescent="0.35">
      <c r="E82" s="30"/>
    </row>
    <row r="83" spans="5:5" ht="55.2" customHeight="1" x14ac:dyDescent="0.35">
      <c r="E83" s="30"/>
    </row>
    <row r="84" spans="5:5" ht="55.2" customHeight="1" x14ac:dyDescent="0.35">
      <c r="E84" s="30"/>
    </row>
    <row r="85" spans="5:5" ht="55.2" customHeight="1" x14ac:dyDescent="0.35">
      <c r="E85" s="30"/>
    </row>
    <row r="86" spans="5:5" ht="55.2" customHeight="1" x14ac:dyDescent="0.35">
      <c r="E86" s="30"/>
    </row>
    <row r="87" spans="5:5" ht="55.2" customHeight="1" x14ac:dyDescent="0.35">
      <c r="E87" s="30"/>
    </row>
    <row r="88" spans="5:5" ht="55.2" customHeight="1" x14ac:dyDescent="0.35">
      <c r="E88" s="30"/>
    </row>
    <row r="89" spans="5:5" ht="55.2" customHeight="1" x14ac:dyDescent="0.35">
      <c r="E89" s="30"/>
    </row>
    <row r="90" spans="5:5" ht="55.2" customHeight="1" x14ac:dyDescent="0.35">
      <c r="E90" s="30"/>
    </row>
    <row r="91" spans="5:5" ht="55.2" customHeight="1" x14ac:dyDescent="0.35">
      <c r="E91" s="30"/>
    </row>
    <row r="92" spans="5:5" ht="55.2" customHeight="1" x14ac:dyDescent="0.35">
      <c r="E92" s="30"/>
    </row>
    <row r="93" spans="5:5" ht="55.2" customHeight="1" x14ac:dyDescent="0.35">
      <c r="E93" s="30"/>
    </row>
    <row r="94" spans="5:5" ht="55.2" customHeight="1" x14ac:dyDescent="0.35">
      <c r="E94" s="30"/>
    </row>
    <row r="95" spans="5:5" ht="55.2" customHeight="1" x14ac:dyDescent="0.35">
      <c r="E95" s="30"/>
    </row>
    <row r="96" spans="5:5" ht="55.2" customHeight="1" x14ac:dyDescent="0.35">
      <c r="E96" s="30"/>
    </row>
    <row r="97" spans="5:5" ht="55.2" customHeight="1" x14ac:dyDescent="0.35">
      <c r="E97" s="30"/>
    </row>
    <row r="98" spans="5:5" ht="55.2" customHeight="1" x14ac:dyDescent="0.35">
      <c r="E98" s="30"/>
    </row>
    <row r="99" spans="5:5" ht="55.2" customHeight="1" x14ac:dyDescent="0.35">
      <c r="E99" s="30"/>
    </row>
    <row r="100" spans="5:5" ht="55.2" customHeight="1" x14ac:dyDescent="0.35">
      <c r="E100" s="30"/>
    </row>
    <row r="101" spans="5:5" ht="55.2" customHeight="1" x14ac:dyDescent="0.35">
      <c r="E101" s="30"/>
    </row>
    <row r="102" spans="5:5" ht="55.2" customHeight="1" x14ac:dyDescent="0.35">
      <c r="E102" s="30"/>
    </row>
    <row r="103" spans="5:5" ht="55.2" customHeight="1" x14ac:dyDescent="0.35">
      <c r="E103" s="30"/>
    </row>
    <row r="104" spans="5:5" ht="55.2" customHeight="1" x14ac:dyDescent="0.35">
      <c r="E104" s="30"/>
    </row>
    <row r="105" spans="5:5" ht="55.2" customHeight="1" x14ac:dyDescent="0.35">
      <c r="E105" s="30"/>
    </row>
    <row r="106" spans="5:5" ht="55.2" customHeight="1" x14ac:dyDescent="0.35">
      <c r="E106" s="30"/>
    </row>
    <row r="107" spans="5:5" ht="55.2" customHeight="1" x14ac:dyDescent="0.35">
      <c r="E107" s="30"/>
    </row>
    <row r="108" spans="5:5" ht="55.2" customHeight="1" x14ac:dyDescent="0.35">
      <c r="E108" s="30"/>
    </row>
    <row r="109" spans="5:5" ht="55.2" customHeight="1" x14ac:dyDescent="0.35">
      <c r="E109" s="30"/>
    </row>
    <row r="110" spans="5:5" ht="55.2" customHeight="1" x14ac:dyDescent="0.35">
      <c r="E110" s="30"/>
    </row>
    <row r="111" spans="5:5" ht="55.2" customHeight="1" thickBot="1" x14ac:dyDescent="0.4">
      <c r="E111" s="30"/>
    </row>
    <row r="112" spans="5:5" ht="55.2" customHeight="1" x14ac:dyDescent="0.35"/>
  </sheetData>
  <mergeCells count="11">
    <mergeCell ref="A2:K2"/>
    <mergeCell ref="A21:K21"/>
    <mergeCell ref="A3:K3"/>
    <mergeCell ref="A12:K12"/>
    <mergeCell ref="A22:K22"/>
    <mergeCell ref="A19:B19"/>
    <mergeCell ref="A34:B34"/>
    <mergeCell ref="A32:B32"/>
    <mergeCell ref="A33:B33"/>
    <mergeCell ref="A11:B11"/>
    <mergeCell ref="A31:K31"/>
  </mergeCells>
  <phoneticPr fontId="0" type="noConversion"/>
  <pageMargins left="0.25" right="0.25" top="0.25" bottom="0.25" header="0.3" footer="0.3"/>
  <pageSetup scale="40" orientation="landscape" r:id="rId1"/>
  <headerFooter alignWithMargins="0">
    <oddHeader xml:space="preserve">&amp;L&amp;"Arial,Bold"&amp;11#0584-0492, &amp;"Arial,Regular"SNAP Repayment Demand and Program Disqualification&amp;RJanuary 2011
</oddHeader>
    <oddFooter>Page &amp;P of &amp;N</oddFooter>
  </headerFooter>
  <ignoredErrors>
    <ignoredError sqref="E16 E11 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zoomScale="40" zoomScaleNormal="40" zoomScaleSheetLayoutView="80" workbookViewId="0">
      <selection activeCell="I9" sqref="I9"/>
    </sheetView>
  </sheetViews>
  <sheetFormatPr defaultColWidth="22" defaultRowHeight="55.2" customHeight="1" thickBottom="1" x14ac:dyDescent="0.4"/>
  <cols>
    <col min="1" max="1" width="47.33203125" style="8" customWidth="1"/>
    <col min="2" max="2" width="25.109375" style="8" customWidth="1"/>
    <col min="3" max="3" width="25" style="8" customWidth="1"/>
    <col min="4" max="4" width="23.88671875" style="8" customWidth="1"/>
    <col min="5" max="5" width="30.44140625" style="34" customWidth="1"/>
    <col min="6" max="7" width="22.109375" style="8" bestFit="1" customWidth="1"/>
    <col min="8" max="16384" width="22" style="8"/>
  </cols>
  <sheetData>
    <row r="1" spans="1:10" s="10" customFormat="1" ht="84.6" thickBot="1" x14ac:dyDescent="0.45">
      <c r="A1" s="39" t="s">
        <v>1</v>
      </c>
      <c r="B1" s="40" t="s">
        <v>30</v>
      </c>
      <c r="C1" s="40" t="s">
        <v>6</v>
      </c>
      <c r="D1" s="40" t="s">
        <v>7</v>
      </c>
      <c r="E1" s="41" t="s">
        <v>71</v>
      </c>
      <c r="F1" s="41" t="s">
        <v>8</v>
      </c>
      <c r="G1" s="42" t="s">
        <v>70</v>
      </c>
    </row>
    <row r="2" spans="1:10" ht="21" x14ac:dyDescent="0.35">
      <c r="A2" s="169" t="s">
        <v>15</v>
      </c>
      <c r="B2" s="170"/>
      <c r="C2" s="170"/>
      <c r="D2" s="170"/>
      <c r="E2" s="170"/>
      <c r="F2" s="170"/>
      <c r="G2" s="170"/>
    </row>
    <row r="3" spans="1:10" ht="55.2" customHeight="1" thickBot="1" x14ac:dyDescent="0.4">
      <c r="A3" s="176" t="s">
        <v>16</v>
      </c>
      <c r="B3" s="177"/>
      <c r="C3" s="177"/>
      <c r="D3" s="177"/>
      <c r="E3" s="177"/>
      <c r="F3" s="177"/>
      <c r="G3" s="177"/>
    </row>
    <row r="4" spans="1:10" ht="57.75" customHeight="1" x14ac:dyDescent="0.35">
      <c r="A4" s="47" t="s">
        <v>11</v>
      </c>
      <c r="B4" s="50" t="s">
        <v>33</v>
      </c>
      <c r="C4" s="43">
        <v>53</v>
      </c>
      <c r="D4" s="53">
        <v>16688.98</v>
      </c>
      <c r="E4" s="53">
        <v>884516</v>
      </c>
      <c r="F4" s="60">
        <v>0.1336</v>
      </c>
      <c r="G4" s="56">
        <f>SUM(E4*F4)</f>
        <v>118171.3376</v>
      </c>
      <c r="J4" s="9"/>
    </row>
    <row r="5" spans="1:10" ht="40.799999999999997" x14ac:dyDescent="0.35">
      <c r="A5" s="48" t="s">
        <v>12</v>
      </c>
      <c r="B5" s="51" t="s">
        <v>32</v>
      </c>
      <c r="C5" s="44">
        <v>53</v>
      </c>
      <c r="D5" s="54">
        <v>825.34</v>
      </c>
      <c r="E5" s="54">
        <f>38689+1541</f>
        <v>40230</v>
      </c>
      <c r="F5" s="61">
        <v>0.1336</v>
      </c>
      <c r="G5" s="57">
        <f t="shared" ref="G5:G10" si="0">SUM(E5*F5)</f>
        <v>5374.7280000000001</v>
      </c>
    </row>
    <row r="6" spans="1:10" ht="62.4" x14ac:dyDescent="0.35">
      <c r="A6" s="49" t="s">
        <v>62</v>
      </c>
      <c r="B6" s="51" t="s">
        <v>34</v>
      </c>
      <c r="C6" s="45">
        <v>53</v>
      </c>
      <c r="D6" s="54">
        <v>759.05</v>
      </c>
      <c r="E6" s="54">
        <f>46514</f>
        <v>46514</v>
      </c>
      <c r="F6" s="61">
        <v>0.16667000000000001</v>
      </c>
      <c r="G6" s="57">
        <f t="shared" si="0"/>
        <v>7752.4883800000007</v>
      </c>
    </row>
    <row r="7" spans="1:10" ht="62.4" x14ac:dyDescent="0.35">
      <c r="A7" s="49" t="s">
        <v>63</v>
      </c>
      <c r="B7" s="51" t="s">
        <v>34</v>
      </c>
      <c r="C7" s="45">
        <v>53</v>
      </c>
      <c r="D7" s="54">
        <v>24.64</v>
      </c>
      <c r="E7" s="54">
        <v>1541</v>
      </c>
      <c r="F7" s="61">
        <v>8.3500000000000005E-2</v>
      </c>
      <c r="G7" s="57">
        <f t="shared" si="0"/>
        <v>128.67350000000002</v>
      </c>
      <c r="J7" s="9"/>
    </row>
    <row r="8" spans="1:10" ht="61.8" x14ac:dyDescent="0.35">
      <c r="A8" s="49" t="s">
        <v>64</v>
      </c>
      <c r="B8" s="51" t="s">
        <v>38</v>
      </c>
      <c r="C8" s="45">
        <v>53</v>
      </c>
      <c r="D8" s="54">
        <v>877.62</v>
      </c>
      <c r="E8" s="54">
        <v>57461</v>
      </c>
      <c r="F8" s="61">
        <v>8.3500000000000005E-2</v>
      </c>
      <c r="G8" s="57">
        <f t="shared" si="0"/>
        <v>4797.9935000000005</v>
      </c>
      <c r="J8" s="9"/>
    </row>
    <row r="9" spans="1:10" ht="82.8" x14ac:dyDescent="0.4">
      <c r="A9" s="49" t="s">
        <v>65</v>
      </c>
      <c r="B9" s="51" t="s">
        <v>39</v>
      </c>
      <c r="C9" s="45">
        <v>53</v>
      </c>
      <c r="D9" s="54">
        <v>96.08</v>
      </c>
      <c r="E9" s="54">
        <v>6895.32</v>
      </c>
      <c r="F9" s="61">
        <v>0.16667000000000001</v>
      </c>
      <c r="G9" s="57">
        <f t="shared" si="0"/>
        <v>1149.2429844000001</v>
      </c>
      <c r="J9" s="11"/>
    </row>
    <row r="10" spans="1:10" ht="82.8" x14ac:dyDescent="0.35">
      <c r="A10" s="49" t="s">
        <v>66</v>
      </c>
      <c r="B10" s="51" t="s">
        <v>35</v>
      </c>
      <c r="C10" s="45">
        <v>53</v>
      </c>
      <c r="D10" s="54">
        <v>800.7</v>
      </c>
      <c r="E10" s="54">
        <v>46514</v>
      </c>
      <c r="F10" s="61">
        <v>4.1667000000000003E-2</v>
      </c>
      <c r="G10" s="57">
        <f t="shared" si="0"/>
        <v>1938.0988380000001</v>
      </c>
    </row>
    <row r="11" spans="1:10" ht="41.25" customHeight="1" thickBot="1" x14ac:dyDescent="0.4">
      <c r="A11" s="164" t="s">
        <v>21</v>
      </c>
      <c r="B11" s="165"/>
      <c r="C11" s="46">
        <v>53</v>
      </c>
      <c r="D11" s="55">
        <f>SUM(D4:D10)</f>
        <v>20072.41</v>
      </c>
      <c r="E11" s="55">
        <f>SUM(E4:E10)</f>
        <v>1083671.3199999998</v>
      </c>
      <c r="F11" s="62">
        <f>SUM(G11/E11)</f>
        <v>0.12855610389541366</v>
      </c>
      <c r="G11" s="58">
        <f>SUM(G4:G10)</f>
        <v>139312.56280240003</v>
      </c>
    </row>
    <row r="12" spans="1:10" ht="21.6" thickBot="1" x14ac:dyDescent="0.4">
      <c r="A12" s="179" t="s">
        <v>31</v>
      </c>
      <c r="B12" s="180"/>
      <c r="C12" s="180"/>
      <c r="D12" s="180"/>
      <c r="E12" s="181"/>
      <c r="F12" s="181"/>
      <c r="G12" s="181"/>
    </row>
    <row r="13" spans="1:10" s="10" customFormat="1" ht="84.6" thickBot="1" x14ac:dyDescent="0.45">
      <c r="A13" s="63" t="s">
        <v>1</v>
      </c>
      <c r="B13" s="64"/>
      <c r="C13" s="66" t="s">
        <v>9</v>
      </c>
      <c r="D13" s="66" t="s">
        <v>10</v>
      </c>
      <c r="E13" s="69" t="s">
        <v>18</v>
      </c>
      <c r="F13" s="72" t="s">
        <v>19</v>
      </c>
      <c r="G13" s="75" t="s">
        <v>20</v>
      </c>
    </row>
    <row r="14" spans="1:10" ht="42.6" thickBot="1" x14ac:dyDescent="0.4">
      <c r="A14" s="119" t="s">
        <v>67</v>
      </c>
      <c r="B14" s="120" t="s">
        <v>36</v>
      </c>
      <c r="C14" s="116">
        <v>53</v>
      </c>
      <c r="D14" s="117">
        <f>SUM(E14/C14)</f>
        <v>16688.981132075471</v>
      </c>
      <c r="E14" s="121">
        <f>E4</f>
        <v>884516</v>
      </c>
      <c r="F14" s="122">
        <v>3.3399999999999999E-2</v>
      </c>
      <c r="G14" s="123">
        <f>SUM(E14*F14)</f>
        <v>29542.8344</v>
      </c>
      <c r="I14" s="9"/>
    </row>
    <row r="15" spans="1:10" ht="42" x14ac:dyDescent="0.35">
      <c r="A15" s="126" t="s">
        <v>68</v>
      </c>
      <c r="B15" s="127" t="s">
        <v>36</v>
      </c>
      <c r="C15" s="128">
        <v>53</v>
      </c>
      <c r="D15" s="80">
        <v>1626.04</v>
      </c>
      <c r="E15" s="70">
        <f>E5+E6</f>
        <v>86744</v>
      </c>
      <c r="F15" s="73">
        <v>3.3399999999999999E-2</v>
      </c>
      <c r="G15" s="76">
        <f>SUM(E15*F15)</f>
        <v>2897.2496000000001</v>
      </c>
    </row>
    <row r="16" spans="1:10" ht="42.6" thickBot="1" x14ac:dyDescent="0.4">
      <c r="A16" s="129" t="s">
        <v>22</v>
      </c>
      <c r="B16" s="65"/>
      <c r="C16" s="67">
        <v>53</v>
      </c>
      <c r="D16" s="68">
        <f>SUM(D14:D15)</f>
        <v>18315.021132075472</v>
      </c>
      <c r="E16" s="71">
        <f>SUM(E14:E15)</f>
        <v>971260</v>
      </c>
      <c r="F16" s="74">
        <f>SUM(G16/E16)</f>
        <v>3.3399999999999999E-2</v>
      </c>
      <c r="G16" s="77">
        <f>SUM(G14:G15)</f>
        <v>32440.083999999999</v>
      </c>
    </row>
    <row r="17" spans="1:12" ht="21.6" thickBot="1" x14ac:dyDescent="0.4">
      <c r="A17" s="118"/>
      <c r="B17" s="14"/>
      <c r="C17" s="25"/>
      <c r="D17" s="24"/>
      <c r="E17" s="21"/>
      <c r="F17" s="21"/>
      <c r="G17" s="22"/>
    </row>
    <row r="18" spans="1:12" s="10" customFormat="1" ht="84.6" thickBot="1" x14ac:dyDescent="0.45">
      <c r="A18" s="83" t="s">
        <v>1</v>
      </c>
      <c r="B18" s="137" t="s">
        <v>30</v>
      </c>
      <c r="C18" s="154" t="s">
        <v>6</v>
      </c>
      <c r="D18" s="137" t="s">
        <v>7</v>
      </c>
      <c r="E18" s="136" t="s">
        <v>24</v>
      </c>
      <c r="F18" s="40" t="s">
        <v>8</v>
      </c>
      <c r="G18" s="135" t="s">
        <v>25</v>
      </c>
      <c r="H18" s="11"/>
    </row>
    <row r="19" spans="1:12" ht="41.25" customHeight="1" thickBot="1" x14ac:dyDescent="0.4">
      <c r="A19" s="187" t="s">
        <v>23</v>
      </c>
      <c r="B19" s="188"/>
      <c r="C19" s="155">
        <v>53</v>
      </c>
      <c r="D19" s="130">
        <f>SUM(E19/C19)</f>
        <v>38772.289056603768</v>
      </c>
      <c r="E19" s="157">
        <f>SUM(E11+E16)</f>
        <v>2054931.3199999998</v>
      </c>
      <c r="F19" s="131">
        <f>SUM(G19/E19)</f>
        <v>8.3580723662530998E-2</v>
      </c>
      <c r="G19" s="132">
        <f>SUM(G11+G16)</f>
        <v>171752.64680240004</v>
      </c>
    </row>
    <row r="20" spans="1:12" s="10" customFormat="1" ht="84.6" thickBot="1" x14ac:dyDescent="0.45">
      <c r="A20" s="83" t="s">
        <v>1</v>
      </c>
      <c r="B20" s="137" t="s">
        <v>30</v>
      </c>
      <c r="C20" s="156" t="s">
        <v>6</v>
      </c>
      <c r="D20" s="159" t="s">
        <v>7</v>
      </c>
      <c r="E20" s="158" t="s">
        <v>24</v>
      </c>
      <c r="F20" s="35" t="s">
        <v>8</v>
      </c>
      <c r="G20" s="36" t="s">
        <v>70</v>
      </c>
    </row>
    <row r="21" spans="1:12" ht="21" x14ac:dyDescent="0.35">
      <c r="A21" s="172" t="s">
        <v>17</v>
      </c>
      <c r="B21" s="173"/>
      <c r="C21" s="173"/>
      <c r="D21" s="174"/>
      <c r="E21" s="173"/>
      <c r="F21" s="173"/>
      <c r="G21" s="173"/>
    </row>
    <row r="22" spans="1:12" ht="21.6" thickBot="1" x14ac:dyDescent="0.4">
      <c r="A22" s="183" t="s">
        <v>16</v>
      </c>
      <c r="B22" s="184"/>
      <c r="C22" s="185"/>
      <c r="D22" s="185"/>
      <c r="E22" s="185"/>
      <c r="F22" s="185"/>
      <c r="G22" s="185"/>
    </row>
    <row r="23" spans="1:12" ht="21" thickBot="1" x14ac:dyDescent="0.4">
      <c r="A23" s="15" t="s">
        <v>11</v>
      </c>
      <c r="B23" s="84" t="s">
        <v>33</v>
      </c>
      <c r="C23" s="53">
        <v>884516</v>
      </c>
      <c r="D23" s="53">
        <v>1</v>
      </c>
      <c r="E23" s="56">
        <f>E4</f>
        <v>884516</v>
      </c>
      <c r="F23" s="91">
        <v>3.3399999999999999E-2</v>
      </c>
      <c r="G23" s="56">
        <f t="shared" ref="G23:G28" si="1">SUM(E23*F23)</f>
        <v>29542.8344</v>
      </c>
    </row>
    <row r="24" spans="1:12" ht="40.799999999999997" x14ac:dyDescent="0.35">
      <c r="A24" s="81" t="s">
        <v>12</v>
      </c>
      <c r="B24" s="85" t="s">
        <v>32</v>
      </c>
      <c r="C24" s="54">
        <v>43743</v>
      </c>
      <c r="D24" s="54">
        <v>1</v>
      </c>
      <c r="E24" s="57">
        <f>SUM(C24*D24)</f>
        <v>43743</v>
      </c>
      <c r="F24" s="92">
        <v>1.6667000000000001E-2</v>
      </c>
      <c r="G24" s="57">
        <f t="shared" si="1"/>
        <v>729.06458100000009</v>
      </c>
      <c r="I24" s="9"/>
      <c r="L24" s="9"/>
    </row>
    <row r="25" spans="1:12" ht="40.799999999999997" x14ac:dyDescent="0.35">
      <c r="A25" s="81" t="s">
        <v>13</v>
      </c>
      <c r="B25" s="81" t="s">
        <v>37</v>
      </c>
      <c r="C25" s="54">
        <v>18112</v>
      </c>
      <c r="D25" s="54">
        <v>1</v>
      </c>
      <c r="E25" s="57">
        <f t="shared" ref="E25:E28" si="2">SUM(C25*D25)</f>
        <v>18112</v>
      </c>
      <c r="F25" s="92">
        <v>3.3399999999999999E-2</v>
      </c>
      <c r="G25" s="57">
        <f t="shared" si="1"/>
        <v>604.94079999999997</v>
      </c>
    </row>
    <row r="26" spans="1:12" ht="40.799999999999997" x14ac:dyDescent="0.35">
      <c r="A26" s="81" t="s">
        <v>14</v>
      </c>
      <c r="B26" s="81" t="s">
        <v>37</v>
      </c>
      <c r="C26" s="54">
        <v>6849</v>
      </c>
      <c r="D26" s="54">
        <v>1</v>
      </c>
      <c r="E26" s="57">
        <f t="shared" si="2"/>
        <v>6849</v>
      </c>
      <c r="F26" s="92">
        <v>3.3399999999999999E-2</v>
      </c>
      <c r="G26" s="57">
        <f t="shared" si="1"/>
        <v>228.75659999999999</v>
      </c>
    </row>
    <row r="27" spans="1:12" ht="62.4" x14ac:dyDescent="0.35">
      <c r="A27" s="82" t="s">
        <v>62</v>
      </c>
      <c r="B27" s="81" t="s">
        <v>34</v>
      </c>
      <c r="C27" s="54">
        <v>42437</v>
      </c>
      <c r="D27" s="54">
        <v>1</v>
      </c>
      <c r="E27" s="57">
        <f t="shared" si="2"/>
        <v>42437</v>
      </c>
      <c r="F27" s="92">
        <v>1.66666E-2</v>
      </c>
      <c r="G27" s="57">
        <f t="shared" si="1"/>
        <v>707.2805042</v>
      </c>
    </row>
    <row r="28" spans="1:12" ht="63" thickBot="1" x14ac:dyDescent="0.4">
      <c r="A28" s="105" t="s">
        <v>69</v>
      </c>
      <c r="B28" s="106" t="s">
        <v>34</v>
      </c>
      <c r="C28" s="107">
        <v>1306</v>
      </c>
      <c r="D28" s="107">
        <v>1</v>
      </c>
      <c r="E28" s="57">
        <f t="shared" si="2"/>
        <v>1306</v>
      </c>
      <c r="F28" s="102">
        <v>1.6667000000000001E-2</v>
      </c>
      <c r="G28" s="89">
        <f t="shared" si="1"/>
        <v>21.767102000000001</v>
      </c>
    </row>
    <row r="29" spans="1:12" ht="42.6" thickBot="1" x14ac:dyDescent="0.4">
      <c r="A29" s="108" t="s">
        <v>29</v>
      </c>
      <c r="B29" s="108"/>
      <c r="C29" s="109">
        <f>SUM(C23)</f>
        <v>884516</v>
      </c>
      <c r="D29" s="110">
        <f>SUM(E29/C29)</f>
        <v>1.1271282825861828</v>
      </c>
      <c r="E29" s="111">
        <f>SUM(E23:E28)</f>
        <v>996963</v>
      </c>
      <c r="F29" s="112">
        <f>SUM(G29/E29)</f>
        <v>3.1931620318106091E-2</v>
      </c>
      <c r="G29" s="113">
        <f>SUM(G23:G28)</f>
        <v>31834.643987200001</v>
      </c>
    </row>
    <row r="30" spans="1:12" ht="21.6" thickBot="1" x14ac:dyDescent="0.4">
      <c r="A30" s="17"/>
      <c r="B30" s="13"/>
      <c r="C30" s="18"/>
      <c r="D30" s="19"/>
      <c r="E30" s="20"/>
      <c r="F30" s="21"/>
      <c r="G30" s="22"/>
    </row>
    <row r="31" spans="1:12" ht="21" x14ac:dyDescent="0.35">
      <c r="A31" s="166" t="s">
        <v>27</v>
      </c>
      <c r="B31" s="167"/>
      <c r="C31" s="167"/>
      <c r="D31" s="167"/>
      <c r="E31" s="167"/>
      <c r="F31" s="167"/>
      <c r="G31" s="167"/>
    </row>
    <row r="32" spans="1:12" s="27" customFormat="1" ht="20.399999999999999" x14ac:dyDescent="0.35">
      <c r="A32" s="162" t="s">
        <v>0</v>
      </c>
      <c r="B32" s="163"/>
      <c r="C32" s="86">
        <v>53</v>
      </c>
      <c r="D32" s="54">
        <f>SUM(E32/C32)</f>
        <v>38772.289056603768</v>
      </c>
      <c r="E32" s="57">
        <f>SUM(E19)</f>
        <v>2054931.3199999998</v>
      </c>
      <c r="F32" s="44"/>
      <c r="G32" s="52">
        <f>SUM(G19)</f>
        <v>171752.64680240004</v>
      </c>
    </row>
    <row r="33" spans="1:7" s="27" customFormat="1" ht="20.399999999999999" x14ac:dyDescent="0.35">
      <c r="A33" s="162" t="s">
        <v>26</v>
      </c>
      <c r="B33" s="163"/>
      <c r="C33" s="86">
        <f>SUM(C29)</f>
        <v>884516</v>
      </c>
      <c r="D33" s="44"/>
      <c r="E33" s="57">
        <f>SUM(E29)</f>
        <v>996963</v>
      </c>
      <c r="F33" s="44"/>
      <c r="G33" s="52">
        <f>SUM(G29)</f>
        <v>31834.643987200001</v>
      </c>
    </row>
    <row r="34" spans="1:7" s="27" customFormat="1" ht="41.25" customHeight="1" thickBot="1" x14ac:dyDescent="0.4">
      <c r="A34" s="160" t="s">
        <v>28</v>
      </c>
      <c r="B34" s="161"/>
      <c r="C34" s="87">
        <f>SUM(C32:C33)</f>
        <v>884569</v>
      </c>
      <c r="D34" s="88">
        <f>SUM(E34/C34)</f>
        <v>3.450148399955232</v>
      </c>
      <c r="E34" s="89">
        <f>SUM(E32:E33)</f>
        <v>3051894.32</v>
      </c>
      <c r="F34" s="88">
        <f>SUM(G34/E34)</f>
        <v>6.6708499522879952E-2</v>
      </c>
      <c r="G34" s="90">
        <f>SUM(G32:G33)</f>
        <v>203587.29078960003</v>
      </c>
    </row>
    <row r="35" spans="1:7" ht="55.2" customHeight="1" x14ac:dyDescent="0.35">
      <c r="A35" s="14"/>
      <c r="B35" s="28"/>
      <c r="C35" s="29"/>
      <c r="D35" s="28"/>
      <c r="E35" s="30"/>
      <c r="F35" s="28"/>
      <c r="G35" s="28"/>
    </row>
    <row r="36" spans="1:7" ht="55.2" customHeight="1" x14ac:dyDescent="0.4">
      <c r="A36" s="17"/>
      <c r="B36" s="31"/>
      <c r="C36" s="29"/>
      <c r="D36" s="28"/>
      <c r="E36" s="30"/>
      <c r="F36" s="28"/>
      <c r="G36" s="32"/>
    </row>
    <row r="37" spans="1:7" ht="55.2" customHeight="1" x14ac:dyDescent="0.35">
      <c r="A37" s="33"/>
      <c r="E37" s="30"/>
    </row>
    <row r="38" spans="1:7" ht="55.2" customHeight="1" x14ac:dyDescent="0.35">
      <c r="A38" s="33"/>
      <c r="E38" s="30"/>
    </row>
    <row r="39" spans="1:7" ht="55.2" customHeight="1" x14ac:dyDescent="0.35">
      <c r="A39" s="33"/>
      <c r="E39" s="30"/>
    </row>
    <row r="40" spans="1:7" ht="55.2" customHeight="1" x14ac:dyDescent="0.35">
      <c r="A40" s="33"/>
      <c r="E40" s="30"/>
    </row>
    <row r="41" spans="1:7" ht="55.2" customHeight="1" x14ac:dyDescent="0.35">
      <c r="A41" s="33"/>
      <c r="E41" s="30"/>
    </row>
    <row r="42" spans="1:7" ht="55.2" customHeight="1" x14ac:dyDescent="0.35">
      <c r="A42" s="33"/>
      <c r="E42" s="30"/>
    </row>
    <row r="43" spans="1:7" ht="55.2" customHeight="1" x14ac:dyDescent="0.35">
      <c r="A43" s="33"/>
      <c r="E43" s="30"/>
    </row>
    <row r="44" spans="1:7" ht="55.2" customHeight="1" x14ac:dyDescent="0.35">
      <c r="A44" s="33"/>
      <c r="E44" s="30"/>
    </row>
    <row r="45" spans="1:7" ht="55.2" customHeight="1" x14ac:dyDescent="0.35">
      <c r="A45" s="33"/>
      <c r="E45" s="30"/>
    </row>
    <row r="46" spans="1:7" ht="55.2" customHeight="1" x14ac:dyDescent="0.35">
      <c r="A46" s="33"/>
      <c r="E46" s="30"/>
    </row>
    <row r="47" spans="1:7" ht="55.2" customHeight="1" x14ac:dyDescent="0.35">
      <c r="A47" s="33"/>
      <c r="E47" s="30"/>
    </row>
    <row r="48" spans="1:7" ht="55.2" customHeight="1" x14ac:dyDescent="0.35">
      <c r="A48" s="33"/>
      <c r="E48" s="30"/>
    </row>
    <row r="49" spans="1:5" ht="55.2" customHeight="1" x14ac:dyDescent="0.35">
      <c r="A49" s="33"/>
      <c r="E49" s="30"/>
    </row>
    <row r="50" spans="1:5" ht="55.2" customHeight="1" x14ac:dyDescent="0.35">
      <c r="A50" s="33"/>
      <c r="E50" s="30"/>
    </row>
    <row r="51" spans="1:5" ht="55.2" customHeight="1" x14ac:dyDescent="0.35">
      <c r="A51" s="33"/>
      <c r="E51" s="30"/>
    </row>
    <row r="52" spans="1:5" ht="55.2" customHeight="1" x14ac:dyDescent="0.35">
      <c r="A52" s="33"/>
      <c r="E52" s="30"/>
    </row>
    <row r="53" spans="1:5" ht="55.2" customHeight="1" x14ac:dyDescent="0.35">
      <c r="E53" s="30"/>
    </row>
    <row r="54" spans="1:5" ht="55.2" customHeight="1" x14ac:dyDescent="0.35">
      <c r="E54" s="30"/>
    </row>
    <row r="55" spans="1:5" ht="55.2" customHeight="1" x14ac:dyDescent="0.35">
      <c r="E55" s="30"/>
    </row>
    <row r="56" spans="1:5" ht="55.2" customHeight="1" x14ac:dyDescent="0.35">
      <c r="E56" s="30"/>
    </row>
    <row r="57" spans="1:5" ht="55.2" customHeight="1" x14ac:dyDescent="0.35">
      <c r="E57" s="30"/>
    </row>
    <row r="58" spans="1:5" ht="55.2" customHeight="1" x14ac:dyDescent="0.35">
      <c r="E58" s="30"/>
    </row>
    <row r="59" spans="1:5" ht="55.2" customHeight="1" x14ac:dyDescent="0.35">
      <c r="E59" s="30"/>
    </row>
    <row r="60" spans="1:5" ht="55.2" customHeight="1" x14ac:dyDescent="0.35">
      <c r="E60" s="30"/>
    </row>
    <row r="61" spans="1:5" ht="55.2" customHeight="1" x14ac:dyDescent="0.35">
      <c r="E61" s="30"/>
    </row>
    <row r="62" spans="1:5" ht="55.2" customHeight="1" x14ac:dyDescent="0.35">
      <c r="E62" s="30"/>
    </row>
    <row r="63" spans="1:5" ht="55.2" customHeight="1" x14ac:dyDescent="0.35">
      <c r="E63" s="30"/>
    </row>
    <row r="64" spans="1:5" ht="55.2" customHeight="1" x14ac:dyDescent="0.35">
      <c r="E64" s="30"/>
    </row>
    <row r="65" spans="5:5" ht="55.2" customHeight="1" x14ac:dyDescent="0.35">
      <c r="E65" s="30"/>
    </row>
    <row r="66" spans="5:5" ht="55.2" customHeight="1" x14ac:dyDescent="0.35">
      <c r="E66" s="30"/>
    </row>
    <row r="67" spans="5:5" ht="55.2" customHeight="1" x14ac:dyDescent="0.35">
      <c r="E67" s="30"/>
    </row>
    <row r="68" spans="5:5" ht="55.2" customHeight="1" x14ac:dyDescent="0.35">
      <c r="E68" s="30"/>
    </row>
    <row r="69" spans="5:5" ht="55.2" customHeight="1" x14ac:dyDescent="0.35">
      <c r="E69" s="30"/>
    </row>
    <row r="70" spans="5:5" ht="55.2" customHeight="1" x14ac:dyDescent="0.35">
      <c r="E70" s="30"/>
    </row>
    <row r="71" spans="5:5" ht="55.2" customHeight="1" x14ac:dyDescent="0.35">
      <c r="E71" s="30"/>
    </row>
    <row r="72" spans="5:5" ht="55.2" customHeight="1" x14ac:dyDescent="0.35">
      <c r="E72" s="30"/>
    </row>
    <row r="73" spans="5:5" ht="55.2" customHeight="1" x14ac:dyDescent="0.35">
      <c r="E73" s="30"/>
    </row>
    <row r="74" spans="5:5" ht="55.2" customHeight="1" x14ac:dyDescent="0.35">
      <c r="E74" s="30"/>
    </row>
    <row r="75" spans="5:5" ht="55.2" customHeight="1" x14ac:dyDescent="0.35">
      <c r="E75" s="30"/>
    </row>
    <row r="76" spans="5:5" ht="55.2" customHeight="1" x14ac:dyDescent="0.35">
      <c r="E76" s="30"/>
    </row>
    <row r="77" spans="5:5" ht="55.2" customHeight="1" x14ac:dyDescent="0.35">
      <c r="E77" s="30"/>
    </row>
    <row r="78" spans="5:5" ht="55.2" customHeight="1" x14ac:dyDescent="0.35">
      <c r="E78" s="30"/>
    </row>
    <row r="79" spans="5:5" ht="55.2" customHeight="1" x14ac:dyDescent="0.35">
      <c r="E79" s="30"/>
    </row>
    <row r="80" spans="5:5" ht="55.2" customHeight="1" x14ac:dyDescent="0.35">
      <c r="E80" s="30"/>
    </row>
    <row r="81" spans="5:5" ht="55.2" customHeight="1" x14ac:dyDescent="0.35">
      <c r="E81" s="30"/>
    </row>
    <row r="82" spans="5:5" ht="55.2" customHeight="1" x14ac:dyDescent="0.35">
      <c r="E82" s="30"/>
    </row>
    <row r="83" spans="5:5" ht="55.2" customHeight="1" x14ac:dyDescent="0.35">
      <c r="E83" s="30"/>
    </row>
    <row r="84" spans="5:5" ht="55.2" customHeight="1" x14ac:dyDescent="0.35">
      <c r="E84" s="30"/>
    </row>
    <row r="85" spans="5:5" ht="55.2" customHeight="1" x14ac:dyDescent="0.35">
      <c r="E85" s="30"/>
    </row>
    <row r="86" spans="5:5" ht="55.2" customHeight="1" x14ac:dyDescent="0.35">
      <c r="E86" s="30"/>
    </row>
    <row r="87" spans="5:5" ht="55.2" customHeight="1" x14ac:dyDescent="0.35">
      <c r="E87" s="30"/>
    </row>
    <row r="88" spans="5:5" ht="55.2" customHeight="1" x14ac:dyDescent="0.35">
      <c r="E88" s="30"/>
    </row>
    <row r="89" spans="5:5" ht="55.2" customHeight="1" x14ac:dyDescent="0.35">
      <c r="E89" s="30"/>
    </row>
    <row r="90" spans="5:5" ht="55.2" customHeight="1" x14ac:dyDescent="0.35">
      <c r="E90" s="30"/>
    </row>
    <row r="91" spans="5:5" ht="55.2" customHeight="1" x14ac:dyDescent="0.35">
      <c r="E91" s="30"/>
    </row>
    <row r="92" spans="5:5" ht="55.2" customHeight="1" x14ac:dyDescent="0.35">
      <c r="E92" s="30"/>
    </row>
    <row r="93" spans="5:5" ht="55.2" customHeight="1" x14ac:dyDescent="0.35">
      <c r="E93" s="30"/>
    </row>
    <row r="94" spans="5:5" ht="55.2" customHeight="1" x14ac:dyDescent="0.35">
      <c r="E94" s="30"/>
    </row>
    <row r="95" spans="5:5" ht="55.2" customHeight="1" x14ac:dyDescent="0.35">
      <c r="E95" s="30"/>
    </row>
    <row r="96" spans="5:5" ht="55.2" customHeight="1" x14ac:dyDescent="0.35">
      <c r="E96" s="30"/>
    </row>
    <row r="97" spans="5:5" ht="55.2" customHeight="1" x14ac:dyDescent="0.35">
      <c r="E97" s="30"/>
    </row>
    <row r="98" spans="5:5" ht="55.2" customHeight="1" x14ac:dyDescent="0.35">
      <c r="E98" s="30"/>
    </row>
    <row r="99" spans="5:5" ht="55.2" customHeight="1" x14ac:dyDescent="0.35">
      <c r="E99" s="30"/>
    </row>
    <row r="100" spans="5:5" ht="55.2" customHeight="1" x14ac:dyDescent="0.35">
      <c r="E100" s="30"/>
    </row>
    <row r="101" spans="5:5" ht="55.2" customHeight="1" x14ac:dyDescent="0.35">
      <c r="E101" s="30"/>
    </row>
    <row r="102" spans="5:5" ht="55.2" customHeight="1" x14ac:dyDescent="0.35">
      <c r="E102" s="30"/>
    </row>
    <row r="103" spans="5:5" ht="55.2" customHeight="1" x14ac:dyDescent="0.35">
      <c r="E103" s="30"/>
    </row>
    <row r="104" spans="5:5" ht="55.2" customHeight="1" x14ac:dyDescent="0.35">
      <c r="E104" s="30"/>
    </row>
    <row r="105" spans="5:5" ht="55.2" customHeight="1" x14ac:dyDescent="0.35">
      <c r="E105" s="30"/>
    </row>
    <row r="106" spans="5:5" ht="55.2" customHeight="1" x14ac:dyDescent="0.35">
      <c r="E106" s="30"/>
    </row>
    <row r="107" spans="5:5" ht="55.2" customHeight="1" x14ac:dyDescent="0.35">
      <c r="E107" s="30"/>
    </row>
    <row r="108" spans="5:5" ht="55.2" customHeight="1" x14ac:dyDescent="0.35">
      <c r="E108" s="30"/>
    </row>
    <row r="109" spans="5:5" ht="55.2" customHeight="1" x14ac:dyDescent="0.35">
      <c r="E109" s="30"/>
    </row>
    <row r="110" spans="5:5" ht="55.2" customHeight="1" x14ac:dyDescent="0.35">
      <c r="E110" s="30"/>
    </row>
    <row r="111" spans="5:5" ht="55.2" customHeight="1" thickBot="1" x14ac:dyDescent="0.4">
      <c r="E111" s="30"/>
    </row>
  </sheetData>
  <mergeCells count="11">
    <mergeCell ref="A22:G22"/>
    <mergeCell ref="A31:G31"/>
    <mergeCell ref="A32:B32"/>
    <mergeCell ref="A33:B33"/>
    <mergeCell ref="A34:B34"/>
    <mergeCell ref="A2:G2"/>
    <mergeCell ref="A3:G3"/>
    <mergeCell ref="A11:B11"/>
    <mergeCell ref="A12:G12"/>
    <mergeCell ref="A19:B19"/>
    <mergeCell ref="A21:G21"/>
  </mergeCells>
  <pageMargins left="0.25" right="0.25" top="0.25" bottom="0.25" header="0.3" footer="0.3"/>
  <pageSetup scale="40" orientation="landscape" r:id="rId1"/>
  <headerFooter alignWithMargins="0">
    <oddHeader xml:space="preserve">&amp;L&amp;"Arial,Bold"&amp;11#0584-0492, &amp;"Arial,Regular"SNAP Repayment Demand and Program Disqualification&amp;RJanuary 2011
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7"/>
  <sheetViews>
    <sheetView workbookViewId="0">
      <selection activeCell="F6" sqref="F6:I7"/>
    </sheetView>
  </sheetViews>
  <sheetFormatPr defaultRowHeight="13.2" x14ac:dyDescent="0.25"/>
  <cols>
    <col min="2" max="2" width="17.44140625" customWidth="1"/>
    <col min="5" max="5" width="19.5546875" customWidth="1"/>
    <col min="6" max="6" width="16.6640625" customWidth="1"/>
    <col min="7" max="7" width="15.33203125" customWidth="1"/>
    <col min="8" max="8" width="15.109375" customWidth="1"/>
    <col min="9" max="9" width="13.5546875" customWidth="1"/>
  </cols>
  <sheetData>
    <row r="1" spans="1:9" ht="39.6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</row>
    <row r="2" spans="1:9" ht="26.4" x14ac:dyDescent="0.25">
      <c r="A2" s="2"/>
      <c r="B2" s="3" t="s">
        <v>49</v>
      </c>
      <c r="C2" s="2"/>
      <c r="D2" s="3"/>
      <c r="E2" s="3" t="s">
        <v>50</v>
      </c>
      <c r="F2" s="2" t="s">
        <v>51</v>
      </c>
      <c r="G2" s="2" t="s">
        <v>52</v>
      </c>
      <c r="H2" s="2" t="s">
        <v>52</v>
      </c>
      <c r="I2" s="2" t="s">
        <v>53</v>
      </c>
    </row>
    <row r="3" spans="1:9" x14ac:dyDescent="0.25">
      <c r="A3" s="2"/>
      <c r="B3" s="3" t="s">
        <v>54</v>
      </c>
      <c r="C3" s="2"/>
      <c r="D3" s="3"/>
      <c r="E3" s="3" t="s">
        <v>55</v>
      </c>
      <c r="F3" s="2" t="s">
        <v>51</v>
      </c>
      <c r="G3" s="2" t="s">
        <v>52</v>
      </c>
      <c r="H3" s="2" t="s">
        <v>52</v>
      </c>
      <c r="I3" s="2" t="s">
        <v>56</v>
      </c>
    </row>
    <row r="4" spans="1:9" ht="26.4" x14ac:dyDescent="0.25">
      <c r="A4" s="2"/>
      <c r="B4" s="3" t="s">
        <v>54</v>
      </c>
      <c r="C4" s="2"/>
      <c r="D4" s="3"/>
      <c r="E4" s="3" t="s">
        <v>57</v>
      </c>
      <c r="F4" s="2" t="s">
        <v>51</v>
      </c>
      <c r="G4" s="2" t="s">
        <v>52</v>
      </c>
      <c r="H4" s="2" t="s">
        <v>52</v>
      </c>
      <c r="I4" s="2" t="s">
        <v>53</v>
      </c>
    </row>
    <row r="5" spans="1:9" ht="26.4" x14ac:dyDescent="0.25">
      <c r="A5" s="2"/>
      <c r="B5" s="3" t="s">
        <v>58</v>
      </c>
      <c r="C5" s="2"/>
      <c r="D5" s="3"/>
      <c r="E5" s="3" t="s">
        <v>59</v>
      </c>
      <c r="F5" s="5" t="s">
        <v>51</v>
      </c>
      <c r="G5" s="5" t="s">
        <v>52</v>
      </c>
      <c r="H5" s="5" t="s">
        <v>52</v>
      </c>
      <c r="I5" s="5" t="s">
        <v>53</v>
      </c>
    </row>
    <row r="6" spans="1:9" ht="26.4" x14ac:dyDescent="0.25">
      <c r="A6" s="2"/>
      <c r="B6" s="3" t="s">
        <v>54</v>
      </c>
      <c r="C6" s="2"/>
      <c r="D6" s="3"/>
      <c r="E6" s="4" t="s">
        <v>60</v>
      </c>
      <c r="F6" s="6" t="s">
        <v>51</v>
      </c>
      <c r="G6" s="6" t="s">
        <v>52</v>
      </c>
      <c r="H6" s="6" t="s">
        <v>52</v>
      </c>
      <c r="I6" s="6" t="s">
        <v>53</v>
      </c>
    </row>
    <row r="7" spans="1:9" x14ac:dyDescent="0.25">
      <c r="A7" s="2"/>
      <c r="B7" s="3" t="s">
        <v>54</v>
      </c>
      <c r="C7" s="2"/>
      <c r="D7" s="3"/>
      <c r="E7" s="4" t="s">
        <v>61</v>
      </c>
      <c r="F7" s="7"/>
      <c r="G7" s="7"/>
      <c r="H7" s="7"/>
      <c r="I7" s="7"/>
    </row>
  </sheetData>
  <hyperlinks>
    <hyperlink ref="B2" r:id="rId1" display="javascript:void(0)"/>
    <hyperlink ref="D2" r:id="rId2" display="https://www.rocis.gov/rocis/do/DownloadDocument?documentID=748420&amp;version=0"/>
    <hyperlink ref="E2" r:id="rId3" display="https://www.rocis.gov/rocis/do/DownloadDocument?documentID=748420&amp;version=0"/>
    <hyperlink ref="B3" r:id="rId4" display="javascript:void(0)"/>
    <hyperlink ref="D3" r:id="rId5" display="https://www.rocis.gov/rocis/do/DownloadDocument?documentID=748421&amp;version=0"/>
    <hyperlink ref="E3" r:id="rId6" display="https://www.rocis.gov/rocis/do/DownloadDocument?documentID=748421&amp;version=0"/>
    <hyperlink ref="B4" r:id="rId7" display="javascript:void(0)"/>
    <hyperlink ref="D4" r:id="rId8" display="https://www.rocis.gov/rocis/do/DownloadDocument?documentID=748422&amp;version=0"/>
    <hyperlink ref="E4" r:id="rId9" display="https://www.rocis.gov/rocis/do/DownloadDocument?documentID=748422&amp;version=0"/>
    <hyperlink ref="B5" r:id="rId10" display="javascript:void(0)"/>
    <hyperlink ref="D5" r:id="rId11" display="https://www.rocis.gov/rocis/do/DownloadDocument?documentID=748423&amp;version=0"/>
    <hyperlink ref="E5" r:id="rId12" display="https://www.rocis.gov/rocis/do/DownloadDocument?documentID=748423&amp;version=0"/>
    <hyperlink ref="B6" r:id="rId13" display="javascript:void(0)"/>
    <hyperlink ref="D6" r:id="rId14" display="https://www.rocis.gov/rocis/do/DownloadDocument?documentID=748424&amp;version=0"/>
    <hyperlink ref="E6" r:id="rId15" display="https://www.rocis.gov/rocis/do/DownloadDocument?documentID=748424&amp;version=0"/>
    <hyperlink ref="B7" r:id="rId16" display="javascript:void(0)"/>
    <hyperlink ref="D7" r:id="rId17" display="https://www.rocis.gov/rocis/do/DownloadDocument?documentID=748425&amp;version=0"/>
    <hyperlink ref="E7" r:id="rId18" display="https://www.rocis.gov/rocis/do/DownloadDocument?documentID=748425&amp;version=0"/>
  </hyperlinks>
  <pageMargins left="0.7" right="0.7" top="0.75" bottom="0.75" header="0.3" footer="0.3"/>
  <drawing r:id="rId19"/>
  <legacyDrawing r:id="rId20"/>
  <controls>
    <mc:AlternateContent xmlns:mc="http://schemas.openxmlformats.org/markup-compatibility/2006">
      <mc:Choice Requires="x14">
        <control shapeId="2049" r:id="rId21" name="Control 1">
          <controlPr defaultSize="0" r:id="rId22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228600</xdr:colOff>
                <xdr:row>1</xdr:row>
                <xdr:rowOff>220980</xdr:rowOff>
              </to>
            </anchor>
          </controlPr>
        </control>
      </mc:Choice>
      <mc:Fallback>
        <control shapeId="2049" r:id="rId21" name="Control 1"/>
      </mc:Fallback>
    </mc:AlternateContent>
    <mc:AlternateContent xmlns:mc="http://schemas.openxmlformats.org/markup-compatibility/2006">
      <mc:Choice Requires="x14">
        <control shapeId="2050" r:id="rId23" name="Control 2">
          <controlPr defaultSize="0" r:id="rId22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228600</xdr:colOff>
                <xdr:row>3</xdr:row>
                <xdr:rowOff>53340</xdr:rowOff>
              </to>
            </anchor>
          </controlPr>
        </control>
      </mc:Choice>
      <mc:Fallback>
        <control shapeId="2050" r:id="rId23" name="Control 2"/>
      </mc:Fallback>
    </mc:AlternateContent>
    <mc:AlternateContent xmlns:mc="http://schemas.openxmlformats.org/markup-compatibility/2006">
      <mc:Choice Requires="x14">
        <control shapeId="2051" r:id="rId24" name="Control 3">
          <controlPr defaultSize="0" r:id="rId22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228600</xdr:colOff>
                <xdr:row>3</xdr:row>
                <xdr:rowOff>220980</xdr:rowOff>
              </to>
            </anchor>
          </controlPr>
        </control>
      </mc:Choice>
      <mc:Fallback>
        <control shapeId="2051" r:id="rId24" name="Control 3"/>
      </mc:Fallback>
    </mc:AlternateContent>
    <mc:AlternateContent xmlns:mc="http://schemas.openxmlformats.org/markup-compatibility/2006">
      <mc:Choice Requires="x14">
        <control shapeId="2052" r:id="rId25" name="Control 4">
          <controlPr defaultSize="0" r:id="rId22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228600</xdr:colOff>
                <xdr:row>4</xdr:row>
                <xdr:rowOff>220980</xdr:rowOff>
              </to>
            </anchor>
          </controlPr>
        </control>
      </mc:Choice>
      <mc:Fallback>
        <control shapeId="2052" r:id="rId25" name="Control 4"/>
      </mc:Fallback>
    </mc:AlternateContent>
    <mc:AlternateContent xmlns:mc="http://schemas.openxmlformats.org/markup-compatibility/2006">
      <mc:Choice Requires="x14">
        <control shapeId="2053" r:id="rId26" name="Control 5">
          <controlPr defaultSize="0" r:id="rId22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228600</xdr:colOff>
                <xdr:row>5</xdr:row>
                <xdr:rowOff>220980</xdr:rowOff>
              </to>
            </anchor>
          </controlPr>
        </control>
      </mc:Choice>
      <mc:Fallback>
        <control shapeId="2053" r:id="rId26" name="Control 5"/>
      </mc:Fallback>
    </mc:AlternateContent>
    <mc:AlternateContent xmlns:mc="http://schemas.openxmlformats.org/markup-compatibility/2006">
      <mc:Choice Requires="x14">
        <control shapeId="2054" r:id="rId27" name="Control 6">
          <controlPr defaultSize="0" r:id="rId22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228600</xdr:colOff>
                <xdr:row>7</xdr:row>
                <xdr:rowOff>53340</xdr:rowOff>
              </to>
            </anchor>
          </controlPr>
        </control>
      </mc:Choice>
      <mc:Fallback>
        <control shapeId="2054" r:id="rId27" name="Control 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#0492 Burden</vt:lpstr>
      <vt:lpstr>#0492 Burden (2)</vt:lpstr>
      <vt:lpstr>Sheet1</vt:lpstr>
      <vt:lpstr>'#0492 Burden'!Print_Area</vt:lpstr>
      <vt:lpstr>'#0492 Burden (2)'!Print_Area</vt:lpstr>
    </vt:vector>
  </TitlesOfParts>
  <Company>USDA FSC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Tonini</dc:creator>
  <cp:lastModifiedBy>Badette, Ralph - FNS</cp:lastModifiedBy>
  <cp:lastPrinted>2017-08-23T13:00:28Z</cp:lastPrinted>
  <dcterms:created xsi:type="dcterms:W3CDTF">1998-06-30T13:37:28Z</dcterms:created>
  <dcterms:modified xsi:type="dcterms:W3CDTF">2018-03-14T16:16:43Z</dcterms:modified>
</cp:coreProperties>
</file>