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orms - Digital Budget PIS\"/>
    </mc:Choice>
  </mc:AlternateContent>
  <bookViews>
    <workbookView xWindow="0" yWindow="0" windowWidth="23940" windowHeight="12090" activeTab="1"/>
  </bookViews>
  <sheets>
    <sheet name="1. Justification Statement Calc" sheetId="4" r:id="rId1"/>
    <sheet name="2. Applications by Form--0071" sheetId="1" r:id="rId2"/>
    <sheet name="3. Small Entity &amp; report elect." sheetId="3" r:id="rId3"/>
    <sheet name="Agency Costs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3" i="1"/>
  <c r="K4" i="1"/>
  <c r="G4" i="4" l="1"/>
  <c r="E29" i="1"/>
  <c r="E28" i="1"/>
  <c r="E27" i="1"/>
  <c r="E26" i="1"/>
  <c r="E20" i="1"/>
  <c r="E19" i="1"/>
  <c r="E18" i="1"/>
  <c r="E17" i="1"/>
  <c r="E16" i="1"/>
  <c r="E15" i="1"/>
  <c r="E14" i="1"/>
  <c r="E13" i="1"/>
  <c r="E7" i="1"/>
  <c r="E5" i="1"/>
  <c r="E4" i="1"/>
  <c r="E3" i="1"/>
  <c r="B9" i="3" l="1"/>
  <c r="E2" i="5"/>
  <c r="G2" i="5" s="1"/>
  <c r="B30" i="1" l="1"/>
  <c r="B5" i="4" l="1"/>
  <c r="C25" i="3"/>
  <c r="C6" i="3"/>
  <c r="B10" i="3" s="1"/>
  <c r="D29" i="1"/>
  <c r="D28" i="1"/>
  <c r="D27" i="1"/>
  <c r="D26" i="1"/>
  <c r="J21" i="1"/>
  <c r="I21" i="1"/>
  <c r="B4" i="1" s="1"/>
  <c r="D4" i="1" s="1"/>
  <c r="H21" i="1"/>
  <c r="B3" i="1" s="1"/>
  <c r="D20" i="1" s="1"/>
  <c r="D19" i="1" s="1"/>
  <c r="D18" i="1" s="1"/>
  <c r="D17" i="1" s="1"/>
  <c r="D16" i="1" s="1"/>
  <c r="D15" i="1" s="1"/>
  <c r="D14" i="1" s="1"/>
  <c r="D13" i="1" s="1"/>
  <c r="C6" i="1"/>
  <c r="B5" i="1"/>
  <c r="D5" i="1" s="1"/>
  <c r="E30" i="1" l="1"/>
  <c r="B8" i="3"/>
  <c r="J23" i="1"/>
  <c r="E5" i="4"/>
  <c r="B6" i="3"/>
  <c r="B6" i="1"/>
  <c r="E21" i="1"/>
  <c r="D21" i="1"/>
  <c r="B21" i="1"/>
  <c r="D3" i="1"/>
  <c r="E6" i="1" l="1"/>
  <c r="E22" i="1" s="1"/>
  <c r="D6" i="1"/>
  <c r="D22" i="1" s="1"/>
  <c r="G5" i="4"/>
</calcChain>
</file>

<file path=xl/sharedStrings.xml><?xml version="1.0" encoding="utf-8"?>
<sst xmlns="http://schemas.openxmlformats.org/spreadsheetml/2006/main" count="98" uniqueCount="78">
  <si>
    <t>Burden Calculation for Generic Forms</t>
  </si>
  <si>
    <t xml:space="preserve">Application forms </t>
  </si>
  <si>
    <t>Number of Responses (FY2014)</t>
  </si>
  <si>
    <t>Time per response (hours)</t>
  </si>
  <si>
    <t>Total Burden Hours</t>
  </si>
  <si>
    <t>Programs that use the form</t>
  </si>
  <si>
    <t>min/hr</t>
  </si>
  <si>
    <t>Cost per reponse/ROCIS</t>
  </si>
  <si>
    <t>Program Information Sheet</t>
  </si>
  <si>
    <t>All except National Medal and State Programs</t>
  </si>
  <si>
    <t>15 minutes</t>
  </si>
  <si>
    <t>Budget form</t>
  </si>
  <si>
    <t xml:space="preserve">All except NAG Basic,  National Medal, and State Programs </t>
  </si>
  <si>
    <t>3 hours</t>
  </si>
  <si>
    <t>IC + Instructions for comleting budget documents</t>
  </si>
  <si>
    <t>Digital Stewardship Supplementary Information Form</t>
  </si>
  <si>
    <t>LB21, MFA, AAHC, NLG (incl. Sparks), NA-Enhancement, NANH</t>
  </si>
  <si>
    <t>60 minutes</t>
  </si>
  <si>
    <t>Burden Calculation for Program Specific Forms</t>
  </si>
  <si>
    <t>Application forms by program</t>
  </si>
  <si>
    <t>Cost  (27.67 per hour)1</t>
  </si>
  <si>
    <t>PIS</t>
  </si>
  <si>
    <t>Dig</t>
  </si>
  <si>
    <t>Laura Bush 21st Century Librarian</t>
  </si>
  <si>
    <t xml:space="preserve">Museums for America (MFA) </t>
  </si>
  <si>
    <t>Museum Grants for African American History and Culture</t>
  </si>
  <si>
    <t>National Leadership Grant (includes Sparks!)*</t>
  </si>
  <si>
    <t>National Medal for Museum/Library Services</t>
  </si>
  <si>
    <t>Native American Library Services Grants : Basic</t>
  </si>
  <si>
    <t>Native American Library Services Grants : Enhancement</t>
  </si>
  <si>
    <t>Native American/Native Hawaiian Museum Services</t>
  </si>
  <si>
    <t>TOTALS</t>
  </si>
  <si>
    <t>*NLG Libraries &amp; Museums + Sparks Breakdown</t>
  </si>
  <si>
    <t>NLG Libraries</t>
  </si>
  <si>
    <t>NLG Museums</t>
  </si>
  <si>
    <t>Sparks Libraries</t>
  </si>
  <si>
    <t>Sparks Museums</t>
  </si>
  <si>
    <t>Totals for application forms</t>
  </si>
  <si>
    <t>Number of Respondents for Small Entity (FY2014)</t>
  </si>
  <si>
    <t>Percentage of Respondents Reporting Electronically (FY2014)</t>
  </si>
  <si>
    <t>Percentage of small entities</t>
  </si>
  <si>
    <t>all 3</t>
  </si>
  <si>
    <t>Program info</t>
  </si>
  <si>
    <t>Program info &amp; Budget</t>
  </si>
  <si>
    <t>Apps</t>
  </si>
  <si>
    <t>National Leadership Grant (includes Sparks!) *</t>
  </si>
  <si>
    <t>Native American Library Services Grants: Basic</t>
  </si>
  <si>
    <t>Native American Library Services Grants: Enhancement</t>
  </si>
  <si>
    <t>Grants to State Libraries Program - five year plan</t>
  </si>
  <si>
    <t>Museum Assessment Program</t>
  </si>
  <si>
    <t>NLG Breakdown</t>
  </si>
  <si>
    <t>3137-0071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</si>
  <si>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</si>
  <si>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No. of respondents</t>
  </si>
  <si>
    <t>Frequency</t>
  </si>
  <si>
    <t>How estimated</t>
  </si>
  <si>
    <t>Application forms</t>
  </si>
  <si>
    <t>one time</t>
  </si>
  <si>
    <t>Total of time required to complete forms required for each grant application times number of applications</t>
  </si>
  <si>
    <t>Totals: for forms</t>
  </si>
  <si>
    <t>Number of Responses (FY2015)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</si>
  <si>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</si>
  <si>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</si>
  <si>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</si>
  <si>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</si>
  <si>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</si>
  <si>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</si>
  <si>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</si>
  <si>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All grants - NMMLS &amp; G2S</t>
  </si>
  <si>
    <t xml:space="preserve">PIS, Budget &amp; Digital </t>
  </si>
  <si>
    <t>National Medal for Museum/Library Services**</t>
  </si>
  <si>
    <t>** 2016 NMMLS</t>
  </si>
  <si>
    <t>Time per hour response</t>
  </si>
  <si>
    <t>Total Annual hour burden</t>
  </si>
  <si>
    <r>
      <t>Cost (27.94 per hour)</t>
    </r>
    <r>
      <rPr>
        <b/>
        <vertAlign val="superscript"/>
        <sz val="10"/>
        <rFont val="Arial"/>
        <family val="2"/>
      </rPr>
      <t>1</t>
    </r>
  </si>
  <si>
    <t>Cost (Hours x $27.94)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</si>
  <si>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median hour wage for librarians &amp; museum workers BLS Occupational Employment and Wages, May 2015</t>
    </r>
  </si>
  <si>
    <t>D6*27.94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</si>
</sst>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000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u/>
      <sz val="10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/>
    <xf numFmtId="165" fontId="5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5" fillId="0" borderId="0" xfId="0" applyFont="1"/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/>
    <xf numFmtId="165" fontId="5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/>
    <xf numFmtId="164" fontId="0" fillId="0" borderId="1" xfId="0" applyNumberFormat="1" applyFill="1" applyBorder="1"/>
    <xf numFmtId="0" fontId="0" fillId="0" borderId="1" xfId="0" applyFill="1" applyBorder="1" applyAlignment="1"/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1" xfId="0" applyFont="1" applyBorder="1"/>
    <xf numFmtId="0" fontId="2" fillId="0" borderId="0" xfId="0" applyFont="1"/>
    <xf numFmtId="0" fontId="0" fillId="0" borderId="0" xfId="0" applyBorder="1"/>
    <xf numFmtId="0" fontId="8" fillId="0" borderId="0" xfId="0" applyFont="1"/>
    <xf numFmtId="0" fontId="8" fillId="0" borderId="0" xfId="0" applyFont="1" applyBorder="1"/>
    <xf numFmtId="164" fontId="0" fillId="0" borderId="0" xfId="0" applyNumberFormat="1"/>
    <xf numFmtId="0" fontId="0" fillId="0" borderId="1" xfId="0" applyFill="1" applyBorder="1" applyAlignment="1">
      <alignment vertical="top" wrapText="1"/>
    </xf>
    <xf numFmtId="165" fontId="0" fillId="0" borderId="1" xfId="0" applyNumberFormat="1" applyBorder="1"/>
    <xf numFmtId="3" fontId="2" fillId="2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ill="1" applyBorder="1"/>
    <xf numFmtId="49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top"/>
    </xf>
    <xf numFmtId="9" fontId="0" fillId="0" borderId="0" xfId="0" applyNumberFormat="1" applyAlignment="1">
      <alignment vertical="top"/>
    </xf>
    <xf numFmtId="9" fontId="5" fillId="0" borderId="0" xfId="0" applyNumberFormat="1" applyFont="1" applyAlignment="1">
      <alignment horizontal="right" vertical="top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vertical="top"/>
    </xf>
    <xf numFmtId="3" fontId="2" fillId="0" borderId="0" xfId="0" applyNumberFormat="1" applyFont="1"/>
    <xf numFmtId="3" fontId="5" fillId="0" borderId="0" xfId="0" applyNumberFormat="1" applyFont="1"/>
    <xf numFmtId="10" fontId="0" fillId="0" borderId="0" xfId="0" applyNumberFormat="1"/>
    <xf numFmtId="3" fontId="0" fillId="0" borderId="0" xfId="0" applyNumberFormat="1"/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/>
    <xf numFmtId="0" fontId="0" fillId="5" borderId="0" xfId="0" applyFill="1"/>
    <xf numFmtId="0" fontId="8" fillId="5" borderId="0" xfId="0" applyFont="1" applyFill="1"/>
    <xf numFmtId="2" fontId="0" fillId="0" borderId="1" xfId="0" applyNumberFormat="1" applyBorder="1"/>
    <xf numFmtId="164" fontId="0" fillId="0" borderId="1" xfId="0" applyNumberFormat="1" applyBorder="1"/>
    <xf numFmtId="4" fontId="2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wrapText="1"/>
    </xf>
    <xf numFmtId="2" fontId="2" fillId="0" borderId="0" xfId="0" applyNumberFormat="1" applyFont="1" applyBorder="1" applyAlignment="1">
      <alignment horizontal="right" vertical="top" wrapText="1"/>
    </xf>
    <xf numFmtId="165" fontId="0" fillId="0" borderId="0" xfId="0" applyNumberFormat="1" applyBorder="1"/>
    <xf numFmtId="0" fontId="2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2" fillId="4" borderId="1" xfId="0" applyFont="1" applyFill="1" applyBorder="1"/>
    <xf numFmtId="0" fontId="0" fillId="4" borderId="1" xfId="0" applyFill="1" applyBorder="1"/>
    <xf numFmtId="0" fontId="0" fillId="0" borderId="1" xfId="0" applyFill="1" applyBorder="1" applyAlignment="1">
      <alignment wrapText="1"/>
    </xf>
    <xf numFmtId="10" fontId="0" fillId="0" borderId="1" xfId="0" applyNumberFormat="1" applyBorder="1"/>
    <xf numFmtId="0" fontId="5" fillId="0" borderId="1" xfId="0" applyFont="1" applyBorder="1" applyAlignment="1">
      <alignment wrapText="1"/>
    </xf>
    <xf numFmtId="0" fontId="0" fillId="5" borderId="1" xfId="0" applyFill="1" applyBorder="1"/>
    <xf numFmtId="0" fontId="8" fillId="5" borderId="1" xfId="0" applyFont="1" applyFill="1" applyBorder="1"/>
    <xf numFmtId="0" fontId="11" fillId="7" borderId="1" xfId="0" applyFont="1" applyFill="1" applyBorder="1"/>
    <xf numFmtId="0" fontId="0" fillId="7" borderId="1" xfId="0" applyFill="1" applyBorder="1"/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164" fontId="13" fillId="6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0" xfId="0" applyFont="1" applyBorder="1" applyAlignment="1"/>
    <xf numFmtId="0" fontId="9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E17" sqref="E17"/>
    </sheetView>
  </sheetViews>
  <sheetFormatPr defaultRowHeight="15" x14ac:dyDescent="0.25"/>
  <cols>
    <col min="1" max="1" width="27.85546875" customWidth="1"/>
    <col min="2" max="2" width="16.42578125" customWidth="1"/>
    <col min="3" max="4" width="15.85546875" customWidth="1"/>
    <col min="5" max="5" width="20.42578125" customWidth="1"/>
    <col min="6" max="6" width="31.42578125" customWidth="1"/>
    <col min="7" max="7" width="18.5703125" customWidth="1"/>
  </cols>
  <sheetData>
    <row r="2" spans="1:7" x14ac:dyDescent="0.25">
      <c r="A2" s="55" t="s">
        <v>51</v>
      </c>
      <c r="B2" s="72"/>
      <c r="C2" s="53"/>
      <c r="D2" s="53"/>
      <c r="E2" s="72"/>
      <c r="F2" s="53"/>
      <c r="G2" s="72"/>
    </row>
    <row r="3" spans="1:7" ht="35.25" customHeight="1" x14ac:dyDescent="0.25">
      <c r="A3" s="87" t="s">
        <v>52</v>
      </c>
      <c r="B3" s="1" t="s">
        <v>53</v>
      </c>
      <c r="C3" s="1" t="s">
        <v>54</v>
      </c>
      <c r="D3" s="1" t="s">
        <v>72</v>
      </c>
      <c r="E3" s="1" t="s">
        <v>73</v>
      </c>
      <c r="F3" s="1" t="s">
        <v>55</v>
      </c>
      <c r="G3" s="1" t="s">
        <v>75</v>
      </c>
    </row>
    <row r="4" spans="1:7" ht="65.25" customHeight="1" x14ac:dyDescent="0.25">
      <c r="A4" s="88" t="s">
        <v>56</v>
      </c>
      <c r="B4" s="89">
        <v>3105</v>
      </c>
      <c r="C4" s="80" t="s">
        <v>57</v>
      </c>
      <c r="D4" s="80">
        <v>4.25</v>
      </c>
      <c r="E4" s="79">
        <v>4444.25</v>
      </c>
      <c r="F4" s="80" t="s">
        <v>58</v>
      </c>
      <c r="G4" s="90">
        <f>E4*27.94</f>
        <v>124172.345</v>
      </c>
    </row>
    <row r="5" spans="1:7" ht="15.75" customHeight="1" x14ac:dyDescent="0.25">
      <c r="A5" s="1" t="s">
        <v>59</v>
      </c>
      <c r="B5" s="91">
        <f>SUM(B4:B4)</f>
        <v>3105</v>
      </c>
      <c r="C5" s="5"/>
      <c r="D5" s="5"/>
      <c r="E5" s="92">
        <f>SUM(E4:E4)</f>
        <v>4444.25</v>
      </c>
      <c r="F5" s="5"/>
      <c r="G5" s="47">
        <f>SUM(G4:G4)</f>
        <v>124172.345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D7" sqref="D7"/>
    </sheetView>
  </sheetViews>
  <sheetFormatPr defaultRowHeight="15" x14ac:dyDescent="0.25"/>
  <cols>
    <col min="1" max="1" width="25.42578125" customWidth="1"/>
    <col min="2" max="2" width="12.85546875" customWidth="1"/>
    <col min="4" max="4" width="14" customWidth="1"/>
    <col min="5" max="5" width="17.42578125" customWidth="1"/>
    <col min="6" max="6" width="24.7109375" customWidth="1"/>
    <col min="9" max="9" width="12.42578125" customWidth="1"/>
    <col min="11" max="11" width="13.28515625" customWidth="1"/>
  </cols>
  <sheetData>
    <row r="1" spans="1:12" ht="20.25" customHeight="1" x14ac:dyDescent="0.25">
      <c r="A1" s="107" t="s">
        <v>0</v>
      </c>
      <c r="B1" s="107"/>
      <c r="C1" s="107"/>
      <c r="D1" s="107"/>
      <c r="E1" s="107"/>
      <c r="F1" s="107"/>
    </row>
    <row r="2" spans="1:12" ht="39" x14ac:dyDescent="0.25">
      <c r="A2" s="1" t="s">
        <v>1</v>
      </c>
      <c r="B2" s="1" t="s">
        <v>60</v>
      </c>
      <c r="C2" s="1" t="s">
        <v>3</v>
      </c>
      <c r="D2" s="1" t="s">
        <v>4</v>
      </c>
      <c r="E2" s="1" t="s">
        <v>74</v>
      </c>
      <c r="F2" s="2" t="s">
        <v>5</v>
      </c>
      <c r="G2" s="3"/>
      <c r="H2" s="3"/>
      <c r="I2" s="3"/>
      <c r="J2" s="4" t="s">
        <v>6</v>
      </c>
      <c r="K2" s="5" t="s">
        <v>7</v>
      </c>
    </row>
    <row r="3" spans="1:12" ht="34.5" customHeight="1" x14ac:dyDescent="0.25">
      <c r="A3" s="6" t="s">
        <v>8</v>
      </c>
      <c r="B3" s="7">
        <f>H21</f>
        <v>1377</v>
      </c>
      <c r="C3" s="8">
        <v>0.25</v>
      </c>
      <c r="D3" s="9">
        <f>B3*C3</f>
        <v>344.25</v>
      </c>
      <c r="E3" s="10">
        <f>D3*27.94</f>
        <v>9618.3450000000012</v>
      </c>
      <c r="F3" s="6" t="s">
        <v>9</v>
      </c>
      <c r="G3" s="3"/>
      <c r="H3" s="3"/>
      <c r="I3" s="3"/>
      <c r="J3" s="11" t="s">
        <v>10</v>
      </c>
      <c r="K3" s="12">
        <f>SUM(C3*27.94)</f>
        <v>6.9850000000000003</v>
      </c>
    </row>
    <row r="4" spans="1:12" ht="42.75" customHeight="1" x14ac:dyDescent="0.25">
      <c r="A4" s="6" t="s">
        <v>11</v>
      </c>
      <c r="B4" s="7">
        <f>I21</f>
        <v>1186</v>
      </c>
      <c r="C4" s="13">
        <v>3</v>
      </c>
      <c r="D4" s="9">
        <f t="shared" ref="D4:D5" si="0">B4*C4</f>
        <v>3558</v>
      </c>
      <c r="E4" s="10">
        <f>D4*27.94</f>
        <v>99410.52</v>
      </c>
      <c r="F4" s="6" t="s">
        <v>12</v>
      </c>
      <c r="G4" s="14"/>
      <c r="H4" s="3"/>
      <c r="I4" s="3"/>
      <c r="J4" s="3" t="s">
        <v>13</v>
      </c>
      <c r="K4" s="15">
        <f>SUM(C4*27.94)</f>
        <v>83.820000000000007</v>
      </c>
      <c r="L4" s="16" t="s">
        <v>14</v>
      </c>
    </row>
    <row r="5" spans="1:12" ht="40.5" customHeight="1" x14ac:dyDescent="0.25">
      <c r="A5" s="6" t="s">
        <v>15</v>
      </c>
      <c r="B5" s="17">
        <f>J21</f>
        <v>542</v>
      </c>
      <c r="C5" s="8">
        <v>1</v>
      </c>
      <c r="D5" s="9">
        <f t="shared" si="0"/>
        <v>542</v>
      </c>
      <c r="E5" s="10">
        <f>D5*27.94</f>
        <v>15143.480000000001</v>
      </c>
      <c r="F5" s="6" t="s">
        <v>16</v>
      </c>
      <c r="G5" s="18"/>
      <c r="H5" s="3"/>
      <c r="I5" s="3"/>
      <c r="J5" s="3" t="s">
        <v>17</v>
      </c>
      <c r="K5" s="19">
        <f>SUM(C5*27.94)</f>
        <v>27.94</v>
      </c>
    </row>
    <row r="6" spans="1:12" ht="38.25" x14ac:dyDescent="0.25">
      <c r="A6" s="1" t="s">
        <v>37</v>
      </c>
      <c r="B6" s="45">
        <f>SUM(B3:B5)</f>
        <v>3105</v>
      </c>
      <c r="C6" s="46">
        <f>SUM(C3:C5)</f>
        <v>4.25</v>
      </c>
      <c r="D6" s="46">
        <f>SUM(D3:D5)</f>
        <v>4444.25</v>
      </c>
      <c r="E6" s="47">
        <f>SUM(E3:E5)</f>
        <v>124172.345</v>
      </c>
      <c r="F6" s="43"/>
      <c r="G6" s="3"/>
      <c r="H6" s="3"/>
      <c r="I6" s="3"/>
      <c r="J6" s="3"/>
      <c r="K6" s="44"/>
    </row>
    <row r="7" spans="1:12" x14ac:dyDescent="0.25">
      <c r="A7" s="84"/>
      <c r="B7" s="85"/>
      <c r="C7" s="82"/>
      <c r="D7" s="86" t="s">
        <v>77</v>
      </c>
      <c r="E7" s="73">
        <f>SUM(D6*27.94)</f>
        <v>124172.345</v>
      </c>
      <c r="F7" s="72"/>
      <c r="G7" s="39"/>
      <c r="H7" s="39"/>
      <c r="I7" s="39"/>
      <c r="J7" s="39"/>
      <c r="K7" s="83"/>
    </row>
    <row r="8" spans="1:12" x14ac:dyDescent="0.25">
      <c r="A8" s="48"/>
      <c r="D8" s="49"/>
      <c r="E8" s="50"/>
      <c r="F8" s="51"/>
      <c r="G8" s="52"/>
    </row>
    <row r="9" spans="1:12" ht="13.5" customHeight="1" x14ac:dyDescent="0.25">
      <c r="A9" s="108" t="s">
        <v>76</v>
      </c>
      <c r="B9" s="109"/>
      <c r="C9" s="109"/>
      <c r="D9" s="109"/>
      <c r="E9" s="109"/>
      <c r="F9" s="109"/>
      <c r="G9" s="110"/>
    </row>
    <row r="11" spans="1:12" ht="15.75" x14ac:dyDescent="0.25">
      <c r="A11" s="20" t="s">
        <v>18</v>
      </c>
      <c r="B11" s="3"/>
      <c r="C11" s="3"/>
      <c r="D11" s="3"/>
      <c r="E11" s="3"/>
      <c r="F11" s="3"/>
      <c r="G11" s="3"/>
      <c r="H11" s="3"/>
      <c r="I11" s="3"/>
      <c r="J11" s="3">
        <v>2014</v>
      </c>
      <c r="K11" s="21"/>
    </row>
    <row r="12" spans="1:12" ht="38.25" x14ac:dyDescent="0.25">
      <c r="A12" s="22" t="s">
        <v>19</v>
      </c>
      <c r="B12" s="22" t="s">
        <v>60</v>
      </c>
      <c r="C12" s="22" t="s">
        <v>3</v>
      </c>
      <c r="D12" s="22" t="s">
        <v>4</v>
      </c>
      <c r="E12" s="23" t="s">
        <v>20</v>
      </c>
      <c r="F12" s="24"/>
      <c r="G12" s="25"/>
      <c r="H12" s="3" t="s">
        <v>21</v>
      </c>
      <c r="I12" s="11" t="s">
        <v>11</v>
      </c>
      <c r="J12" s="3" t="s">
        <v>22</v>
      </c>
    </row>
    <row r="13" spans="1:12" ht="30" customHeight="1" x14ac:dyDescent="0.25">
      <c r="A13" s="26" t="s">
        <v>23</v>
      </c>
      <c r="B13" s="74">
        <v>116</v>
      </c>
      <c r="C13" s="3">
        <v>4.25</v>
      </c>
      <c r="D13" s="3">
        <f>B13*C13</f>
        <v>493</v>
      </c>
      <c r="E13" s="28">
        <f t="shared" ref="E13:E20" si="1">D13*27.94</f>
        <v>13774.42</v>
      </c>
      <c r="F13" s="3"/>
      <c r="G13" s="3"/>
      <c r="H13" s="29">
        <v>116</v>
      </c>
      <c r="I13" s="29">
        <v>116</v>
      </c>
      <c r="J13" s="29">
        <v>40</v>
      </c>
    </row>
    <row r="14" spans="1:12" ht="21" customHeight="1" x14ac:dyDescent="0.25">
      <c r="A14" s="6" t="s">
        <v>24</v>
      </c>
      <c r="B14" s="74">
        <v>521</v>
      </c>
      <c r="C14" s="30">
        <v>4.25</v>
      </c>
      <c r="D14" s="3">
        <f t="shared" ref="D14:D20" si="2">B14*C14</f>
        <v>2214.25</v>
      </c>
      <c r="E14" s="28">
        <f t="shared" si="1"/>
        <v>61866.145000000004</v>
      </c>
      <c r="F14" s="3"/>
      <c r="G14" s="3"/>
      <c r="H14" s="31">
        <v>521</v>
      </c>
      <c r="I14" s="31">
        <v>521</v>
      </c>
      <c r="J14" s="31">
        <v>277</v>
      </c>
    </row>
    <row r="15" spans="1:12" ht="48" customHeight="1" x14ac:dyDescent="0.25">
      <c r="A15" s="26" t="s">
        <v>25</v>
      </c>
      <c r="B15" s="74">
        <v>38</v>
      </c>
      <c r="C15" s="3">
        <v>4.25</v>
      </c>
      <c r="D15" s="3">
        <f t="shared" si="2"/>
        <v>161.5</v>
      </c>
      <c r="E15" s="28">
        <f t="shared" si="1"/>
        <v>4512.3100000000004</v>
      </c>
      <c r="F15" s="3"/>
      <c r="G15" s="3"/>
      <c r="H15" s="29">
        <v>38</v>
      </c>
      <c r="I15" s="29">
        <v>38</v>
      </c>
      <c r="J15" s="29">
        <v>16</v>
      </c>
    </row>
    <row r="16" spans="1:12" ht="33" customHeight="1" x14ac:dyDescent="0.25">
      <c r="A16" s="6" t="s">
        <v>26</v>
      </c>
      <c r="B16" s="74">
        <v>436</v>
      </c>
      <c r="C16" s="3">
        <v>4.25</v>
      </c>
      <c r="D16" s="3">
        <f t="shared" si="2"/>
        <v>1853</v>
      </c>
      <c r="E16" s="28">
        <f t="shared" si="1"/>
        <v>51772.82</v>
      </c>
      <c r="F16" s="32"/>
      <c r="G16" s="3"/>
      <c r="H16" s="31">
        <v>436</v>
      </c>
      <c r="I16" s="31">
        <v>436</v>
      </c>
      <c r="J16" s="31">
        <v>178</v>
      </c>
    </row>
    <row r="17" spans="1:10" ht="30" customHeight="1" x14ac:dyDescent="0.25">
      <c r="A17" s="26" t="s">
        <v>70</v>
      </c>
      <c r="B17" s="74">
        <v>126</v>
      </c>
      <c r="C17" s="3">
        <v>0.08</v>
      </c>
      <c r="D17" s="3">
        <f t="shared" si="2"/>
        <v>10.08</v>
      </c>
      <c r="E17" s="28">
        <f t="shared" si="1"/>
        <v>281.6352</v>
      </c>
      <c r="F17" s="33"/>
      <c r="G17" s="3"/>
      <c r="H17" s="29">
        <v>0</v>
      </c>
      <c r="I17" s="29">
        <v>0</v>
      </c>
      <c r="J17" s="29">
        <v>0</v>
      </c>
    </row>
    <row r="18" spans="1:10" ht="31.5" customHeight="1" x14ac:dyDescent="0.25">
      <c r="A18" s="6" t="s">
        <v>28</v>
      </c>
      <c r="B18" s="74">
        <v>191</v>
      </c>
      <c r="C18" s="3">
        <v>0.5</v>
      </c>
      <c r="D18" s="3">
        <f t="shared" si="2"/>
        <v>95.5</v>
      </c>
      <c r="E18" s="28">
        <f t="shared" si="1"/>
        <v>2668.27</v>
      </c>
      <c r="F18" s="3"/>
      <c r="G18" s="3"/>
      <c r="H18" s="31">
        <v>191</v>
      </c>
      <c r="I18" s="31">
        <v>0</v>
      </c>
      <c r="J18" s="31">
        <v>0</v>
      </c>
    </row>
    <row r="19" spans="1:10" ht="42.75" customHeight="1" x14ac:dyDescent="0.25">
      <c r="A19" s="6" t="s">
        <v>29</v>
      </c>
      <c r="B19" s="74">
        <v>43</v>
      </c>
      <c r="C19" s="3">
        <v>4.25</v>
      </c>
      <c r="D19" s="3">
        <f t="shared" si="2"/>
        <v>182.75</v>
      </c>
      <c r="E19" s="28">
        <f t="shared" si="1"/>
        <v>5106.0349999999999</v>
      </c>
      <c r="F19" s="3"/>
      <c r="G19" s="3"/>
      <c r="H19" s="31">
        <v>43</v>
      </c>
      <c r="I19" s="31">
        <v>43</v>
      </c>
      <c r="J19" s="31">
        <v>15</v>
      </c>
    </row>
    <row r="20" spans="1:10" ht="33" customHeight="1" x14ac:dyDescent="0.25">
      <c r="A20" s="26" t="s">
        <v>30</v>
      </c>
      <c r="B20" s="74">
        <v>32</v>
      </c>
      <c r="C20" s="3">
        <v>4.25</v>
      </c>
      <c r="D20" s="3">
        <f t="shared" si="2"/>
        <v>136</v>
      </c>
      <c r="E20" s="28">
        <f t="shared" si="1"/>
        <v>3799.84</v>
      </c>
      <c r="F20" s="3"/>
      <c r="G20" s="3"/>
      <c r="H20" s="29">
        <v>32</v>
      </c>
      <c r="I20" s="29">
        <v>32</v>
      </c>
      <c r="J20" s="29">
        <v>16</v>
      </c>
    </row>
    <row r="21" spans="1:10" x14ac:dyDescent="0.25">
      <c r="A21" s="34" t="s">
        <v>31</v>
      </c>
      <c r="B21" s="35">
        <f>SUM(B13:B20)</f>
        <v>1503</v>
      </c>
      <c r="C21" s="35"/>
      <c r="D21" s="35">
        <f>SUM(D13:D20)</f>
        <v>5146.08</v>
      </c>
      <c r="E21" s="36">
        <f>SUM(E13:E20)</f>
        <v>143781.47519999999</v>
      </c>
      <c r="F21" s="3"/>
      <c r="G21" s="3"/>
      <c r="H21" s="37">
        <f>SUM(H13:H20)</f>
        <v>1377</v>
      </c>
      <c r="I21" s="37">
        <f>SUM(I13:I20)</f>
        <v>1186</v>
      </c>
      <c r="J21" s="37">
        <f>SUM(J13:J20)</f>
        <v>542</v>
      </c>
    </row>
    <row r="22" spans="1:10" x14ac:dyDescent="0.25">
      <c r="A22" s="3"/>
      <c r="B22" s="3"/>
      <c r="C22" s="3"/>
      <c r="D22" s="77">
        <f>SUM(D6+D21)</f>
        <v>9590.33</v>
      </c>
      <c r="E22" s="78">
        <f>SUM(E6+E21)</f>
        <v>267953.82019999996</v>
      </c>
      <c r="F22" s="3"/>
      <c r="G22" s="3"/>
      <c r="H22" s="3"/>
      <c r="I22" s="3"/>
      <c r="J22" s="3"/>
    </row>
    <row r="23" spans="1:10" x14ac:dyDescent="0.25">
      <c r="A23" s="105"/>
      <c r="B23" s="106"/>
      <c r="C23" s="106"/>
      <c r="D23" s="106"/>
      <c r="E23" s="106"/>
      <c r="F23" s="3"/>
      <c r="G23" s="3"/>
      <c r="H23" s="3"/>
      <c r="I23" s="3"/>
      <c r="J23" s="37">
        <f>SUM(H21:J21)</f>
        <v>3105</v>
      </c>
    </row>
    <row r="25" spans="1:10" x14ac:dyDescent="0.25">
      <c r="A25" s="38" t="s">
        <v>32</v>
      </c>
    </row>
    <row r="26" spans="1:10" x14ac:dyDescent="0.25">
      <c r="A26" s="16" t="s">
        <v>33</v>
      </c>
      <c r="B26" s="75">
        <v>265</v>
      </c>
      <c r="C26">
        <v>4.25</v>
      </c>
      <c r="D26" s="39">
        <f t="shared" ref="D26:D29" si="3">B26*C26</f>
        <v>1126.25</v>
      </c>
      <c r="E26" s="28">
        <f>D26*27.94</f>
        <v>31467.425000000003</v>
      </c>
    </row>
    <row r="27" spans="1:10" x14ac:dyDescent="0.25">
      <c r="A27" s="16" t="s">
        <v>34</v>
      </c>
      <c r="B27" s="75">
        <v>65</v>
      </c>
      <c r="C27">
        <v>4.25</v>
      </c>
      <c r="D27" s="39">
        <f t="shared" si="3"/>
        <v>276.25</v>
      </c>
      <c r="E27" s="28">
        <f>D27*27.94</f>
        <v>7718.4250000000002</v>
      </c>
    </row>
    <row r="28" spans="1:10" x14ac:dyDescent="0.25">
      <c r="A28" s="16" t="s">
        <v>35</v>
      </c>
      <c r="B28" s="75">
        <v>66</v>
      </c>
      <c r="C28">
        <v>4.25</v>
      </c>
      <c r="D28" s="39">
        <f t="shared" si="3"/>
        <v>280.5</v>
      </c>
      <c r="E28" s="28">
        <f>D28*27.94</f>
        <v>7837.17</v>
      </c>
    </row>
    <row r="29" spans="1:10" x14ac:dyDescent="0.25">
      <c r="A29" s="16" t="s">
        <v>36</v>
      </c>
      <c r="B29" s="76">
        <v>40</v>
      </c>
      <c r="C29" s="40">
        <v>4.25</v>
      </c>
      <c r="D29" s="41">
        <f t="shared" si="3"/>
        <v>170</v>
      </c>
      <c r="E29" s="28">
        <f>D29*27.94</f>
        <v>4749.8</v>
      </c>
    </row>
    <row r="30" spans="1:10" x14ac:dyDescent="0.25">
      <c r="B30">
        <f>SUM(B26:B29)</f>
        <v>436</v>
      </c>
      <c r="E30" s="42">
        <f>SUM(E26:E29)</f>
        <v>51772.820000000007</v>
      </c>
    </row>
    <row r="32" spans="1:10" x14ac:dyDescent="0.25">
      <c r="A32" s="16" t="s">
        <v>71</v>
      </c>
    </row>
  </sheetData>
  <mergeCells count="3">
    <mergeCell ref="A23:E23"/>
    <mergeCell ref="A1:F1"/>
    <mergeCell ref="A9:G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workbookViewId="0">
      <selection activeCell="F28" sqref="A28:F28"/>
    </sheetView>
  </sheetViews>
  <sheetFormatPr defaultRowHeight="15" x14ac:dyDescent="0.25"/>
  <cols>
    <col min="1" max="1" width="26.5703125" customWidth="1"/>
    <col min="2" max="2" width="24" customWidth="1"/>
    <col min="3" max="3" width="18.85546875" customWidth="1"/>
    <col min="4" max="4" width="22.28515625" customWidth="1"/>
    <col min="5" max="5" width="15.140625" customWidth="1"/>
    <col min="6" max="6" width="14.140625" customWidth="1"/>
  </cols>
  <sheetData>
    <row r="2" spans="1:6" ht="57.75" customHeight="1" x14ac:dyDescent="0.25">
      <c r="A2" s="54" t="s">
        <v>1</v>
      </c>
      <c r="B2" s="54" t="s">
        <v>2</v>
      </c>
      <c r="C2" s="57" t="s">
        <v>38</v>
      </c>
      <c r="D2" s="58" t="s">
        <v>39</v>
      </c>
      <c r="E2" s="59" t="s">
        <v>5</v>
      </c>
      <c r="F2" s="58" t="s">
        <v>40</v>
      </c>
    </row>
    <row r="3" spans="1:6" ht="57" customHeight="1" x14ac:dyDescent="0.25">
      <c r="A3" s="60" t="s">
        <v>8</v>
      </c>
      <c r="B3" s="61">
        <v>1377</v>
      </c>
      <c r="C3" s="62">
        <v>300</v>
      </c>
      <c r="D3" s="63">
        <v>1</v>
      </c>
      <c r="E3" s="60" t="s">
        <v>9</v>
      </c>
    </row>
    <row r="4" spans="1:6" ht="54.75" customHeight="1" x14ac:dyDescent="0.25">
      <c r="A4" s="60" t="s">
        <v>11</v>
      </c>
      <c r="B4" s="61">
        <v>1186</v>
      </c>
      <c r="C4" s="62">
        <v>250</v>
      </c>
      <c r="D4" s="64">
        <v>1</v>
      </c>
      <c r="E4" s="60" t="s">
        <v>12</v>
      </c>
    </row>
    <row r="5" spans="1:6" ht="78.75" customHeight="1" x14ac:dyDescent="0.25">
      <c r="A5" s="60" t="s">
        <v>15</v>
      </c>
      <c r="B5" s="65">
        <v>542</v>
      </c>
      <c r="C5" s="66">
        <v>100</v>
      </c>
      <c r="D5" s="63">
        <v>1</v>
      </c>
      <c r="E5" s="60" t="s">
        <v>16</v>
      </c>
    </row>
    <row r="6" spans="1:6" x14ac:dyDescent="0.25">
      <c r="B6" s="67">
        <f>SUM(B3:B5)</f>
        <v>3105</v>
      </c>
      <c r="C6" s="38">
        <f>SUM(C3:C5)</f>
        <v>650</v>
      </c>
    </row>
    <row r="7" spans="1:6" x14ac:dyDescent="0.25">
      <c r="B7" s="67"/>
      <c r="C7" s="38"/>
    </row>
    <row r="8" spans="1:6" x14ac:dyDescent="0.25">
      <c r="A8" s="67" t="s">
        <v>41</v>
      </c>
      <c r="B8" s="68">
        <f>SUM(B3:B5)</f>
        <v>3105</v>
      </c>
      <c r="C8" s="66">
        <v>650</v>
      </c>
      <c r="F8" s="69">
        <v>0.215</v>
      </c>
    </row>
    <row r="9" spans="1:6" x14ac:dyDescent="0.25">
      <c r="A9" s="67" t="s">
        <v>42</v>
      </c>
      <c r="B9" s="70">
        <f>SUM(B3)</f>
        <v>1377</v>
      </c>
      <c r="C9" s="66">
        <v>300</v>
      </c>
      <c r="F9" s="69">
        <v>0.2177</v>
      </c>
    </row>
    <row r="10" spans="1:6" x14ac:dyDescent="0.25">
      <c r="A10" s="16" t="s">
        <v>43</v>
      </c>
      <c r="B10" s="70">
        <f>SUM(B3:B4)</f>
        <v>2563</v>
      </c>
      <c r="C10">
        <v>550</v>
      </c>
      <c r="F10" s="69">
        <v>0.22159999999999999</v>
      </c>
    </row>
    <row r="11" spans="1:6" x14ac:dyDescent="0.25">
      <c r="A11" s="16"/>
      <c r="B11" s="70"/>
      <c r="F11" s="69"/>
    </row>
    <row r="12" spans="1:6" x14ac:dyDescent="0.25">
      <c r="A12" s="16"/>
      <c r="B12" s="70"/>
      <c r="F12" s="69"/>
    </row>
    <row r="13" spans="1:6" x14ac:dyDescent="0.25">
      <c r="A13" s="71"/>
      <c r="B13" s="56"/>
    </row>
    <row r="14" spans="1:6" x14ac:dyDescent="0.25">
      <c r="A14" s="93" t="s">
        <v>44</v>
      </c>
      <c r="B14" s="94"/>
      <c r="C14" s="94"/>
      <c r="D14" s="94"/>
      <c r="E14" s="94"/>
      <c r="F14" s="94"/>
    </row>
    <row r="15" spans="1:6" ht="28.5" customHeight="1" x14ac:dyDescent="0.25">
      <c r="A15" s="95" t="s">
        <v>23</v>
      </c>
      <c r="B15" s="27">
        <v>116</v>
      </c>
      <c r="C15" s="3">
        <v>21</v>
      </c>
      <c r="D15" s="3"/>
      <c r="E15" s="3"/>
      <c r="F15" s="96">
        <v>0.215</v>
      </c>
    </row>
    <row r="16" spans="1:6" ht="19.5" customHeight="1" x14ac:dyDescent="0.25">
      <c r="A16" s="6" t="s">
        <v>24</v>
      </c>
      <c r="B16" s="74">
        <v>521</v>
      </c>
      <c r="C16" s="3">
        <v>119.11</v>
      </c>
      <c r="D16" s="3"/>
      <c r="E16" s="3"/>
      <c r="F16" s="96">
        <v>0.215</v>
      </c>
    </row>
    <row r="17" spans="1:6" ht="30.75" customHeight="1" x14ac:dyDescent="0.25">
      <c r="A17" s="26" t="s">
        <v>25</v>
      </c>
      <c r="B17" s="74">
        <v>38</v>
      </c>
      <c r="C17" s="3">
        <v>7</v>
      </c>
      <c r="D17" s="3"/>
      <c r="E17" s="3"/>
      <c r="F17" s="96">
        <v>0.215</v>
      </c>
    </row>
    <row r="18" spans="1:6" ht="31.5" customHeight="1" x14ac:dyDescent="0.25">
      <c r="A18" s="97" t="s">
        <v>45</v>
      </c>
      <c r="B18" s="74">
        <v>436</v>
      </c>
      <c r="C18" s="3">
        <v>76</v>
      </c>
      <c r="D18" s="3"/>
      <c r="E18" s="3"/>
      <c r="F18" s="96">
        <v>0.215</v>
      </c>
    </row>
    <row r="19" spans="1:6" ht="28.5" customHeight="1" x14ac:dyDescent="0.25">
      <c r="A19" s="97" t="s">
        <v>27</v>
      </c>
      <c r="B19" s="27">
        <v>159</v>
      </c>
      <c r="C19" s="3">
        <v>40</v>
      </c>
      <c r="D19" s="3"/>
      <c r="E19" s="3"/>
      <c r="F19" s="96">
        <v>0.25</v>
      </c>
    </row>
    <row r="20" spans="1:6" ht="26.25" customHeight="1" x14ac:dyDescent="0.25">
      <c r="A20" s="6" t="s">
        <v>46</v>
      </c>
      <c r="B20" s="74">
        <v>191</v>
      </c>
      <c r="C20" s="3">
        <v>60</v>
      </c>
      <c r="D20" s="3"/>
      <c r="E20" s="3"/>
      <c r="F20" s="96">
        <v>0.2177</v>
      </c>
    </row>
    <row r="21" spans="1:6" ht="30.75" customHeight="1" x14ac:dyDescent="0.25">
      <c r="A21" s="6" t="s">
        <v>47</v>
      </c>
      <c r="B21" s="74">
        <v>43</v>
      </c>
      <c r="C21" s="3">
        <v>7</v>
      </c>
      <c r="D21" s="3"/>
      <c r="E21" s="3"/>
      <c r="F21" s="96">
        <v>0.215</v>
      </c>
    </row>
    <row r="22" spans="1:6" ht="32.25" customHeight="1" x14ac:dyDescent="0.25">
      <c r="A22" s="26" t="s">
        <v>30</v>
      </c>
      <c r="B22" s="74">
        <v>32</v>
      </c>
      <c r="C22" s="3">
        <v>7</v>
      </c>
      <c r="D22" s="3"/>
      <c r="E22" s="3"/>
      <c r="F22" s="96">
        <v>0.215</v>
      </c>
    </row>
    <row r="23" spans="1:6" ht="33" customHeight="1" x14ac:dyDescent="0.25">
      <c r="A23" s="97" t="s">
        <v>48</v>
      </c>
      <c r="B23" s="29">
        <v>56</v>
      </c>
      <c r="C23" s="3">
        <v>0</v>
      </c>
      <c r="D23" s="3"/>
      <c r="E23" s="3"/>
      <c r="F23" s="96">
        <v>0</v>
      </c>
    </row>
    <row r="24" spans="1:6" ht="21.75" customHeight="1" x14ac:dyDescent="0.25">
      <c r="A24" s="31" t="s">
        <v>49</v>
      </c>
      <c r="B24" s="29">
        <v>130</v>
      </c>
      <c r="C24" s="3">
        <v>33</v>
      </c>
      <c r="D24" s="3"/>
      <c r="E24" s="3"/>
      <c r="F24" s="96">
        <v>0.25</v>
      </c>
    </row>
    <row r="25" spans="1:6" x14ac:dyDescent="0.25">
      <c r="A25" s="3"/>
      <c r="B25" s="3"/>
      <c r="C25" s="3">
        <f>SUM(C15:C24)</f>
        <v>370.11</v>
      </c>
      <c r="D25" s="3"/>
      <c r="E25" s="3"/>
      <c r="F25" s="3"/>
    </row>
    <row r="28" spans="1:6" x14ac:dyDescent="0.25">
      <c r="A28" s="100" t="s">
        <v>50</v>
      </c>
      <c r="B28" s="101"/>
      <c r="C28" s="101"/>
      <c r="D28" s="101"/>
      <c r="E28" s="101"/>
      <c r="F28" s="101"/>
    </row>
    <row r="29" spans="1:6" x14ac:dyDescent="0.25">
      <c r="A29" s="11" t="s">
        <v>33</v>
      </c>
      <c r="B29" s="98">
        <v>265</v>
      </c>
      <c r="C29" s="3">
        <v>39</v>
      </c>
      <c r="D29" s="3"/>
      <c r="E29" s="3"/>
      <c r="F29" s="96">
        <v>0.215</v>
      </c>
    </row>
    <row r="30" spans="1:6" x14ac:dyDescent="0.25">
      <c r="A30" s="11" t="s">
        <v>34</v>
      </c>
      <c r="B30" s="98">
        <v>65</v>
      </c>
      <c r="C30" s="3">
        <v>16</v>
      </c>
      <c r="D30" s="3"/>
      <c r="E30" s="3"/>
      <c r="F30" s="96">
        <v>0.215</v>
      </c>
    </row>
    <row r="31" spans="1:6" x14ac:dyDescent="0.25">
      <c r="A31" s="11" t="s">
        <v>35</v>
      </c>
      <c r="B31" s="98">
        <v>66</v>
      </c>
      <c r="C31" s="3">
        <v>15</v>
      </c>
      <c r="D31" s="3"/>
      <c r="E31" s="3"/>
      <c r="F31" s="96">
        <v>0.215</v>
      </c>
    </row>
    <row r="32" spans="1:6" x14ac:dyDescent="0.25">
      <c r="A32" s="11" t="s">
        <v>36</v>
      </c>
      <c r="B32" s="99">
        <v>40</v>
      </c>
      <c r="C32" s="3">
        <v>6</v>
      </c>
      <c r="D32" s="3"/>
      <c r="E32" s="3"/>
      <c r="F32" s="96">
        <v>0.215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20" sqref="E20"/>
    </sheetView>
  </sheetViews>
  <sheetFormatPr defaultRowHeight="15" x14ac:dyDescent="0.25"/>
  <cols>
    <col min="1" max="1" width="23.7109375" customWidth="1"/>
    <col min="2" max="2" width="22.85546875" customWidth="1"/>
    <col min="3" max="3" width="22.5703125" customWidth="1"/>
    <col min="4" max="4" width="15" customWidth="1"/>
    <col min="5" max="5" width="19.42578125" customWidth="1"/>
    <col min="6" max="6" width="14.7109375" customWidth="1"/>
    <col min="7" max="7" width="16.140625" customWidth="1"/>
  </cols>
  <sheetData>
    <row r="1" spans="1:7" ht="43.5" customHeight="1" x14ac:dyDescent="0.25">
      <c r="A1" s="102" t="s">
        <v>61</v>
      </c>
      <c r="B1" s="103" t="s">
        <v>62</v>
      </c>
      <c r="C1" s="103" t="s">
        <v>63</v>
      </c>
      <c r="D1" s="102" t="s">
        <v>64</v>
      </c>
      <c r="E1" s="102" t="s">
        <v>65</v>
      </c>
      <c r="F1" s="102" t="s">
        <v>66</v>
      </c>
      <c r="G1" s="104" t="s">
        <v>67</v>
      </c>
    </row>
    <row r="2" spans="1:7" ht="50.25" customHeight="1" x14ac:dyDescent="0.25">
      <c r="A2" s="26" t="s">
        <v>69</v>
      </c>
      <c r="B2" s="3">
        <v>0.5</v>
      </c>
      <c r="C2" s="3">
        <v>0</v>
      </c>
      <c r="D2" s="3">
        <v>1377</v>
      </c>
      <c r="E2" s="3">
        <f>(B2+C2)*D2</f>
        <v>688.5</v>
      </c>
      <c r="F2" s="3">
        <v>41.12</v>
      </c>
      <c r="G2" s="78">
        <f t="shared" ref="G2" si="0">E2*F2</f>
        <v>28311.119999999999</v>
      </c>
    </row>
    <row r="4" spans="1:7" ht="30" x14ac:dyDescent="0.25">
      <c r="D4" s="81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Justification Statement Calc</vt:lpstr>
      <vt:lpstr>2. Applications by Form--0071</vt:lpstr>
      <vt:lpstr>3. Small Entity &amp; report elect.</vt:lpstr>
      <vt:lpstr>Agency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2016-05-24T19:32:43Z</dcterms:created>
  <dcterms:modified xsi:type="dcterms:W3CDTF">2016-06-03T22:09:34Z</dcterms:modified>
</cp:coreProperties>
</file>