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RENEWALS\3150-0151 Part 52\ROCIS\"/>
    </mc:Choice>
  </mc:AlternateContent>
  <bookViews>
    <workbookView xWindow="0" yWindow="0" windowWidth="20160" windowHeight="9048"/>
  </bookViews>
  <sheets>
    <sheet name="reporting" sheetId="1" r:id="rId1"/>
    <sheet name="recordkeeping" sheetId="3" r:id="rId2"/>
    <sheet name="TOTALS" sheetId="4" r:id="rId3"/>
  </sheets>
  <calcPr calcId="152511"/>
</workbook>
</file>

<file path=xl/calcChain.xml><?xml version="1.0" encoding="utf-8"?>
<calcChain xmlns="http://schemas.openxmlformats.org/spreadsheetml/2006/main">
  <c r="I91" i="1" l="1"/>
  <c r="C5" i="4" l="1"/>
  <c r="B5" i="4"/>
  <c r="C4" i="4"/>
  <c r="B4" i="4"/>
  <c r="B3" i="4"/>
  <c r="C3" i="4"/>
  <c r="C202" i="1" l="1"/>
  <c r="C71" i="3" l="1"/>
  <c r="E72" i="1" l="1"/>
  <c r="E26" i="3" l="1"/>
  <c r="E25" i="3"/>
  <c r="E63" i="3"/>
  <c r="F63" i="3" s="1"/>
  <c r="E180" i="1"/>
  <c r="G180" i="1" s="1"/>
  <c r="H180" i="1" s="1"/>
  <c r="E179" i="1"/>
  <c r="E66" i="3" l="1"/>
  <c r="E184" i="1"/>
  <c r="G179" i="1"/>
  <c r="G184" i="1" s="1"/>
  <c r="F66" i="3"/>
  <c r="F26" i="3"/>
  <c r="F25" i="3"/>
  <c r="H179" i="1" l="1"/>
  <c r="H184" i="1" s="1"/>
  <c r="E54" i="3"/>
  <c r="E46" i="3"/>
  <c r="F46" i="3" s="1"/>
  <c r="E38" i="3"/>
  <c r="F38" i="3" s="1"/>
  <c r="E22" i="3"/>
  <c r="E13" i="3"/>
  <c r="F13" i="3" s="1"/>
  <c r="E12" i="3"/>
  <c r="F12" i="3" s="1"/>
  <c r="E11" i="3"/>
  <c r="F11" i="3" s="1"/>
  <c r="E10" i="3"/>
  <c r="E195" i="1"/>
  <c r="E196" i="1"/>
  <c r="G196" i="1" s="1"/>
  <c r="H196" i="1" s="1"/>
  <c r="E14" i="3" l="1"/>
  <c r="F22" i="3"/>
  <c r="F27" i="3" s="1"/>
  <c r="E27" i="3"/>
  <c r="F54" i="3"/>
  <c r="F57" i="3" s="1"/>
  <c r="E57" i="3"/>
  <c r="E71" i="3" s="1"/>
  <c r="F72" i="3" s="1"/>
  <c r="F10" i="3"/>
  <c r="F14" i="3" s="1"/>
  <c r="G195" i="1"/>
  <c r="E198" i="1"/>
  <c r="C105" i="1"/>
  <c r="E168" i="1"/>
  <c r="E167" i="1"/>
  <c r="E82" i="1"/>
  <c r="G82" i="1" s="1"/>
  <c r="H82" i="1" s="1"/>
  <c r="E83" i="1"/>
  <c r="G83" i="1" s="1"/>
  <c r="H83" i="1" s="1"/>
  <c r="E8" i="1"/>
  <c r="E10" i="1" s="1"/>
  <c r="C10" i="1"/>
  <c r="E17" i="1"/>
  <c r="G17" i="1" s="1"/>
  <c r="H17" i="1" s="1"/>
  <c r="E18" i="1"/>
  <c r="G18" i="1" s="1"/>
  <c r="H18" i="1" s="1"/>
  <c r="E19" i="1"/>
  <c r="G19" i="1" s="1"/>
  <c r="H19" i="1" s="1"/>
  <c r="E20" i="1"/>
  <c r="G20" i="1" s="1"/>
  <c r="H20" i="1" s="1"/>
  <c r="E21" i="1"/>
  <c r="G21" i="1" s="1"/>
  <c r="H21" i="1" s="1"/>
  <c r="E22" i="1"/>
  <c r="G22" i="1" s="1"/>
  <c r="H22" i="1" s="1"/>
  <c r="E23" i="1"/>
  <c r="G23" i="1" s="1"/>
  <c r="H23" i="1" s="1"/>
  <c r="E25" i="1"/>
  <c r="G25" i="1" s="1"/>
  <c r="H25" i="1" s="1"/>
  <c r="E26" i="1"/>
  <c r="G26" i="1" s="1"/>
  <c r="H26" i="1" s="1"/>
  <c r="E28" i="1"/>
  <c r="G28" i="1" s="1"/>
  <c r="H28" i="1" s="1"/>
  <c r="E41" i="1"/>
  <c r="G41" i="1" s="1"/>
  <c r="H41" i="1" s="1"/>
  <c r="E43" i="1"/>
  <c r="G43" i="1" s="1"/>
  <c r="H43" i="1" s="1"/>
  <c r="E44" i="1"/>
  <c r="G44" i="1" s="1"/>
  <c r="H44" i="1" s="1"/>
  <c r="E49" i="1"/>
  <c r="G49" i="1" s="1"/>
  <c r="H49" i="1" s="1"/>
  <c r="E64" i="1"/>
  <c r="G64" i="1" s="1"/>
  <c r="H64" i="1" s="1"/>
  <c r="E66" i="1"/>
  <c r="G66" i="1" s="1"/>
  <c r="H66" i="1" s="1"/>
  <c r="E67" i="1"/>
  <c r="G67" i="1" s="1"/>
  <c r="H67" i="1" s="1"/>
  <c r="E68" i="1"/>
  <c r="G68" i="1" s="1"/>
  <c r="H68" i="1" s="1"/>
  <c r="E69" i="1"/>
  <c r="G69" i="1" s="1"/>
  <c r="H69" i="1" s="1"/>
  <c r="E70" i="1"/>
  <c r="G70" i="1" s="1"/>
  <c r="H70" i="1" s="1"/>
  <c r="E71" i="1"/>
  <c r="G71" i="1" s="1"/>
  <c r="H71" i="1" s="1"/>
  <c r="G72" i="1"/>
  <c r="H72" i="1" s="1"/>
  <c r="E73" i="1"/>
  <c r="G73" i="1" s="1"/>
  <c r="H73" i="1" s="1"/>
  <c r="E79" i="1"/>
  <c r="G79" i="1" s="1"/>
  <c r="H79" i="1" s="1"/>
  <c r="E81" i="1"/>
  <c r="G81" i="1" s="1"/>
  <c r="H81" i="1" s="1"/>
  <c r="E85" i="1"/>
  <c r="G85" i="1" s="1"/>
  <c r="H85" i="1" s="1"/>
  <c r="E86" i="1"/>
  <c r="G86" i="1" s="1"/>
  <c r="H86" i="1" s="1"/>
  <c r="E87" i="1"/>
  <c r="G87" i="1" s="1"/>
  <c r="H87" i="1" s="1"/>
  <c r="E88" i="1"/>
  <c r="G88" i="1" s="1"/>
  <c r="H88" i="1" s="1"/>
  <c r="E89" i="1"/>
  <c r="G89" i="1" s="1"/>
  <c r="H89" i="1" s="1"/>
  <c r="E90" i="1"/>
  <c r="G90" i="1" s="1"/>
  <c r="H90" i="1" s="1"/>
  <c r="E102" i="1"/>
  <c r="G102" i="1" s="1"/>
  <c r="E104" i="1"/>
  <c r="G104" i="1" s="1"/>
  <c r="H104" i="1" s="1"/>
  <c r="E114" i="1"/>
  <c r="G114" i="1" s="1"/>
  <c r="H114" i="1" s="1"/>
  <c r="E116" i="1"/>
  <c r="G116" i="1" s="1"/>
  <c r="H116" i="1" s="1"/>
  <c r="E117" i="1"/>
  <c r="G117" i="1" s="1"/>
  <c r="H117" i="1" s="1"/>
  <c r="E120" i="1"/>
  <c r="G120" i="1" s="1"/>
  <c r="H120" i="1" s="1"/>
  <c r="E132" i="1"/>
  <c r="E133" i="1"/>
  <c r="G133" i="1" s="1"/>
  <c r="H133" i="1" s="1"/>
  <c r="E144" i="1"/>
  <c r="E145" i="1"/>
  <c r="G145" i="1" s="1"/>
  <c r="H145" i="1" s="1"/>
  <c r="E155" i="1"/>
  <c r="E156" i="1"/>
  <c r="G156" i="1" s="1"/>
  <c r="H156" i="1" s="1"/>
  <c r="E80" i="1"/>
  <c r="G80" i="1" s="1"/>
  <c r="H80" i="1" s="1"/>
  <c r="F71" i="3" l="1"/>
  <c r="G155" i="1"/>
  <c r="E158" i="1"/>
  <c r="G167" i="1"/>
  <c r="E170" i="1"/>
  <c r="G144" i="1"/>
  <c r="E147" i="1"/>
  <c r="H195" i="1"/>
  <c r="H198" i="1" s="1"/>
  <c r="G198" i="1"/>
  <c r="E135" i="1"/>
  <c r="H30" i="1"/>
  <c r="G132" i="1"/>
  <c r="G135" i="1" s="1"/>
  <c r="G168" i="1"/>
  <c r="E121" i="1"/>
  <c r="E30" i="1"/>
  <c r="E91" i="1"/>
  <c r="E105" i="1"/>
  <c r="G8" i="1"/>
  <c r="H121" i="1"/>
  <c r="G121" i="1"/>
  <c r="G30" i="1"/>
  <c r="H102" i="1"/>
  <c r="H105" i="1" s="1"/>
  <c r="G105" i="1"/>
  <c r="G51" i="1"/>
  <c r="H51" i="1"/>
  <c r="E51" i="1"/>
  <c r="H91" i="1"/>
  <c r="G91" i="1"/>
  <c r="H167" i="1" l="1"/>
  <c r="G170" i="1"/>
  <c r="E186" i="1"/>
  <c r="E202" i="1" s="1"/>
  <c r="H144" i="1"/>
  <c r="H147" i="1" s="1"/>
  <c r="G147" i="1"/>
  <c r="H155" i="1"/>
  <c r="H158" i="1" s="1"/>
  <c r="G158" i="1"/>
  <c r="H168" i="1"/>
  <c r="H132" i="1"/>
  <c r="H135" i="1" s="1"/>
  <c r="H8" i="1"/>
  <c r="H10" i="1" s="1"/>
  <c r="G10" i="1"/>
  <c r="G186" i="1" l="1"/>
  <c r="G202" i="1" s="1"/>
  <c r="H170" i="1"/>
  <c r="H186" i="1" s="1"/>
  <c r="H202" i="1" s="1"/>
</calcChain>
</file>

<file path=xl/comments1.xml><?xml version="1.0" encoding="utf-8"?>
<comments xmlns="http://schemas.openxmlformats.org/spreadsheetml/2006/main">
  <authors>
    <author>JLD4</author>
    <author>Tanya Smith</author>
  </authors>
  <commentList>
    <comment ref="F18" authorId="0" shapeId="0">
      <text>
        <r>
          <rPr>
            <b/>
            <sz val="8"/>
            <color indexed="81"/>
            <rFont val="Tahoma"/>
            <family val="2"/>
          </rPr>
          <t>JLD4:</t>
        </r>
        <r>
          <rPr>
            <sz val="8"/>
            <color indexed="81"/>
            <rFont val="Tahoma"/>
            <family val="2"/>
          </rPr>
          <t xml:space="preserve">
made this # upbased on relative burden to 52.17(b)(1)</t>
        </r>
      </text>
    </comment>
    <comment ref="D79" authorId="1" shapeId="0">
      <text>
        <r>
          <rPr>
            <b/>
            <sz val="9"/>
            <color indexed="81"/>
            <rFont val="Tahoma"/>
            <charset val="1"/>
          </rPr>
          <t>Tanya Smith:</t>
        </r>
        <r>
          <rPr>
            <sz val="9"/>
            <color indexed="81"/>
            <rFont val="Tahoma"/>
            <charset val="1"/>
          </rPr>
          <t xml:space="preserve">
Based on 2 submittals per unit each year</t>
        </r>
      </text>
    </comment>
    <comment ref="D80" authorId="1" shapeId="0">
      <text>
        <r>
          <rPr>
            <b/>
            <sz val="9"/>
            <color indexed="81"/>
            <rFont val="Tahoma"/>
            <charset val="1"/>
          </rPr>
          <t>Tanya Smith:</t>
        </r>
        <r>
          <rPr>
            <sz val="9"/>
            <color indexed="81"/>
            <rFont val="Tahoma"/>
            <charset val="1"/>
          </rPr>
          <t xml:space="preserve">
Based on a total of 3300 ICNs over the next 4 year:
3300/4 units /4 years = 206 annual responses per unit</t>
        </r>
      </text>
    </comment>
    <comment ref="D81" authorId="1" shapeId="0">
      <text>
        <r>
          <rPr>
            <b/>
            <sz val="9"/>
            <color indexed="81"/>
            <rFont val="Tahoma"/>
            <charset val="1"/>
          </rPr>
          <t>Tanya Smith:</t>
        </r>
        <r>
          <rPr>
            <sz val="9"/>
            <color indexed="81"/>
            <rFont val="Tahoma"/>
            <charset val="1"/>
          </rPr>
          <t xml:space="preserve">
Based on a total of 50 post-closure notifications over 4 years:
50/4 units/4 years = 3 annual responses per unit</t>
        </r>
      </text>
    </comment>
    <comment ref="D82" authorId="1" shapeId="0">
      <text>
        <r>
          <rPr>
            <b/>
            <sz val="9"/>
            <color indexed="81"/>
            <rFont val="Tahoma"/>
            <charset val="1"/>
          </rPr>
          <t>Tanya Smith:</t>
        </r>
        <r>
          <rPr>
            <sz val="9"/>
            <color indexed="81"/>
            <rFont val="Tahoma"/>
            <charset val="1"/>
          </rPr>
          <t xml:space="preserve">
Based on a total of 1000 uncompleted ITAAC notifications over 4 years:
1000/4 units/4 years = 62 annual responses per unit </t>
        </r>
      </text>
    </comment>
    <comment ref="C83" authorId="1" shapeId="0">
      <text>
        <r>
          <rPr>
            <b/>
            <sz val="9"/>
            <color indexed="81"/>
            <rFont val="Tahoma"/>
            <family val="2"/>
          </rPr>
          <t>Tanya Smith:</t>
        </r>
        <r>
          <rPr>
            <sz val="9"/>
            <color indexed="81"/>
            <rFont val="Tahoma"/>
            <family val="2"/>
          </rPr>
          <t xml:space="preserve">
Based on 2 respondents only in FY19:
(2/3=0.67)</t>
        </r>
      </text>
    </comment>
    <comment ref="D83" authorId="1" shapeId="0">
      <text>
        <r>
          <rPr>
            <b/>
            <sz val="9"/>
            <color indexed="81"/>
            <rFont val="Tahoma"/>
            <charset val="1"/>
          </rPr>
          <t>Tanya Smith:</t>
        </r>
        <r>
          <rPr>
            <sz val="9"/>
            <color indexed="81"/>
            <rFont val="Tahoma"/>
            <charset val="1"/>
          </rPr>
          <t xml:space="preserve">
Based on receiving 1 response from Vogtle Unit 3 and 1 response from Summer Unit 2 in FY19.</t>
        </r>
      </text>
    </comment>
    <comment ref="D85" authorId="1" shapeId="0">
      <text>
        <r>
          <rPr>
            <b/>
            <sz val="9"/>
            <color indexed="81"/>
            <rFont val="Tahoma"/>
            <family val="2"/>
          </rPr>
          <t>Tanya Smith:</t>
        </r>
        <r>
          <rPr>
            <sz val="9"/>
            <color indexed="81"/>
            <rFont val="Tahoma"/>
            <family val="2"/>
          </rPr>
          <t xml:space="preserve">
Based on the fuel load schedule we are expecting to receive 4 notifications and 19                        updates before the end of FY19:
19+4=23 total responses over 3 years
23/4 units/3 years = 2 annual responses per unit
</t>
        </r>
      </text>
    </comment>
    <comment ref="C202" authorId="1" shapeId="0">
      <text>
        <r>
          <rPr>
            <b/>
            <sz val="9"/>
            <color indexed="81"/>
            <rFont val="Tahoma"/>
            <family val="2"/>
          </rPr>
          <t>Tanya Smith:</t>
        </r>
        <r>
          <rPr>
            <sz val="9"/>
            <color indexed="81"/>
            <rFont val="Tahoma"/>
            <family val="2"/>
          </rPr>
          <t xml:space="preserve">
The total number of respondents is 4 less than the total summation to account for 4 duplicate respondents (Vogtle 3/4 &amp; Summer 2/3 are double counted in the summation equation  because they fall  under both Subpart C &amp; Appendix D).
21.33 respondents - 4 duplicate respondents =17.33 total annual respondents</t>
        </r>
      </text>
    </comment>
  </commentList>
</comments>
</file>

<file path=xl/sharedStrings.xml><?xml version="1.0" encoding="utf-8"?>
<sst xmlns="http://schemas.openxmlformats.org/spreadsheetml/2006/main" count="819" uniqueCount="298">
  <si>
    <t>TABLE 1</t>
  </si>
  <si>
    <t>ANNUAL REPORTING BURDEN</t>
  </si>
  <si>
    <t>10 CFR PART 52</t>
  </si>
  <si>
    <t>Section</t>
  </si>
  <si>
    <t>Number of Respondents Annually</t>
  </si>
  <si>
    <t>Responses per Respondent Annually</t>
  </si>
  <si>
    <t>Total Responses Annually</t>
  </si>
  <si>
    <t>Burden per Response</t>
  </si>
  <si>
    <t>Total Annual Burden Hours</t>
  </si>
  <si>
    <r>
      <t xml:space="preserve">52.7 </t>
    </r>
    <r>
      <rPr>
        <sz val="11"/>
        <rFont val="Arial"/>
        <family val="2"/>
      </rPr>
      <t>(Respondent is same as in Subpart C below.  Only one exemption is expected to be requested annually)</t>
    </r>
  </si>
  <si>
    <t>Subtotal: General Provisions</t>
  </si>
  <si>
    <r>
      <t>52.15(b)</t>
    </r>
    <r>
      <rPr>
        <sz val="11"/>
        <rFont val="Arial"/>
        <family val="2"/>
      </rPr>
      <t xml:space="preserve"> – Burden covered under 10 CFR 50.30(a), (b), and (f), approved by OMB under Clearance No. 3150-0011.</t>
    </r>
  </si>
  <si>
    <r>
      <t xml:space="preserve">52.16 </t>
    </r>
    <r>
      <rPr>
        <sz val="11"/>
        <rFont val="Arial"/>
        <family val="2"/>
      </rPr>
      <t xml:space="preserve">– Burden covered under 10 CFR 50.33(a) – (d) and 50.33(j), approved by OMB under Clearance No. 3150-0011 </t>
    </r>
  </si>
  <si>
    <t>52.17(a)(1)</t>
  </si>
  <si>
    <r>
      <t xml:space="preserve">52.17(a)(2) </t>
    </r>
    <r>
      <rPr>
        <sz val="11"/>
        <rFont val="Arial"/>
        <family val="2"/>
      </rPr>
      <t>– Burden covered under 10 CFR 51.50, approved by OMB under Clearance No. 3150-0021</t>
    </r>
  </si>
  <si>
    <t>52.17(b)(1)</t>
  </si>
  <si>
    <t>52.17(b)(2)(ii) and 52.17(b)(3)</t>
  </si>
  <si>
    <t>52.17(b)(4)</t>
  </si>
  <si>
    <t>52.29(a)</t>
  </si>
  <si>
    <r>
      <t xml:space="preserve">52.39(b) </t>
    </r>
    <r>
      <rPr>
        <sz val="11"/>
        <rFont val="Arial"/>
        <family val="2"/>
      </rPr>
      <t>– Burden covered under 10 CFR 52.79(b)</t>
    </r>
  </si>
  <si>
    <t>52.39(d)</t>
  </si>
  <si>
    <r>
      <t>52.39(e)</t>
    </r>
    <r>
      <rPr>
        <sz val="11"/>
        <rFont val="Arial"/>
        <family val="2"/>
      </rPr>
      <t xml:space="preserve"> – Burden covered under 10 CFR 50.90, approved by OMB Clearance No. 3150-0011</t>
    </r>
  </si>
  <si>
    <t>Subtotal: Subpart A</t>
  </si>
  <si>
    <r>
      <t>52.45</t>
    </r>
    <r>
      <rPr>
        <sz val="11"/>
        <rFont val="Arial"/>
        <family val="2"/>
      </rPr>
      <t xml:space="preserve"> – Burden covered under 10 CFR 52.46 and 52.47</t>
    </r>
  </si>
  <si>
    <r>
      <t xml:space="preserve">52.46 </t>
    </r>
    <r>
      <rPr>
        <sz val="11"/>
        <rFont val="Arial"/>
        <family val="2"/>
      </rPr>
      <t>– Burden covered under 10 CFR 50.33 (a) – (c) and 50.33 (j), approved by OMB under Clearance No. 3150-0011</t>
    </r>
  </si>
  <si>
    <r>
      <t>52.47(a)(6)</t>
    </r>
    <r>
      <rPr>
        <sz val="11"/>
        <rFont val="Arial"/>
        <family val="2"/>
      </rPr>
      <t xml:space="preserve"> – Burden covered under 10 CFR 20.1406, approved by OMB under Clearance No. 3150-0014</t>
    </r>
  </si>
  <si>
    <t>52.47(a)(27)</t>
  </si>
  <si>
    <t>52.47(b)(1)</t>
  </si>
  <si>
    <r>
      <t xml:space="preserve">52.47(b)(2) </t>
    </r>
    <r>
      <rPr>
        <sz val="11"/>
        <rFont val="Arial"/>
        <family val="2"/>
      </rPr>
      <t>– Burden covered under 10 CFR 51.55, approved by OMB under Clearance No. 3150-0021</t>
    </r>
  </si>
  <si>
    <r>
      <t xml:space="preserve">52.47(c)(1) </t>
    </r>
    <r>
      <rPr>
        <sz val="11"/>
        <rFont val="Arial"/>
        <family val="2"/>
      </rPr>
      <t>– Burden covered under 10 CFR 52.47(a) and 52.47(b)</t>
    </r>
  </si>
  <si>
    <r>
      <t xml:space="preserve">52.47(c)(2) </t>
    </r>
    <r>
      <rPr>
        <sz val="11"/>
        <rFont val="Arial"/>
        <family val="2"/>
      </rPr>
      <t>– Burden covered under 10 CFR 52.47(a) and 52.47(b)</t>
    </r>
  </si>
  <si>
    <r>
      <t xml:space="preserve">52.51 </t>
    </r>
    <r>
      <rPr>
        <sz val="11"/>
        <rFont val="Arial"/>
        <family val="2"/>
      </rPr>
      <t>– Burden covered under 10 CFR 52.47(a)</t>
    </r>
  </si>
  <si>
    <t>52.57(a)</t>
  </si>
  <si>
    <r>
      <t>52.63(b)(1)</t>
    </r>
    <r>
      <rPr>
        <sz val="11"/>
        <rFont val="Arial"/>
        <family val="2"/>
      </rPr>
      <t xml:space="preserve"> – Burden covered under 10 CFR 52.7</t>
    </r>
  </si>
  <si>
    <t>Subtotal: Subpart B</t>
  </si>
  <si>
    <r>
      <t xml:space="preserve">52.75 </t>
    </r>
    <r>
      <rPr>
        <sz val="11"/>
        <rFont val="Arial"/>
        <family val="2"/>
      </rPr>
      <t>– Burden covered under 10 CFR 50.30, approved by OMB under Clearance No. 3150-0011</t>
    </r>
  </si>
  <si>
    <r>
      <t xml:space="preserve">52.77 </t>
    </r>
    <r>
      <rPr>
        <sz val="11"/>
        <rFont val="Arial"/>
        <family val="2"/>
      </rPr>
      <t>– Burden covered under 10 CFR 50.33, approved by OMB under Clearance No. 3150-0011</t>
    </r>
  </si>
  <si>
    <r>
      <t xml:space="preserve">52.79(a)(45) </t>
    </r>
    <r>
      <rPr>
        <sz val="11"/>
        <rFont val="Arial"/>
        <family val="2"/>
      </rPr>
      <t>– Burden covered under 10 CFR 20.1406, approved by OMB under Clearance No. 3150-0014</t>
    </r>
  </si>
  <si>
    <t>52.79(a)(46)</t>
  </si>
  <si>
    <t>10,000 hours for applications that do not reference a certified design</t>
  </si>
  <si>
    <r>
      <t xml:space="preserve">52.80(b) </t>
    </r>
    <r>
      <rPr>
        <sz val="11"/>
        <rFont val="Arial"/>
        <family val="2"/>
      </rPr>
      <t>– Burden covered under 10 CFR 51.50, approved by OMB under Clearance No. 3150-0021</t>
    </r>
  </si>
  <si>
    <r>
      <t xml:space="preserve">52.93(a) </t>
    </r>
    <r>
      <rPr>
        <sz val="11"/>
        <rFont val="Arial"/>
        <family val="2"/>
      </rPr>
      <t>– Burden covered under 10 CFR 52.7</t>
    </r>
  </si>
  <si>
    <r>
      <t xml:space="preserve">52.93(b) </t>
    </r>
    <r>
      <rPr>
        <sz val="11"/>
        <rFont val="Arial"/>
        <family val="2"/>
      </rPr>
      <t>– Burden covered under 10 CFR 52.39</t>
    </r>
  </si>
  <si>
    <r>
      <t xml:space="preserve">52.93(c) </t>
    </r>
    <r>
      <rPr>
        <sz val="11"/>
        <rFont val="Arial"/>
        <family val="2"/>
      </rPr>
      <t>– Burden covered under 10 CFR 52.171</t>
    </r>
  </si>
  <si>
    <r>
      <t xml:space="preserve">52.99(d)(1) &amp; 52.99(d)(2) </t>
    </r>
    <r>
      <rPr>
        <sz val="11"/>
        <rFont val="Arial"/>
        <family val="2"/>
      </rPr>
      <t xml:space="preserve">– Burden covered under 10 CFR 52.39 (variances) and 52.7 (exemptions) </t>
    </r>
  </si>
  <si>
    <t>52.103(a)</t>
  </si>
  <si>
    <t>52.110(a)</t>
  </si>
  <si>
    <t>52.110(d)</t>
  </si>
  <si>
    <t>52.110(g)</t>
  </si>
  <si>
    <t>52.110(h)(3)</t>
  </si>
  <si>
    <t>52.110(h)(4)</t>
  </si>
  <si>
    <t>Subtotal: Subpart C</t>
  </si>
  <si>
    <r>
      <t xml:space="preserve">52.135 </t>
    </r>
    <r>
      <rPr>
        <sz val="11"/>
        <rFont val="Arial"/>
        <family val="2"/>
      </rPr>
      <t>– Burden covered under 10 CFR 50.30, approved by OMB under Clearance No. 3150-0011</t>
    </r>
  </si>
  <si>
    <r>
      <t xml:space="preserve">52.136 </t>
    </r>
    <r>
      <rPr>
        <sz val="11"/>
        <rFont val="Arial"/>
        <family val="2"/>
      </rPr>
      <t>– Burden covered under 10 CFR 50.33(a) – (d) and 50.33 (j), approved by OMB under Clearance No. 3150-0011</t>
    </r>
  </si>
  <si>
    <t>52.137(a), except (a)(6) &amp; (a)(25)</t>
  </si>
  <si>
    <r>
      <t xml:space="preserve">52.137(a)(6) </t>
    </r>
    <r>
      <rPr>
        <sz val="11"/>
        <rFont val="Arial"/>
        <family val="2"/>
      </rPr>
      <t>– Burden covered under 10 CFR 20.1406, approved by OMB under Clearance No. 3150-0014</t>
    </r>
  </si>
  <si>
    <t>52.137(a)(25)</t>
  </si>
  <si>
    <t>Subtotal: Subpart E</t>
  </si>
  <si>
    <r>
      <t xml:space="preserve">52.155 </t>
    </r>
    <r>
      <rPr>
        <sz val="11"/>
        <rFont val="Arial"/>
        <family val="2"/>
      </rPr>
      <t>– Burden covered under 10 CFR 50.30, approved by OMB under Clearance No. 3150-0011</t>
    </r>
  </si>
  <si>
    <r>
      <t xml:space="preserve">52.156 </t>
    </r>
    <r>
      <rPr>
        <sz val="11"/>
        <rFont val="Arial"/>
        <family val="2"/>
      </rPr>
      <t>– Burden covered under 10 CFR 50.33(a) – (d) and 50.33(j), approved by OMB under Clearance No. 3150-0011</t>
    </r>
  </si>
  <si>
    <t>52.157, except 52.157(f)(9) &amp; (f)(31)</t>
  </si>
  <si>
    <r>
      <t xml:space="preserve">52.157(f)(9) </t>
    </r>
    <r>
      <rPr>
        <sz val="11"/>
        <rFont val="Arial"/>
        <family val="2"/>
      </rPr>
      <t>– Burden covered under 10 CFR 20.1406, approved by OMB under Clearance No. 3150-0014</t>
    </r>
  </si>
  <si>
    <t>52.157(f)(31)</t>
  </si>
  <si>
    <t>52.158(a)</t>
  </si>
  <si>
    <r>
      <t>52.158(b)</t>
    </r>
    <r>
      <rPr>
        <sz val="11"/>
        <rFont val="Arial"/>
        <family val="2"/>
      </rPr>
      <t xml:space="preserve"> – Burden covered under 10 CFR 51.54, approved by OMB under Clearance No. 3150-0021</t>
    </r>
  </si>
  <si>
    <r>
      <t xml:space="preserve">52.171(b) </t>
    </r>
    <r>
      <rPr>
        <sz val="11"/>
        <rFont val="Arial"/>
        <family val="2"/>
      </rPr>
      <t>– Burden covered under 10 CFR 50.90 &amp; 50.91, approved by OMB under Clearance No 3150-0011</t>
    </r>
  </si>
  <si>
    <t>Subtotal: Subpart F</t>
  </si>
  <si>
    <t>X.B.1</t>
  </si>
  <si>
    <t>X.B.2</t>
  </si>
  <si>
    <r>
      <t xml:space="preserve">X.B.3.c </t>
    </r>
    <r>
      <rPr>
        <sz val="11"/>
        <rFont val="Arial"/>
        <family val="2"/>
      </rPr>
      <t>– Burden covered under X.B.1 and X.B.2</t>
    </r>
  </si>
  <si>
    <t>NRC expects 0 applicants to reference the System 80+ Design Certification Rule over the next 3 years.</t>
  </si>
  <si>
    <t>NRC expects 0 applicants to reference the AP600 Design Certification Rule over the next 3 years.</t>
  </si>
  <si>
    <t>NRC expects 0 combined license applicants to use Appendix N over the next 3 years.</t>
  </si>
  <si>
    <t>Paragraph 2</t>
  </si>
  <si>
    <t>Paragraph 3</t>
  </si>
  <si>
    <t>Subtotal: Appendix N</t>
  </si>
  <si>
    <t>Total Part 52 Reporting Burden</t>
  </si>
  <si>
    <t>TABLE 2</t>
  </si>
  <si>
    <t>ANNUAL RECORDKEEPING BURDEN</t>
  </si>
  <si>
    <t>52.63(b)(2)</t>
  </si>
  <si>
    <t>52.63(c) &amp; 52.73(b)</t>
  </si>
  <si>
    <t>NRC expects 1 applicant to maintain records for the ABWR Design Certification Rule over the next 3 years.</t>
  </si>
  <si>
    <t>X.A.1</t>
  </si>
  <si>
    <t>NRC expects 1 applicant to maintain records for the AP1000 Design Certification Rule over the next 3 years.</t>
  </si>
  <si>
    <t>Total Part 52 Recordkeeping Burden</t>
  </si>
  <si>
    <t>GENERAL PROVISIONS</t>
  </si>
  <si>
    <t>SUBPART E: STANDARD DESIGN APPROVALS</t>
  </si>
  <si>
    <t>SUBPART F: MANUFACTURING LICENSES</t>
  </si>
  <si>
    <t>APPENDIX A: ABWR DESIGN CERTIFICATION RULE</t>
  </si>
  <si>
    <t>APPENDIX B: SYSTEM 80+ DESIGN CERTIFICATION RULE</t>
  </si>
  <si>
    <t xml:space="preserve">APPENDIX C: AP600 DESIGN CERTIFICATION RULE </t>
  </si>
  <si>
    <t>APPENDIX D: AP1000 DESIGN CERTIFICATION RULE</t>
  </si>
  <si>
    <t xml:space="preserve">APPENDIX N: STANDARDIZATION OF NUCLEAR POWER PLANT DESIGNS: </t>
  </si>
  <si>
    <t>COMBINED LICENSES TO CONSTRUCT AND OPERATE NUCLEAR POWER REACTORS OF IDENTICAL DESIGN AT MULTIPLE SITES</t>
  </si>
  <si>
    <t xml:space="preserve">APPENDIX B: SYSTEM 80+ DESIGN CERTIFICATION RULE </t>
  </si>
  <si>
    <t xml:space="preserve">APPENDIX D: AP1000 DESIGN CERTIFICATION RULE </t>
  </si>
  <si>
    <t>Number of Record keepers</t>
  </si>
  <si>
    <t>Burden Hrs. per Record keeper</t>
  </si>
  <si>
    <t>SUBPART A: EARLY SITE PERMITS (ESPs)</t>
  </si>
  <si>
    <t>52.17(b)(2)(i) and 52.17(b)(3) without ITAAC</t>
  </si>
  <si>
    <t>52.17(b)(2)(i) and 52.17(b)(3) with ITAAC</t>
  </si>
  <si>
    <t>SUBPART B: STANDARD DESIGN CERTIFICATIONS (DCs)</t>
  </si>
  <si>
    <t>SUBPART C: COMBINED LICENSES (COLs)</t>
  </si>
  <si>
    <t>TABLE 3</t>
  </si>
  <si>
    <t>ANNUAL REPORTING BURDEN UNDER 10 CFR 52.99(a)</t>
  </si>
  <si>
    <r>
      <t>52.17(c)</t>
    </r>
    <r>
      <rPr>
        <sz val="11"/>
        <rFont val="Arial"/>
        <family val="2"/>
      </rPr>
      <t xml:space="preserve"> – Burden covered under 10 CFR 50.10(d)(3), approved by OMB under Clearance No. 3150-0011</t>
    </r>
  </si>
  <si>
    <r>
      <t>52.80(c)</t>
    </r>
    <r>
      <rPr>
        <sz val="11"/>
        <rFont val="Arial"/>
        <family val="2"/>
      </rPr>
      <t xml:space="preserve"> – Burden covered under 10 CFR 50.10(d)(3), approved by OMB under Clearance No. 3150-0011</t>
    </r>
  </si>
  <si>
    <r>
      <t xml:space="preserve">10 </t>
    </r>
    <r>
      <rPr>
        <b/>
        <i/>
        <sz val="11"/>
        <rFont val="Arial"/>
        <family val="2"/>
      </rPr>
      <t>CFR</t>
    </r>
    <r>
      <rPr>
        <b/>
        <sz val="11"/>
        <rFont val="Arial"/>
        <family val="2"/>
      </rPr>
      <t xml:space="preserve"> PART 52 </t>
    </r>
  </si>
  <si>
    <t>n/a</t>
  </si>
  <si>
    <t>A</t>
  </si>
  <si>
    <t>Z</t>
  </si>
  <si>
    <t>Total Storage Cost</t>
  </si>
  <si>
    <t>52.57(a)-renewals</t>
  </si>
  <si>
    <t>NRC expects 0 COLs referencing Appendix B under construction over the next 3 years</t>
  </si>
  <si>
    <t>NRC expects 0 COLs referencing Appendix C under construction over the next 3 years</t>
  </si>
  <si>
    <r>
      <t xml:space="preserve">Paragraph 4 </t>
    </r>
    <r>
      <rPr>
        <sz val="11"/>
        <rFont val="Arial"/>
        <family val="2"/>
      </rPr>
      <t>– Burden covered under 10 CFR 52.80(c)</t>
    </r>
  </si>
  <si>
    <r>
      <t xml:space="preserve">X.A.2 </t>
    </r>
    <r>
      <rPr>
        <sz val="11"/>
        <rFont val="Arial"/>
        <family val="2"/>
      </rPr>
      <t>– Burden covered under 10 CFR 50.71(e)</t>
    </r>
  </si>
  <si>
    <r>
      <t xml:space="preserve">X.A.3 </t>
    </r>
    <r>
      <rPr>
        <sz val="11"/>
        <rFont val="Arial"/>
        <family val="2"/>
      </rPr>
      <t>– Burden covered under 10 CFR 50.59(d)</t>
    </r>
  </si>
  <si>
    <r>
      <t>X.A.2</t>
    </r>
    <r>
      <rPr>
        <sz val="11"/>
        <rFont val="Arial"/>
        <family val="2"/>
      </rPr>
      <t xml:space="preserve"> – Burden covered under 10 CFR 50.71(e)</t>
    </r>
  </si>
  <si>
    <r>
      <t>[1]</t>
    </r>
    <r>
      <rPr>
        <sz val="11"/>
        <rFont val="Calibri"/>
        <family val="2"/>
      </rPr>
      <t xml:space="preserve"> Due to rounding, the total burden cost may not equal the sum of the costs of the individual requirements.</t>
    </r>
  </si>
  <si>
    <t>Description of requirement</t>
  </si>
  <si>
    <t>APPENDIX E: ESBWR DESIGN CERTIFICATION RULE</t>
  </si>
  <si>
    <t>IV.A.2.b (Burden included in X.B below)</t>
  </si>
  <si>
    <t>X.B.3.b (Burden covered in X.B.1, X.B.2)</t>
  </si>
  <si>
    <t>X.B.3.c(Burden in 10 CFR 50.59(d) + 10 CFR 50.71(e)</t>
  </si>
  <si>
    <t>No. of Recordkeepers</t>
  </si>
  <si>
    <t>Burden Hours per Recordkeeper</t>
  </si>
  <si>
    <t>X.A.2 (Burden covered under 10 CFR 50.71(e))</t>
  </si>
  <si>
    <t>X.A.3 (Burden covered under 10 CFR 50.59(d))</t>
  </si>
  <si>
    <t xml:space="preserve">APPENDIX E: ESBWR DESIGN CERTIFICATION RULE </t>
  </si>
  <si>
    <t>Estimate Annual Cost @ $265/hr</t>
  </si>
  <si>
    <t>Cost @ $265/Hr</t>
  </si>
  <si>
    <t>site safety analysis report</t>
  </si>
  <si>
    <t>A complete environmental report as required by 10 CFR 51.50(b).</t>
  </si>
  <si>
    <t>submitting information on physical characteristics of the proposed site that could pose a significant impediment to the development of emergency plans</t>
  </si>
  <si>
    <t>application for exemption</t>
  </si>
  <si>
    <t>Filing requirements</t>
  </si>
  <si>
    <t>Limited work authorization (LWA)</t>
  </si>
  <si>
    <t>NRC expects 0 applicant to maintain records for the System 80+ Design Certification Rule over the next 3 years. (This certified design has expired)</t>
  </si>
  <si>
    <t>NRC expects 0 applicant to maintain records for the AP600 Design Certification Rule over the next 3 years. (This certified design has expired)</t>
  </si>
  <si>
    <t>NRC expects 1 applicant to maintain records for the ESBWR Design Certification Rule over the next 3 years.</t>
  </si>
  <si>
    <t>propose major features of the emergency plans in the site SAR</t>
  </si>
  <si>
    <t xml:space="preserve">propose complete and integrated emergency plans in the site SAR </t>
  </si>
  <si>
    <t>include a description of contacts and arrangements made with Federal, State, and local governmental agencies with emergency planning responsibilities</t>
  </si>
  <si>
    <t>requirements for a renewal application of any ESP</t>
  </si>
  <si>
    <t>requires the holder to notify the agency of the non-nuclear use</t>
  </si>
  <si>
    <t>applicants for a CP, OL, or COL who have filed an application referencing an ESP to update their emergency preparedness information provided under 52.17(b)</t>
  </si>
  <si>
    <t>an applicant referencing an ESP may include in its application a request for a variance from one or more site characteristics, design parameters, or terms and conditions of the ESP, or from the site SAR</t>
  </si>
  <si>
    <t>holder of an ESP may not make changes to the ESP</t>
  </si>
  <si>
    <t>requires that the application contain all of the information required by 10 CFR 50.33(a) through (d) and (j)</t>
  </si>
  <si>
    <t>an application for a DC may be filed even if an application for a CP or COL for such a facility has not been filed</t>
  </si>
  <si>
    <t>requires DC applicants to submit the information required by 10 CFR 50.33</t>
  </si>
  <si>
    <t>52.47(a), except (a)(6) &amp; (a)(27)</t>
  </si>
  <si>
    <t>requires that a DC application contain a Final Safety Analysis Report (FSAR)</t>
  </si>
  <si>
    <t>requires a DC application to contain a FSAR that describes the design-specific probabilistic risk assessment (PRA) and its results</t>
  </si>
  <si>
    <t>requires that a DC application contain proposed inspections, tests, analyses, and acceptance criteria (ITAAC)</t>
  </si>
  <si>
    <t>provides a procedure for application for renewal of a DC</t>
  </si>
  <si>
    <t>4 COLs under construction; 0 COLs in operation</t>
  </si>
  <si>
    <t>addresses a COL application that does not reference any other type of Part 52 license, certification, or approval</t>
  </si>
  <si>
    <t xml:space="preserve">52.79(a), except (a)(45) &amp; (a)(46) </t>
  </si>
  <si>
    <t>requires a COL application to contain a FSAR that describes the plant-specific probabilistic risk assessment or analysis (PRA) and its results</t>
  </si>
  <si>
    <t xml:space="preserve">addresses a COL application that references an ESP </t>
  </si>
  <si>
    <t>52.79(b)</t>
  </si>
  <si>
    <t>addresses a COL application that references a design approval</t>
  </si>
  <si>
    <t xml:space="preserve">52.79(c) </t>
  </si>
  <si>
    <t xml:space="preserve">addresses a COL application that references a DC </t>
  </si>
  <si>
    <t xml:space="preserve">52.79(d) </t>
  </si>
  <si>
    <t xml:space="preserve">addresses a COL application that references a manufactured reactor licensed under Subpart F of 10 CFR Part 52 </t>
  </si>
  <si>
    <t xml:space="preserve">52.79(e) </t>
  </si>
  <si>
    <t>addresses a COL application that references both an ESP and DC</t>
  </si>
  <si>
    <r>
      <t>52.79(b) &amp; (d)</t>
    </r>
    <r>
      <rPr>
        <sz val="11"/>
        <rFont val="Arial"/>
        <family val="2"/>
      </rPr>
      <t xml:space="preserve"> </t>
    </r>
  </si>
  <si>
    <t>requires that a COL application contain the proposed inspections, tests, and analyses, including those applicable to emergency planning, that the licensee shall perform</t>
  </si>
  <si>
    <r>
      <t xml:space="preserve">Tanya's comment:  Not sure why the description of the hours state "for applications that do </t>
    </r>
    <r>
      <rPr>
        <b/>
        <u/>
        <sz val="11"/>
        <color rgb="FF0000FF"/>
        <rFont val="Arial"/>
        <family val="2"/>
      </rPr>
      <t>not</t>
    </r>
    <r>
      <rPr>
        <b/>
        <sz val="11"/>
        <color rgb="FF0000FF"/>
        <rFont val="Arial"/>
        <family val="2"/>
      </rPr>
      <t xml:space="preserve"> reference a" DC or a certified design. Should this read that the different hours are associated with appliations that </t>
    </r>
    <r>
      <rPr>
        <b/>
        <u/>
        <sz val="11"/>
        <color rgb="FF0000FF"/>
        <rFont val="Arial"/>
        <family val="2"/>
      </rPr>
      <t>DO</t>
    </r>
    <r>
      <rPr>
        <b/>
        <sz val="11"/>
        <color rgb="FF0000FF"/>
        <rFont val="Arial"/>
        <family val="2"/>
      </rPr>
      <t xml:space="preserve"> reference either a DC application or certified design?</t>
    </r>
  </si>
  <si>
    <r>
      <t xml:space="preserve">52.80(a) </t>
    </r>
    <r>
      <rPr>
        <sz val="11"/>
        <rFont val="Arial"/>
        <family val="2"/>
      </rPr>
      <t>– 40,000 hours for applications which do not reference a DC application</t>
    </r>
  </si>
  <si>
    <t xml:space="preserve">52.99(a) </t>
  </si>
  <si>
    <t>requires that, after issuance of the COL, the licensee notify the NRC that the inspections, tests, or analyses in the ITAAC have been successfully completed and that the corresponding acceptance criteria have been met (ITAAC Closure Notification)</t>
  </si>
  <si>
    <t>52.99(c)(1)</t>
  </si>
  <si>
    <t>requires that the licensee notify the NRC in a timely manner of new information that materially alters the basis for determining that either inspections, tests, or analyses were performed as required, or that acceptance criteria are met (ITAAC Post-closure Notifications)</t>
  </si>
  <si>
    <t>52.99(c)(2)</t>
  </si>
  <si>
    <t>requires that, if the licensee has not provided, by the date 225 days before the scheduled date for initial loading of fuel, the notification required by paragraph (c)(1) of this section for all ITAAC, then the licensee must notify the NRC that the inspections, tests, or analyses for all uncompleted ITAAC will be successfully completed and all acceptance criteria will be met prior to operation (Uncompleted ITAAC Notifications)</t>
  </si>
  <si>
    <t>52.99(c)(3)</t>
  </si>
  <si>
    <t>requires that the licensee to notify the NRC that all ITAAC are complete (All ITAAC Complete Notification)</t>
  </si>
  <si>
    <t>52.99(c)(4)</t>
  </si>
  <si>
    <t>requires licensees to submit to the NRC, no later than 1 year after issuance of a COL, a detailed schedule for completing the inspections, tests, or analyses in the ITAAC and provide updates to the ITAAC schedule every 6 months thereafter</t>
  </si>
  <si>
    <t>requires that the licensee shall notify the NRC of its scheduled date for initial loading of fuel no later than 270 days before the scheduled date and shall notify the NRC of updates to its schedule every 30 days thereafter</t>
  </si>
  <si>
    <t>requirements for when a licensee has determined to permanently cease operations</t>
  </si>
  <si>
    <t xml:space="preserve">requires that, before or within 2 years following permanent cessation of operations, the licensee submit a post shutdown decommissioning activities report </t>
  </si>
  <si>
    <t>requirements following submittal of the 
post-shutdown decommissioning activities report</t>
  </si>
  <si>
    <t>requires that within 2 years following permanent cessation of operations, if not already submitted, the licensee shall submit a site-specific decommissioning cost estimate</t>
  </si>
  <si>
    <t xml:space="preserve">requirements for decommissioning activities </t>
  </si>
  <si>
    <t>NRC expects to receive a total of 2 All ITAAC Complete Notifications over the next 3 years (2/3=0.67)</t>
  </si>
  <si>
    <t>requires that a design approval application contain a FSAR</t>
  </si>
  <si>
    <t>requires a design approval application to contain a FSAR that describes the design-specific PRA and its results</t>
  </si>
  <si>
    <t>requires that a ML application contain a FSAR</t>
  </si>
  <si>
    <t>requires a ML application to contain a FSAR that describes the design-specific PRA and its results</t>
  </si>
  <si>
    <t>require that a ML application contain the proposed inspections, tests and analyses that the licensee who will be operating the reactor shall perform, and the acceptance criteria</t>
  </si>
  <si>
    <t>contains requirements for renewal of an application for a ML previously issued by the NRC</t>
  </si>
  <si>
    <r>
      <t xml:space="preserve">IX.A.2 </t>
    </r>
    <r>
      <rPr>
        <sz val="11"/>
        <rFont val="Arial"/>
        <family val="2"/>
      </rPr>
      <t>– Burden covered under 10 CFR 52.99(c)(1)</t>
    </r>
  </si>
  <si>
    <t>requires applicants or licensees who reference the DC to submit reports on plant-specific departures from the DCD</t>
  </si>
  <si>
    <t xml:space="preserve">X.B.1 </t>
  </si>
  <si>
    <t>requires applicants or licensees who reference this DC to submit updates to its DCD</t>
  </si>
  <si>
    <t xml:space="preserve">X.B.2 </t>
  </si>
  <si>
    <r>
      <t xml:space="preserve">IV.A.2.a, c-h </t>
    </r>
    <r>
      <rPr>
        <sz val="11"/>
        <rFont val="Arial"/>
        <family val="2"/>
      </rPr>
      <t>(Burden covered in 10 CFR 52.79)</t>
    </r>
  </si>
  <si>
    <t>X.B.3.a (Burden covered in 10 CFR 52.79)</t>
  </si>
  <si>
    <t>NRC expects 0 COL applicants referencing the ABWR Design Certification Rule over the next 3 years.</t>
  </si>
  <si>
    <t>Appendix E Total</t>
  </si>
  <si>
    <t>Appendix D Total</t>
  </si>
  <si>
    <t>Appendix C Total</t>
  </si>
  <si>
    <t>Appendix B Total</t>
  </si>
  <si>
    <t>Appendix A Total</t>
  </si>
  <si>
    <t>Subtotal: Appendices A through E</t>
  </si>
  <si>
    <t>requires that each COL application submitted pursuant to this appendix be submitted as specified in 52.75 and 10 CFR 2.101 and that each application state that the applicant wishes to have the application considered under 10 CFR Part 52, Appendix N</t>
  </si>
  <si>
    <t>requirements for what each application should include</t>
  </si>
  <si>
    <t>NRC expects 2 COL licensees referencing Appendix A NOT under construction over the next 3 years.</t>
  </si>
  <si>
    <t>NRC expects 4 COL licensees referencing Appendix D under construction over the next 3 years.</t>
  </si>
  <si>
    <t>NRC expects 6 COL licensees referencing Appendix D NOT under construction over the next 3 years.</t>
  </si>
  <si>
    <t>Notes:</t>
  </si>
  <si>
    <t>* = new application submitted during this reporting period</t>
  </si>
  <si>
    <t>Continue ITAAC complete notifications 12 per year until notification of all ITAAC met</t>
  </si>
  <si>
    <t>For reporting purposes it is assume that each unit will submit a separate report</t>
  </si>
  <si>
    <t>Applicant/Licensee Name</t>
  </si>
  <si>
    <t>NOTE:  Bell Bend, Callaway, Calvert Cliffs, Comanche Peak, Grand Gulf, Nine Mile Point, River Bend, Shearon Harris, and Victoria County COL applications are suspended or withdrawn; and therefore, have been removed from the table.</t>
  </si>
  <si>
    <t>Reporting Section</t>
  </si>
  <si>
    <t>TVA Clinch River ESP application *</t>
  </si>
  <si>
    <t>Subpart A</t>
  </si>
  <si>
    <t>NuScale DC application *</t>
  </si>
  <si>
    <t>Subpart B</t>
  </si>
  <si>
    <t>Subpart C</t>
  </si>
  <si>
    <t>UAMPS COL application *</t>
  </si>
  <si>
    <t>Vogtle Unit 3 COL</t>
  </si>
  <si>
    <t>Vogtle Unit 4 COL</t>
  </si>
  <si>
    <t>South Texas Project Units 3 &amp; 4</t>
  </si>
  <si>
    <t>Appendix A</t>
  </si>
  <si>
    <t>Appendix D</t>
  </si>
  <si>
    <t>Turkey Point Units 6 &amp; 7 COL application</t>
  </si>
  <si>
    <t>Subpart C &amp; Appendix D</t>
  </si>
  <si>
    <t>Lee Units 1 &amp; 2 COLs</t>
  </si>
  <si>
    <t>Levy Units 1 &amp; 2 COLs</t>
  </si>
  <si>
    <t>North Anna Unit 3 COL application</t>
  </si>
  <si>
    <t>Appendix E</t>
  </si>
  <si>
    <t>Summer Unit 2 COL</t>
  </si>
  <si>
    <t>Summer Unit 3 COL</t>
  </si>
  <si>
    <t>N</t>
  </si>
  <si>
    <t>N = license/permit/design certification not yet issued; A = license/permit/design certification issued; Z = initial fuel load</t>
  </si>
  <si>
    <t xml:space="preserve">NRC expects 1 new COL application over the next 3 years </t>
  </si>
  <si>
    <t xml:space="preserve"> 0 new COLs referencing a DC application (0/3=0.0 responses/year) and 1 new COL referencing both ESP and DC applications (1/3=0.33 responses per year) (1/3=0.33)</t>
  </si>
  <si>
    <t>NRC expects 1 new ESP application over the next 3 years. (1/3=0.33)</t>
  </si>
  <si>
    <t>NRC expects 0 new design approval applications over the next 3 years.</t>
  </si>
  <si>
    <t>NRC expects 0 new manufacturing license applications over the next 3 years.</t>
  </si>
  <si>
    <t>NRC expects 0 COL applicants to reference the AP1000 Design Certification Rule over the next 3 years.</t>
  </si>
  <si>
    <t>NRC expects 2 COL licensees referencing Appendix E NOT under construction over the next 3 years.</t>
  </si>
  <si>
    <t xml:space="preserve">NRC expects 0 COL applicants to reference the ESBWR Design Certification Rule over the next 3 years. </t>
  </si>
  <si>
    <t>provides a procedure for application for renewal of a DC - requires updating any of the information that was submitted under Sections 52.46 and 52.47</t>
  </si>
  <si>
    <t>requires that licensees who reference a standard DC must maintain records of all changes to the facility</t>
  </si>
  <si>
    <t>requires that the applicant for the DC maintain a copy of the generic DCD and maintain the proprietary and safeguards information referenced in the generic DCD for the period that the appendix may be referenced</t>
  </si>
  <si>
    <t xml:space="preserve">Requires the applicant for the amendment to the U.S. ABWR design to maintain a copy of the aircraft impact assessment performed to comply with the requirements of 10 CFR 50.150(a) for the term of the certification (including any period of renewal)
</t>
  </si>
  <si>
    <t xml:space="preserve">requires an applicant or licensee who references the STPNOC certified 
design option to maintain a copy of the aircraft impact assessment performed to comply with the requirements of 10 CFR 50.150(a) throughout the pendency of the application
and for the term of the license (including any period of renewal)
</t>
  </si>
  <si>
    <t>NRC expects 2 COL licensees to maintain records for referencing the STPNOC ABWR Certifified Design Option over the next 3 years.</t>
  </si>
  <si>
    <t>Subtotal</t>
  </si>
  <si>
    <t>requirements for the contents of applications for the certification of a standard plant design</t>
  </si>
  <si>
    <t>requires applicants for CPs, OLs, or COLs who reference standard DCs, SDAs, or MLs to acquire or complete, and make available for audit, detailed design-related information normally contained in procurement, construction, and installation specifications</t>
  </si>
  <si>
    <t>NRC expects 2 new DC applications and 1 new DC renewal applications over the next 3 years. (3/3=1.0)</t>
  </si>
  <si>
    <t>AP1000 DC renewal application *</t>
  </si>
  <si>
    <t>Oklo DC (non-LWR reactor)</t>
  </si>
  <si>
    <t>Oklo DC (non-LWR reactor) *</t>
  </si>
  <si>
    <t>NRC expects 5 new applications to be submitted over the next 3 years. (5/3=1.67)</t>
  </si>
  <si>
    <t>NRC expects 1 new DC renewal application to be submitted over the next 3 years. (1/3=0.33)</t>
  </si>
  <si>
    <t>NRC expects there to be 14 COL licensees who reference a standard DC by the end of FY19</t>
  </si>
  <si>
    <t>NRC expects 1 new CP application and 1 new COL application referencing a DC over the next 3 years. (2/3=0.67)</t>
  </si>
  <si>
    <t>Recordkeeping Section</t>
  </si>
  <si>
    <t>Recordkeepers under 52.63(b)(2) and 52.63(b) are noted as the same record keeper and are only counted once.</t>
  </si>
  <si>
    <t>The recordkeeper in X.A.1 and X.A.4.a are the same entity and thus count as one recordkeeper in the total.</t>
  </si>
  <si>
    <t>One recordkeeper incurring 103 burden hours over a period of three years, annualized at 34 hours.</t>
  </si>
  <si>
    <t>For reporting purposes it is assumed that each unit will submit a separate report.</t>
  </si>
  <si>
    <t>Vogtle Units 3 &amp; 4 COL</t>
  </si>
  <si>
    <t>Summer Units 2 &amp; 3 COL</t>
  </si>
  <si>
    <t>STP Units 3 &amp; 4</t>
  </si>
  <si>
    <t>Fermi Unit 3</t>
  </si>
  <si>
    <t>Levy Units 1 &amp; 2</t>
  </si>
  <si>
    <t>Lee Units 1 &amp; 2</t>
  </si>
  <si>
    <t>North Anna Unit 3</t>
  </si>
  <si>
    <t>Turkey Point Units 6 &amp; 7</t>
  </si>
  <si>
    <t>52.47 and 52.57(a)</t>
  </si>
  <si>
    <t>52.47 and 52.63(c) &amp; 52.73(b)</t>
  </si>
  <si>
    <t>Transatomic (Test Reactor CP)</t>
  </si>
  <si>
    <t>UAMPS COL application</t>
  </si>
  <si>
    <t>AP1000 DC renewal application</t>
  </si>
  <si>
    <t>NuScale DC application</t>
  </si>
  <si>
    <t>TVA Clinch River ESP application</t>
  </si>
  <si>
    <t>See Table 1 below for listing of the 20 recordkeepers.</t>
  </si>
  <si>
    <t>Reporting</t>
  </si>
  <si>
    <t>Hours</t>
  </si>
  <si>
    <t>Responses</t>
  </si>
  <si>
    <t>Total</t>
  </si>
  <si>
    <t>Burden Totals Part 52 Renewal</t>
  </si>
  <si>
    <t>Recordkeeping</t>
  </si>
  <si>
    <r>
      <t>X.A.4.a</t>
    </r>
    <r>
      <rPr>
        <sz val="11"/>
        <rFont val="Arial"/>
        <family val="2"/>
      </rPr>
      <t/>
    </r>
  </si>
  <si>
    <r>
      <t>X.A.4.b</t>
    </r>
    <r>
      <rPr>
        <sz val="1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</si>
</sst>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164" formatCode="&quot;$&quot;#,##0"/>
    <numFmt numFmtId="165" formatCode="&quot;$&quot;#,##0.00"/>
  </numFmts>
  <fonts count="24" x14ac:knownFonts="1">
    <font>
      <sz val="10"/>
      <name val="Arial"/>
    </font>
    <font>
      <sz val="11"/>
      <color theme="1"/>
      <name val="Arial"/>
      <family val="2"/>
    </font>
    <font>
      <sz val="10"/>
      <name val="Arial"/>
      <family val="2"/>
    </font>
    <font>
      <b/>
      <sz val="11"/>
      <name val="Arial"/>
      <family val="2"/>
    </font>
    <font>
      <sz val="11"/>
      <name val="Arial"/>
      <family val="2"/>
    </font>
    <font>
      <sz val="8"/>
      <name val="Arial"/>
      <family val="2"/>
    </font>
    <font>
      <b/>
      <i/>
      <sz val="11"/>
      <name val="Arial"/>
      <family val="2"/>
    </font>
    <font>
      <sz val="8"/>
      <color indexed="81"/>
      <name val="Tahoma"/>
      <family val="2"/>
    </font>
    <font>
      <b/>
      <sz val="8"/>
      <color indexed="81"/>
      <name val="Tahoma"/>
      <family val="2"/>
    </font>
    <font>
      <sz val="11"/>
      <name val="Calibri"/>
      <family val="2"/>
    </font>
    <font>
      <vertAlign val="superscript"/>
      <sz val="11"/>
      <name val="Calibri"/>
      <family val="2"/>
    </font>
    <font>
      <b/>
      <sz val="11"/>
      <color theme="1"/>
      <name val="Arial"/>
      <family val="2"/>
    </font>
    <font>
      <sz val="11"/>
      <color rgb="FFFF0000"/>
      <name val="Arial"/>
      <family val="2"/>
    </font>
    <font>
      <b/>
      <sz val="11"/>
      <color rgb="FF0000FF"/>
      <name val="Arial"/>
      <family val="2"/>
    </font>
    <font>
      <sz val="11"/>
      <color rgb="FF0000FF"/>
      <name val="Arial"/>
      <family val="2"/>
    </font>
    <font>
      <b/>
      <u/>
      <sz val="11"/>
      <color rgb="FF0000FF"/>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i/>
      <sz val="11"/>
      <name val="Arial"/>
      <family val="2"/>
    </font>
    <font>
      <b/>
      <i/>
      <sz val="11"/>
      <color theme="1"/>
      <name val="Arial"/>
      <family val="2"/>
    </font>
    <font>
      <i/>
      <u/>
      <sz val="11"/>
      <name val="Arial"/>
      <family val="2"/>
    </font>
    <font>
      <b/>
      <sz val="10"/>
      <name val="Arial"/>
      <family val="2"/>
    </font>
  </fonts>
  <fills count="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CCFFCC"/>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205">
    <xf numFmtId="0" fontId="0" fillId="0" borderId="0" xfId="0"/>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vertical="top" wrapText="1"/>
    </xf>
    <xf numFmtId="0" fontId="3" fillId="0" borderId="4" xfId="0" applyFont="1" applyBorder="1" applyAlignment="1">
      <alignment horizontal="right" vertical="top" wrapText="1"/>
    </xf>
    <xf numFmtId="6" fontId="3" fillId="0" borderId="4" xfId="0" applyNumberFormat="1" applyFont="1" applyBorder="1" applyAlignment="1">
      <alignment horizontal="right"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horizontal="center" vertical="top" wrapText="1"/>
    </xf>
    <xf numFmtId="0" fontId="4" fillId="0" borderId="0" xfId="0" applyFont="1"/>
    <xf numFmtId="0" fontId="3" fillId="0" borderId="3" xfId="0" applyFont="1" applyBorder="1" applyAlignment="1">
      <alignment horizontal="left" vertical="top" wrapText="1"/>
    </xf>
    <xf numFmtId="0" fontId="3" fillId="0" borderId="0" xfId="0" applyFont="1" applyBorder="1" applyAlignment="1">
      <alignment vertical="top" wrapText="1"/>
    </xf>
    <xf numFmtId="0" fontId="3" fillId="0" borderId="0" xfId="0" applyFont="1" applyBorder="1" applyAlignment="1">
      <alignment horizontal="right" vertical="top" wrapText="1"/>
    </xf>
    <xf numFmtId="6" fontId="3" fillId="0" borderId="0" xfId="0" applyNumberFormat="1" applyFont="1" applyBorder="1" applyAlignment="1">
      <alignment horizontal="right" vertical="top" wrapText="1"/>
    </xf>
    <xf numFmtId="3" fontId="3" fillId="0" borderId="0" xfId="0" applyNumberFormat="1" applyFont="1" applyBorder="1" applyAlignment="1">
      <alignment horizontal="right" vertical="top" wrapText="1"/>
    </xf>
    <xf numFmtId="0" fontId="4" fillId="0" borderId="0" xfId="0" applyFont="1" applyBorder="1" applyAlignment="1">
      <alignment horizontal="right" vertical="top" wrapText="1"/>
    </xf>
    <xf numFmtId="0" fontId="3" fillId="0" borderId="1" xfId="0" applyFont="1" applyBorder="1"/>
    <xf numFmtId="0" fontId="4" fillId="0" borderId="1" xfId="0" applyFont="1" applyBorder="1"/>
    <xf numFmtId="0" fontId="4" fillId="0" borderId="0" xfId="0" applyFont="1" applyBorder="1"/>
    <xf numFmtId="0" fontId="4" fillId="0" borderId="7" xfId="0" applyFont="1" applyBorder="1" applyAlignment="1"/>
    <xf numFmtId="0" fontId="3" fillId="0" borderId="1" xfId="0" applyFont="1" applyFill="1" applyBorder="1" applyAlignment="1">
      <alignment horizontal="center" vertical="top" wrapText="1"/>
    </xf>
    <xf numFmtId="0" fontId="4" fillId="0" borderId="0" xfId="0" applyFont="1" applyFill="1"/>
    <xf numFmtId="0" fontId="3" fillId="0" borderId="1" xfId="0" applyFont="1" applyFill="1" applyBorder="1" applyAlignment="1">
      <alignment vertical="top" wrapText="1"/>
    </xf>
    <xf numFmtId="0" fontId="3" fillId="0" borderId="3" xfId="0" applyFont="1" applyFill="1" applyBorder="1" applyAlignment="1">
      <alignment vertical="top" wrapText="1"/>
    </xf>
    <xf numFmtId="0" fontId="4" fillId="0" borderId="2" xfId="0" applyFont="1" applyBorder="1" applyAlignment="1">
      <alignment horizontal="right" vertical="top" wrapText="1"/>
    </xf>
    <xf numFmtId="0" fontId="4" fillId="0" borderId="4" xfId="0" applyFont="1" applyBorder="1" applyAlignment="1">
      <alignment horizontal="right" vertical="top" wrapText="1"/>
    </xf>
    <xf numFmtId="3" fontId="4" fillId="0" borderId="4" xfId="0" applyNumberFormat="1" applyFont="1" applyBorder="1" applyAlignment="1">
      <alignment horizontal="right" vertical="top" wrapText="1"/>
    </xf>
    <xf numFmtId="6" fontId="4" fillId="0" borderId="4" xfId="0" applyNumberFormat="1" applyFont="1" applyBorder="1" applyAlignment="1">
      <alignment horizontal="right" vertical="top" wrapText="1"/>
    </xf>
    <xf numFmtId="3" fontId="4" fillId="0" borderId="2" xfId="0" applyNumberFormat="1" applyFont="1" applyBorder="1" applyAlignment="1">
      <alignment horizontal="right" vertical="top" wrapText="1"/>
    </xf>
    <xf numFmtId="3" fontId="4" fillId="0" borderId="12" xfId="0" applyNumberFormat="1" applyFont="1" applyBorder="1" applyAlignment="1">
      <alignment horizontal="right" vertical="top" wrapText="1"/>
    </xf>
    <xf numFmtId="0" fontId="4" fillId="0" borderId="4" xfId="0" applyFont="1" applyFill="1" applyBorder="1" applyAlignment="1">
      <alignment horizontal="right" vertical="top" wrapText="1"/>
    </xf>
    <xf numFmtId="3" fontId="4" fillId="0" borderId="4" xfId="0" applyNumberFormat="1" applyFont="1" applyFill="1" applyBorder="1" applyAlignment="1">
      <alignment horizontal="right" vertical="top" wrapText="1"/>
    </xf>
    <xf numFmtId="6" fontId="4" fillId="0" borderId="4" xfId="0" applyNumberFormat="1" applyFont="1" applyFill="1" applyBorder="1" applyAlignment="1">
      <alignment horizontal="right" vertical="top" wrapText="1"/>
    </xf>
    <xf numFmtId="0" fontId="3" fillId="0" borderId="1" xfId="0" applyFont="1" applyBorder="1" applyAlignment="1">
      <alignment horizontal="right" vertical="top" wrapText="1"/>
    </xf>
    <xf numFmtId="0" fontId="4" fillId="0" borderId="1" xfId="0" applyFont="1" applyBorder="1" applyAlignment="1">
      <alignment horizontal="right" vertical="top" wrapText="1"/>
    </xf>
    <xf numFmtId="3" fontId="4" fillId="0" borderId="1" xfId="0" applyNumberFormat="1" applyFont="1" applyBorder="1" applyAlignment="1">
      <alignment horizontal="right" vertical="top" wrapText="1"/>
    </xf>
    <xf numFmtId="6" fontId="4" fillId="0" borderId="1" xfId="0" applyNumberFormat="1" applyFont="1" applyBorder="1" applyAlignment="1">
      <alignment horizontal="right" vertical="top" wrapText="1"/>
    </xf>
    <xf numFmtId="0" fontId="3" fillId="0" borderId="2" xfId="0" applyFont="1" applyBorder="1" applyAlignment="1">
      <alignment horizontal="right" vertical="top" wrapText="1"/>
    </xf>
    <xf numFmtId="3" fontId="3" fillId="0" borderId="2" xfId="0" applyNumberFormat="1" applyFont="1" applyBorder="1" applyAlignment="1">
      <alignment horizontal="right" vertical="top" wrapText="1"/>
    </xf>
    <xf numFmtId="0" fontId="3" fillId="0" borderId="1" xfId="0" applyFont="1" applyBorder="1" applyAlignment="1">
      <alignment horizontal="left" vertical="top" wrapText="1"/>
    </xf>
    <xf numFmtId="6" fontId="4" fillId="0" borderId="2" xfId="0" applyNumberFormat="1" applyFont="1" applyBorder="1" applyAlignment="1">
      <alignment horizontal="right" vertical="top" wrapText="1"/>
    </xf>
    <xf numFmtId="3" fontId="4" fillId="0" borderId="9" xfId="0" applyNumberFormat="1" applyFont="1" applyBorder="1" applyAlignment="1">
      <alignment horizontal="right" vertical="top" wrapText="1"/>
    </xf>
    <xf numFmtId="44" fontId="3" fillId="0" borderId="0" xfId="1" applyFont="1" applyBorder="1"/>
    <xf numFmtId="0" fontId="10" fillId="0" borderId="0" xfId="0" applyFont="1" applyAlignment="1">
      <alignment horizontal="left" vertical="center" indent="4"/>
    </xf>
    <xf numFmtId="0" fontId="4" fillId="0" borderId="0" xfId="0" applyFont="1" applyBorder="1" applyAlignment="1">
      <alignment horizontal="center" vertical="center"/>
    </xf>
    <xf numFmtId="3" fontId="4" fillId="0" borderId="0" xfId="0" applyNumberFormat="1" applyFont="1" applyBorder="1"/>
    <xf numFmtId="3" fontId="3" fillId="0" borderId="0" xfId="0" applyNumberFormat="1" applyFont="1" applyBorder="1"/>
    <xf numFmtId="0" fontId="3" fillId="0" borderId="4" xfId="0" applyFont="1" applyBorder="1" applyAlignment="1">
      <alignment vertical="top" wrapText="1"/>
    </xf>
    <xf numFmtId="0" fontId="3" fillId="0" borderId="2" xfId="0" applyFont="1" applyBorder="1" applyAlignment="1">
      <alignment vertical="top" wrapText="1"/>
    </xf>
    <xf numFmtId="0" fontId="4" fillId="0" borderId="4" xfId="0" applyFont="1" applyBorder="1" applyAlignment="1">
      <alignment vertical="top" wrapText="1"/>
    </xf>
    <xf numFmtId="0" fontId="3" fillId="0" borderId="4" xfId="0" applyFont="1" applyFill="1" applyBorder="1" applyAlignment="1">
      <alignment vertical="top" wrapText="1"/>
    </xf>
    <xf numFmtId="0" fontId="3" fillId="0" borderId="2" xfId="0" applyFont="1" applyFill="1" applyBorder="1" applyAlignment="1">
      <alignment vertical="top" wrapText="1"/>
    </xf>
    <xf numFmtId="0" fontId="4" fillId="0" borderId="14" xfId="0" applyFont="1" applyBorder="1" applyAlignment="1">
      <alignment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6" xfId="0" applyFont="1" applyBorder="1" applyAlignment="1">
      <alignment vertical="center" wrapText="1"/>
    </xf>
    <xf numFmtId="0" fontId="3" fillId="0" borderId="16" xfId="0" applyFont="1" applyBorder="1" applyAlignment="1">
      <alignment horizontal="center" vertical="center" wrapText="1"/>
    </xf>
    <xf numFmtId="0" fontId="11" fillId="0" borderId="1" xfId="0" applyFont="1" applyBorder="1"/>
    <xf numFmtId="0" fontId="3" fillId="0" borderId="0" xfId="0" applyFont="1" applyBorder="1" applyAlignment="1">
      <alignment horizontal="center"/>
    </xf>
    <xf numFmtId="0" fontId="4" fillId="0" borderId="0" xfId="0" applyFont="1" applyBorder="1" applyAlignment="1"/>
    <xf numFmtId="0" fontId="3" fillId="0" borderId="0" xfId="0" applyFont="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4" fillId="0" borderId="12" xfId="0" applyFont="1" applyBorder="1" applyAlignment="1">
      <alignment horizontal="right" vertical="top" wrapText="1"/>
    </xf>
    <xf numFmtId="0" fontId="3" fillId="0" borderId="3" xfId="0" applyFont="1" applyBorder="1" applyAlignment="1">
      <alignment vertical="top" wrapText="1"/>
    </xf>
    <xf numFmtId="0" fontId="4" fillId="0" borderId="7" xfId="0" applyFont="1" applyBorder="1" applyAlignment="1">
      <alignment horizontal="center"/>
    </xf>
    <xf numFmtId="0" fontId="3" fillId="0" borderId="11" xfId="0" applyFont="1" applyBorder="1" applyAlignment="1">
      <alignment vertical="top" wrapText="1"/>
    </xf>
    <xf numFmtId="0" fontId="4" fillId="0" borderId="2" xfId="0" applyFont="1" applyBorder="1" applyAlignment="1">
      <alignment vertical="top" wrapText="1"/>
    </xf>
    <xf numFmtId="0" fontId="12" fillId="0" borderId="0" xfId="0" applyFont="1" applyAlignment="1">
      <alignment wrapText="1"/>
    </xf>
    <xf numFmtId="0" fontId="12" fillId="0" borderId="0" xfId="0" applyFont="1" applyBorder="1" applyAlignment="1">
      <alignment wrapText="1"/>
    </xf>
    <xf numFmtId="0" fontId="12" fillId="0" borderId="0" xfId="0" applyFont="1" applyFill="1" applyAlignment="1">
      <alignment wrapText="1"/>
    </xf>
    <xf numFmtId="0" fontId="4" fillId="0" borderId="3" xfId="0" applyFont="1" applyBorder="1" applyAlignment="1">
      <alignment horizontal="left" vertical="top" wrapText="1"/>
    </xf>
    <xf numFmtId="0" fontId="4" fillId="0" borderId="12" xfId="0" applyFont="1" applyBorder="1" applyAlignment="1">
      <alignment horizontal="right" vertical="top" wrapText="1"/>
    </xf>
    <xf numFmtId="0" fontId="4" fillId="0" borderId="3" xfId="0" applyFont="1" applyBorder="1" applyAlignment="1">
      <alignment horizontal="right" vertical="top" wrapText="1"/>
    </xf>
    <xf numFmtId="0" fontId="4" fillId="0" borderId="4" xfId="0" applyFont="1" applyFill="1" applyBorder="1" applyAlignment="1">
      <alignment vertical="top" wrapText="1"/>
    </xf>
    <xf numFmtId="0" fontId="4" fillId="0" borderId="2" xfId="0" applyFont="1" applyFill="1" applyBorder="1" applyAlignment="1">
      <alignment horizontal="right" vertical="top" wrapText="1"/>
    </xf>
    <xf numFmtId="3" fontId="3" fillId="0" borderId="0" xfId="1" applyNumberFormat="1" applyFont="1" applyBorder="1" applyAlignment="1">
      <alignment horizontal="right" vertical="top" wrapText="1"/>
    </xf>
    <xf numFmtId="0" fontId="3" fillId="2" borderId="4" xfId="0" applyFont="1" applyFill="1" applyBorder="1" applyAlignment="1">
      <alignment horizontal="right" vertical="top" wrapText="1"/>
    </xf>
    <xf numFmtId="0" fontId="3" fillId="2" borderId="2" xfId="0" applyFont="1" applyFill="1" applyBorder="1" applyAlignment="1">
      <alignment horizontal="right" vertical="top" wrapText="1"/>
    </xf>
    <xf numFmtId="0" fontId="4" fillId="0" borderId="4" xfId="0" applyFont="1" applyBorder="1" applyAlignment="1">
      <alignment horizontal="left" vertical="top" wrapText="1"/>
    </xf>
    <xf numFmtId="0" fontId="13" fillId="0" borderId="0" xfId="0" applyFont="1" applyAlignment="1">
      <alignment vertical="center" wrapText="1"/>
    </xf>
    <xf numFmtId="0" fontId="3" fillId="2" borderId="1" xfId="0" applyFont="1" applyFill="1" applyBorder="1" applyAlignment="1">
      <alignment horizontal="right" vertical="top" wrapText="1"/>
    </xf>
    <xf numFmtId="0" fontId="4" fillId="0" borderId="1" xfId="0" applyFont="1" applyBorder="1" applyAlignment="1">
      <alignment vertical="top" wrapText="1"/>
    </xf>
    <xf numFmtId="0" fontId="3" fillId="0" borderId="4" xfId="0" applyFont="1" applyBorder="1" applyAlignment="1">
      <alignment horizontal="left" vertical="top"/>
    </xf>
    <xf numFmtId="0" fontId="4" fillId="0" borderId="8" xfId="0" applyFont="1" applyBorder="1" applyAlignment="1">
      <alignment horizontal="right" vertical="top" wrapText="1"/>
    </xf>
    <xf numFmtId="0" fontId="4" fillId="0" borderId="10" xfId="0" applyFont="1" applyBorder="1" applyAlignment="1">
      <alignment horizontal="right" vertical="top" wrapText="1"/>
    </xf>
    <xf numFmtId="3" fontId="4" fillId="0" borderId="10" xfId="0" applyNumberFormat="1" applyFont="1" applyBorder="1" applyAlignment="1">
      <alignment horizontal="right" vertical="top" wrapText="1"/>
    </xf>
    <xf numFmtId="6" fontId="4" fillId="0" borderId="10" xfId="0" applyNumberFormat="1" applyFont="1" applyBorder="1" applyAlignment="1">
      <alignment horizontal="right" vertical="top" wrapText="1"/>
    </xf>
    <xf numFmtId="6" fontId="4" fillId="0" borderId="6" xfId="0" applyNumberFormat="1" applyFont="1" applyBorder="1" applyAlignment="1">
      <alignment horizontal="right" vertical="top" wrapText="1"/>
    </xf>
    <xf numFmtId="0" fontId="4" fillId="0" borderId="11" xfId="0" applyFont="1" applyBorder="1" applyAlignment="1">
      <alignment horizontal="right" vertical="top" wrapText="1"/>
    </xf>
    <xf numFmtId="3" fontId="4" fillId="0" borderId="7" xfId="0" applyNumberFormat="1" applyFont="1" applyBorder="1" applyAlignment="1">
      <alignment horizontal="right" vertical="top" wrapText="1"/>
    </xf>
    <xf numFmtId="3" fontId="4" fillId="0" borderId="3" xfId="0" applyNumberFormat="1" applyFont="1" applyBorder="1" applyAlignment="1">
      <alignment horizontal="right" vertical="top" wrapText="1"/>
    </xf>
    <xf numFmtId="0" fontId="4" fillId="0" borderId="1" xfId="0" applyFont="1" applyBorder="1" applyAlignment="1">
      <alignment vertical="center" wrapText="1"/>
    </xf>
    <xf numFmtId="0" fontId="4" fillId="0" borderId="17" xfId="0" applyFont="1" applyBorder="1" applyAlignment="1">
      <alignment vertical="center" wrapText="1"/>
    </xf>
    <xf numFmtId="3" fontId="3" fillId="2" borderId="1" xfId="0" applyNumberFormat="1" applyFont="1" applyFill="1" applyBorder="1" applyAlignment="1">
      <alignment horizontal="right" vertical="top" wrapText="1"/>
    </xf>
    <xf numFmtId="0" fontId="3" fillId="2" borderId="0" xfId="0" applyFont="1" applyFill="1" applyBorder="1" applyAlignment="1">
      <alignment vertical="top" wrapText="1"/>
    </xf>
    <xf numFmtId="0" fontId="4" fillId="2" borderId="0" xfId="0" applyFont="1" applyFill="1" applyBorder="1" applyAlignment="1">
      <alignment horizontal="right" vertical="top" wrapText="1"/>
    </xf>
    <xf numFmtId="0" fontId="3" fillId="2" borderId="0" xfId="0" applyFont="1" applyFill="1" applyBorder="1" applyAlignment="1">
      <alignment horizontal="right" vertical="top" wrapText="1"/>
    </xf>
    <xf numFmtId="6" fontId="4" fillId="0" borderId="4" xfId="0" applyNumberFormat="1" applyFont="1" applyBorder="1" applyAlignment="1">
      <alignment horizontal="right" vertical="center" wrapText="1"/>
    </xf>
    <xf numFmtId="0" fontId="3" fillId="2" borderId="0" xfId="0" applyFont="1" applyFill="1" applyBorder="1" applyAlignment="1">
      <alignment horizontal="center" vertical="top" wrapText="1"/>
    </xf>
    <xf numFmtId="0" fontId="4" fillId="2" borderId="1" xfId="0" applyFont="1" applyFill="1" applyBorder="1" applyAlignment="1">
      <alignment horizontal="center" vertical="top" wrapText="1"/>
    </xf>
    <xf numFmtId="164" fontId="3" fillId="0" borderId="1" xfId="0" applyNumberFormat="1" applyFont="1" applyBorder="1" applyAlignment="1">
      <alignment horizontal="right" vertical="top" wrapText="1"/>
    </xf>
    <xf numFmtId="0" fontId="4" fillId="0" borderId="13" xfId="0" applyFont="1" applyBorder="1" applyAlignment="1">
      <alignment horizontal="right" vertical="center" wrapText="1"/>
    </xf>
    <xf numFmtId="0" fontId="4" fillId="0" borderId="15" xfId="0" applyFont="1" applyBorder="1" applyAlignment="1">
      <alignment horizontal="right" vertical="center" wrapText="1"/>
    </xf>
    <xf numFmtId="0" fontId="4" fillId="0" borderId="14" xfId="0" applyFont="1" applyBorder="1" applyAlignment="1">
      <alignment horizontal="right" vertical="center" wrapText="1"/>
    </xf>
    <xf numFmtId="0" fontId="4" fillId="0" borderId="16" xfId="0" applyFont="1" applyBorder="1" applyAlignment="1">
      <alignment horizontal="right" vertical="center" wrapText="1"/>
    </xf>
    <xf numFmtId="0" fontId="1" fillId="0" borderId="1" xfId="0" applyFont="1" applyBorder="1" applyAlignment="1">
      <alignment horizontal="right"/>
    </xf>
    <xf numFmtId="0" fontId="4" fillId="0" borderId="0" xfId="0" applyFont="1" applyBorder="1" applyAlignment="1"/>
    <xf numFmtId="0" fontId="3" fillId="0" borderId="12" xfId="0" applyFont="1" applyBorder="1" applyAlignment="1">
      <alignment horizontal="center" vertical="top" wrapText="1"/>
    </xf>
    <xf numFmtId="0" fontId="4" fillId="0" borderId="2" xfId="0" applyFont="1" applyBorder="1" applyAlignment="1">
      <alignment horizontal="left" vertical="top" wrapText="1"/>
    </xf>
    <xf numFmtId="6" fontId="4" fillId="0" borderId="16" xfId="0" applyNumberFormat="1" applyFont="1" applyBorder="1" applyAlignment="1">
      <alignment horizontal="right" vertical="center" wrapText="1"/>
    </xf>
    <xf numFmtId="0" fontId="3" fillId="0" borderId="9" xfId="0" applyFont="1" applyBorder="1" applyAlignment="1">
      <alignment vertical="top" wrapText="1"/>
    </xf>
    <xf numFmtId="0" fontId="4" fillId="0" borderId="9" xfId="0" applyFont="1" applyBorder="1" applyAlignment="1">
      <alignment horizontal="right" vertical="top" wrapText="1"/>
    </xf>
    <xf numFmtId="0" fontId="3" fillId="0" borderId="16" xfId="0" applyFont="1" applyBorder="1" applyAlignment="1">
      <alignment horizontal="right" vertical="center" wrapText="1"/>
    </xf>
    <xf numFmtId="0" fontId="3" fillId="2" borderId="16" xfId="0" applyFont="1" applyFill="1" applyBorder="1" applyAlignment="1">
      <alignment horizontal="center" vertical="center" wrapText="1"/>
    </xf>
    <xf numFmtId="6" fontId="3" fillId="0" borderId="16" xfId="0" applyNumberFormat="1" applyFont="1" applyBorder="1" applyAlignment="1">
      <alignment horizontal="right" vertical="center" wrapText="1"/>
    </xf>
    <xf numFmtId="0" fontId="3" fillId="0" borderId="0" xfId="0" applyFont="1"/>
    <xf numFmtId="0" fontId="3" fillId="0" borderId="14" xfId="0" applyFont="1" applyBorder="1" applyAlignment="1">
      <alignment vertical="center" wrapText="1"/>
    </xf>
    <xf numFmtId="0" fontId="3" fillId="2" borderId="16" xfId="0" applyFont="1" applyFill="1" applyBorder="1" applyAlignment="1">
      <alignment horizontal="right" vertical="center" wrapText="1"/>
    </xf>
    <xf numFmtId="3" fontId="3" fillId="0" borderId="16" xfId="0" applyNumberFormat="1" applyFont="1" applyBorder="1" applyAlignment="1">
      <alignment horizontal="right" vertical="center" wrapText="1"/>
    </xf>
    <xf numFmtId="0" fontId="3" fillId="0" borderId="0" xfId="0" applyFont="1" applyBorder="1"/>
    <xf numFmtId="0" fontId="20" fillId="0" borderId="0" xfId="0" applyFont="1" applyBorder="1" applyAlignment="1"/>
    <xf numFmtId="0" fontId="4" fillId="0" borderId="0" xfId="0" applyFont="1" applyBorder="1" applyAlignment="1">
      <alignment horizontal="left" vertical="top" wrapText="1"/>
    </xf>
    <xf numFmtId="0" fontId="20" fillId="0" borderId="0" xfId="0" applyFont="1" applyBorder="1" applyAlignment="1">
      <alignment vertical="top"/>
    </xf>
    <xf numFmtId="0" fontId="22" fillId="0" borderId="0" xfId="0" applyFont="1" applyFill="1" applyBorder="1"/>
    <xf numFmtId="0" fontId="3" fillId="0" borderId="0" xfId="0" applyFont="1" applyBorder="1" applyAlignment="1">
      <alignment horizontal="center" vertical="center" wrapText="1"/>
    </xf>
    <xf numFmtId="0" fontId="3" fillId="0" borderId="0" xfId="0" applyFont="1" applyBorder="1" applyAlignment="1">
      <alignment horizontal="right" vertical="center" wrapText="1"/>
    </xf>
    <xf numFmtId="3" fontId="3" fillId="0" borderId="0" xfId="0" applyNumberFormat="1" applyFont="1" applyBorder="1" applyAlignment="1">
      <alignment horizontal="right" vertical="center" wrapText="1"/>
    </xf>
    <xf numFmtId="6" fontId="3" fillId="0" borderId="0" xfId="0" applyNumberFormat="1" applyFont="1" applyBorder="1" applyAlignment="1">
      <alignment horizontal="right" vertical="center" wrapText="1"/>
    </xf>
    <xf numFmtId="0" fontId="3" fillId="0" borderId="0" xfId="0" applyFont="1" applyFill="1" applyBorder="1" applyAlignment="1">
      <alignment horizontal="center" vertical="center" wrapText="1"/>
    </xf>
    <xf numFmtId="0" fontId="20" fillId="0" borderId="0" xfId="0" applyFont="1" applyAlignment="1">
      <alignment vertical="center"/>
    </xf>
    <xf numFmtId="0" fontId="4" fillId="0" borderId="1" xfId="0" applyFont="1" applyBorder="1" applyAlignment="1">
      <alignment horizontal="center"/>
    </xf>
    <xf numFmtId="0" fontId="4" fillId="0" borderId="12" xfId="0" applyFont="1" applyBorder="1"/>
    <xf numFmtId="0" fontId="4" fillId="0" borderId="12" xfId="0" applyFont="1" applyBorder="1" applyAlignment="1">
      <alignment horizontal="center"/>
    </xf>
    <xf numFmtId="0" fontId="3" fillId="0" borderId="0" xfId="0" applyFont="1" applyBorder="1" applyAlignment="1">
      <alignment horizontal="left" vertical="top" wrapText="1"/>
    </xf>
    <xf numFmtId="0" fontId="4" fillId="0" borderId="0" xfId="0" applyFont="1" applyAlignment="1">
      <alignment wrapText="1"/>
    </xf>
    <xf numFmtId="0" fontId="2" fillId="0" borderId="0" xfId="0" applyFont="1"/>
    <xf numFmtId="0" fontId="2" fillId="0" borderId="19" xfId="0" applyFont="1" applyBorder="1"/>
    <xf numFmtId="0" fontId="0" fillId="0" borderId="19" xfId="0" applyBorder="1"/>
    <xf numFmtId="0" fontId="23" fillId="0" borderId="19" xfId="0" applyFont="1" applyBorder="1"/>
    <xf numFmtId="0" fontId="23" fillId="0" borderId="19" xfId="0" applyFont="1" applyBorder="1" applyAlignment="1">
      <alignment horizontal="center"/>
    </xf>
    <xf numFmtId="3" fontId="0" fillId="0" borderId="19" xfId="0" applyNumberFormat="1" applyBorder="1"/>
    <xf numFmtId="3" fontId="3" fillId="3" borderId="1" xfId="0" applyNumberFormat="1" applyFont="1" applyFill="1" applyBorder="1" applyAlignment="1">
      <alignment horizontal="right" vertical="top" wrapText="1"/>
    </xf>
    <xf numFmtId="6" fontId="3" fillId="3" borderId="2" xfId="0" applyNumberFormat="1" applyFont="1" applyFill="1" applyBorder="1" applyAlignment="1">
      <alignment horizontal="right" vertical="top" wrapText="1"/>
    </xf>
    <xf numFmtId="3" fontId="3" fillId="3" borderId="2" xfId="0" applyNumberFormat="1" applyFont="1" applyFill="1" applyBorder="1" applyAlignment="1">
      <alignment horizontal="right" vertical="top" wrapText="1"/>
    </xf>
    <xf numFmtId="0" fontId="3" fillId="3" borderId="1" xfId="0" applyFont="1" applyFill="1" applyBorder="1" applyAlignment="1">
      <alignment vertical="top" wrapText="1"/>
    </xf>
    <xf numFmtId="0" fontId="3" fillId="3" borderId="2" xfId="0" applyFont="1" applyFill="1" applyBorder="1" applyAlignment="1">
      <alignment vertical="top" wrapText="1"/>
    </xf>
    <xf numFmtId="0" fontId="3" fillId="3" borderId="2" xfId="0" applyFont="1" applyFill="1" applyBorder="1" applyAlignment="1">
      <alignment horizontal="right" vertical="top" wrapText="1"/>
    </xf>
    <xf numFmtId="0" fontId="3" fillId="0" borderId="7" xfId="0" applyFont="1" applyBorder="1" applyAlignment="1">
      <alignment vertical="top" wrapText="1"/>
    </xf>
    <xf numFmtId="0" fontId="3" fillId="0" borderId="7" xfId="0" applyFont="1" applyBorder="1" applyAlignment="1">
      <alignment horizontal="right" vertical="top" wrapText="1"/>
    </xf>
    <xf numFmtId="3" fontId="3" fillId="0" borderId="7" xfId="0" applyNumberFormat="1" applyFont="1" applyBorder="1" applyAlignment="1">
      <alignment horizontal="right" vertical="top" wrapText="1"/>
    </xf>
    <xf numFmtId="6" fontId="3" fillId="0" borderId="7" xfId="0" applyNumberFormat="1" applyFont="1" applyBorder="1" applyAlignment="1">
      <alignment horizontal="right" vertical="top" wrapText="1"/>
    </xf>
    <xf numFmtId="0" fontId="3" fillId="0" borderId="10" xfId="0" applyFont="1" applyBorder="1" applyAlignment="1">
      <alignment vertical="top" wrapText="1"/>
    </xf>
    <xf numFmtId="0" fontId="3" fillId="0" borderId="10" xfId="0" applyFont="1" applyBorder="1" applyAlignment="1">
      <alignment horizontal="right" vertical="top" wrapText="1"/>
    </xf>
    <xf numFmtId="0" fontId="3" fillId="2" borderId="10" xfId="0" applyFont="1" applyFill="1" applyBorder="1" applyAlignment="1">
      <alignment horizontal="right" vertical="top" wrapText="1"/>
    </xf>
    <xf numFmtId="3" fontId="3" fillId="0" borderId="10" xfId="0" applyNumberFormat="1" applyFont="1" applyBorder="1" applyAlignment="1">
      <alignment horizontal="right" vertical="top" wrapText="1"/>
    </xf>
    <xf numFmtId="6" fontId="3" fillId="0" borderId="10" xfId="0" applyNumberFormat="1" applyFont="1" applyBorder="1" applyAlignment="1">
      <alignment horizontal="right" vertical="top" wrapText="1"/>
    </xf>
    <xf numFmtId="0" fontId="3" fillId="0" borderId="0" xfId="0" applyFont="1" applyFill="1" applyBorder="1" applyAlignment="1">
      <alignment vertical="top" wrapText="1"/>
    </xf>
    <xf numFmtId="0" fontId="3" fillId="0" borderId="0" xfId="0" applyFont="1" applyFill="1" applyBorder="1" applyAlignment="1">
      <alignment horizontal="right" vertical="top" wrapText="1"/>
    </xf>
    <xf numFmtId="3" fontId="3" fillId="0" borderId="0" xfId="0" applyNumberFormat="1" applyFont="1" applyFill="1" applyBorder="1" applyAlignment="1">
      <alignment horizontal="right" vertical="top" wrapText="1"/>
    </xf>
    <xf numFmtId="6" fontId="3" fillId="0" borderId="0" xfId="0" applyNumberFormat="1" applyFont="1" applyFill="1" applyBorder="1" applyAlignment="1">
      <alignment horizontal="right" vertical="top" wrapText="1"/>
    </xf>
    <xf numFmtId="0" fontId="3" fillId="3" borderId="18" xfId="0" applyFont="1" applyFill="1" applyBorder="1" applyAlignment="1">
      <alignment vertical="top" wrapText="1"/>
    </xf>
    <xf numFmtId="0" fontId="3" fillId="3" borderId="1" xfId="0" applyFont="1" applyFill="1" applyBorder="1" applyAlignment="1">
      <alignment horizontal="right" vertical="top" wrapText="1"/>
    </xf>
    <xf numFmtId="6" fontId="3" fillId="3" borderId="1" xfId="0" applyNumberFormat="1" applyFont="1" applyFill="1" applyBorder="1" applyAlignment="1">
      <alignment horizontal="right" vertical="top" wrapText="1"/>
    </xf>
    <xf numFmtId="0" fontId="3" fillId="3" borderId="11" xfId="0" applyFont="1" applyFill="1" applyBorder="1" applyAlignment="1">
      <alignment vertical="top" wrapText="1"/>
    </xf>
    <xf numFmtId="165" fontId="3" fillId="3" borderId="1" xfId="1" applyNumberFormat="1" applyFont="1" applyFill="1" applyBorder="1"/>
    <xf numFmtId="3" fontId="23" fillId="0" borderId="19" xfId="0" applyNumberFormat="1" applyFont="1" applyBorder="1"/>
    <xf numFmtId="4" fontId="12" fillId="0" borderId="0" xfId="0" applyNumberFormat="1" applyFont="1" applyAlignment="1">
      <alignment wrapText="1"/>
    </xf>
    <xf numFmtId="3" fontId="3" fillId="4" borderId="2" xfId="0" applyNumberFormat="1" applyFont="1" applyFill="1" applyBorder="1" applyAlignment="1">
      <alignment vertical="top" wrapText="1"/>
    </xf>
    <xf numFmtId="6" fontId="3" fillId="4" borderId="1" xfId="1" applyNumberFormat="1" applyFont="1" applyFill="1" applyBorder="1" applyAlignment="1">
      <alignment vertical="top" wrapText="1"/>
    </xf>
    <xf numFmtId="0" fontId="3" fillId="4" borderId="2" xfId="0" applyFont="1" applyFill="1" applyBorder="1" applyAlignment="1">
      <alignment vertical="top" wrapText="1"/>
    </xf>
    <xf numFmtId="0" fontId="13" fillId="0" borderId="0" xfId="0" applyFont="1" applyBorder="1" applyAlignment="1">
      <alignment horizontal="left" vertical="center"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3" fillId="0" borderId="0" xfId="0" applyFont="1" applyBorder="1" applyAlignment="1">
      <alignment horizontal="center"/>
    </xf>
    <xf numFmtId="0" fontId="4" fillId="0" borderId="0" xfId="0" applyFont="1" applyBorder="1" applyAlignment="1"/>
    <xf numFmtId="0" fontId="3" fillId="0" borderId="0" xfId="0" applyFont="1" applyFill="1" applyBorder="1" applyAlignment="1">
      <alignment horizontal="center"/>
    </xf>
    <xf numFmtId="0" fontId="4" fillId="0" borderId="0" xfId="0" applyFont="1" applyFill="1" applyBorder="1" applyAlignment="1"/>
    <xf numFmtId="0" fontId="3" fillId="0" borderId="0" xfId="0" applyFont="1" applyBorder="1" applyAlignment="1"/>
    <xf numFmtId="0" fontId="13" fillId="0" borderId="0" xfId="0" applyFont="1" applyBorder="1" applyAlignment="1">
      <alignment horizontal="center"/>
    </xf>
    <xf numFmtId="0" fontId="14" fillId="0" borderId="0" xfId="0" applyFont="1" applyBorder="1" applyAlignment="1"/>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3" fillId="0" borderId="0" xfId="0" applyFont="1" applyAlignment="1">
      <alignment horizontal="center"/>
    </xf>
    <xf numFmtId="0" fontId="4" fillId="0" borderId="0" xfId="0" applyFont="1" applyAlignment="1"/>
    <xf numFmtId="0" fontId="4" fillId="0" borderId="0" xfId="0" applyFont="1" applyAlignment="1">
      <alignment horizontal="center"/>
    </xf>
    <xf numFmtId="0" fontId="4" fillId="0" borderId="0" xfId="0" applyFont="1" applyBorder="1" applyAlignment="1">
      <alignment horizontal="center"/>
    </xf>
    <xf numFmtId="0" fontId="4" fillId="0" borderId="12" xfId="0" applyFont="1" applyBorder="1" applyAlignment="1">
      <alignment horizontal="right" vertical="top" wrapText="1"/>
    </xf>
    <xf numFmtId="0" fontId="4" fillId="0" borderId="3" xfId="0" applyFont="1" applyBorder="1" applyAlignment="1">
      <alignment horizontal="right" vertical="top" wrapText="1"/>
    </xf>
    <xf numFmtId="6" fontId="4" fillId="0" borderId="12" xfId="0" applyNumberFormat="1" applyFont="1" applyBorder="1" applyAlignment="1">
      <alignment horizontal="right" vertical="top" wrapText="1"/>
    </xf>
    <xf numFmtId="6" fontId="4" fillId="0" borderId="3" xfId="0" applyNumberFormat="1" applyFont="1" applyBorder="1" applyAlignment="1">
      <alignment horizontal="right" vertical="top" wrapText="1"/>
    </xf>
    <xf numFmtId="0" fontId="3" fillId="0" borderId="12" xfId="0" applyFont="1" applyBorder="1" applyAlignment="1">
      <alignment vertical="top" wrapText="1"/>
    </xf>
    <xf numFmtId="0" fontId="3" fillId="0" borderId="3" xfId="0" applyFont="1" applyBorder="1" applyAlignment="1">
      <alignment vertical="top" wrapText="1"/>
    </xf>
    <xf numFmtId="0" fontId="13" fillId="0" borderId="0" xfId="0" applyFont="1" applyFill="1" applyBorder="1" applyAlignment="1">
      <alignment horizontal="center"/>
    </xf>
    <xf numFmtId="0" fontId="14" fillId="0" borderId="0" xfId="0" applyFont="1" applyFill="1" applyBorder="1" applyAlignment="1"/>
    <xf numFmtId="0" fontId="20" fillId="0" borderId="0" xfId="0" applyFont="1" applyBorder="1" applyAlignment="1">
      <alignment horizontal="left"/>
    </xf>
    <xf numFmtId="0" fontId="6" fillId="0" borderId="0" xfId="0" applyFont="1" applyBorder="1" applyAlignment="1">
      <alignment horizontal="left"/>
    </xf>
    <xf numFmtId="0" fontId="21" fillId="0" borderId="7" xfId="0" applyFont="1" applyBorder="1" applyAlignment="1">
      <alignment horizontal="left" vertical="center" wrapText="1"/>
    </xf>
    <xf numFmtId="0" fontId="4" fillId="0" borderId="7" xfId="0" applyFont="1" applyBorder="1" applyAlignment="1">
      <alignment horizontal="center"/>
    </xf>
    <xf numFmtId="0" fontId="6" fillId="0" borderId="0" xfId="0" applyFont="1" applyBorder="1" applyAlignment="1">
      <alignment horizontal="left" vertical="top" wrapText="1"/>
    </xf>
    <xf numFmtId="0" fontId="3" fillId="0" borderId="7" xfId="0" applyFont="1" applyBorder="1" applyAlignment="1">
      <alignment horizontal="center"/>
    </xf>
    <xf numFmtId="0" fontId="4" fillId="0" borderId="0" xfId="0" applyFont="1" applyBorder="1" applyAlignment="1">
      <alignment horizontal="center" vertical="top" wrapText="1"/>
    </xf>
    <xf numFmtId="0" fontId="4" fillId="0" borderId="7" xfId="0" applyFont="1" applyBorder="1" applyAlignment="1">
      <alignment horizontal="center" vertical="top" wrapText="1"/>
    </xf>
    <xf numFmtId="0" fontId="23" fillId="0" borderId="19"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CCFFCC"/>
      <color rgb="FF0000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33"/>
  <sheetViews>
    <sheetView tabSelected="1" zoomScale="90" zoomScaleNormal="90" workbookViewId="0">
      <selection activeCell="A5" sqref="A5:H5"/>
    </sheetView>
  </sheetViews>
  <sheetFormatPr defaultColWidth="9.109375" defaultRowHeight="13.8" x14ac:dyDescent="0.25"/>
  <cols>
    <col min="1" max="1" width="62.44140625" style="9" customWidth="1"/>
    <col min="2" max="2" width="39.33203125" style="9" customWidth="1"/>
    <col min="3" max="3" width="14.6640625" style="9" bestFit="1" customWidth="1"/>
    <col min="4" max="4" width="16.5546875" style="9" bestFit="1" customWidth="1"/>
    <col min="5" max="5" width="18.44140625" style="9" bestFit="1" customWidth="1"/>
    <col min="6" max="6" width="12.5546875" style="9" bestFit="1" customWidth="1"/>
    <col min="7" max="7" width="15.44140625" style="9" bestFit="1" customWidth="1"/>
    <col min="8" max="8" width="17.44140625" style="9" bestFit="1" customWidth="1"/>
    <col min="9" max="9" width="45.44140625" style="69" customWidth="1"/>
    <col min="10" max="16384" width="9.109375" style="9"/>
  </cols>
  <sheetData>
    <row r="1" spans="1:9" x14ac:dyDescent="0.25">
      <c r="A1" s="184" t="s">
        <v>0</v>
      </c>
      <c r="B1" s="184"/>
      <c r="C1" s="185"/>
      <c r="D1" s="185"/>
      <c r="E1" s="185"/>
      <c r="F1" s="185"/>
      <c r="G1" s="185"/>
      <c r="H1" s="185"/>
    </row>
    <row r="2" spans="1:9" x14ac:dyDescent="0.25">
      <c r="A2" s="184" t="s">
        <v>1</v>
      </c>
      <c r="B2" s="184"/>
      <c r="C2" s="185"/>
      <c r="D2" s="185"/>
      <c r="E2" s="185"/>
      <c r="F2" s="185"/>
      <c r="G2" s="185"/>
      <c r="H2" s="185"/>
    </row>
    <row r="3" spans="1:9" x14ac:dyDescent="0.25">
      <c r="A3" s="184" t="s">
        <v>107</v>
      </c>
      <c r="B3" s="184"/>
      <c r="C3" s="186"/>
      <c r="D3" s="186"/>
      <c r="E3" s="186"/>
      <c r="F3" s="186"/>
      <c r="G3" s="186"/>
      <c r="H3" s="186"/>
    </row>
    <row r="4" spans="1:9" x14ac:dyDescent="0.25">
      <c r="A4" s="61"/>
      <c r="B4" s="61"/>
      <c r="C4" s="62"/>
      <c r="D4" s="62"/>
      <c r="E4" s="62"/>
      <c r="F4" s="62"/>
      <c r="G4" s="62"/>
      <c r="H4" s="62"/>
    </row>
    <row r="5" spans="1:9" s="18" customFormat="1" ht="20.25" customHeight="1" x14ac:dyDescent="0.25">
      <c r="A5" s="175" t="s">
        <v>85</v>
      </c>
      <c r="B5" s="175"/>
      <c r="C5" s="187"/>
      <c r="D5" s="187"/>
      <c r="E5" s="187"/>
      <c r="F5" s="187"/>
      <c r="G5" s="187"/>
      <c r="H5" s="187"/>
      <c r="I5" s="70"/>
    </row>
    <row r="6" spans="1:9" s="18" customFormat="1" ht="10.5" customHeight="1" thickBot="1" x14ac:dyDescent="0.3">
      <c r="A6" s="59"/>
      <c r="B6" s="59"/>
      <c r="C6" s="63"/>
      <c r="D6" s="63"/>
      <c r="E6" s="63"/>
      <c r="F6" s="63"/>
      <c r="G6" s="63"/>
      <c r="H6" s="63"/>
      <c r="I6" s="70"/>
    </row>
    <row r="7" spans="1:9" ht="42" thickBot="1" x14ac:dyDescent="0.3">
      <c r="A7" s="1" t="s">
        <v>3</v>
      </c>
      <c r="B7" s="1" t="s">
        <v>120</v>
      </c>
      <c r="C7" s="1" t="s">
        <v>4</v>
      </c>
      <c r="D7" s="1" t="s">
        <v>5</v>
      </c>
      <c r="E7" s="1" t="s">
        <v>6</v>
      </c>
      <c r="F7" s="1" t="s">
        <v>7</v>
      </c>
      <c r="G7" s="1" t="s">
        <v>8</v>
      </c>
      <c r="H7" s="1" t="s">
        <v>130</v>
      </c>
    </row>
    <row r="8" spans="1:9" x14ac:dyDescent="0.25">
      <c r="A8" s="192" t="s">
        <v>9</v>
      </c>
      <c r="B8" s="173" t="s">
        <v>135</v>
      </c>
      <c r="C8" s="188">
        <v>1</v>
      </c>
      <c r="D8" s="188">
        <v>1</v>
      </c>
      <c r="E8" s="188">
        <f>C8*D8</f>
        <v>1</v>
      </c>
      <c r="F8" s="188">
        <v>360</v>
      </c>
      <c r="G8" s="188">
        <f>E8*F8</f>
        <v>360</v>
      </c>
      <c r="H8" s="190">
        <f>G8*265</f>
        <v>95400</v>
      </c>
    </row>
    <row r="9" spans="1:9" ht="19.5" customHeight="1" thickBot="1" x14ac:dyDescent="0.3">
      <c r="A9" s="193"/>
      <c r="B9" s="174"/>
      <c r="C9" s="189"/>
      <c r="D9" s="189"/>
      <c r="E9" s="189"/>
      <c r="F9" s="189"/>
      <c r="G9" s="189"/>
      <c r="H9" s="191"/>
    </row>
    <row r="10" spans="1:9" ht="14.4" thickBot="1" x14ac:dyDescent="0.3">
      <c r="A10" s="65" t="s">
        <v>10</v>
      </c>
      <c r="B10" s="47"/>
      <c r="C10" s="4">
        <f>C8</f>
        <v>1</v>
      </c>
      <c r="D10" s="78"/>
      <c r="E10" s="4">
        <f>E8</f>
        <v>1</v>
      </c>
      <c r="F10" s="78"/>
      <c r="G10" s="4">
        <f>G8</f>
        <v>360</v>
      </c>
      <c r="H10" s="5">
        <f>H8</f>
        <v>95400</v>
      </c>
    </row>
    <row r="11" spans="1:9" x14ac:dyDescent="0.25">
      <c r="A11" s="11"/>
      <c r="B11" s="11"/>
      <c r="C11" s="12"/>
      <c r="D11" s="12"/>
      <c r="E11" s="12"/>
      <c r="F11" s="12"/>
      <c r="G11" s="12"/>
      <c r="H11" s="13"/>
    </row>
    <row r="12" spans="1:9" x14ac:dyDescent="0.25">
      <c r="A12" s="175" t="s">
        <v>98</v>
      </c>
      <c r="B12" s="175"/>
      <c r="C12" s="176"/>
      <c r="D12" s="176"/>
      <c r="E12" s="176"/>
      <c r="F12" s="176"/>
      <c r="G12" s="176"/>
      <c r="H12" s="176"/>
    </row>
    <row r="13" spans="1:9" s="18" customFormat="1" ht="14.4" thickBot="1" x14ac:dyDescent="0.3">
      <c r="A13" s="175" t="s">
        <v>246</v>
      </c>
      <c r="B13" s="175"/>
      <c r="C13" s="176"/>
      <c r="D13" s="176"/>
      <c r="E13" s="176"/>
      <c r="F13" s="176"/>
      <c r="G13" s="176"/>
      <c r="H13" s="176"/>
      <c r="I13" s="70"/>
    </row>
    <row r="14" spans="1:9" ht="42" thickBot="1" x14ac:dyDescent="0.3">
      <c r="A14" s="1" t="s">
        <v>3</v>
      </c>
      <c r="B14" s="1" t="s">
        <v>120</v>
      </c>
      <c r="C14" s="1" t="s">
        <v>4</v>
      </c>
      <c r="D14" s="1" t="s">
        <v>5</v>
      </c>
      <c r="E14" s="1" t="s">
        <v>6</v>
      </c>
      <c r="F14" s="1" t="s">
        <v>7</v>
      </c>
      <c r="G14" s="1" t="s">
        <v>8</v>
      </c>
      <c r="H14" s="1" t="s">
        <v>130</v>
      </c>
    </row>
    <row r="15" spans="1:9" ht="28.2" thickBot="1" x14ac:dyDescent="0.3">
      <c r="A15" s="6" t="s">
        <v>11</v>
      </c>
      <c r="B15" s="68" t="s">
        <v>136</v>
      </c>
      <c r="C15" s="24" t="s">
        <v>108</v>
      </c>
      <c r="D15" s="24" t="s">
        <v>108</v>
      </c>
      <c r="E15" s="24" t="s">
        <v>108</v>
      </c>
      <c r="F15" s="24" t="s">
        <v>108</v>
      </c>
      <c r="G15" s="24" t="s">
        <v>108</v>
      </c>
      <c r="H15" s="24" t="s">
        <v>108</v>
      </c>
    </row>
    <row r="16" spans="1:9" ht="42" thickBot="1" x14ac:dyDescent="0.3">
      <c r="A16" s="65" t="s">
        <v>12</v>
      </c>
      <c r="B16" s="49" t="s">
        <v>149</v>
      </c>
      <c r="C16" s="24" t="s">
        <v>108</v>
      </c>
      <c r="D16" s="24" t="s">
        <v>108</v>
      </c>
      <c r="E16" s="24" t="s">
        <v>108</v>
      </c>
      <c r="F16" s="24" t="s">
        <v>108</v>
      </c>
      <c r="G16" s="24" t="s">
        <v>108</v>
      </c>
      <c r="H16" s="24" t="s">
        <v>108</v>
      </c>
    </row>
    <row r="17" spans="1:9" ht="14.4" thickBot="1" x14ac:dyDescent="0.3">
      <c r="A17" s="65" t="s">
        <v>13</v>
      </c>
      <c r="B17" s="17" t="s">
        <v>132</v>
      </c>
      <c r="C17" s="25">
        <v>0.33</v>
      </c>
      <c r="D17" s="25">
        <v>1</v>
      </c>
      <c r="E17" s="25">
        <f t="shared" ref="E17:E23" si="0">C17*D17</f>
        <v>0.33</v>
      </c>
      <c r="F17" s="26">
        <v>6000</v>
      </c>
      <c r="G17" s="26">
        <f t="shared" ref="G17:G23" si="1">E17*F17</f>
        <v>1980</v>
      </c>
      <c r="H17" s="27">
        <f t="shared" ref="H17:H23" si="2">G17*265</f>
        <v>524700</v>
      </c>
    </row>
    <row r="18" spans="1:9" ht="28.2" thickBot="1" x14ac:dyDescent="0.3">
      <c r="A18" s="67" t="s">
        <v>14</v>
      </c>
      <c r="B18" s="83" t="s">
        <v>133</v>
      </c>
      <c r="C18" s="25">
        <v>0.33</v>
      </c>
      <c r="D18" s="25">
        <v>1</v>
      </c>
      <c r="E18" s="25">
        <f t="shared" si="0"/>
        <v>0.33</v>
      </c>
      <c r="F18" s="26">
        <v>60</v>
      </c>
      <c r="G18" s="26">
        <f t="shared" si="1"/>
        <v>19.8</v>
      </c>
      <c r="H18" s="27">
        <f t="shared" si="2"/>
        <v>5247</v>
      </c>
    </row>
    <row r="19" spans="1:9" ht="55.8" thickBot="1" x14ac:dyDescent="0.3">
      <c r="A19" s="65" t="s">
        <v>15</v>
      </c>
      <c r="B19" s="49" t="s">
        <v>134</v>
      </c>
      <c r="C19" s="25">
        <v>0.33</v>
      </c>
      <c r="D19" s="25">
        <v>1</v>
      </c>
      <c r="E19" s="25">
        <f t="shared" si="0"/>
        <v>0.33</v>
      </c>
      <c r="F19" s="25">
        <v>20</v>
      </c>
      <c r="G19" s="25">
        <f t="shared" si="1"/>
        <v>6.6000000000000005</v>
      </c>
      <c r="H19" s="27">
        <f t="shared" si="2"/>
        <v>1749.0000000000002</v>
      </c>
    </row>
    <row r="20" spans="1:9" ht="28.2" thickBot="1" x14ac:dyDescent="0.3">
      <c r="A20" s="6" t="s">
        <v>99</v>
      </c>
      <c r="B20" s="49" t="s">
        <v>141</v>
      </c>
      <c r="C20" s="24">
        <v>0</v>
      </c>
      <c r="D20" s="24">
        <v>0</v>
      </c>
      <c r="E20" s="25">
        <f t="shared" si="0"/>
        <v>0</v>
      </c>
      <c r="F20" s="28">
        <v>1000</v>
      </c>
      <c r="G20" s="25">
        <f t="shared" si="1"/>
        <v>0</v>
      </c>
      <c r="H20" s="27">
        <f t="shared" si="2"/>
        <v>0</v>
      </c>
    </row>
    <row r="21" spans="1:9" ht="28.2" thickBot="1" x14ac:dyDescent="0.3">
      <c r="A21" s="65" t="s">
        <v>100</v>
      </c>
      <c r="B21" s="49" t="s">
        <v>141</v>
      </c>
      <c r="C21" s="25">
        <v>0</v>
      </c>
      <c r="D21" s="25">
        <v>0</v>
      </c>
      <c r="E21" s="25">
        <f t="shared" si="0"/>
        <v>0</v>
      </c>
      <c r="F21" s="26">
        <v>2667</v>
      </c>
      <c r="G21" s="25">
        <f t="shared" si="1"/>
        <v>0</v>
      </c>
      <c r="H21" s="27">
        <f t="shared" si="2"/>
        <v>0</v>
      </c>
    </row>
    <row r="22" spans="1:9" ht="28.2" thickBot="1" x14ac:dyDescent="0.3">
      <c r="A22" s="6" t="s">
        <v>16</v>
      </c>
      <c r="B22" s="68" t="s">
        <v>142</v>
      </c>
      <c r="C22" s="24">
        <v>0</v>
      </c>
      <c r="D22" s="24">
        <v>0</v>
      </c>
      <c r="E22" s="25">
        <f t="shared" si="0"/>
        <v>0</v>
      </c>
      <c r="F22" s="28">
        <v>2000</v>
      </c>
      <c r="G22" s="25">
        <f t="shared" si="1"/>
        <v>0</v>
      </c>
      <c r="H22" s="27">
        <f t="shared" si="2"/>
        <v>0</v>
      </c>
    </row>
    <row r="23" spans="1:9" ht="68.25" customHeight="1" thickBot="1" x14ac:dyDescent="0.3">
      <c r="A23" s="65" t="s">
        <v>17</v>
      </c>
      <c r="B23" s="49" t="s">
        <v>143</v>
      </c>
      <c r="C23" s="25">
        <v>0.33</v>
      </c>
      <c r="D23" s="25">
        <v>1</v>
      </c>
      <c r="E23" s="25">
        <f t="shared" si="0"/>
        <v>0.33</v>
      </c>
      <c r="F23" s="25">
        <v>40</v>
      </c>
      <c r="G23" s="25">
        <f t="shared" si="1"/>
        <v>13.200000000000001</v>
      </c>
      <c r="H23" s="27">
        <f t="shared" si="2"/>
        <v>3498.0000000000005</v>
      </c>
    </row>
    <row r="24" spans="1:9" ht="28.2" thickBot="1" x14ac:dyDescent="0.3">
      <c r="A24" s="23" t="s">
        <v>105</v>
      </c>
      <c r="B24" s="75" t="s">
        <v>137</v>
      </c>
      <c r="C24" s="76" t="s">
        <v>108</v>
      </c>
      <c r="D24" s="76" t="s">
        <v>108</v>
      </c>
      <c r="E24" s="76" t="s">
        <v>108</v>
      </c>
      <c r="F24" s="76" t="s">
        <v>108</v>
      </c>
      <c r="G24" s="76" t="s">
        <v>108</v>
      </c>
      <c r="H24" s="76" t="s">
        <v>108</v>
      </c>
    </row>
    <row r="25" spans="1:9" ht="28.2" thickBot="1" x14ac:dyDescent="0.3">
      <c r="A25" s="65" t="s">
        <v>18</v>
      </c>
      <c r="B25" s="49" t="s">
        <v>144</v>
      </c>
      <c r="C25" s="25">
        <v>0</v>
      </c>
      <c r="D25" s="25">
        <v>0</v>
      </c>
      <c r="E25" s="25">
        <f>C25*D25</f>
        <v>0</v>
      </c>
      <c r="F25" s="26">
        <v>6000</v>
      </c>
      <c r="G25" s="25">
        <f>E25*F25</f>
        <v>0</v>
      </c>
      <c r="H25" s="27">
        <f>G25*265</f>
        <v>0</v>
      </c>
    </row>
    <row r="26" spans="1:9" ht="34.5" customHeight="1" thickBot="1" x14ac:dyDescent="0.3">
      <c r="A26" s="10">
        <v>52.35</v>
      </c>
      <c r="B26" s="80" t="s">
        <v>145</v>
      </c>
      <c r="C26" s="25">
        <v>0</v>
      </c>
      <c r="D26" s="25">
        <v>0</v>
      </c>
      <c r="E26" s="25">
        <f>C26*D26</f>
        <v>0</v>
      </c>
      <c r="F26" s="25">
        <v>40</v>
      </c>
      <c r="G26" s="25">
        <f>E26*F26</f>
        <v>0</v>
      </c>
      <c r="H26" s="27">
        <f>G26*265</f>
        <v>0</v>
      </c>
    </row>
    <row r="27" spans="1:9" ht="60.75" customHeight="1" thickBot="1" x14ac:dyDescent="0.3">
      <c r="A27" s="65" t="s">
        <v>19</v>
      </c>
      <c r="B27" s="49" t="s">
        <v>146</v>
      </c>
      <c r="C27" s="24" t="s">
        <v>108</v>
      </c>
      <c r="D27" s="24" t="s">
        <v>108</v>
      </c>
      <c r="E27" s="24" t="s">
        <v>108</v>
      </c>
      <c r="F27" s="24" t="s">
        <v>108</v>
      </c>
      <c r="G27" s="24" t="s">
        <v>108</v>
      </c>
      <c r="H27" s="24" t="s">
        <v>108</v>
      </c>
    </row>
    <row r="28" spans="1:9" ht="83.4" thickBot="1" x14ac:dyDescent="0.3">
      <c r="A28" s="65" t="s">
        <v>20</v>
      </c>
      <c r="B28" s="49" t="s">
        <v>147</v>
      </c>
      <c r="C28" s="25">
        <v>0</v>
      </c>
      <c r="D28" s="25">
        <v>0</v>
      </c>
      <c r="E28" s="25">
        <f>C28*D28</f>
        <v>0</v>
      </c>
      <c r="F28" s="25">
        <v>120</v>
      </c>
      <c r="G28" s="25">
        <f>E28*F28</f>
        <v>0</v>
      </c>
      <c r="H28" s="27">
        <f>G28*265</f>
        <v>0</v>
      </c>
      <c r="I28" s="81"/>
    </row>
    <row r="29" spans="1:9" ht="28.2" thickBot="1" x14ac:dyDescent="0.3">
      <c r="A29" s="65" t="s">
        <v>21</v>
      </c>
      <c r="B29" s="49" t="s">
        <v>148</v>
      </c>
      <c r="C29" s="24" t="s">
        <v>108</v>
      </c>
      <c r="D29" s="24" t="s">
        <v>108</v>
      </c>
      <c r="E29" s="24" t="s">
        <v>108</v>
      </c>
      <c r="F29" s="24" t="s">
        <v>108</v>
      </c>
      <c r="G29" s="24" t="s">
        <v>108</v>
      </c>
      <c r="H29" s="24" t="s">
        <v>108</v>
      </c>
    </row>
    <row r="30" spans="1:9" ht="14.4" thickBot="1" x14ac:dyDescent="0.3">
      <c r="A30" s="65" t="s">
        <v>22</v>
      </c>
      <c r="B30" s="47"/>
      <c r="C30" s="4">
        <v>0.33</v>
      </c>
      <c r="D30" s="78"/>
      <c r="E30" s="4">
        <f>SUM(E15:E29)</f>
        <v>1.32</v>
      </c>
      <c r="F30" s="82"/>
      <c r="G30" s="38">
        <f>SUM(G15:G29)</f>
        <v>2019.6</v>
      </c>
      <c r="H30" s="5">
        <f>SUM(H15:H29)</f>
        <v>535194</v>
      </c>
    </row>
    <row r="31" spans="1:9" x14ac:dyDescent="0.25">
      <c r="A31" s="11"/>
      <c r="B31" s="11"/>
      <c r="C31" s="12"/>
      <c r="D31" s="12"/>
      <c r="E31" s="12"/>
      <c r="F31" s="44"/>
      <c r="G31" s="77"/>
      <c r="H31" s="13"/>
    </row>
    <row r="32" spans="1:9" x14ac:dyDescent="0.25">
      <c r="A32" s="11"/>
      <c r="B32" s="11"/>
      <c r="C32" s="12"/>
      <c r="D32" s="12"/>
      <c r="E32" s="12"/>
      <c r="F32" s="44"/>
      <c r="G32" s="45"/>
      <c r="H32" s="13"/>
    </row>
    <row r="33" spans="1:9" x14ac:dyDescent="0.25">
      <c r="A33" s="11"/>
      <c r="B33" s="11"/>
      <c r="C33" s="12"/>
      <c r="D33" s="12"/>
      <c r="E33" s="12"/>
      <c r="F33" s="44"/>
      <c r="G33" s="45"/>
      <c r="H33" s="13"/>
    </row>
    <row r="34" spans="1:9" x14ac:dyDescent="0.25">
      <c r="A34" s="11"/>
      <c r="B34" s="11"/>
      <c r="C34" s="12"/>
      <c r="D34" s="12"/>
      <c r="E34" s="12"/>
      <c r="F34" s="44"/>
      <c r="G34" s="45"/>
      <c r="H34" s="13"/>
    </row>
    <row r="35" spans="1:9" x14ac:dyDescent="0.25">
      <c r="A35" s="175" t="s">
        <v>101</v>
      </c>
      <c r="B35" s="175"/>
      <c r="C35" s="176"/>
      <c r="D35" s="176"/>
      <c r="E35" s="176"/>
      <c r="F35" s="176"/>
      <c r="G35" s="176"/>
      <c r="H35" s="176"/>
    </row>
    <row r="36" spans="1:9" s="18" customFormat="1" x14ac:dyDescent="0.25">
      <c r="A36" s="175" t="s">
        <v>261</v>
      </c>
      <c r="B36" s="175"/>
      <c r="C36" s="176"/>
      <c r="D36" s="176"/>
      <c r="E36" s="176"/>
      <c r="F36" s="176"/>
      <c r="G36" s="176"/>
      <c r="H36" s="176"/>
      <c r="I36" s="70"/>
    </row>
    <row r="37" spans="1:9" ht="14.4" thickBot="1" x14ac:dyDescent="0.3">
      <c r="A37" s="66"/>
      <c r="B37" s="66"/>
      <c r="C37" s="19"/>
      <c r="D37" s="19"/>
      <c r="E37" s="19"/>
      <c r="F37" s="19"/>
      <c r="G37" s="19"/>
      <c r="H37" s="19"/>
    </row>
    <row r="38" spans="1:9" ht="42" thickBot="1" x14ac:dyDescent="0.3">
      <c r="A38" s="1" t="s">
        <v>3</v>
      </c>
      <c r="B38" s="1" t="s">
        <v>120</v>
      </c>
      <c r="C38" s="1" t="s">
        <v>4</v>
      </c>
      <c r="D38" s="1" t="s">
        <v>5</v>
      </c>
      <c r="E38" s="1" t="s">
        <v>6</v>
      </c>
      <c r="F38" s="1" t="s">
        <v>7</v>
      </c>
      <c r="G38" s="1" t="s">
        <v>8</v>
      </c>
      <c r="H38" s="2" t="s">
        <v>130</v>
      </c>
    </row>
    <row r="39" spans="1:9" ht="42" thickBot="1" x14ac:dyDescent="0.3">
      <c r="A39" s="6" t="s">
        <v>23</v>
      </c>
      <c r="B39" s="68" t="s">
        <v>150</v>
      </c>
      <c r="C39" s="24" t="s">
        <v>108</v>
      </c>
      <c r="D39" s="24" t="s">
        <v>108</v>
      </c>
      <c r="E39" s="24" t="s">
        <v>108</v>
      </c>
      <c r="F39" s="24" t="s">
        <v>108</v>
      </c>
      <c r="G39" s="24" t="s">
        <v>108</v>
      </c>
      <c r="H39" s="24" t="s">
        <v>108</v>
      </c>
    </row>
    <row r="40" spans="1:9" ht="28.2" thickBot="1" x14ac:dyDescent="0.3">
      <c r="A40" s="65" t="s">
        <v>24</v>
      </c>
      <c r="B40" s="49" t="s">
        <v>151</v>
      </c>
      <c r="C40" s="24" t="s">
        <v>108</v>
      </c>
      <c r="D40" s="24" t="s">
        <v>108</v>
      </c>
      <c r="E40" s="24" t="s">
        <v>108</v>
      </c>
      <c r="F40" s="24" t="s">
        <v>108</v>
      </c>
      <c r="G40" s="24" t="s">
        <v>108</v>
      </c>
      <c r="H40" s="24" t="s">
        <v>108</v>
      </c>
    </row>
    <row r="41" spans="1:9" ht="28.2" thickBot="1" x14ac:dyDescent="0.3">
      <c r="A41" s="65" t="s">
        <v>152</v>
      </c>
      <c r="B41" s="49" t="s">
        <v>153</v>
      </c>
      <c r="C41" s="25">
        <v>1</v>
      </c>
      <c r="D41" s="25">
        <v>1</v>
      </c>
      <c r="E41" s="25">
        <f>C41*D41</f>
        <v>1</v>
      </c>
      <c r="F41" s="26">
        <v>35300</v>
      </c>
      <c r="G41" s="26">
        <f>E41*F41</f>
        <v>35300</v>
      </c>
      <c r="H41" s="27">
        <f>G41*265</f>
        <v>9354500</v>
      </c>
    </row>
    <row r="42" spans="1:9" ht="28.2" thickBot="1" x14ac:dyDescent="0.3">
      <c r="A42" s="65" t="s">
        <v>25</v>
      </c>
      <c r="B42" s="47"/>
      <c r="C42" s="24" t="s">
        <v>108</v>
      </c>
      <c r="D42" s="24" t="s">
        <v>108</v>
      </c>
      <c r="E42" s="24" t="s">
        <v>108</v>
      </c>
      <c r="F42" s="24" t="s">
        <v>108</v>
      </c>
      <c r="G42" s="24" t="s">
        <v>108</v>
      </c>
      <c r="H42" s="24" t="s">
        <v>108</v>
      </c>
    </row>
    <row r="43" spans="1:9" ht="55.8" thickBot="1" x14ac:dyDescent="0.3">
      <c r="A43" s="65" t="s">
        <v>26</v>
      </c>
      <c r="B43" s="49" t="s">
        <v>154</v>
      </c>
      <c r="C43" s="25">
        <v>1</v>
      </c>
      <c r="D43" s="25">
        <v>1</v>
      </c>
      <c r="E43" s="25">
        <f>C43*D43</f>
        <v>1</v>
      </c>
      <c r="F43" s="26">
        <v>45400</v>
      </c>
      <c r="G43" s="26">
        <f>E43*F43</f>
        <v>45400</v>
      </c>
      <c r="H43" s="27">
        <f>G43*265</f>
        <v>12031000</v>
      </c>
    </row>
    <row r="44" spans="1:9" ht="42" thickBot="1" x14ac:dyDescent="0.3">
      <c r="A44" s="65" t="s">
        <v>27</v>
      </c>
      <c r="B44" s="49" t="s">
        <v>155</v>
      </c>
      <c r="C44" s="25">
        <v>1</v>
      </c>
      <c r="D44" s="25">
        <v>1</v>
      </c>
      <c r="E44" s="25">
        <f>C44*D44</f>
        <v>1</v>
      </c>
      <c r="F44" s="26">
        <v>25300</v>
      </c>
      <c r="G44" s="26">
        <f>E44*F44</f>
        <v>25300</v>
      </c>
      <c r="H44" s="27">
        <f>G44*265</f>
        <v>6704500</v>
      </c>
    </row>
    <row r="45" spans="1:9" ht="28.2" thickBot="1" x14ac:dyDescent="0.3">
      <c r="A45" s="6" t="s">
        <v>28</v>
      </c>
      <c r="B45" s="68"/>
      <c r="C45" s="24" t="s">
        <v>108</v>
      </c>
      <c r="D45" s="24" t="s">
        <v>108</v>
      </c>
      <c r="E45" s="24" t="s">
        <v>108</v>
      </c>
      <c r="F45" s="24" t="s">
        <v>108</v>
      </c>
      <c r="G45" s="24" t="s">
        <v>108</v>
      </c>
      <c r="H45" s="24" t="s">
        <v>108</v>
      </c>
    </row>
    <row r="46" spans="1:9" ht="14.4" thickBot="1" x14ac:dyDescent="0.3">
      <c r="A46" s="65" t="s">
        <v>29</v>
      </c>
      <c r="B46" s="47"/>
      <c r="C46" s="24" t="s">
        <v>108</v>
      </c>
      <c r="D46" s="24" t="s">
        <v>108</v>
      </c>
      <c r="E46" s="24" t="s">
        <v>108</v>
      </c>
      <c r="F46" s="24" t="s">
        <v>108</v>
      </c>
      <c r="G46" s="24" t="s">
        <v>108</v>
      </c>
      <c r="H46" s="24" t="s">
        <v>108</v>
      </c>
    </row>
    <row r="47" spans="1:9" ht="14.4" thickBot="1" x14ac:dyDescent="0.3">
      <c r="A47" s="6" t="s">
        <v>30</v>
      </c>
      <c r="B47" s="6"/>
      <c r="C47" s="24" t="s">
        <v>108</v>
      </c>
      <c r="D47" s="24" t="s">
        <v>108</v>
      </c>
      <c r="E47" s="24" t="s">
        <v>108</v>
      </c>
      <c r="F47" s="24" t="s">
        <v>108</v>
      </c>
      <c r="G47" s="24" t="s">
        <v>108</v>
      </c>
      <c r="H47" s="24" t="s">
        <v>108</v>
      </c>
    </row>
    <row r="48" spans="1:9" ht="14.4" thickBot="1" x14ac:dyDescent="0.3">
      <c r="A48" s="65" t="s">
        <v>31</v>
      </c>
      <c r="B48" s="47"/>
      <c r="C48" s="24" t="s">
        <v>108</v>
      </c>
      <c r="D48" s="24" t="s">
        <v>108</v>
      </c>
      <c r="E48" s="24" t="s">
        <v>108</v>
      </c>
      <c r="F48" s="24" t="s">
        <v>108</v>
      </c>
      <c r="G48" s="24" t="s">
        <v>108</v>
      </c>
      <c r="H48" s="24" t="s">
        <v>108</v>
      </c>
    </row>
    <row r="49" spans="1:8" ht="28.2" thickBot="1" x14ac:dyDescent="0.3">
      <c r="A49" s="65" t="s">
        <v>32</v>
      </c>
      <c r="B49" s="49" t="s">
        <v>156</v>
      </c>
      <c r="C49" s="25">
        <v>0</v>
      </c>
      <c r="D49" s="25">
        <v>0</v>
      </c>
      <c r="E49" s="25">
        <f>C49*D49</f>
        <v>0</v>
      </c>
      <c r="F49" s="26">
        <v>10000</v>
      </c>
      <c r="G49" s="26">
        <f>E49*F49</f>
        <v>0</v>
      </c>
      <c r="H49" s="27">
        <f>G49*265</f>
        <v>0</v>
      </c>
    </row>
    <row r="50" spans="1:8" ht="19.5" customHeight="1" thickBot="1" x14ac:dyDescent="0.3">
      <c r="A50" s="65" t="s">
        <v>33</v>
      </c>
      <c r="B50" s="47"/>
      <c r="C50" s="24" t="s">
        <v>108</v>
      </c>
      <c r="D50" s="24" t="s">
        <v>108</v>
      </c>
      <c r="E50" s="24" t="s">
        <v>108</v>
      </c>
      <c r="F50" s="24" t="s">
        <v>108</v>
      </c>
      <c r="G50" s="24" t="s">
        <v>108</v>
      </c>
      <c r="H50" s="24" t="s">
        <v>108</v>
      </c>
    </row>
    <row r="51" spans="1:8" ht="19.5" customHeight="1" thickBot="1" x14ac:dyDescent="0.3">
      <c r="A51" s="65" t="s">
        <v>34</v>
      </c>
      <c r="B51" s="47"/>
      <c r="C51" s="4">
        <v>1</v>
      </c>
      <c r="D51" s="78"/>
      <c r="E51" s="4">
        <f>SUM(E39:E50)</f>
        <v>3</v>
      </c>
      <c r="F51" s="82"/>
      <c r="G51" s="38">
        <f>SUM(G39:G50)</f>
        <v>106000</v>
      </c>
      <c r="H51" s="5">
        <f>SUM(H39:H50)</f>
        <v>28090000</v>
      </c>
    </row>
    <row r="52" spans="1:8" ht="19.5" customHeight="1" x14ac:dyDescent="0.25">
      <c r="A52" s="11"/>
      <c r="B52" s="11"/>
      <c r="C52" s="12"/>
      <c r="D52" s="12"/>
      <c r="E52" s="12"/>
      <c r="F52" s="12"/>
      <c r="G52" s="14"/>
      <c r="H52" s="13"/>
    </row>
    <row r="53" spans="1:8" ht="19.5" customHeight="1" x14ac:dyDescent="0.25">
      <c r="A53" s="43" t="s">
        <v>119</v>
      </c>
      <c r="B53" s="43"/>
      <c r="C53" s="12"/>
      <c r="D53" s="12"/>
      <c r="E53" s="12"/>
      <c r="F53" s="12"/>
      <c r="G53" s="46"/>
      <c r="H53" s="13"/>
    </row>
    <row r="54" spans="1:8" ht="19.5" customHeight="1" x14ac:dyDescent="0.25">
      <c r="A54" s="11"/>
      <c r="B54" s="11"/>
      <c r="C54" s="12"/>
      <c r="D54" s="12"/>
      <c r="E54" s="12"/>
      <c r="F54" s="12"/>
      <c r="G54" s="46"/>
      <c r="H54" s="13"/>
    </row>
    <row r="55" spans="1:8" ht="19.5" customHeight="1" x14ac:dyDescent="0.25">
      <c r="A55" s="11"/>
      <c r="B55" s="11"/>
      <c r="C55" s="12"/>
      <c r="D55" s="12"/>
      <c r="E55" s="12"/>
      <c r="F55" s="12"/>
      <c r="G55" s="46"/>
      <c r="H55" s="13"/>
    </row>
    <row r="56" spans="1:8" x14ac:dyDescent="0.25">
      <c r="A56" s="175" t="s">
        <v>102</v>
      </c>
      <c r="B56" s="175"/>
      <c r="C56" s="176"/>
      <c r="D56" s="176"/>
      <c r="E56" s="176"/>
      <c r="F56" s="176"/>
      <c r="G56" s="176"/>
      <c r="H56" s="176"/>
    </row>
    <row r="57" spans="1:8" x14ac:dyDescent="0.25">
      <c r="A57" s="175" t="s">
        <v>244</v>
      </c>
      <c r="B57" s="175"/>
      <c r="C57" s="176"/>
      <c r="D57" s="176"/>
      <c r="E57" s="176"/>
      <c r="F57" s="176"/>
      <c r="G57" s="176"/>
      <c r="H57" s="176"/>
    </row>
    <row r="58" spans="1:8" x14ac:dyDescent="0.25">
      <c r="A58" s="175" t="s">
        <v>245</v>
      </c>
      <c r="B58" s="175"/>
      <c r="C58" s="176"/>
      <c r="D58" s="176"/>
      <c r="E58" s="176"/>
      <c r="F58" s="176"/>
      <c r="G58" s="176"/>
      <c r="H58" s="176"/>
    </row>
    <row r="59" spans="1:8" x14ac:dyDescent="0.25">
      <c r="A59" s="175" t="s">
        <v>157</v>
      </c>
      <c r="B59" s="175"/>
      <c r="C59" s="176"/>
      <c r="D59" s="176"/>
      <c r="E59" s="176"/>
      <c r="F59" s="176"/>
      <c r="G59" s="176"/>
      <c r="H59" s="176"/>
    </row>
    <row r="60" spans="1:8" ht="14.4" thickBot="1" x14ac:dyDescent="0.3">
      <c r="A60" s="180" t="s">
        <v>190</v>
      </c>
      <c r="B60" s="180"/>
      <c r="C60" s="181"/>
      <c r="D60" s="181"/>
      <c r="E60" s="181"/>
      <c r="F60" s="181"/>
      <c r="G60" s="181"/>
      <c r="H60" s="181"/>
    </row>
    <row r="61" spans="1:8" ht="42" thickBot="1" x14ac:dyDescent="0.3">
      <c r="A61" s="1" t="s">
        <v>3</v>
      </c>
      <c r="B61" s="1" t="s">
        <v>120</v>
      </c>
      <c r="C61" s="1" t="s">
        <v>4</v>
      </c>
      <c r="D61" s="1" t="s">
        <v>5</v>
      </c>
      <c r="E61" s="1" t="s">
        <v>6</v>
      </c>
      <c r="F61" s="1" t="s">
        <v>7</v>
      </c>
      <c r="G61" s="1" t="s">
        <v>8</v>
      </c>
      <c r="H61" s="1" t="s">
        <v>130</v>
      </c>
    </row>
    <row r="62" spans="1:8" ht="28.2" thickBot="1" x14ac:dyDescent="0.3">
      <c r="A62" s="6" t="s">
        <v>35</v>
      </c>
      <c r="B62" s="48"/>
      <c r="C62" s="24" t="s">
        <v>108</v>
      </c>
      <c r="D62" s="24" t="s">
        <v>108</v>
      </c>
      <c r="E62" s="24" t="s">
        <v>108</v>
      </c>
      <c r="F62" s="24" t="s">
        <v>108</v>
      </c>
      <c r="G62" s="24" t="s">
        <v>108</v>
      </c>
      <c r="H62" s="24" t="s">
        <v>108</v>
      </c>
    </row>
    <row r="63" spans="1:8" ht="28.2" thickBot="1" x14ac:dyDescent="0.3">
      <c r="A63" s="65" t="s">
        <v>36</v>
      </c>
      <c r="B63" s="47"/>
      <c r="C63" s="24" t="s">
        <v>108</v>
      </c>
      <c r="D63" s="24" t="s">
        <v>108</v>
      </c>
      <c r="E63" s="24" t="s">
        <v>108</v>
      </c>
      <c r="F63" s="24" t="s">
        <v>108</v>
      </c>
      <c r="G63" s="24" t="s">
        <v>108</v>
      </c>
      <c r="H63" s="24" t="s">
        <v>108</v>
      </c>
    </row>
    <row r="64" spans="1:8" ht="42" thickBot="1" x14ac:dyDescent="0.3">
      <c r="A64" s="65" t="s">
        <v>159</v>
      </c>
      <c r="B64" s="49" t="s">
        <v>158</v>
      </c>
      <c r="C64" s="25">
        <v>0</v>
      </c>
      <c r="D64" s="25">
        <v>0</v>
      </c>
      <c r="E64" s="25">
        <f>C64*D64</f>
        <v>0</v>
      </c>
      <c r="F64" s="26">
        <v>58420</v>
      </c>
      <c r="G64" s="26">
        <f>E64*F64</f>
        <v>0</v>
      </c>
      <c r="H64" s="27">
        <f>G64*265</f>
        <v>0</v>
      </c>
    </row>
    <row r="65" spans="1:9" ht="28.2" thickBot="1" x14ac:dyDescent="0.3">
      <c r="A65" s="6" t="s">
        <v>37</v>
      </c>
      <c r="B65" s="48"/>
      <c r="C65" s="24" t="s">
        <v>108</v>
      </c>
      <c r="D65" s="24" t="s">
        <v>108</v>
      </c>
      <c r="E65" s="24" t="s">
        <v>108</v>
      </c>
      <c r="F65" s="24" t="s">
        <v>108</v>
      </c>
      <c r="G65" s="24" t="s">
        <v>108</v>
      </c>
      <c r="H65" s="24" t="s">
        <v>108</v>
      </c>
    </row>
    <row r="66" spans="1:9" ht="55.8" thickBot="1" x14ac:dyDescent="0.3">
      <c r="A66" s="65" t="s">
        <v>38</v>
      </c>
      <c r="B66" s="49" t="s">
        <v>160</v>
      </c>
      <c r="C66" s="25">
        <v>0.67</v>
      </c>
      <c r="D66" s="25">
        <v>1</v>
      </c>
      <c r="E66" s="25">
        <f t="shared" ref="E66:E71" si="3">C66*D66</f>
        <v>0.67</v>
      </c>
      <c r="F66" s="26">
        <v>54000</v>
      </c>
      <c r="G66" s="26">
        <f t="shared" ref="G66:G73" si="4">E66*F66</f>
        <v>36180</v>
      </c>
      <c r="H66" s="27">
        <f t="shared" ref="H66" si="5">G66*274</f>
        <v>9913320</v>
      </c>
    </row>
    <row r="67" spans="1:9" ht="28.2" thickBot="1" x14ac:dyDescent="0.3">
      <c r="A67" s="65" t="s">
        <v>162</v>
      </c>
      <c r="B67" s="49" t="s">
        <v>161</v>
      </c>
      <c r="C67" s="25">
        <v>0</v>
      </c>
      <c r="D67" s="25">
        <v>0</v>
      </c>
      <c r="E67" s="25">
        <f t="shared" si="3"/>
        <v>0</v>
      </c>
      <c r="F67" s="26">
        <v>102368</v>
      </c>
      <c r="G67" s="26">
        <f t="shared" si="4"/>
        <v>0</v>
      </c>
      <c r="H67" s="27">
        <f t="shared" ref="H67:H73" si="6">G67*265</f>
        <v>0</v>
      </c>
    </row>
    <row r="68" spans="1:9" ht="28.2" thickBot="1" x14ac:dyDescent="0.3">
      <c r="A68" s="65" t="s">
        <v>164</v>
      </c>
      <c r="B68" s="49" t="s">
        <v>163</v>
      </c>
      <c r="C68" s="25">
        <v>0</v>
      </c>
      <c r="D68" s="25">
        <v>0</v>
      </c>
      <c r="E68" s="25">
        <f t="shared" si="3"/>
        <v>0</v>
      </c>
      <c r="F68" s="26">
        <v>46460</v>
      </c>
      <c r="G68" s="26">
        <f t="shared" si="4"/>
        <v>0</v>
      </c>
      <c r="H68" s="27">
        <f t="shared" si="6"/>
        <v>0</v>
      </c>
    </row>
    <row r="69" spans="1:9" ht="28.2" thickBot="1" x14ac:dyDescent="0.3">
      <c r="A69" s="65" t="s">
        <v>166</v>
      </c>
      <c r="B69" s="49" t="s">
        <v>165</v>
      </c>
      <c r="C69" s="25">
        <v>0</v>
      </c>
      <c r="D69" s="25">
        <v>1</v>
      </c>
      <c r="E69" s="25">
        <f t="shared" si="3"/>
        <v>0</v>
      </c>
      <c r="F69" s="26">
        <v>31460</v>
      </c>
      <c r="G69" s="26">
        <f t="shared" si="4"/>
        <v>0</v>
      </c>
      <c r="H69" s="27">
        <f t="shared" si="6"/>
        <v>0</v>
      </c>
    </row>
    <row r="70" spans="1:9" ht="55.8" thickBot="1" x14ac:dyDescent="0.3">
      <c r="A70" s="65" t="s">
        <v>168</v>
      </c>
      <c r="B70" s="49" t="s">
        <v>167</v>
      </c>
      <c r="C70" s="25">
        <v>0</v>
      </c>
      <c r="D70" s="25">
        <v>0</v>
      </c>
      <c r="E70" s="25">
        <f t="shared" si="3"/>
        <v>0</v>
      </c>
      <c r="F70" s="26">
        <v>36460</v>
      </c>
      <c r="G70" s="26">
        <f t="shared" si="4"/>
        <v>0</v>
      </c>
      <c r="H70" s="27">
        <f t="shared" si="6"/>
        <v>0</v>
      </c>
    </row>
    <row r="71" spans="1:9" ht="28.2" thickBot="1" x14ac:dyDescent="0.3">
      <c r="A71" s="65" t="s">
        <v>170</v>
      </c>
      <c r="B71" s="49" t="s">
        <v>169</v>
      </c>
      <c r="C71" s="25">
        <v>0.33</v>
      </c>
      <c r="D71" s="86">
        <v>1</v>
      </c>
      <c r="E71" s="86">
        <f t="shared" si="3"/>
        <v>0.33</v>
      </c>
      <c r="F71" s="87">
        <v>26560</v>
      </c>
      <c r="G71" s="87">
        <f t="shared" si="4"/>
        <v>8764.8000000000011</v>
      </c>
      <c r="H71" s="88">
        <f t="shared" si="6"/>
        <v>2322672.0000000005</v>
      </c>
    </row>
    <row r="72" spans="1:9" ht="57" customHeight="1" x14ac:dyDescent="0.25">
      <c r="A72" s="7" t="s">
        <v>173</v>
      </c>
      <c r="B72" s="182" t="s">
        <v>171</v>
      </c>
      <c r="C72" s="64">
        <v>0.33</v>
      </c>
      <c r="D72" s="85">
        <v>1</v>
      </c>
      <c r="E72" s="73">
        <f>C72*D72</f>
        <v>0.33</v>
      </c>
      <c r="F72" s="41">
        <v>40000</v>
      </c>
      <c r="G72" s="29">
        <f t="shared" si="4"/>
        <v>13200</v>
      </c>
      <c r="H72" s="89">
        <f t="shared" si="6"/>
        <v>3498000</v>
      </c>
      <c r="I72" s="172" t="s">
        <v>172</v>
      </c>
    </row>
    <row r="73" spans="1:9" ht="52.5" customHeight="1" thickBot="1" x14ac:dyDescent="0.3">
      <c r="A73" s="72" t="s">
        <v>39</v>
      </c>
      <c r="B73" s="183"/>
      <c r="C73" s="25">
        <v>0.33</v>
      </c>
      <c r="D73" s="90">
        <v>1</v>
      </c>
      <c r="E73" s="74">
        <f>C73*D73</f>
        <v>0.33</v>
      </c>
      <c r="F73" s="91">
        <v>10000</v>
      </c>
      <c r="G73" s="92">
        <f t="shared" si="4"/>
        <v>3300</v>
      </c>
      <c r="H73" s="27">
        <f t="shared" si="6"/>
        <v>874500</v>
      </c>
      <c r="I73" s="172"/>
    </row>
    <row r="74" spans="1:9" ht="28.2" thickBot="1" x14ac:dyDescent="0.3">
      <c r="A74" s="65" t="s">
        <v>40</v>
      </c>
      <c r="B74" s="84"/>
      <c r="C74" s="24" t="s">
        <v>108</v>
      </c>
      <c r="D74" s="25" t="s">
        <v>108</v>
      </c>
      <c r="E74" s="25" t="s">
        <v>108</v>
      </c>
      <c r="F74" s="25" t="s">
        <v>108</v>
      </c>
      <c r="G74" s="25" t="s">
        <v>108</v>
      </c>
      <c r="H74" s="25" t="s">
        <v>108</v>
      </c>
    </row>
    <row r="75" spans="1:9" ht="28.2" thickBot="1" x14ac:dyDescent="0.3">
      <c r="A75" s="65" t="s">
        <v>106</v>
      </c>
      <c r="B75" s="47"/>
      <c r="C75" s="24" t="s">
        <v>108</v>
      </c>
      <c r="D75" s="24" t="s">
        <v>108</v>
      </c>
      <c r="E75" s="24" t="s">
        <v>108</v>
      </c>
      <c r="F75" s="24" t="s">
        <v>108</v>
      </c>
      <c r="G75" s="24" t="s">
        <v>108</v>
      </c>
      <c r="H75" s="24" t="s">
        <v>108</v>
      </c>
    </row>
    <row r="76" spans="1:9" ht="14.4" thickBot="1" x14ac:dyDescent="0.3">
      <c r="A76" s="65" t="s">
        <v>41</v>
      </c>
      <c r="B76" s="47"/>
      <c r="C76" s="24" t="s">
        <v>108</v>
      </c>
      <c r="D76" s="24" t="s">
        <v>108</v>
      </c>
      <c r="E76" s="24" t="s">
        <v>108</v>
      </c>
      <c r="F76" s="24" t="s">
        <v>108</v>
      </c>
      <c r="G76" s="24" t="s">
        <v>108</v>
      </c>
      <c r="H76" s="24" t="s">
        <v>108</v>
      </c>
    </row>
    <row r="77" spans="1:9" ht="14.4" thickBot="1" x14ac:dyDescent="0.3">
      <c r="A77" s="6" t="s">
        <v>42</v>
      </c>
      <c r="B77" s="48"/>
      <c r="C77" s="24" t="s">
        <v>108</v>
      </c>
      <c r="D77" s="24" t="s">
        <v>108</v>
      </c>
      <c r="E77" s="24" t="s">
        <v>108</v>
      </c>
      <c r="F77" s="24" t="s">
        <v>108</v>
      </c>
      <c r="G77" s="24" t="s">
        <v>108</v>
      </c>
      <c r="H77" s="24" t="s">
        <v>108</v>
      </c>
    </row>
    <row r="78" spans="1:9" ht="14.4" thickBot="1" x14ac:dyDescent="0.3">
      <c r="A78" s="65" t="s">
        <v>43</v>
      </c>
      <c r="B78" s="47"/>
      <c r="C78" s="24" t="s">
        <v>108</v>
      </c>
      <c r="D78" s="24" t="s">
        <v>108</v>
      </c>
      <c r="E78" s="24" t="s">
        <v>108</v>
      </c>
      <c r="F78" s="24" t="s">
        <v>108</v>
      </c>
      <c r="G78" s="24" t="s">
        <v>108</v>
      </c>
      <c r="H78" s="24" t="s">
        <v>108</v>
      </c>
    </row>
    <row r="79" spans="1:9" s="21" customFormat="1" ht="87" customHeight="1" thickBot="1" x14ac:dyDescent="0.3">
      <c r="A79" s="23" t="s">
        <v>174</v>
      </c>
      <c r="B79" s="75" t="s">
        <v>183</v>
      </c>
      <c r="C79" s="30">
        <v>4</v>
      </c>
      <c r="D79" s="30">
        <v>2</v>
      </c>
      <c r="E79" s="30">
        <f>C79*D79</f>
        <v>8</v>
      </c>
      <c r="F79" s="30">
        <v>20</v>
      </c>
      <c r="G79" s="31">
        <f>E79*F79</f>
        <v>160</v>
      </c>
      <c r="H79" s="32">
        <f>G79*265</f>
        <v>42400</v>
      </c>
      <c r="I79" s="71"/>
    </row>
    <row r="80" spans="1:9" s="21" customFormat="1" ht="101.4" customHeight="1" thickBot="1" x14ac:dyDescent="0.3">
      <c r="A80" s="23" t="s">
        <v>176</v>
      </c>
      <c r="B80" s="75" t="s">
        <v>175</v>
      </c>
      <c r="C80" s="30">
        <v>4</v>
      </c>
      <c r="D80" s="30">
        <v>206</v>
      </c>
      <c r="E80" s="30">
        <f>C80*D80</f>
        <v>824</v>
      </c>
      <c r="F80" s="30">
        <v>40</v>
      </c>
      <c r="G80" s="31">
        <f>E80*F80</f>
        <v>32960</v>
      </c>
      <c r="H80" s="32">
        <f>G80*265</f>
        <v>8734400</v>
      </c>
      <c r="I80" s="71"/>
    </row>
    <row r="81" spans="1:9" s="21" customFormat="1" ht="100.2" customHeight="1" thickBot="1" x14ac:dyDescent="0.3">
      <c r="A81" s="23" t="s">
        <v>178</v>
      </c>
      <c r="B81" s="75" t="s">
        <v>177</v>
      </c>
      <c r="C81" s="30">
        <v>4</v>
      </c>
      <c r="D81" s="30">
        <v>3</v>
      </c>
      <c r="E81" s="30">
        <f>C81*D81</f>
        <v>12</v>
      </c>
      <c r="F81" s="31">
        <v>20</v>
      </c>
      <c r="G81" s="31">
        <f>E81*F81</f>
        <v>240</v>
      </c>
      <c r="H81" s="32">
        <f>G81*265</f>
        <v>63600</v>
      </c>
      <c r="I81" s="71"/>
    </row>
    <row r="82" spans="1:9" s="21" customFormat="1" ht="157.80000000000001" customHeight="1" thickBot="1" x14ac:dyDescent="0.3">
      <c r="A82" s="23" t="s">
        <v>180</v>
      </c>
      <c r="B82" s="75" t="s">
        <v>179</v>
      </c>
      <c r="C82" s="30">
        <v>4</v>
      </c>
      <c r="D82" s="30">
        <v>62</v>
      </c>
      <c r="E82" s="30">
        <f>C82*D82</f>
        <v>248</v>
      </c>
      <c r="F82" s="30">
        <v>40</v>
      </c>
      <c r="G82" s="31">
        <f>E82*F82</f>
        <v>9920</v>
      </c>
      <c r="H82" s="32">
        <f>G82*265</f>
        <v>2628800</v>
      </c>
      <c r="I82" s="71"/>
    </row>
    <row r="83" spans="1:9" s="21" customFormat="1" ht="45" customHeight="1" thickBot="1" x14ac:dyDescent="0.3">
      <c r="A83" s="23" t="s">
        <v>182</v>
      </c>
      <c r="B83" s="75" t="s">
        <v>181</v>
      </c>
      <c r="C83" s="30">
        <v>0.67</v>
      </c>
      <c r="D83" s="30">
        <v>1</v>
      </c>
      <c r="E83" s="30">
        <f>C83*D83</f>
        <v>0.67</v>
      </c>
      <c r="F83" s="31">
        <v>8</v>
      </c>
      <c r="G83" s="31">
        <f>E83*F83</f>
        <v>5.36</v>
      </c>
      <c r="H83" s="32">
        <f>G83*265</f>
        <v>1420.4</v>
      </c>
      <c r="I83" s="71"/>
    </row>
    <row r="84" spans="1:9" ht="28.2" thickBot="1" x14ac:dyDescent="0.3">
      <c r="A84" s="65" t="s">
        <v>44</v>
      </c>
      <c r="B84" s="47"/>
      <c r="C84" s="24" t="s">
        <v>108</v>
      </c>
      <c r="D84" s="24" t="s">
        <v>108</v>
      </c>
      <c r="E84" s="24" t="s">
        <v>108</v>
      </c>
      <c r="F84" s="24" t="s">
        <v>108</v>
      </c>
      <c r="G84" s="24" t="s">
        <v>108</v>
      </c>
      <c r="H84" s="24" t="s">
        <v>108</v>
      </c>
    </row>
    <row r="85" spans="1:9" ht="85.8" customHeight="1" thickBot="1" x14ac:dyDescent="0.3">
      <c r="A85" s="65" t="s">
        <v>45</v>
      </c>
      <c r="B85" s="49" t="s">
        <v>184</v>
      </c>
      <c r="C85" s="30">
        <v>4</v>
      </c>
      <c r="D85" s="30">
        <v>2</v>
      </c>
      <c r="E85" s="25">
        <f t="shared" ref="E85:E90" si="7">C85*D85</f>
        <v>8</v>
      </c>
      <c r="F85" s="25">
        <v>10</v>
      </c>
      <c r="G85" s="26">
        <f t="shared" ref="G85:G90" si="8">E85*F85</f>
        <v>80</v>
      </c>
      <c r="H85" s="27">
        <f>G85*265</f>
        <v>21200</v>
      </c>
    </row>
    <row r="86" spans="1:9" ht="42" thickBot="1" x14ac:dyDescent="0.3">
      <c r="A86" s="65" t="s">
        <v>46</v>
      </c>
      <c r="B86" s="49" t="s">
        <v>185</v>
      </c>
      <c r="C86" s="30">
        <v>0</v>
      </c>
      <c r="D86" s="30">
        <v>0</v>
      </c>
      <c r="E86" s="25">
        <f t="shared" si="7"/>
        <v>0</v>
      </c>
      <c r="F86" s="25">
        <v>20</v>
      </c>
      <c r="G86" s="26">
        <f t="shared" si="8"/>
        <v>0</v>
      </c>
      <c r="H86" s="27">
        <f t="shared" ref="H86:H90" si="9">G86*274</f>
        <v>0</v>
      </c>
    </row>
    <row r="87" spans="1:9" ht="69.599999999999994" thickBot="1" x14ac:dyDescent="0.3">
      <c r="A87" s="65" t="s">
        <v>47</v>
      </c>
      <c r="B87" s="49" t="s">
        <v>186</v>
      </c>
      <c r="C87" s="30">
        <v>0</v>
      </c>
      <c r="D87" s="30">
        <v>0</v>
      </c>
      <c r="E87" s="25">
        <f t="shared" si="7"/>
        <v>0</v>
      </c>
      <c r="F87" s="26">
        <v>3000</v>
      </c>
      <c r="G87" s="26">
        <f t="shared" si="8"/>
        <v>0</v>
      </c>
      <c r="H87" s="27">
        <f t="shared" si="9"/>
        <v>0</v>
      </c>
    </row>
    <row r="88" spans="1:9" ht="42" thickBot="1" x14ac:dyDescent="0.3">
      <c r="A88" s="65" t="s">
        <v>48</v>
      </c>
      <c r="B88" s="49" t="s">
        <v>187</v>
      </c>
      <c r="C88" s="30">
        <v>0</v>
      </c>
      <c r="D88" s="30">
        <v>0</v>
      </c>
      <c r="E88" s="25">
        <f t="shared" si="7"/>
        <v>0</v>
      </c>
      <c r="F88" s="25">
        <v>20</v>
      </c>
      <c r="G88" s="26">
        <f t="shared" si="8"/>
        <v>0</v>
      </c>
      <c r="H88" s="27">
        <f t="shared" si="9"/>
        <v>0</v>
      </c>
    </row>
    <row r="89" spans="1:9" ht="69.599999999999994" thickBot="1" x14ac:dyDescent="0.3">
      <c r="A89" s="65" t="s">
        <v>49</v>
      </c>
      <c r="B89" s="49" t="s">
        <v>188</v>
      </c>
      <c r="C89" s="30">
        <v>0</v>
      </c>
      <c r="D89" s="30">
        <v>0</v>
      </c>
      <c r="E89" s="25">
        <f t="shared" si="7"/>
        <v>0</v>
      </c>
      <c r="F89" s="25">
        <v>20</v>
      </c>
      <c r="G89" s="26">
        <f t="shared" si="8"/>
        <v>0</v>
      </c>
      <c r="H89" s="27">
        <f t="shared" si="9"/>
        <v>0</v>
      </c>
    </row>
    <row r="90" spans="1:9" ht="28.2" thickBot="1" x14ac:dyDescent="0.3">
      <c r="A90" s="65" t="s">
        <v>50</v>
      </c>
      <c r="B90" s="49" t="s">
        <v>189</v>
      </c>
      <c r="C90" s="30">
        <v>0</v>
      </c>
      <c r="D90" s="30">
        <v>0</v>
      </c>
      <c r="E90" s="25">
        <f t="shared" si="7"/>
        <v>0</v>
      </c>
      <c r="F90" s="25">
        <v>20</v>
      </c>
      <c r="G90" s="26">
        <f t="shared" si="8"/>
        <v>0</v>
      </c>
      <c r="H90" s="27">
        <f t="shared" si="9"/>
        <v>0</v>
      </c>
    </row>
    <row r="91" spans="1:9" ht="14.4" thickBot="1" x14ac:dyDescent="0.3">
      <c r="A91" s="65" t="s">
        <v>51</v>
      </c>
      <c r="B91" s="47"/>
      <c r="C91" s="4">
        <v>5</v>
      </c>
      <c r="D91" s="78"/>
      <c r="E91" s="4">
        <f>SUM(E62:E90)</f>
        <v>1102.33</v>
      </c>
      <c r="F91" s="82"/>
      <c r="G91" s="38">
        <f>SUM(G62:G90)</f>
        <v>104810.16</v>
      </c>
      <c r="H91" s="5">
        <f>SUM(H62:H90)</f>
        <v>28100312.399999999</v>
      </c>
      <c r="I91" s="168">
        <f>G91-51145</f>
        <v>53665.16</v>
      </c>
    </row>
    <row r="92" spans="1:9" s="18" customFormat="1" x14ac:dyDescent="0.25">
      <c r="A92" s="11"/>
      <c r="B92" s="11"/>
      <c r="C92" s="12"/>
      <c r="D92" s="12"/>
      <c r="E92" s="12"/>
      <c r="F92" s="12"/>
      <c r="G92" s="14"/>
      <c r="H92" s="13"/>
      <c r="I92" s="70"/>
    </row>
    <row r="93" spans="1:9" s="18" customFormat="1" x14ac:dyDescent="0.25">
      <c r="A93" s="11"/>
      <c r="B93" s="11"/>
      <c r="C93" s="12"/>
      <c r="D93" s="12"/>
      <c r="E93" s="12"/>
      <c r="F93" s="12"/>
      <c r="G93" s="46"/>
      <c r="H93" s="13"/>
      <c r="I93" s="70"/>
    </row>
    <row r="94" spans="1:9" s="18" customFormat="1" x14ac:dyDescent="0.25">
      <c r="A94" s="11"/>
      <c r="B94" s="11"/>
      <c r="C94" s="12"/>
      <c r="D94" s="12"/>
      <c r="E94" s="12"/>
      <c r="F94" s="12"/>
      <c r="G94" s="46"/>
      <c r="H94" s="13"/>
      <c r="I94" s="70"/>
    </row>
    <row r="95" spans="1:9" s="18" customFormat="1" x14ac:dyDescent="0.25">
      <c r="A95" s="11"/>
      <c r="B95" s="11"/>
      <c r="C95" s="12"/>
      <c r="D95" s="12"/>
      <c r="E95" s="12"/>
      <c r="F95" s="12"/>
      <c r="G95" s="46"/>
      <c r="H95" s="13"/>
      <c r="I95" s="70"/>
    </row>
    <row r="96" spans="1:9" x14ac:dyDescent="0.25">
      <c r="A96" s="175" t="s">
        <v>86</v>
      </c>
      <c r="B96" s="175"/>
      <c r="C96" s="176"/>
      <c r="D96" s="176"/>
      <c r="E96" s="176"/>
      <c r="F96" s="176"/>
      <c r="G96" s="176"/>
      <c r="H96" s="176"/>
    </row>
    <row r="97" spans="1:9" s="18" customFormat="1" x14ac:dyDescent="0.25">
      <c r="A97" s="175" t="s">
        <v>247</v>
      </c>
      <c r="B97" s="175"/>
      <c r="C97" s="176"/>
      <c r="D97" s="176"/>
      <c r="E97" s="176"/>
      <c r="F97" s="176"/>
      <c r="G97" s="176"/>
      <c r="H97" s="176"/>
      <c r="I97" s="70"/>
    </row>
    <row r="98" spans="1:9" ht="19.5" customHeight="1" thickBot="1" x14ac:dyDescent="0.3">
      <c r="A98" s="66"/>
      <c r="B98" s="66"/>
      <c r="C98" s="19"/>
      <c r="D98" s="19"/>
      <c r="E98" s="19"/>
      <c r="F98" s="19"/>
      <c r="G98" s="19"/>
      <c r="H98" s="19"/>
    </row>
    <row r="99" spans="1:9" ht="42" thickBot="1" x14ac:dyDescent="0.3">
      <c r="A99" s="1" t="s">
        <v>3</v>
      </c>
      <c r="B99" s="1" t="s">
        <v>120</v>
      </c>
      <c r="C99" s="1" t="s">
        <v>4</v>
      </c>
      <c r="D99" s="1" t="s">
        <v>5</v>
      </c>
      <c r="E99" s="1" t="s">
        <v>6</v>
      </c>
      <c r="F99" s="1" t="s">
        <v>7</v>
      </c>
      <c r="G99" s="1" t="s">
        <v>8</v>
      </c>
      <c r="H99" s="1" t="s">
        <v>130</v>
      </c>
    </row>
    <row r="100" spans="1:9" ht="28.2" thickBot="1" x14ac:dyDescent="0.3">
      <c r="A100" s="65" t="s">
        <v>52</v>
      </c>
      <c r="B100" s="47"/>
      <c r="C100" s="24" t="s">
        <v>108</v>
      </c>
      <c r="D100" s="24" t="s">
        <v>108</v>
      </c>
      <c r="E100" s="24" t="s">
        <v>108</v>
      </c>
      <c r="F100" s="24" t="s">
        <v>108</v>
      </c>
      <c r="G100" s="24" t="s">
        <v>108</v>
      </c>
      <c r="H100" s="24" t="s">
        <v>108</v>
      </c>
    </row>
    <row r="101" spans="1:9" ht="28.2" thickBot="1" x14ac:dyDescent="0.3">
      <c r="A101" s="65" t="s">
        <v>53</v>
      </c>
      <c r="B101" s="47"/>
      <c r="C101" s="24" t="s">
        <v>108</v>
      </c>
      <c r="D101" s="24" t="s">
        <v>108</v>
      </c>
      <c r="E101" s="24" t="s">
        <v>108</v>
      </c>
      <c r="F101" s="24" t="s">
        <v>108</v>
      </c>
      <c r="G101" s="24" t="s">
        <v>108</v>
      </c>
      <c r="H101" s="24" t="s">
        <v>108</v>
      </c>
    </row>
    <row r="102" spans="1:9" ht="28.2" thickBot="1" x14ac:dyDescent="0.3">
      <c r="A102" s="65" t="s">
        <v>54</v>
      </c>
      <c r="B102" s="49" t="s">
        <v>191</v>
      </c>
      <c r="C102" s="25">
        <v>0</v>
      </c>
      <c r="D102" s="25">
        <v>0</v>
      </c>
      <c r="E102" s="25">
        <f>C102*D102</f>
        <v>0</v>
      </c>
      <c r="F102" s="26">
        <v>42000</v>
      </c>
      <c r="G102" s="26">
        <f>E102*F102</f>
        <v>0</v>
      </c>
      <c r="H102" s="27">
        <f>G102*274</f>
        <v>0</v>
      </c>
    </row>
    <row r="103" spans="1:9" ht="28.2" thickBot="1" x14ac:dyDescent="0.3">
      <c r="A103" s="65" t="s">
        <v>55</v>
      </c>
      <c r="B103" s="47"/>
      <c r="C103" s="24" t="s">
        <v>108</v>
      </c>
      <c r="D103" s="24" t="s">
        <v>108</v>
      </c>
      <c r="E103" s="24" t="s">
        <v>108</v>
      </c>
      <c r="F103" s="24" t="s">
        <v>108</v>
      </c>
      <c r="G103" s="24" t="s">
        <v>108</v>
      </c>
      <c r="H103" s="24" t="s">
        <v>108</v>
      </c>
    </row>
    <row r="104" spans="1:9" ht="42" thickBot="1" x14ac:dyDescent="0.3">
      <c r="A104" s="65" t="s">
        <v>56</v>
      </c>
      <c r="B104" s="49" t="s">
        <v>192</v>
      </c>
      <c r="C104" s="25">
        <v>0</v>
      </c>
      <c r="D104" s="25">
        <v>0</v>
      </c>
      <c r="E104" s="25">
        <f>C104*D104</f>
        <v>0</v>
      </c>
      <c r="F104" s="26">
        <v>54000</v>
      </c>
      <c r="G104" s="26">
        <f>E104*F104</f>
        <v>0</v>
      </c>
      <c r="H104" s="27">
        <f>G104*274</f>
        <v>0</v>
      </c>
    </row>
    <row r="105" spans="1:9" ht="14.4" thickBot="1" x14ac:dyDescent="0.3">
      <c r="A105" s="65" t="s">
        <v>57</v>
      </c>
      <c r="B105" s="47"/>
      <c r="C105" s="4">
        <f>SUM(C100:C104)</f>
        <v>0</v>
      </c>
      <c r="D105" s="78"/>
      <c r="E105" s="4">
        <f>SUM(E100:E104)</f>
        <v>0</v>
      </c>
      <c r="F105" s="82"/>
      <c r="G105" s="37">
        <f>SUM(G100:G104)</f>
        <v>0</v>
      </c>
      <c r="H105" s="4">
        <f>SUM(H100:H104)</f>
        <v>0</v>
      </c>
    </row>
    <row r="106" spans="1:9" ht="18.75" customHeight="1" x14ac:dyDescent="0.25">
      <c r="A106" s="11"/>
      <c r="B106" s="11"/>
      <c r="C106" s="12"/>
      <c r="D106" s="12"/>
      <c r="E106" s="12"/>
      <c r="F106" s="12"/>
      <c r="G106" s="12"/>
      <c r="H106" s="12"/>
    </row>
    <row r="107" spans="1:9" ht="18.75" customHeight="1" x14ac:dyDescent="0.25">
      <c r="A107" s="11"/>
      <c r="B107" s="11"/>
      <c r="C107" s="12"/>
      <c r="D107" s="12"/>
      <c r="E107" s="12"/>
      <c r="F107" s="12"/>
      <c r="G107" s="12"/>
      <c r="H107" s="12"/>
    </row>
    <row r="108" spans="1:9" s="18" customFormat="1" ht="36" customHeight="1" x14ac:dyDescent="0.25">
      <c r="A108" s="175" t="s">
        <v>87</v>
      </c>
      <c r="B108" s="175"/>
      <c r="C108" s="176"/>
      <c r="D108" s="176"/>
      <c r="E108" s="176"/>
      <c r="F108" s="176"/>
      <c r="G108" s="176"/>
      <c r="H108" s="176"/>
      <c r="I108" s="70"/>
    </row>
    <row r="109" spans="1:9" s="18" customFormat="1" x14ac:dyDescent="0.25">
      <c r="A109" s="175" t="s">
        <v>248</v>
      </c>
      <c r="B109" s="175"/>
      <c r="C109" s="176"/>
      <c r="D109" s="176"/>
      <c r="E109" s="176"/>
      <c r="F109" s="176"/>
      <c r="G109" s="176"/>
      <c r="H109" s="176"/>
      <c r="I109" s="70"/>
    </row>
    <row r="110" spans="1:9" s="18" customFormat="1" ht="14.4" thickBot="1" x14ac:dyDescent="0.3">
      <c r="A110" s="63"/>
      <c r="B110" s="63"/>
      <c r="C110" s="60"/>
      <c r="D110" s="60"/>
      <c r="E110" s="60"/>
      <c r="F110" s="60"/>
      <c r="G110" s="60"/>
      <c r="H110" s="60"/>
      <c r="I110" s="70"/>
    </row>
    <row r="111" spans="1:9" s="18" customFormat="1" ht="42" thickBot="1" x14ac:dyDescent="0.3">
      <c r="A111" s="1" t="s">
        <v>3</v>
      </c>
      <c r="B111" s="1" t="s">
        <v>120</v>
      </c>
      <c r="C111" s="1" t="s">
        <v>4</v>
      </c>
      <c r="D111" s="1" t="s">
        <v>5</v>
      </c>
      <c r="E111" s="1" t="s">
        <v>6</v>
      </c>
      <c r="F111" s="1" t="s">
        <v>7</v>
      </c>
      <c r="G111" s="1" t="s">
        <v>8</v>
      </c>
      <c r="H111" s="1" t="s">
        <v>130</v>
      </c>
      <c r="I111" s="70"/>
    </row>
    <row r="112" spans="1:9" s="18" customFormat="1" ht="28.2" thickBot="1" x14ac:dyDescent="0.3">
      <c r="A112" s="65" t="s">
        <v>58</v>
      </c>
      <c r="B112" s="47"/>
      <c r="C112" s="24" t="s">
        <v>108</v>
      </c>
      <c r="D112" s="24" t="s">
        <v>108</v>
      </c>
      <c r="E112" s="24" t="s">
        <v>108</v>
      </c>
      <c r="F112" s="24" t="s">
        <v>108</v>
      </c>
      <c r="G112" s="24" t="s">
        <v>108</v>
      </c>
      <c r="H112" s="24" t="s">
        <v>108</v>
      </c>
      <c r="I112" s="70"/>
    </row>
    <row r="113" spans="1:9" s="18" customFormat="1" ht="28.2" thickBot="1" x14ac:dyDescent="0.3">
      <c r="A113" s="65" t="s">
        <v>59</v>
      </c>
      <c r="B113" s="47"/>
      <c r="C113" s="24" t="s">
        <v>108</v>
      </c>
      <c r="D113" s="24" t="s">
        <v>108</v>
      </c>
      <c r="E113" s="24" t="s">
        <v>108</v>
      </c>
      <c r="F113" s="24" t="s">
        <v>108</v>
      </c>
      <c r="G113" s="24" t="s">
        <v>108</v>
      </c>
      <c r="H113" s="24" t="s">
        <v>108</v>
      </c>
      <c r="I113" s="70"/>
    </row>
    <row r="114" spans="1:9" s="18" customFormat="1" ht="28.2" thickBot="1" x14ac:dyDescent="0.3">
      <c r="A114" s="6" t="s">
        <v>60</v>
      </c>
      <c r="B114" s="68" t="s">
        <v>193</v>
      </c>
      <c r="C114" s="24">
        <v>0</v>
      </c>
      <c r="D114" s="24">
        <v>0</v>
      </c>
      <c r="E114" s="25">
        <f>C114*D114</f>
        <v>0</v>
      </c>
      <c r="F114" s="28">
        <v>50000</v>
      </c>
      <c r="G114" s="26">
        <f>E114*F114</f>
        <v>0</v>
      </c>
      <c r="H114" s="27">
        <f>G114*265</f>
        <v>0</v>
      </c>
      <c r="I114" s="70"/>
    </row>
    <row r="115" spans="1:9" s="18" customFormat="1" ht="28.2" thickBot="1" x14ac:dyDescent="0.3">
      <c r="A115" s="65" t="s">
        <v>61</v>
      </c>
      <c r="B115" s="47"/>
      <c r="C115" s="24" t="s">
        <v>108</v>
      </c>
      <c r="D115" s="24" t="s">
        <v>108</v>
      </c>
      <c r="E115" s="24" t="s">
        <v>108</v>
      </c>
      <c r="F115" s="24" t="s">
        <v>108</v>
      </c>
      <c r="G115" s="24" t="s">
        <v>108</v>
      </c>
      <c r="H115" s="24" t="s">
        <v>108</v>
      </c>
      <c r="I115" s="70"/>
    </row>
    <row r="116" spans="1:9" s="18" customFormat="1" ht="42" thickBot="1" x14ac:dyDescent="0.3">
      <c r="A116" s="65" t="s">
        <v>62</v>
      </c>
      <c r="B116" s="49" t="s">
        <v>194</v>
      </c>
      <c r="C116" s="25">
        <v>0</v>
      </c>
      <c r="D116" s="25">
        <v>0</v>
      </c>
      <c r="E116" s="25">
        <f>C116*D116</f>
        <v>0</v>
      </c>
      <c r="F116" s="26">
        <v>54000</v>
      </c>
      <c r="G116" s="26">
        <f>E116*F116</f>
        <v>0</v>
      </c>
      <c r="H116" s="27">
        <f>G116*265</f>
        <v>0</v>
      </c>
      <c r="I116" s="70"/>
    </row>
    <row r="117" spans="1:9" s="18" customFormat="1" ht="69.599999999999994" thickBot="1" x14ac:dyDescent="0.3">
      <c r="A117" s="65" t="s">
        <v>63</v>
      </c>
      <c r="B117" s="49" t="s">
        <v>195</v>
      </c>
      <c r="C117" s="25">
        <v>0</v>
      </c>
      <c r="D117" s="25">
        <v>0</v>
      </c>
      <c r="E117" s="25">
        <f>C117*D117</f>
        <v>0</v>
      </c>
      <c r="F117" s="26">
        <v>30000</v>
      </c>
      <c r="G117" s="26">
        <f>E117*F117</f>
        <v>0</v>
      </c>
      <c r="H117" s="27">
        <f>G117*265</f>
        <v>0</v>
      </c>
      <c r="I117" s="70"/>
    </row>
    <row r="118" spans="1:9" s="18" customFormat="1" ht="28.2" thickBot="1" x14ac:dyDescent="0.3">
      <c r="A118" s="65" t="s">
        <v>64</v>
      </c>
      <c r="B118" s="47"/>
      <c r="C118" s="24" t="s">
        <v>108</v>
      </c>
      <c r="D118" s="24" t="s">
        <v>108</v>
      </c>
      <c r="E118" s="24" t="s">
        <v>108</v>
      </c>
      <c r="F118" s="24" t="s">
        <v>108</v>
      </c>
      <c r="G118" s="24" t="s">
        <v>108</v>
      </c>
      <c r="H118" s="24" t="s">
        <v>108</v>
      </c>
      <c r="I118" s="70"/>
    </row>
    <row r="119" spans="1:9" s="18" customFormat="1" ht="28.2" thickBot="1" x14ac:dyDescent="0.3">
      <c r="A119" s="65" t="s">
        <v>65</v>
      </c>
      <c r="B119" s="47"/>
      <c r="C119" s="24" t="s">
        <v>108</v>
      </c>
      <c r="D119" s="24" t="s">
        <v>108</v>
      </c>
      <c r="E119" s="24" t="s">
        <v>108</v>
      </c>
      <c r="F119" s="24" t="s">
        <v>108</v>
      </c>
      <c r="G119" s="24" t="s">
        <v>108</v>
      </c>
      <c r="H119" s="24" t="s">
        <v>108</v>
      </c>
      <c r="I119" s="70"/>
    </row>
    <row r="120" spans="1:9" ht="42" thickBot="1" x14ac:dyDescent="0.3">
      <c r="A120" s="10">
        <v>52.177</v>
      </c>
      <c r="B120" s="80" t="s">
        <v>196</v>
      </c>
      <c r="C120" s="25">
        <v>0</v>
      </c>
      <c r="D120" s="25">
        <v>0</v>
      </c>
      <c r="E120" s="25">
        <f>C120*D120</f>
        <v>0</v>
      </c>
      <c r="F120" s="26">
        <v>10000</v>
      </c>
      <c r="G120" s="26">
        <f>E120*F120</f>
        <v>0</v>
      </c>
      <c r="H120" s="27">
        <f>G120*265</f>
        <v>0</v>
      </c>
    </row>
    <row r="121" spans="1:9" ht="14.4" thickBot="1" x14ac:dyDescent="0.3">
      <c r="A121" s="65" t="s">
        <v>66</v>
      </c>
      <c r="B121" s="47"/>
      <c r="C121" s="4">
        <v>0</v>
      </c>
      <c r="D121" s="78"/>
      <c r="E121" s="4">
        <f>SUM(E112:E120)</f>
        <v>0</v>
      </c>
      <c r="F121" s="82"/>
      <c r="G121" s="37">
        <f>SUM(G112:G120)</f>
        <v>0</v>
      </c>
      <c r="H121" s="33">
        <f>SUM(H112:H120)</f>
        <v>0</v>
      </c>
    </row>
    <row r="122" spans="1:9" x14ac:dyDescent="0.25">
      <c r="A122" s="11"/>
      <c r="B122" s="11"/>
      <c r="C122" s="12"/>
      <c r="D122" s="12"/>
      <c r="E122" s="12"/>
      <c r="F122" s="12"/>
      <c r="G122" s="12"/>
      <c r="H122" s="12"/>
    </row>
    <row r="123" spans="1:9" x14ac:dyDescent="0.25">
      <c r="A123" s="11"/>
      <c r="B123" s="11"/>
      <c r="C123" s="12"/>
      <c r="D123" s="12"/>
      <c r="E123" s="12"/>
      <c r="F123" s="12"/>
      <c r="G123" s="12"/>
      <c r="H123" s="12"/>
    </row>
    <row r="124" spans="1:9" x14ac:dyDescent="0.25">
      <c r="A124" s="11"/>
      <c r="B124" s="11"/>
      <c r="C124" s="12"/>
      <c r="D124" s="12"/>
      <c r="E124" s="12"/>
      <c r="F124" s="12"/>
      <c r="G124" s="12"/>
      <c r="H124" s="12"/>
    </row>
    <row r="125" spans="1:9" x14ac:dyDescent="0.25">
      <c r="A125" s="11"/>
      <c r="B125" s="11"/>
      <c r="C125" s="12"/>
      <c r="D125" s="12"/>
      <c r="E125" s="12"/>
      <c r="F125" s="12"/>
      <c r="G125" s="12"/>
      <c r="H125" s="12"/>
    </row>
    <row r="126" spans="1:9" x14ac:dyDescent="0.25">
      <c r="A126" s="177"/>
      <c r="B126" s="177"/>
      <c r="C126" s="178"/>
      <c r="D126" s="178"/>
      <c r="E126" s="178"/>
      <c r="F126" s="178"/>
      <c r="G126" s="178"/>
      <c r="H126" s="178"/>
    </row>
    <row r="127" spans="1:9" s="21" customFormat="1" x14ac:dyDescent="0.25">
      <c r="A127" s="177" t="s">
        <v>88</v>
      </c>
      <c r="B127" s="177"/>
      <c r="C127" s="178"/>
      <c r="D127" s="178"/>
      <c r="E127" s="178"/>
      <c r="F127" s="178"/>
      <c r="G127" s="178"/>
      <c r="H127" s="178"/>
      <c r="I127" s="71"/>
    </row>
    <row r="128" spans="1:9" s="18" customFormat="1" x14ac:dyDescent="0.25">
      <c r="A128" s="194" t="s">
        <v>204</v>
      </c>
      <c r="B128" s="194"/>
      <c r="C128" s="195"/>
      <c r="D128" s="195"/>
      <c r="E128" s="195"/>
      <c r="F128" s="195"/>
      <c r="G128" s="195"/>
      <c r="H128" s="195"/>
      <c r="I128" s="70"/>
    </row>
    <row r="129" spans="1:9" s="18" customFormat="1" ht="14.4" thickBot="1" x14ac:dyDescent="0.3">
      <c r="A129" s="194" t="s">
        <v>213</v>
      </c>
      <c r="B129" s="194"/>
      <c r="C129" s="195"/>
      <c r="D129" s="195"/>
      <c r="E129" s="195"/>
      <c r="F129" s="195"/>
      <c r="G129" s="195"/>
      <c r="H129" s="195"/>
      <c r="I129" s="70"/>
    </row>
    <row r="130" spans="1:9" ht="42" thickBot="1" x14ac:dyDescent="0.3">
      <c r="A130" s="1" t="s">
        <v>3</v>
      </c>
      <c r="B130" s="1" t="s">
        <v>120</v>
      </c>
      <c r="C130" s="1" t="s">
        <v>4</v>
      </c>
      <c r="D130" s="1" t="s">
        <v>5</v>
      </c>
      <c r="E130" s="1" t="s">
        <v>6</v>
      </c>
      <c r="F130" s="1" t="s">
        <v>7</v>
      </c>
      <c r="G130" s="1" t="s">
        <v>8</v>
      </c>
      <c r="H130" s="1" t="s">
        <v>130</v>
      </c>
    </row>
    <row r="131" spans="1:9" ht="14.4" thickBot="1" x14ac:dyDescent="0.3">
      <c r="A131" s="6" t="s">
        <v>197</v>
      </c>
      <c r="B131" s="48"/>
      <c r="C131" s="24" t="s">
        <v>108</v>
      </c>
      <c r="D131" s="24" t="s">
        <v>108</v>
      </c>
      <c r="E131" s="24" t="s">
        <v>108</v>
      </c>
      <c r="F131" s="24" t="s">
        <v>108</v>
      </c>
      <c r="G131" s="24" t="s">
        <v>108</v>
      </c>
      <c r="H131" s="24" t="s">
        <v>108</v>
      </c>
    </row>
    <row r="132" spans="1:9" s="21" customFormat="1" ht="42" thickBot="1" x14ac:dyDescent="0.3">
      <c r="A132" s="23" t="s">
        <v>199</v>
      </c>
      <c r="B132" s="75" t="s">
        <v>198</v>
      </c>
      <c r="C132" s="30">
        <v>2</v>
      </c>
      <c r="D132" s="30">
        <v>2</v>
      </c>
      <c r="E132" s="30">
        <f>C132*D132</f>
        <v>4</v>
      </c>
      <c r="F132" s="30">
        <v>8</v>
      </c>
      <c r="G132" s="31">
        <f>E132*F132</f>
        <v>32</v>
      </c>
      <c r="H132" s="32">
        <f>G132*265</f>
        <v>8480</v>
      </c>
      <c r="I132" s="71"/>
    </row>
    <row r="133" spans="1:9" s="21" customFormat="1" ht="42" thickBot="1" x14ac:dyDescent="0.3">
      <c r="A133" s="23" t="s">
        <v>201</v>
      </c>
      <c r="B133" s="75" t="s">
        <v>200</v>
      </c>
      <c r="C133" s="30">
        <v>2</v>
      </c>
      <c r="D133" s="30">
        <v>1</v>
      </c>
      <c r="E133" s="30">
        <f>C133*D133</f>
        <v>2</v>
      </c>
      <c r="F133" s="30">
        <v>500</v>
      </c>
      <c r="G133" s="31">
        <f>E133*F133</f>
        <v>1000</v>
      </c>
      <c r="H133" s="32">
        <f>G133*265</f>
        <v>265000</v>
      </c>
      <c r="I133" s="71"/>
    </row>
    <row r="134" spans="1:9" ht="14.4" thickBot="1" x14ac:dyDescent="0.3">
      <c r="A134" s="65" t="s">
        <v>69</v>
      </c>
      <c r="B134" s="47"/>
      <c r="C134" s="24" t="s">
        <v>108</v>
      </c>
      <c r="D134" s="24" t="s">
        <v>108</v>
      </c>
      <c r="E134" s="24" t="s">
        <v>108</v>
      </c>
      <c r="F134" s="24" t="s">
        <v>108</v>
      </c>
      <c r="G134" s="24" t="s">
        <v>108</v>
      </c>
      <c r="H134" s="24" t="s">
        <v>108</v>
      </c>
    </row>
    <row r="135" spans="1:9" ht="14.4" thickBot="1" x14ac:dyDescent="0.3">
      <c r="A135" s="6" t="s">
        <v>209</v>
      </c>
      <c r="B135" s="6"/>
      <c r="C135" s="33">
        <v>2</v>
      </c>
      <c r="D135" s="101"/>
      <c r="E135" s="33">
        <f>SUM(E131:E134)</f>
        <v>6</v>
      </c>
      <c r="F135" s="100"/>
      <c r="G135" s="33">
        <f>SUM(G131:G134)</f>
        <v>1032</v>
      </c>
      <c r="H135" s="102">
        <f>SUM(H131:H134)</f>
        <v>273480</v>
      </c>
    </row>
    <row r="136" spans="1:9" x14ac:dyDescent="0.25">
      <c r="A136" s="11"/>
      <c r="B136" s="11"/>
      <c r="C136" s="15"/>
      <c r="D136" s="15"/>
      <c r="E136" s="15"/>
      <c r="F136" s="15"/>
      <c r="G136" s="15"/>
      <c r="H136" s="15"/>
    </row>
    <row r="137" spans="1:9" x14ac:dyDescent="0.25">
      <c r="A137" s="11"/>
      <c r="B137" s="11"/>
      <c r="C137" s="15"/>
      <c r="D137" s="15"/>
      <c r="E137" s="15"/>
      <c r="F137" s="15"/>
      <c r="G137" s="15"/>
      <c r="H137" s="15"/>
    </row>
    <row r="138" spans="1:9" x14ac:dyDescent="0.25">
      <c r="A138" s="11"/>
      <c r="B138" s="11"/>
      <c r="C138" s="15"/>
      <c r="D138" s="15"/>
      <c r="E138" s="15"/>
      <c r="F138" s="15"/>
      <c r="G138" s="15"/>
      <c r="H138" s="15"/>
    </row>
    <row r="139" spans="1:9" x14ac:dyDescent="0.25">
      <c r="A139" s="175" t="s">
        <v>89</v>
      </c>
      <c r="B139" s="175"/>
      <c r="C139" s="176"/>
      <c r="D139" s="176"/>
      <c r="E139" s="176"/>
      <c r="F139" s="176"/>
      <c r="G139" s="176"/>
      <c r="H139" s="176"/>
    </row>
    <row r="140" spans="1:9" s="18" customFormat="1" x14ac:dyDescent="0.25">
      <c r="A140" s="175" t="s">
        <v>70</v>
      </c>
      <c r="B140" s="175"/>
      <c r="C140" s="176"/>
      <c r="D140" s="176"/>
      <c r="E140" s="176"/>
      <c r="F140" s="176"/>
      <c r="G140" s="176"/>
      <c r="H140" s="176"/>
      <c r="I140" s="70"/>
    </row>
    <row r="141" spans="1:9" s="18" customFormat="1" ht="14.4" thickBot="1" x14ac:dyDescent="0.3">
      <c r="A141" s="175" t="s">
        <v>113</v>
      </c>
      <c r="B141" s="175"/>
      <c r="C141" s="176"/>
      <c r="D141" s="176"/>
      <c r="E141" s="176"/>
      <c r="F141" s="176"/>
      <c r="G141" s="176"/>
      <c r="H141" s="176"/>
      <c r="I141" s="70"/>
    </row>
    <row r="142" spans="1:9" ht="42" thickBot="1" x14ac:dyDescent="0.3">
      <c r="A142" s="1" t="s">
        <v>3</v>
      </c>
      <c r="B142" s="1" t="s">
        <v>120</v>
      </c>
      <c r="C142" s="1" t="s">
        <v>4</v>
      </c>
      <c r="D142" s="1" t="s">
        <v>5</v>
      </c>
      <c r="E142" s="1" t="s">
        <v>6</v>
      </c>
      <c r="F142" s="1" t="s">
        <v>7</v>
      </c>
      <c r="G142" s="1" t="s">
        <v>8</v>
      </c>
      <c r="H142" s="1" t="s">
        <v>130</v>
      </c>
    </row>
    <row r="143" spans="1:9" ht="14.4" thickBot="1" x14ac:dyDescent="0.3">
      <c r="A143" s="6" t="s">
        <v>197</v>
      </c>
      <c r="B143" s="48"/>
      <c r="C143" s="24" t="s">
        <v>108</v>
      </c>
      <c r="D143" s="24" t="s">
        <v>108</v>
      </c>
      <c r="E143" s="24" t="s">
        <v>108</v>
      </c>
      <c r="F143" s="24" t="s">
        <v>108</v>
      </c>
      <c r="G143" s="24" t="s">
        <v>108</v>
      </c>
      <c r="H143" s="24" t="s">
        <v>108</v>
      </c>
    </row>
    <row r="144" spans="1:9" ht="42" thickBot="1" x14ac:dyDescent="0.3">
      <c r="A144" s="65" t="s">
        <v>67</v>
      </c>
      <c r="B144" s="75" t="s">
        <v>198</v>
      </c>
      <c r="C144" s="25">
        <v>0</v>
      </c>
      <c r="D144" s="25">
        <v>2</v>
      </c>
      <c r="E144" s="25">
        <f>C144*D144</f>
        <v>0</v>
      </c>
      <c r="F144" s="25">
        <v>8</v>
      </c>
      <c r="G144" s="26">
        <f>E144*F144</f>
        <v>0</v>
      </c>
      <c r="H144" s="27">
        <f>G144*265</f>
        <v>0</v>
      </c>
    </row>
    <row r="145" spans="1:9" ht="42" thickBot="1" x14ac:dyDescent="0.3">
      <c r="A145" s="65" t="s">
        <v>68</v>
      </c>
      <c r="B145" s="75" t="s">
        <v>200</v>
      </c>
      <c r="C145" s="25">
        <v>0</v>
      </c>
      <c r="D145" s="25">
        <v>1</v>
      </c>
      <c r="E145" s="25">
        <f>C145*D145</f>
        <v>0</v>
      </c>
      <c r="F145" s="25">
        <v>500</v>
      </c>
      <c r="G145" s="26">
        <f>E145*F145</f>
        <v>0</v>
      </c>
      <c r="H145" s="27">
        <f>G145*265</f>
        <v>0</v>
      </c>
    </row>
    <row r="146" spans="1:9" ht="14.4" thickBot="1" x14ac:dyDescent="0.3">
      <c r="A146" s="65" t="s">
        <v>69</v>
      </c>
      <c r="B146" s="47"/>
      <c r="C146" s="24" t="s">
        <v>108</v>
      </c>
      <c r="D146" s="24" t="s">
        <v>108</v>
      </c>
      <c r="E146" s="24" t="s">
        <v>108</v>
      </c>
      <c r="F146" s="24" t="s">
        <v>108</v>
      </c>
      <c r="G146" s="24" t="s">
        <v>108</v>
      </c>
      <c r="H146" s="24" t="s">
        <v>108</v>
      </c>
    </row>
    <row r="147" spans="1:9" ht="14.4" thickBot="1" x14ac:dyDescent="0.3">
      <c r="A147" s="6" t="s">
        <v>208</v>
      </c>
      <c r="B147" s="6"/>
      <c r="C147" s="33">
        <v>0</v>
      </c>
      <c r="D147" s="101"/>
      <c r="E147" s="33">
        <f>SUM(E143:E146)</f>
        <v>0</v>
      </c>
      <c r="F147" s="100"/>
      <c r="G147" s="33">
        <f>SUM(G143:G146)</f>
        <v>0</v>
      </c>
      <c r="H147" s="102">
        <f>SUM(H143:H146)</f>
        <v>0</v>
      </c>
    </row>
    <row r="148" spans="1:9" x14ac:dyDescent="0.25">
      <c r="A148" s="11"/>
      <c r="B148" s="11"/>
      <c r="C148" s="15"/>
      <c r="D148" s="15"/>
      <c r="E148" s="15"/>
      <c r="F148" s="15"/>
      <c r="G148" s="15"/>
      <c r="H148" s="15"/>
    </row>
    <row r="149" spans="1:9" x14ac:dyDescent="0.25">
      <c r="A149" s="11"/>
      <c r="B149" s="11"/>
      <c r="C149" s="15"/>
      <c r="D149" s="15"/>
      <c r="E149" s="15"/>
      <c r="F149" s="15"/>
      <c r="G149" s="15"/>
      <c r="H149" s="15"/>
    </row>
    <row r="150" spans="1:9" x14ac:dyDescent="0.25">
      <c r="A150" s="175" t="s">
        <v>90</v>
      </c>
      <c r="B150" s="175"/>
      <c r="C150" s="176"/>
      <c r="D150" s="176"/>
      <c r="E150" s="176"/>
      <c r="F150" s="176"/>
      <c r="G150" s="176"/>
      <c r="H150" s="176"/>
    </row>
    <row r="151" spans="1:9" s="18" customFormat="1" x14ac:dyDescent="0.25">
      <c r="A151" s="175" t="s">
        <v>71</v>
      </c>
      <c r="B151" s="175"/>
      <c r="C151" s="176"/>
      <c r="D151" s="176"/>
      <c r="E151" s="176"/>
      <c r="F151" s="176"/>
      <c r="G151" s="176"/>
      <c r="H151" s="176"/>
      <c r="I151" s="70"/>
    </row>
    <row r="152" spans="1:9" s="18" customFormat="1" ht="14.4" thickBot="1" x14ac:dyDescent="0.3">
      <c r="A152" s="175" t="s">
        <v>114</v>
      </c>
      <c r="B152" s="175"/>
      <c r="C152" s="176"/>
      <c r="D152" s="176"/>
      <c r="E152" s="176"/>
      <c r="F152" s="176"/>
      <c r="G152" s="176"/>
      <c r="H152" s="176"/>
      <c r="I152" s="70"/>
    </row>
    <row r="153" spans="1:9" ht="42" thickBot="1" x14ac:dyDescent="0.3">
      <c r="A153" s="1" t="s">
        <v>3</v>
      </c>
      <c r="B153" s="1" t="s">
        <v>120</v>
      </c>
      <c r="C153" s="1" t="s">
        <v>4</v>
      </c>
      <c r="D153" s="1" t="s">
        <v>5</v>
      </c>
      <c r="E153" s="1" t="s">
        <v>6</v>
      </c>
      <c r="F153" s="1" t="s">
        <v>7</v>
      </c>
      <c r="G153" s="1" t="s">
        <v>8</v>
      </c>
      <c r="H153" s="1" t="s">
        <v>130</v>
      </c>
    </row>
    <row r="154" spans="1:9" ht="14.4" thickBot="1" x14ac:dyDescent="0.3">
      <c r="A154" s="6" t="s">
        <v>197</v>
      </c>
      <c r="B154" s="48"/>
      <c r="C154" s="24" t="s">
        <v>108</v>
      </c>
      <c r="D154" s="24" t="s">
        <v>108</v>
      </c>
      <c r="E154" s="24" t="s">
        <v>108</v>
      </c>
      <c r="F154" s="24" t="s">
        <v>108</v>
      </c>
      <c r="G154" s="24" t="s">
        <v>108</v>
      </c>
      <c r="H154" s="24" t="s">
        <v>108</v>
      </c>
    </row>
    <row r="155" spans="1:9" ht="42" thickBot="1" x14ac:dyDescent="0.3">
      <c r="A155" s="65" t="s">
        <v>67</v>
      </c>
      <c r="B155" s="75" t="s">
        <v>198</v>
      </c>
      <c r="C155" s="25">
        <v>0</v>
      </c>
      <c r="D155" s="25">
        <v>2</v>
      </c>
      <c r="E155" s="25">
        <f>C155*D155</f>
        <v>0</v>
      </c>
      <c r="F155" s="25">
        <v>8</v>
      </c>
      <c r="G155" s="26">
        <f>E155*F155</f>
        <v>0</v>
      </c>
      <c r="H155" s="27">
        <f>G155*265</f>
        <v>0</v>
      </c>
    </row>
    <row r="156" spans="1:9" ht="42" thickBot="1" x14ac:dyDescent="0.3">
      <c r="A156" s="65" t="s">
        <v>68</v>
      </c>
      <c r="B156" s="75" t="s">
        <v>200</v>
      </c>
      <c r="C156" s="25">
        <v>0</v>
      </c>
      <c r="D156" s="25">
        <v>1</v>
      </c>
      <c r="E156" s="25">
        <f>C156*D156</f>
        <v>0</v>
      </c>
      <c r="F156" s="25">
        <v>500</v>
      </c>
      <c r="G156" s="26">
        <f>E156*F156</f>
        <v>0</v>
      </c>
      <c r="H156" s="27">
        <f>G156*265</f>
        <v>0</v>
      </c>
    </row>
    <row r="157" spans="1:9" ht="14.4" thickBot="1" x14ac:dyDescent="0.3">
      <c r="A157" s="65" t="s">
        <v>69</v>
      </c>
      <c r="B157" s="47"/>
      <c r="C157" s="24" t="s">
        <v>108</v>
      </c>
      <c r="D157" s="24" t="s">
        <v>108</v>
      </c>
      <c r="E157" s="24" t="s">
        <v>108</v>
      </c>
      <c r="F157" s="24" t="s">
        <v>108</v>
      </c>
      <c r="G157" s="24" t="s">
        <v>108</v>
      </c>
      <c r="H157" s="24" t="s">
        <v>108</v>
      </c>
    </row>
    <row r="158" spans="1:9" ht="14.4" thickBot="1" x14ac:dyDescent="0.3">
      <c r="A158" s="6" t="s">
        <v>207</v>
      </c>
      <c r="B158" s="6"/>
      <c r="C158" s="33">
        <v>0</v>
      </c>
      <c r="D158" s="101"/>
      <c r="E158" s="33">
        <f>SUM(E154:E157)</f>
        <v>0</v>
      </c>
      <c r="F158" s="100"/>
      <c r="G158" s="33">
        <f>SUM(G154:G157)</f>
        <v>0</v>
      </c>
      <c r="H158" s="102">
        <f>SUM(H154:H157)</f>
        <v>0</v>
      </c>
    </row>
    <row r="159" spans="1:9" x14ac:dyDescent="0.25">
      <c r="A159" s="11"/>
      <c r="B159" s="11"/>
      <c r="C159" s="15"/>
      <c r="D159" s="15"/>
      <c r="E159" s="15"/>
      <c r="F159" s="15"/>
      <c r="G159" s="15"/>
      <c r="H159" s="15"/>
    </row>
    <row r="160" spans="1:9" x14ac:dyDescent="0.25">
      <c r="A160" s="11"/>
      <c r="B160" s="11"/>
      <c r="C160" s="15"/>
      <c r="D160" s="15"/>
      <c r="E160" s="15"/>
      <c r="F160" s="15"/>
      <c r="G160" s="15"/>
      <c r="H160" s="15"/>
    </row>
    <row r="161" spans="1:9" x14ac:dyDescent="0.25">
      <c r="A161" s="175" t="s">
        <v>91</v>
      </c>
      <c r="B161" s="175"/>
      <c r="C161" s="176"/>
      <c r="D161" s="176"/>
      <c r="E161" s="176"/>
      <c r="F161" s="176"/>
      <c r="G161" s="176"/>
      <c r="H161" s="176"/>
    </row>
    <row r="162" spans="1:9" s="18" customFormat="1" x14ac:dyDescent="0.25">
      <c r="A162" s="175" t="s">
        <v>249</v>
      </c>
      <c r="B162" s="175"/>
      <c r="C162" s="179"/>
      <c r="D162" s="179"/>
      <c r="E162" s="179"/>
      <c r="F162" s="179"/>
      <c r="G162" s="179"/>
      <c r="H162" s="179"/>
      <c r="I162" s="70"/>
    </row>
    <row r="163" spans="1:9" s="18" customFormat="1" x14ac:dyDescent="0.25">
      <c r="A163" s="177" t="s">
        <v>214</v>
      </c>
      <c r="B163" s="177"/>
      <c r="C163" s="178"/>
      <c r="D163" s="178"/>
      <c r="E163" s="178"/>
      <c r="F163" s="178"/>
      <c r="G163" s="178"/>
      <c r="H163" s="178"/>
      <c r="I163" s="70"/>
    </row>
    <row r="164" spans="1:9" s="18" customFormat="1" ht="14.4" thickBot="1" x14ac:dyDescent="0.3">
      <c r="A164" s="177" t="s">
        <v>215</v>
      </c>
      <c r="B164" s="177"/>
      <c r="C164" s="178"/>
      <c r="D164" s="178"/>
      <c r="E164" s="178"/>
      <c r="F164" s="178"/>
      <c r="G164" s="178"/>
      <c r="H164" s="178"/>
      <c r="I164" s="70"/>
    </row>
    <row r="165" spans="1:9" s="21" customFormat="1" ht="42" thickBot="1" x14ac:dyDescent="0.3">
      <c r="A165" s="20" t="s">
        <v>3</v>
      </c>
      <c r="B165" s="1" t="s">
        <v>120</v>
      </c>
      <c r="C165" s="20" t="s">
        <v>4</v>
      </c>
      <c r="D165" s="20" t="s">
        <v>5</v>
      </c>
      <c r="E165" s="20" t="s">
        <v>6</v>
      </c>
      <c r="F165" s="20" t="s">
        <v>7</v>
      </c>
      <c r="G165" s="20" t="s">
        <v>8</v>
      </c>
      <c r="H165" s="20" t="s">
        <v>130</v>
      </c>
      <c r="I165" s="69"/>
    </row>
    <row r="166" spans="1:9" s="21" customFormat="1" ht="14.4" thickBot="1" x14ac:dyDescent="0.3">
      <c r="A166" s="22" t="s">
        <v>197</v>
      </c>
      <c r="B166" s="51"/>
      <c r="C166" s="24" t="s">
        <v>108</v>
      </c>
      <c r="D166" s="24" t="s">
        <v>108</v>
      </c>
      <c r="E166" s="24" t="s">
        <v>108</v>
      </c>
      <c r="F166" s="24" t="s">
        <v>108</v>
      </c>
      <c r="G166" s="24" t="s">
        <v>108</v>
      </c>
      <c r="H166" s="24" t="s">
        <v>108</v>
      </c>
      <c r="I166" s="71"/>
    </row>
    <row r="167" spans="1:9" s="21" customFormat="1" ht="42" thickBot="1" x14ac:dyDescent="0.3">
      <c r="A167" s="23" t="s">
        <v>67</v>
      </c>
      <c r="B167" s="75" t="s">
        <v>198</v>
      </c>
      <c r="C167" s="30">
        <v>10</v>
      </c>
      <c r="D167" s="30">
        <v>2</v>
      </c>
      <c r="E167" s="25">
        <f>C167*D167</f>
        <v>20</v>
      </c>
      <c r="F167" s="25">
        <v>8</v>
      </c>
      <c r="G167" s="26">
        <f>E167*F167</f>
        <v>160</v>
      </c>
      <c r="H167" s="27">
        <f>G167*265</f>
        <v>42400</v>
      </c>
      <c r="I167" s="71"/>
    </row>
    <row r="168" spans="1:9" s="21" customFormat="1" ht="42" thickBot="1" x14ac:dyDescent="0.3">
      <c r="A168" s="23" t="s">
        <v>68</v>
      </c>
      <c r="B168" s="75" t="s">
        <v>200</v>
      </c>
      <c r="C168" s="30">
        <v>10</v>
      </c>
      <c r="D168" s="30">
        <v>1</v>
      </c>
      <c r="E168" s="25">
        <f>C168*D168</f>
        <v>10</v>
      </c>
      <c r="F168" s="25">
        <v>500</v>
      </c>
      <c r="G168" s="26">
        <f>E168*F168</f>
        <v>5000</v>
      </c>
      <c r="H168" s="27">
        <f>G168*265</f>
        <v>1325000</v>
      </c>
      <c r="I168" s="71"/>
    </row>
    <row r="169" spans="1:9" s="21" customFormat="1" ht="14.4" thickBot="1" x14ac:dyDescent="0.3">
      <c r="A169" s="23" t="s">
        <v>69</v>
      </c>
      <c r="B169" s="50"/>
      <c r="C169" s="24" t="s">
        <v>108</v>
      </c>
      <c r="D169" s="24" t="s">
        <v>108</v>
      </c>
      <c r="E169" s="24" t="s">
        <v>108</v>
      </c>
      <c r="F169" s="24" t="s">
        <v>108</v>
      </c>
      <c r="G169" s="24" t="s">
        <v>108</v>
      </c>
      <c r="H169" s="24" t="s">
        <v>108</v>
      </c>
      <c r="I169" s="71"/>
    </row>
    <row r="170" spans="1:9" ht="14.4" thickBot="1" x14ac:dyDescent="0.3">
      <c r="A170" s="6" t="s">
        <v>206</v>
      </c>
      <c r="B170" s="6"/>
      <c r="C170" s="33">
        <v>10</v>
      </c>
      <c r="D170" s="101"/>
      <c r="E170" s="33">
        <f>SUM(E166:E169)</f>
        <v>30</v>
      </c>
      <c r="F170" s="100"/>
      <c r="G170" s="33">
        <f>SUM(G166:G169)</f>
        <v>5160</v>
      </c>
      <c r="H170" s="102">
        <f>SUM(H166:H169)</f>
        <v>1367400</v>
      </c>
    </row>
    <row r="171" spans="1:9" x14ac:dyDescent="0.25">
      <c r="A171" s="11"/>
      <c r="B171" s="11"/>
      <c r="C171" s="15"/>
      <c r="D171" s="15"/>
      <c r="E171" s="15"/>
      <c r="F171" s="15"/>
      <c r="G171" s="15"/>
      <c r="H171" s="15"/>
    </row>
    <row r="172" spans="1:9" x14ac:dyDescent="0.25">
      <c r="A172" s="11"/>
      <c r="B172" s="11"/>
      <c r="C172" s="15"/>
      <c r="D172" s="15"/>
      <c r="E172" s="15"/>
      <c r="F172" s="12"/>
      <c r="G172" s="14"/>
      <c r="H172" s="15"/>
    </row>
    <row r="173" spans="1:9" x14ac:dyDescent="0.25">
      <c r="A173" s="175" t="s">
        <v>121</v>
      </c>
      <c r="B173" s="175"/>
      <c r="C173" s="176"/>
      <c r="D173" s="176"/>
      <c r="E173" s="176"/>
      <c r="F173" s="176"/>
      <c r="G173" s="176"/>
      <c r="H173" s="176"/>
    </row>
    <row r="174" spans="1:9" x14ac:dyDescent="0.25">
      <c r="A174" s="175" t="s">
        <v>251</v>
      </c>
      <c r="B174" s="175"/>
      <c r="C174" s="176"/>
      <c r="D174" s="176"/>
      <c r="E174" s="176"/>
      <c r="F174" s="176"/>
      <c r="G174" s="176"/>
      <c r="H174" s="176"/>
      <c r="I174" s="136"/>
    </row>
    <row r="175" spans="1:9" ht="14.4" thickBot="1" x14ac:dyDescent="0.3">
      <c r="A175" s="177" t="s">
        <v>250</v>
      </c>
      <c r="B175" s="177"/>
      <c r="C175" s="178"/>
      <c r="D175" s="178"/>
      <c r="E175" s="178"/>
      <c r="F175" s="178"/>
      <c r="G175" s="178"/>
      <c r="H175" s="178"/>
      <c r="I175" s="136"/>
    </row>
    <row r="176" spans="1:9" ht="42" thickBot="1" x14ac:dyDescent="0.3">
      <c r="A176" s="20" t="s">
        <v>3</v>
      </c>
      <c r="B176" s="1" t="s">
        <v>120</v>
      </c>
      <c r="C176" s="20" t="s">
        <v>4</v>
      </c>
      <c r="D176" s="20" t="s">
        <v>5</v>
      </c>
      <c r="E176" s="20" t="s">
        <v>6</v>
      </c>
      <c r="F176" s="20" t="s">
        <v>7</v>
      </c>
      <c r="G176" s="20" t="s">
        <v>8</v>
      </c>
      <c r="H176" s="20" t="s">
        <v>130</v>
      </c>
    </row>
    <row r="177" spans="1:9" ht="14.4" thickBot="1" x14ac:dyDescent="0.3">
      <c r="A177" s="22" t="s">
        <v>202</v>
      </c>
      <c r="B177" s="51"/>
      <c r="C177" s="24" t="s">
        <v>108</v>
      </c>
      <c r="D177" s="24" t="s">
        <v>108</v>
      </c>
      <c r="E177" s="24" t="s">
        <v>108</v>
      </c>
      <c r="F177" s="24" t="s">
        <v>108</v>
      </c>
      <c r="G177" s="24" t="s">
        <v>108</v>
      </c>
      <c r="H177" s="24" t="s">
        <v>108</v>
      </c>
    </row>
    <row r="178" spans="1:9" ht="14.4" thickBot="1" x14ac:dyDescent="0.3">
      <c r="A178" s="17" t="s">
        <v>122</v>
      </c>
      <c r="B178" s="50"/>
      <c r="C178" s="24" t="s">
        <v>108</v>
      </c>
      <c r="D178" s="24" t="s">
        <v>108</v>
      </c>
      <c r="E178" s="24" t="s">
        <v>108</v>
      </c>
      <c r="F178" s="24" t="s">
        <v>108</v>
      </c>
      <c r="G178" s="24" t="s">
        <v>108</v>
      </c>
      <c r="H178" s="24" t="s">
        <v>108</v>
      </c>
    </row>
    <row r="179" spans="1:9" ht="42" thickBot="1" x14ac:dyDescent="0.3">
      <c r="A179" s="52" t="s">
        <v>67</v>
      </c>
      <c r="B179" s="75" t="s">
        <v>198</v>
      </c>
      <c r="C179" s="103">
        <v>2</v>
      </c>
      <c r="D179" s="104">
        <v>2</v>
      </c>
      <c r="E179" s="104">
        <f>C179*D179</f>
        <v>4</v>
      </c>
      <c r="F179" s="104">
        <v>8</v>
      </c>
      <c r="G179" s="104">
        <f>E179*F179</f>
        <v>32</v>
      </c>
      <c r="H179" s="99">
        <f>G179*265</f>
        <v>8480</v>
      </c>
    </row>
    <row r="180" spans="1:9" ht="42" thickBot="1" x14ac:dyDescent="0.3">
      <c r="A180" s="52" t="s">
        <v>68</v>
      </c>
      <c r="B180" s="75" t="s">
        <v>200</v>
      </c>
      <c r="C180" s="105">
        <v>2</v>
      </c>
      <c r="D180" s="106">
        <v>1</v>
      </c>
      <c r="E180" s="104">
        <f>C180*D180</f>
        <v>2</v>
      </c>
      <c r="F180" s="106">
        <v>500</v>
      </c>
      <c r="G180" s="104">
        <f>E180*F180</f>
        <v>1000</v>
      </c>
      <c r="H180" s="99">
        <f>G180*265</f>
        <v>265000</v>
      </c>
    </row>
    <row r="181" spans="1:9" ht="14.4" thickBot="1" x14ac:dyDescent="0.3">
      <c r="A181" s="52" t="s">
        <v>203</v>
      </c>
      <c r="B181" s="50"/>
      <c r="C181" s="24" t="s">
        <v>108</v>
      </c>
      <c r="D181" s="24" t="s">
        <v>108</v>
      </c>
      <c r="E181" s="24" t="s">
        <v>108</v>
      </c>
      <c r="F181" s="24" t="s">
        <v>108</v>
      </c>
      <c r="G181" s="24" t="s">
        <v>108</v>
      </c>
      <c r="H181" s="24" t="s">
        <v>108</v>
      </c>
    </row>
    <row r="182" spans="1:9" ht="14.4" thickBot="1" x14ac:dyDescent="0.3">
      <c r="A182" s="94" t="s">
        <v>123</v>
      </c>
      <c r="B182" s="50"/>
      <c r="C182" s="24" t="s">
        <v>108</v>
      </c>
      <c r="D182" s="24" t="s">
        <v>108</v>
      </c>
      <c r="E182" s="24" t="s">
        <v>108</v>
      </c>
      <c r="F182" s="24" t="s">
        <v>108</v>
      </c>
      <c r="G182" s="24" t="s">
        <v>108</v>
      </c>
      <c r="H182" s="24" t="s">
        <v>108</v>
      </c>
    </row>
    <row r="183" spans="1:9" ht="14.4" thickBot="1" x14ac:dyDescent="0.3">
      <c r="A183" s="93" t="s">
        <v>124</v>
      </c>
      <c r="B183" s="6"/>
      <c r="C183" s="24" t="s">
        <v>108</v>
      </c>
      <c r="D183" s="24" t="s">
        <v>108</v>
      </c>
      <c r="E183" s="24" t="s">
        <v>108</v>
      </c>
      <c r="F183" s="24" t="s">
        <v>108</v>
      </c>
      <c r="G183" s="24" t="s">
        <v>108</v>
      </c>
      <c r="H183" s="24" t="s">
        <v>108</v>
      </c>
    </row>
    <row r="184" spans="1:9" ht="14.4" thickBot="1" x14ac:dyDescent="0.3">
      <c r="A184" s="6" t="s">
        <v>205</v>
      </c>
      <c r="B184" s="6"/>
      <c r="C184" s="33">
        <v>2</v>
      </c>
      <c r="D184" s="101"/>
      <c r="E184" s="33">
        <f>SUM(E177:E183)</f>
        <v>6</v>
      </c>
      <c r="F184" s="100"/>
      <c r="G184" s="33">
        <f>SUM(G177:G183)</f>
        <v>1032</v>
      </c>
      <c r="H184" s="102">
        <f>SUM(H177:H183)</f>
        <v>273480</v>
      </c>
    </row>
    <row r="185" spans="1:9" ht="4.8" customHeight="1" thickBot="1" x14ac:dyDescent="0.3">
      <c r="A185" s="96"/>
      <c r="B185" s="96"/>
      <c r="C185" s="97"/>
      <c r="D185" s="97"/>
      <c r="E185" s="97"/>
      <c r="F185" s="98"/>
      <c r="G185" s="98"/>
      <c r="H185" s="97"/>
    </row>
    <row r="186" spans="1:9" ht="14.4" thickBot="1" x14ac:dyDescent="0.3">
      <c r="A186" s="6" t="s">
        <v>210</v>
      </c>
      <c r="B186" s="171"/>
      <c r="C186" s="171">
        <v>14</v>
      </c>
      <c r="D186" s="79"/>
      <c r="E186" s="169">
        <f>SUM(E135,E147,E158,E170,E184)</f>
        <v>42</v>
      </c>
      <c r="F186" s="95"/>
      <c r="G186" s="169">
        <f>SUM(G135,G147,G158,G170,G184)</f>
        <v>7224</v>
      </c>
      <c r="H186" s="170">
        <f>SUM(H135,H147,H158,H170,H184)</f>
        <v>1914360</v>
      </c>
    </row>
    <row r="187" spans="1:9" ht="16.2" x14ac:dyDescent="0.25">
      <c r="A187" s="43" t="s">
        <v>119</v>
      </c>
      <c r="B187" s="43"/>
      <c r="C187" s="15"/>
      <c r="D187" s="15"/>
      <c r="E187" s="15"/>
      <c r="F187" s="15"/>
      <c r="G187" s="15"/>
      <c r="H187" s="15"/>
    </row>
    <row r="188" spans="1:9" x14ac:dyDescent="0.25">
      <c r="A188" s="11"/>
      <c r="B188" s="11"/>
      <c r="C188" s="15"/>
      <c r="D188" s="15"/>
      <c r="E188" s="15"/>
      <c r="F188" s="15"/>
      <c r="G188" s="15"/>
      <c r="H188" s="15"/>
    </row>
    <row r="189" spans="1:9" x14ac:dyDescent="0.25">
      <c r="A189" s="11"/>
      <c r="B189" s="11"/>
      <c r="C189" s="15"/>
      <c r="D189" s="15"/>
      <c r="E189" s="15"/>
      <c r="F189" s="15"/>
      <c r="G189" s="15"/>
      <c r="H189" s="15"/>
    </row>
    <row r="190" spans="1:9" s="18" customFormat="1" x14ac:dyDescent="0.25">
      <c r="A190" s="175" t="s">
        <v>92</v>
      </c>
      <c r="B190" s="175"/>
      <c r="C190" s="175"/>
      <c r="D190" s="175"/>
      <c r="E190" s="175"/>
      <c r="F190" s="175"/>
      <c r="G190" s="175"/>
      <c r="H190" s="175"/>
      <c r="I190" s="70"/>
    </row>
    <row r="191" spans="1:9" s="18" customFormat="1" x14ac:dyDescent="0.25">
      <c r="A191" s="175" t="s">
        <v>93</v>
      </c>
      <c r="B191" s="175"/>
      <c r="C191" s="175"/>
      <c r="D191" s="175"/>
      <c r="E191" s="175"/>
      <c r="F191" s="175"/>
      <c r="G191" s="175"/>
      <c r="H191" s="175"/>
      <c r="I191" s="70"/>
    </row>
    <row r="192" spans="1:9" x14ac:dyDescent="0.25">
      <c r="A192" s="175" t="s">
        <v>72</v>
      </c>
      <c r="B192" s="175"/>
      <c r="C192" s="176"/>
      <c r="D192" s="176"/>
      <c r="E192" s="176"/>
      <c r="F192" s="176"/>
      <c r="G192" s="176"/>
      <c r="H192" s="176"/>
    </row>
    <row r="193" spans="1:8" ht="16.5" customHeight="1" thickBot="1" x14ac:dyDescent="0.3">
      <c r="A193" s="63"/>
      <c r="B193" s="63"/>
      <c r="C193" s="60"/>
      <c r="D193" s="60"/>
      <c r="E193" s="60"/>
      <c r="F193" s="60"/>
      <c r="G193" s="60"/>
      <c r="H193" s="60"/>
    </row>
    <row r="194" spans="1:8" ht="42" thickBot="1" x14ac:dyDescent="0.3">
      <c r="A194" s="1" t="s">
        <v>3</v>
      </c>
      <c r="B194" s="1" t="s">
        <v>120</v>
      </c>
      <c r="C194" s="1" t="s">
        <v>4</v>
      </c>
      <c r="D194" s="1" t="s">
        <v>5</v>
      </c>
      <c r="E194" s="1" t="s">
        <v>6</v>
      </c>
      <c r="F194" s="1" t="s">
        <v>7</v>
      </c>
      <c r="G194" s="1" t="s">
        <v>8</v>
      </c>
      <c r="H194" s="1" t="s">
        <v>130</v>
      </c>
    </row>
    <row r="195" spans="1:8" ht="99.6" customHeight="1" thickBot="1" x14ac:dyDescent="0.3">
      <c r="A195" s="6" t="s">
        <v>73</v>
      </c>
      <c r="B195" s="68" t="s">
        <v>211</v>
      </c>
      <c r="C195" s="24">
        <v>0</v>
      </c>
      <c r="D195" s="24">
        <v>0</v>
      </c>
      <c r="E195" s="34">
        <f>C195*D195</f>
        <v>0</v>
      </c>
      <c r="F195" s="34">
        <v>10</v>
      </c>
      <c r="G195" s="35">
        <f>E195*F195</f>
        <v>0</v>
      </c>
      <c r="H195" s="36">
        <f>G195*265</f>
        <v>0</v>
      </c>
    </row>
    <row r="196" spans="1:8" ht="30" customHeight="1" thickBot="1" x14ac:dyDescent="0.3">
      <c r="A196" s="65" t="s">
        <v>74</v>
      </c>
      <c r="B196" s="49" t="s">
        <v>212</v>
      </c>
      <c r="C196" s="25">
        <v>0</v>
      </c>
      <c r="D196" s="25">
        <v>0</v>
      </c>
      <c r="E196" s="25">
        <f>C196*D196</f>
        <v>0</v>
      </c>
      <c r="F196" s="25">
        <v>40</v>
      </c>
      <c r="G196" s="26">
        <f>E196*F196</f>
        <v>0</v>
      </c>
      <c r="H196" s="27">
        <f>G196*265</f>
        <v>0</v>
      </c>
    </row>
    <row r="197" spans="1:8" ht="14.4" thickBot="1" x14ac:dyDescent="0.3">
      <c r="A197" s="65" t="s">
        <v>115</v>
      </c>
      <c r="B197" s="47"/>
      <c r="C197" s="24" t="s">
        <v>108</v>
      </c>
      <c r="D197" s="24" t="s">
        <v>108</v>
      </c>
      <c r="E197" s="24" t="s">
        <v>108</v>
      </c>
      <c r="F197" s="24" t="s">
        <v>108</v>
      </c>
      <c r="G197" s="24" t="s">
        <v>108</v>
      </c>
      <c r="H197" s="24" t="s">
        <v>108</v>
      </c>
    </row>
    <row r="198" spans="1:8" x14ac:dyDescent="0.25">
      <c r="A198" s="7" t="s">
        <v>75</v>
      </c>
      <c r="B198" s="153"/>
      <c r="C198" s="154">
        <v>0</v>
      </c>
      <c r="D198" s="155"/>
      <c r="E198" s="154">
        <f>SUM(E195:E197)</f>
        <v>0</v>
      </c>
      <c r="F198" s="155"/>
      <c r="G198" s="156">
        <f>SUM(G195:G197)</f>
        <v>0</v>
      </c>
      <c r="H198" s="157">
        <f>SUM(H195:H197)</f>
        <v>0</v>
      </c>
    </row>
    <row r="199" spans="1:8" x14ac:dyDescent="0.25">
      <c r="A199" s="158"/>
      <c r="B199" s="158"/>
      <c r="C199" s="159"/>
      <c r="D199" s="159"/>
      <c r="E199" s="159"/>
      <c r="F199" s="159"/>
      <c r="G199" s="160"/>
      <c r="H199" s="161"/>
    </row>
    <row r="200" spans="1:8" x14ac:dyDescent="0.25">
      <c r="A200" s="158"/>
      <c r="B200" s="158"/>
      <c r="C200" s="159"/>
      <c r="D200" s="159"/>
      <c r="E200" s="159"/>
      <c r="F200" s="159"/>
      <c r="G200" s="160"/>
      <c r="H200" s="161"/>
    </row>
    <row r="201" spans="1:8" ht="14.4" thickBot="1" x14ac:dyDescent="0.3">
      <c r="A201" s="149"/>
      <c r="B201" s="149"/>
      <c r="C201" s="150"/>
      <c r="D201" s="150"/>
      <c r="E201" s="150"/>
      <c r="F201" s="150"/>
      <c r="G201" s="151"/>
      <c r="H201" s="152"/>
    </row>
    <row r="202" spans="1:8" ht="14.4" thickBot="1" x14ac:dyDescent="0.3">
      <c r="A202" s="146" t="s">
        <v>76</v>
      </c>
      <c r="B202" s="147"/>
      <c r="C202" s="148">
        <f>SUM(C10,C30,C51,C91,C105,C121,C198,C186)-4</f>
        <v>17.329999999999998</v>
      </c>
      <c r="D202" s="79"/>
      <c r="E202" s="145">
        <f>SUM(E10,E30,E51,E91,E105,E121,E198,E186)</f>
        <v>1149.6499999999999</v>
      </c>
      <c r="F202" s="82"/>
      <c r="G202" s="143">
        <f>SUM(G10,G30,G51,G91,G105,G121,G186,G198)</f>
        <v>220413.76</v>
      </c>
      <c r="H202" s="144">
        <f>SUM(H10,H30,H51,H91,H105,H121,H198,H186)</f>
        <v>58735266.399999999</v>
      </c>
    </row>
    <row r="203" spans="1:8" x14ac:dyDescent="0.25">
      <c r="A203" s="11"/>
      <c r="B203" s="11"/>
      <c r="C203" s="12"/>
      <c r="D203" s="12"/>
      <c r="E203" s="12"/>
      <c r="F203" s="12"/>
      <c r="G203" s="14"/>
      <c r="H203" s="13"/>
    </row>
    <row r="204" spans="1:8" x14ac:dyDescent="0.25">
      <c r="A204" s="11"/>
      <c r="B204" s="11"/>
      <c r="C204" s="12"/>
      <c r="D204" s="12"/>
      <c r="E204" s="12"/>
      <c r="F204" s="12"/>
      <c r="G204" s="14"/>
      <c r="H204" s="13"/>
    </row>
    <row r="205" spans="1:8" x14ac:dyDescent="0.25">
      <c r="A205" s="11"/>
      <c r="B205" s="11"/>
      <c r="C205" s="12"/>
      <c r="D205" s="12"/>
      <c r="E205" s="12"/>
      <c r="F205" s="12"/>
      <c r="G205" s="14"/>
      <c r="H205" s="13"/>
    </row>
    <row r="206" spans="1:8" x14ac:dyDescent="0.25">
      <c r="C206" s="12"/>
      <c r="D206" s="12"/>
      <c r="E206" s="12"/>
      <c r="F206" s="12"/>
      <c r="G206" s="14"/>
      <c r="H206" s="13"/>
    </row>
    <row r="207" spans="1:8" x14ac:dyDescent="0.25">
      <c r="A207" s="11"/>
      <c r="B207" s="11"/>
      <c r="C207" s="12"/>
      <c r="D207" s="12"/>
      <c r="E207" s="12"/>
      <c r="F207" s="12"/>
      <c r="G207" s="14"/>
      <c r="H207" s="13"/>
    </row>
    <row r="209" spans="1:9" s="18" customFormat="1" x14ac:dyDescent="0.25">
      <c r="A209" s="184" t="s">
        <v>103</v>
      </c>
      <c r="B209" s="184"/>
      <c r="C209" s="184"/>
      <c r="D209" s="184"/>
      <c r="E209" s="184"/>
      <c r="F209" s="184"/>
      <c r="G209" s="184"/>
      <c r="H209" s="184"/>
      <c r="I209" s="70"/>
    </row>
    <row r="210" spans="1:9" x14ac:dyDescent="0.25">
      <c r="A210" s="184" t="s">
        <v>104</v>
      </c>
      <c r="B210" s="184"/>
      <c r="C210" s="184"/>
      <c r="D210" s="184"/>
      <c r="E210" s="184"/>
      <c r="F210" s="184"/>
      <c r="G210" s="184"/>
      <c r="H210" s="184"/>
    </row>
    <row r="211" spans="1:9" x14ac:dyDescent="0.25">
      <c r="A211" s="175" t="s">
        <v>2</v>
      </c>
      <c r="B211" s="175"/>
      <c r="C211" s="175"/>
      <c r="D211" s="175"/>
      <c r="E211" s="175"/>
      <c r="F211" s="175"/>
      <c r="G211" s="175"/>
      <c r="H211" s="175"/>
    </row>
    <row r="212" spans="1:9" ht="36" customHeight="1" thickBot="1" x14ac:dyDescent="0.3">
      <c r="A212" s="198" t="s">
        <v>221</v>
      </c>
      <c r="B212" s="198"/>
      <c r="C212" s="198"/>
      <c r="D212" s="198"/>
      <c r="E212" s="198"/>
      <c r="F212" s="198"/>
      <c r="G212" s="198"/>
      <c r="H212" s="198"/>
    </row>
    <row r="213" spans="1:9" ht="14.4" thickBot="1" x14ac:dyDescent="0.3">
      <c r="A213" s="16" t="s">
        <v>220</v>
      </c>
      <c r="B213" s="16" t="s">
        <v>222</v>
      </c>
      <c r="C213" s="58">
        <v>2017</v>
      </c>
      <c r="D213" s="58">
        <v>2018</v>
      </c>
      <c r="E213" s="58">
        <v>2019</v>
      </c>
      <c r="F213" s="17"/>
      <c r="G213" s="17"/>
      <c r="H213" s="17"/>
    </row>
    <row r="214" spans="1:9" ht="14.4" thickBot="1" x14ac:dyDescent="0.3">
      <c r="A214" s="17" t="s">
        <v>223</v>
      </c>
      <c r="B214" s="17" t="s">
        <v>224</v>
      </c>
      <c r="C214" s="107" t="s">
        <v>242</v>
      </c>
      <c r="D214" s="107" t="s">
        <v>242</v>
      </c>
      <c r="E214" s="107" t="s">
        <v>242</v>
      </c>
      <c r="F214" s="17"/>
      <c r="G214" s="17"/>
      <c r="H214" s="17"/>
      <c r="I214" s="9"/>
    </row>
    <row r="215" spans="1:9" ht="14.4" thickBot="1" x14ac:dyDescent="0.3">
      <c r="A215" s="17" t="s">
        <v>225</v>
      </c>
      <c r="B215" s="17" t="s">
        <v>226</v>
      </c>
      <c r="C215" s="107" t="s">
        <v>242</v>
      </c>
      <c r="D215" s="107" t="s">
        <v>242</v>
      </c>
      <c r="E215" s="107" t="s">
        <v>242</v>
      </c>
      <c r="F215" s="17"/>
      <c r="G215" s="17"/>
      <c r="H215" s="17"/>
      <c r="I215" s="9"/>
    </row>
    <row r="216" spans="1:9" ht="14.4" thickBot="1" x14ac:dyDescent="0.3">
      <c r="A216" s="17" t="s">
        <v>262</v>
      </c>
      <c r="B216" s="17" t="s">
        <v>226</v>
      </c>
      <c r="C216" s="107" t="s">
        <v>242</v>
      </c>
      <c r="D216" s="107" t="s">
        <v>242</v>
      </c>
      <c r="E216" s="107" t="s">
        <v>242</v>
      </c>
      <c r="F216" s="17"/>
      <c r="G216" s="17"/>
      <c r="H216" s="17"/>
      <c r="I216" s="9"/>
    </row>
    <row r="217" spans="1:9" ht="14.4" thickBot="1" x14ac:dyDescent="0.3">
      <c r="A217" s="17" t="s">
        <v>264</v>
      </c>
      <c r="B217" s="17" t="s">
        <v>226</v>
      </c>
      <c r="C217" s="107" t="s">
        <v>242</v>
      </c>
      <c r="D217" s="107" t="s">
        <v>242</v>
      </c>
      <c r="E217" s="107" t="s">
        <v>242</v>
      </c>
      <c r="F217" s="17"/>
      <c r="G217" s="17"/>
      <c r="H217" s="17"/>
      <c r="I217" s="9"/>
    </row>
    <row r="218" spans="1:9" ht="14.4" thickBot="1" x14ac:dyDescent="0.3">
      <c r="A218" s="17" t="s">
        <v>228</v>
      </c>
      <c r="B218" s="17" t="s">
        <v>227</v>
      </c>
      <c r="C218" s="107" t="s">
        <v>242</v>
      </c>
      <c r="D218" s="107" t="s">
        <v>242</v>
      </c>
      <c r="E218" s="107" t="s">
        <v>242</v>
      </c>
      <c r="F218" s="17"/>
      <c r="G218" s="17"/>
      <c r="H218" s="17"/>
      <c r="I218" s="9"/>
    </row>
    <row r="219" spans="1:9" ht="14.4" thickBot="1" x14ac:dyDescent="0.3">
      <c r="A219" s="17" t="s">
        <v>229</v>
      </c>
      <c r="B219" s="17" t="s">
        <v>235</v>
      </c>
      <c r="C219" s="107" t="s">
        <v>109</v>
      </c>
      <c r="D219" s="107" t="s">
        <v>109</v>
      </c>
      <c r="E219" s="107" t="s">
        <v>110</v>
      </c>
      <c r="F219" s="17"/>
      <c r="G219" s="17"/>
      <c r="H219" s="17"/>
      <c r="I219" s="9"/>
    </row>
    <row r="220" spans="1:9" ht="14.4" thickBot="1" x14ac:dyDescent="0.3">
      <c r="A220" s="17" t="s">
        <v>230</v>
      </c>
      <c r="B220" s="17" t="s">
        <v>235</v>
      </c>
      <c r="C220" s="107" t="s">
        <v>109</v>
      </c>
      <c r="D220" s="107" t="s">
        <v>109</v>
      </c>
      <c r="E220" s="107" t="s">
        <v>109</v>
      </c>
      <c r="F220" s="17"/>
      <c r="G220" s="17"/>
      <c r="H220" s="17"/>
      <c r="I220" s="9"/>
    </row>
    <row r="221" spans="1:9" ht="14.4" thickBot="1" x14ac:dyDescent="0.3">
      <c r="A221" s="17" t="s">
        <v>240</v>
      </c>
      <c r="B221" s="17" t="s">
        <v>235</v>
      </c>
      <c r="C221" s="107" t="s">
        <v>109</v>
      </c>
      <c r="D221" s="107" t="s">
        <v>109</v>
      </c>
      <c r="E221" s="107" t="s">
        <v>110</v>
      </c>
      <c r="F221" s="17"/>
      <c r="G221" s="17"/>
      <c r="H221" s="17"/>
      <c r="I221" s="9"/>
    </row>
    <row r="222" spans="1:9" ht="14.4" thickBot="1" x14ac:dyDescent="0.3">
      <c r="A222" s="17" t="s">
        <v>241</v>
      </c>
      <c r="B222" s="17" t="s">
        <v>235</v>
      </c>
      <c r="C222" s="107" t="s">
        <v>109</v>
      </c>
      <c r="D222" s="107" t="s">
        <v>109</v>
      </c>
      <c r="E222" s="107" t="s">
        <v>109</v>
      </c>
      <c r="F222" s="17"/>
      <c r="G222" s="17"/>
      <c r="H222" s="17"/>
      <c r="I222" s="9"/>
    </row>
    <row r="223" spans="1:9" ht="14.4" thickBot="1" x14ac:dyDescent="0.3">
      <c r="A223" s="17" t="s">
        <v>231</v>
      </c>
      <c r="B223" s="17" t="s">
        <v>232</v>
      </c>
      <c r="C223" s="107" t="s">
        <v>109</v>
      </c>
      <c r="D223" s="107" t="s">
        <v>109</v>
      </c>
      <c r="E223" s="107" t="s">
        <v>109</v>
      </c>
      <c r="F223" s="17"/>
      <c r="G223" s="17"/>
      <c r="H223" s="17"/>
      <c r="I223" s="9"/>
    </row>
    <row r="224" spans="1:9" ht="14.4" thickBot="1" x14ac:dyDescent="0.3">
      <c r="A224" s="17" t="s">
        <v>234</v>
      </c>
      <c r="B224" s="17" t="s">
        <v>233</v>
      </c>
      <c r="C224" s="107" t="s">
        <v>242</v>
      </c>
      <c r="D224" s="107" t="s">
        <v>109</v>
      </c>
      <c r="E224" s="107" t="s">
        <v>109</v>
      </c>
      <c r="F224" s="17"/>
      <c r="G224" s="17"/>
      <c r="H224" s="17"/>
      <c r="I224" s="9"/>
    </row>
    <row r="225" spans="1:9" ht="14.4" thickBot="1" x14ac:dyDescent="0.3">
      <c r="A225" s="17" t="s">
        <v>236</v>
      </c>
      <c r="B225" s="17" t="s">
        <v>233</v>
      </c>
      <c r="C225" s="107" t="s">
        <v>109</v>
      </c>
      <c r="D225" s="107" t="s">
        <v>109</v>
      </c>
      <c r="E225" s="107" t="s">
        <v>109</v>
      </c>
      <c r="F225" s="17"/>
      <c r="G225" s="17"/>
      <c r="H225" s="16"/>
      <c r="I225" s="9"/>
    </row>
    <row r="226" spans="1:9" ht="14.4" thickBot="1" x14ac:dyDescent="0.3">
      <c r="A226" s="17" t="s">
        <v>237</v>
      </c>
      <c r="B226" s="17" t="s">
        <v>233</v>
      </c>
      <c r="C226" s="107" t="s">
        <v>109</v>
      </c>
      <c r="D226" s="107" t="s">
        <v>109</v>
      </c>
      <c r="E226" s="107" t="s">
        <v>109</v>
      </c>
      <c r="F226" s="17"/>
      <c r="G226" s="17"/>
      <c r="H226" s="17"/>
      <c r="I226" s="9"/>
    </row>
    <row r="227" spans="1:9" ht="14.4" thickBot="1" x14ac:dyDescent="0.3">
      <c r="A227" s="17" t="s">
        <v>238</v>
      </c>
      <c r="B227" s="17" t="s">
        <v>239</v>
      </c>
      <c r="C227" s="107" t="s">
        <v>109</v>
      </c>
      <c r="D227" s="107" t="s">
        <v>109</v>
      </c>
      <c r="E227" s="107" t="s">
        <v>109</v>
      </c>
      <c r="F227" s="17"/>
      <c r="G227" s="17"/>
      <c r="H227" s="17"/>
      <c r="I227" s="9"/>
    </row>
    <row r="228" spans="1:9" x14ac:dyDescent="0.25">
      <c r="A228" s="18"/>
      <c r="B228" s="18"/>
      <c r="C228" s="18"/>
      <c r="D228" s="18"/>
      <c r="E228" s="18"/>
      <c r="F228" s="18"/>
      <c r="G228" s="18"/>
      <c r="H228" s="18"/>
      <c r="I228" s="9"/>
    </row>
    <row r="229" spans="1:9" x14ac:dyDescent="0.25">
      <c r="A229" s="197" t="s">
        <v>216</v>
      </c>
      <c r="B229" s="197"/>
      <c r="C229" s="197"/>
      <c r="D229" s="197"/>
      <c r="E229" s="197"/>
      <c r="F229" s="197"/>
      <c r="G229" s="197"/>
      <c r="H229" s="197"/>
      <c r="I229" s="9"/>
    </row>
    <row r="230" spans="1:9" ht="14.4" x14ac:dyDescent="0.3">
      <c r="A230" s="196" t="s">
        <v>217</v>
      </c>
      <c r="B230" s="196"/>
      <c r="C230" s="196"/>
      <c r="D230" s="196"/>
      <c r="E230" s="196"/>
      <c r="F230" s="196"/>
      <c r="G230" s="196"/>
      <c r="H230" s="196"/>
      <c r="I230" s="9"/>
    </row>
    <row r="231" spans="1:9" ht="14.4" x14ac:dyDescent="0.3">
      <c r="A231" s="196" t="s">
        <v>243</v>
      </c>
      <c r="B231" s="196"/>
      <c r="C231" s="196"/>
      <c r="D231" s="196"/>
      <c r="E231" s="196"/>
      <c r="F231" s="196"/>
      <c r="G231" s="196"/>
      <c r="H231" s="196"/>
      <c r="I231" s="9"/>
    </row>
    <row r="232" spans="1:9" ht="14.4" x14ac:dyDescent="0.3">
      <c r="A232" s="196" t="s">
        <v>218</v>
      </c>
      <c r="B232" s="196"/>
      <c r="C232" s="196"/>
      <c r="D232" s="196"/>
      <c r="E232" s="196"/>
      <c r="F232" s="196"/>
      <c r="G232" s="196"/>
      <c r="H232" s="196"/>
      <c r="I232" s="9"/>
    </row>
    <row r="233" spans="1:9" ht="14.4" x14ac:dyDescent="0.3">
      <c r="A233" s="196" t="s">
        <v>219</v>
      </c>
      <c r="B233" s="196"/>
      <c r="C233" s="196"/>
      <c r="D233" s="196"/>
      <c r="E233" s="196"/>
      <c r="F233" s="196"/>
      <c r="G233" s="196"/>
      <c r="H233" s="196"/>
      <c r="I233" s="9"/>
    </row>
  </sheetData>
  <mergeCells count="56">
    <mergeCell ref="A233:H233"/>
    <mergeCell ref="A229:H229"/>
    <mergeCell ref="A212:H212"/>
    <mergeCell ref="A163:H163"/>
    <mergeCell ref="A230:H230"/>
    <mergeCell ref="A231:H231"/>
    <mergeCell ref="A232:H232"/>
    <mergeCell ref="A210:H210"/>
    <mergeCell ref="A211:H211"/>
    <mergeCell ref="A209:H209"/>
    <mergeCell ref="A190:H190"/>
    <mergeCell ref="A191:H191"/>
    <mergeCell ref="A192:H192"/>
    <mergeCell ref="A96:H96"/>
    <mergeCell ref="A97:H97"/>
    <mergeCell ref="A127:H127"/>
    <mergeCell ref="A128:H128"/>
    <mergeCell ref="A164:H164"/>
    <mergeCell ref="A109:H109"/>
    <mergeCell ref="A161:H161"/>
    <mergeCell ref="A150:H150"/>
    <mergeCell ref="A151:H151"/>
    <mergeCell ref="A139:H139"/>
    <mergeCell ref="A126:H126"/>
    <mergeCell ref="A129:H129"/>
    <mergeCell ref="A141:H141"/>
    <mergeCell ref="A152:H152"/>
    <mergeCell ref="B72:B73"/>
    <mergeCell ref="A1:H1"/>
    <mergeCell ref="A2:H2"/>
    <mergeCell ref="A3:H3"/>
    <mergeCell ref="A12:H12"/>
    <mergeCell ref="A5:H5"/>
    <mergeCell ref="F8:F9"/>
    <mergeCell ref="G8:G9"/>
    <mergeCell ref="H8:H9"/>
    <mergeCell ref="A8:A9"/>
    <mergeCell ref="C8:C9"/>
    <mergeCell ref="D8:D9"/>
    <mergeCell ref="E8:E9"/>
    <mergeCell ref="I72:I73"/>
    <mergeCell ref="B8:B9"/>
    <mergeCell ref="A174:H174"/>
    <mergeCell ref="A175:H175"/>
    <mergeCell ref="A162:H162"/>
    <mergeCell ref="A13:H13"/>
    <mergeCell ref="A173:H173"/>
    <mergeCell ref="A35:H35"/>
    <mergeCell ref="A36:H36"/>
    <mergeCell ref="A56:H56"/>
    <mergeCell ref="A57:H57"/>
    <mergeCell ref="A108:H108"/>
    <mergeCell ref="A59:H59"/>
    <mergeCell ref="A60:H60"/>
    <mergeCell ref="A58:H58"/>
    <mergeCell ref="A140:H140"/>
  </mergeCells>
  <phoneticPr fontId="5" type="noConversion"/>
  <pageMargins left="0.25" right="0.25" top="0.75" bottom="0.75" header="0.3" footer="0.3"/>
  <pageSetup paperSize="5" scale="74" fitToHeight="0" orientation="landscape" r:id="rId1"/>
  <headerFooter alignWithMargins="0"/>
  <rowBreaks count="5" manualBreakCount="5">
    <brk id="34" max="16383" man="1"/>
    <brk id="51" max="16383" man="1"/>
    <brk id="91" max="16383" man="1"/>
    <brk id="159" max="16383" man="1"/>
    <brk id="18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4"/>
  <sheetViews>
    <sheetView topLeftCell="A64" zoomScaleNormal="100" workbookViewId="0">
      <selection activeCell="D17" sqref="D17"/>
    </sheetView>
  </sheetViews>
  <sheetFormatPr defaultColWidth="25" defaultRowHeight="13.2" x14ac:dyDescent="0.25"/>
  <cols>
    <col min="1" max="1" width="33.44140625" customWidth="1"/>
    <col min="2" max="2" width="28.21875" customWidth="1"/>
    <col min="7" max="7" width="57.33203125" customWidth="1"/>
  </cols>
  <sheetData>
    <row r="1" spans="1:8" s="18" customFormat="1" ht="13.8" x14ac:dyDescent="0.25">
      <c r="A1" s="184" t="s">
        <v>77</v>
      </c>
      <c r="B1" s="184"/>
      <c r="C1" s="184"/>
      <c r="D1" s="184"/>
      <c r="E1" s="184"/>
      <c r="F1" s="184"/>
      <c r="G1" s="9"/>
    </row>
    <row r="2" spans="1:8" s="9" customFormat="1" ht="19.5" customHeight="1" x14ac:dyDescent="0.25">
      <c r="A2" s="184" t="s">
        <v>78</v>
      </c>
      <c r="B2" s="184"/>
      <c r="C2" s="184"/>
      <c r="D2" s="184"/>
      <c r="E2" s="184"/>
      <c r="F2" s="184"/>
    </row>
    <row r="3" spans="1:8" s="9" customFormat="1" ht="13.8" x14ac:dyDescent="0.25">
      <c r="A3" s="175" t="s">
        <v>2</v>
      </c>
      <c r="B3" s="175"/>
      <c r="C3" s="175"/>
      <c r="D3" s="175"/>
      <c r="E3" s="175"/>
      <c r="F3" s="175"/>
      <c r="G3" s="18"/>
    </row>
    <row r="4" spans="1:8" s="9" customFormat="1" ht="13.8" x14ac:dyDescent="0.25"/>
    <row r="5" spans="1:8" s="9" customFormat="1" ht="13.8" customHeight="1" x14ac:dyDescent="0.25">
      <c r="A5" s="187" t="s">
        <v>265</v>
      </c>
      <c r="B5" s="187"/>
      <c r="C5" s="187"/>
      <c r="D5" s="187"/>
      <c r="E5" s="187"/>
      <c r="F5" s="187"/>
      <c r="G5" s="108"/>
      <c r="H5" s="108"/>
    </row>
    <row r="6" spans="1:8" s="9" customFormat="1" ht="13.8" x14ac:dyDescent="0.25">
      <c r="A6" s="202" t="s">
        <v>266</v>
      </c>
      <c r="B6" s="202"/>
      <c r="C6" s="202"/>
      <c r="D6" s="202"/>
      <c r="E6" s="202"/>
      <c r="F6" s="202"/>
    </row>
    <row r="7" spans="1:8" s="9" customFormat="1" ht="13.8" x14ac:dyDescent="0.25">
      <c r="A7" s="202" t="s">
        <v>267</v>
      </c>
      <c r="B7" s="202"/>
      <c r="C7" s="202"/>
      <c r="D7" s="202"/>
      <c r="E7" s="202"/>
      <c r="F7" s="202"/>
    </row>
    <row r="8" spans="1:8" s="9" customFormat="1" ht="14.4" thickBot="1" x14ac:dyDescent="0.3">
      <c r="A8" s="203" t="s">
        <v>268</v>
      </c>
      <c r="B8" s="203"/>
      <c r="C8" s="203"/>
      <c r="D8" s="203"/>
      <c r="E8" s="203"/>
      <c r="F8" s="203"/>
    </row>
    <row r="9" spans="1:8" s="9" customFormat="1" ht="28.2" thickBot="1" x14ac:dyDescent="0.3">
      <c r="A9" s="109" t="s">
        <v>3</v>
      </c>
      <c r="B9" s="109" t="s">
        <v>120</v>
      </c>
      <c r="C9" s="8" t="s">
        <v>96</v>
      </c>
      <c r="D9" s="109" t="s">
        <v>97</v>
      </c>
      <c r="E9" s="109" t="s">
        <v>8</v>
      </c>
      <c r="F9" s="109" t="s">
        <v>130</v>
      </c>
      <c r="G9" s="69"/>
    </row>
    <row r="10" spans="1:8" s="9" customFormat="1" ht="66.599999999999994" customHeight="1" thickBot="1" x14ac:dyDescent="0.3">
      <c r="A10" s="39">
        <v>52.47</v>
      </c>
      <c r="B10" s="110" t="s">
        <v>259</v>
      </c>
      <c r="C10" s="76">
        <v>1.67</v>
      </c>
      <c r="D10" s="24">
        <v>500</v>
      </c>
      <c r="E10" s="28">
        <f>C10*D10</f>
        <v>835</v>
      </c>
      <c r="F10" s="40">
        <f>E10*265</f>
        <v>221275</v>
      </c>
    </row>
    <row r="11" spans="1:8" s="9" customFormat="1" ht="91.2" customHeight="1" thickBot="1" x14ac:dyDescent="0.3">
      <c r="A11" s="3" t="s">
        <v>112</v>
      </c>
      <c r="B11" s="49" t="s">
        <v>252</v>
      </c>
      <c r="C11" s="30">
        <v>1</v>
      </c>
      <c r="D11" s="25">
        <v>500</v>
      </c>
      <c r="E11" s="28">
        <f>C11*D11</f>
        <v>500</v>
      </c>
      <c r="F11" s="40">
        <f>E11*265</f>
        <v>132500</v>
      </c>
    </row>
    <row r="12" spans="1:8" s="9" customFormat="1" ht="72" customHeight="1" thickBot="1" x14ac:dyDescent="0.3">
      <c r="A12" s="3" t="s">
        <v>79</v>
      </c>
      <c r="B12" s="49" t="s">
        <v>253</v>
      </c>
      <c r="C12" s="30">
        <v>14</v>
      </c>
      <c r="D12" s="26">
        <v>1500</v>
      </c>
      <c r="E12" s="28">
        <f>C12*D12</f>
        <v>21000</v>
      </c>
      <c r="F12" s="40">
        <f>E12*265</f>
        <v>5565000</v>
      </c>
    </row>
    <row r="13" spans="1:8" s="21" customFormat="1" ht="162.6" customHeight="1" thickBot="1" x14ac:dyDescent="0.3">
      <c r="A13" s="3" t="s">
        <v>80</v>
      </c>
      <c r="B13" s="49" t="s">
        <v>260</v>
      </c>
      <c r="C13" s="30">
        <v>2</v>
      </c>
      <c r="D13" s="25">
        <v>500</v>
      </c>
      <c r="E13" s="28">
        <f>C13*D13</f>
        <v>1000</v>
      </c>
      <c r="F13" s="40">
        <f>E13*265</f>
        <v>265000</v>
      </c>
      <c r="G13" s="9"/>
    </row>
    <row r="14" spans="1:8" s="121" customFormat="1" ht="18.75" customHeight="1" thickBot="1" x14ac:dyDescent="0.3">
      <c r="A14" s="55" t="s">
        <v>258</v>
      </c>
      <c r="B14" s="57"/>
      <c r="C14" s="114">
        <v>20</v>
      </c>
      <c r="D14" s="115"/>
      <c r="E14" s="120">
        <f>SUM(E10:E13)</f>
        <v>23335</v>
      </c>
      <c r="F14" s="116">
        <f>SUM(F10:F13)</f>
        <v>6183775</v>
      </c>
      <c r="G14" s="117"/>
    </row>
    <row r="15" spans="1:8" s="121" customFormat="1" ht="14.4" x14ac:dyDescent="0.25">
      <c r="A15" s="124" t="s">
        <v>270</v>
      </c>
      <c r="B15" s="126"/>
      <c r="C15" s="127"/>
      <c r="D15" s="130"/>
      <c r="E15" s="128"/>
      <c r="F15" s="129"/>
      <c r="G15" s="117"/>
    </row>
    <row r="16" spans="1:8" s="121" customFormat="1" ht="14.4" x14ac:dyDescent="0.25">
      <c r="A16" s="124" t="s">
        <v>289</v>
      </c>
      <c r="B16" s="126"/>
      <c r="C16" s="127"/>
      <c r="D16" s="130"/>
      <c r="E16" s="128"/>
      <c r="F16" s="129"/>
      <c r="G16" s="117"/>
    </row>
    <row r="17" spans="1:7" s="121" customFormat="1" ht="13.8" x14ac:dyDescent="0.25">
      <c r="A17" s="126"/>
      <c r="B17" s="126"/>
      <c r="C17" s="127"/>
      <c r="D17" s="130"/>
      <c r="E17" s="128"/>
      <c r="F17" s="129"/>
      <c r="G17" s="117"/>
    </row>
    <row r="18" spans="1:7" s="9" customFormat="1" ht="13.8" x14ac:dyDescent="0.25">
      <c r="A18" s="177" t="s">
        <v>88</v>
      </c>
      <c r="B18" s="177"/>
      <c r="C18" s="177"/>
      <c r="D18" s="177"/>
      <c r="E18" s="177"/>
      <c r="F18" s="177"/>
      <c r="G18" s="21"/>
    </row>
    <row r="19" spans="1:7" s="9" customFormat="1" ht="13.8" x14ac:dyDescent="0.25">
      <c r="A19" s="187" t="s">
        <v>81</v>
      </c>
      <c r="B19" s="187"/>
      <c r="C19" s="187"/>
      <c r="D19" s="187"/>
      <c r="E19" s="187"/>
      <c r="F19" s="187"/>
      <c r="G19" s="21"/>
    </row>
    <row r="20" spans="1:7" s="18" customFormat="1" ht="14.4" thickBot="1" x14ac:dyDescent="0.3">
      <c r="A20" s="199" t="s">
        <v>257</v>
      </c>
      <c r="B20" s="199"/>
      <c r="C20" s="199"/>
      <c r="D20" s="199"/>
      <c r="E20" s="199"/>
      <c r="F20" s="199"/>
    </row>
    <row r="21" spans="1:7" s="9" customFormat="1" ht="28.2" thickBot="1" x14ac:dyDescent="0.3">
      <c r="A21" s="1" t="s">
        <v>3</v>
      </c>
      <c r="B21" s="1" t="s">
        <v>120</v>
      </c>
      <c r="C21" s="1" t="s">
        <v>96</v>
      </c>
      <c r="D21" s="1" t="s">
        <v>97</v>
      </c>
      <c r="E21" s="1" t="s">
        <v>8</v>
      </c>
      <c r="F21" s="1" t="s">
        <v>130</v>
      </c>
    </row>
    <row r="22" spans="1:7" s="9" customFormat="1" ht="111" thickBot="1" x14ac:dyDescent="0.3">
      <c r="A22" s="6" t="s">
        <v>82</v>
      </c>
      <c r="B22" s="83" t="s">
        <v>254</v>
      </c>
      <c r="C22" s="34">
        <v>1</v>
      </c>
      <c r="D22" s="34">
        <v>34</v>
      </c>
      <c r="E22" s="35">
        <f>C22*D22</f>
        <v>34</v>
      </c>
      <c r="F22" s="36">
        <f>E22*265</f>
        <v>9010</v>
      </c>
      <c r="G22" s="18"/>
    </row>
    <row r="23" spans="1:7" s="9" customFormat="1" ht="28.2" thickBot="1" x14ac:dyDescent="0.3">
      <c r="A23" s="6" t="s">
        <v>116</v>
      </c>
      <c r="B23" s="6"/>
      <c r="C23" s="34" t="s">
        <v>108</v>
      </c>
      <c r="D23" s="34" t="s">
        <v>108</v>
      </c>
      <c r="E23" s="34" t="s">
        <v>108</v>
      </c>
      <c r="F23" s="34" t="s">
        <v>108</v>
      </c>
    </row>
    <row r="24" spans="1:7" s="9" customFormat="1" ht="28.2" thickBot="1" x14ac:dyDescent="0.3">
      <c r="A24" s="6" t="s">
        <v>117</v>
      </c>
      <c r="B24" s="6"/>
      <c r="C24" s="34" t="s">
        <v>108</v>
      </c>
      <c r="D24" s="34" t="s">
        <v>108</v>
      </c>
      <c r="E24" s="34" t="s">
        <v>108</v>
      </c>
      <c r="F24" s="34" t="s">
        <v>108</v>
      </c>
    </row>
    <row r="25" spans="1:7" s="9" customFormat="1" ht="144.6" customHeight="1" thickBot="1" x14ac:dyDescent="0.3">
      <c r="A25" s="6" t="s">
        <v>296</v>
      </c>
      <c r="B25" s="83" t="s">
        <v>255</v>
      </c>
      <c r="C25" s="34">
        <v>1</v>
      </c>
      <c r="D25" s="34">
        <v>1</v>
      </c>
      <c r="E25" s="35">
        <f t="shared" ref="E25:E26" si="0">C25*D25</f>
        <v>1</v>
      </c>
      <c r="F25" s="36">
        <f>E25*265</f>
        <v>265</v>
      </c>
    </row>
    <row r="26" spans="1:7" s="9" customFormat="1" ht="184.2" customHeight="1" thickBot="1" x14ac:dyDescent="0.3">
      <c r="A26" s="6" t="s">
        <v>297</v>
      </c>
      <c r="B26" s="83" t="s">
        <v>256</v>
      </c>
      <c r="C26" s="34">
        <v>2</v>
      </c>
      <c r="D26" s="34">
        <v>1</v>
      </c>
      <c r="E26" s="35">
        <f t="shared" si="0"/>
        <v>2</v>
      </c>
      <c r="F26" s="36">
        <f>E26*265</f>
        <v>530</v>
      </c>
    </row>
    <row r="27" spans="1:7" s="117" customFormat="1" ht="14.4" thickBot="1" x14ac:dyDescent="0.3">
      <c r="A27" s="55" t="s">
        <v>209</v>
      </c>
      <c r="B27" s="57"/>
      <c r="C27" s="114">
        <v>3</v>
      </c>
      <c r="D27" s="115"/>
      <c r="E27" s="120">
        <f>SUM(E22:E26)</f>
        <v>37</v>
      </c>
      <c r="F27" s="116">
        <f>SUM(F22:F26)</f>
        <v>9805</v>
      </c>
    </row>
    <row r="28" spans="1:7" s="9" customFormat="1" ht="13.8" x14ac:dyDescent="0.25">
      <c r="A28" s="11"/>
      <c r="B28" s="11"/>
      <c r="C28" s="12"/>
      <c r="D28" s="12"/>
      <c r="E28" s="12"/>
      <c r="F28" s="12"/>
    </row>
    <row r="29" spans="1:7" s="9" customFormat="1" ht="27" customHeight="1" x14ac:dyDescent="0.25">
      <c r="A29" s="200"/>
      <c r="B29" s="200"/>
      <c r="C29" s="200"/>
      <c r="D29" s="200"/>
      <c r="E29" s="200"/>
      <c r="F29" s="200"/>
    </row>
    <row r="30" spans="1:7" s="9" customFormat="1" ht="14.4" x14ac:dyDescent="0.25">
      <c r="A30" s="131" t="s">
        <v>272</v>
      </c>
      <c r="B30" s="135"/>
      <c r="C30" s="135"/>
      <c r="D30" s="135"/>
      <c r="E30" s="135"/>
      <c r="F30" s="135"/>
    </row>
    <row r="31" spans="1:7" s="9" customFormat="1" ht="14.4" x14ac:dyDescent="0.25">
      <c r="A31" s="131" t="s">
        <v>271</v>
      </c>
      <c r="B31" s="135"/>
      <c r="C31" s="135"/>
      <c r="D31" s="135"/>
      <c r="E31" s="135"/>
      <c r="F31" s="135"/>
    </row>
    <row r="32" spans="1:7" s="9" customFormat="1" ht="16.2" x14ac:dyDescent="0.25">
      <c r="A32" s="43" t="s">
        <v>119</v>
      </c>
      <c r="B32" s="43"/>
      <c r="C32" s="12"/>
      <c r="D32" s="12"/>
      <c r="E32" s="12"/>
      <c r="F32" s="12"/>
    </row>
    <row r="33" spans="1:7" s="9" customFormat="1" ht="13.8" x14ac:dyDescent="0.25"/>
    <row r="34" spans="1:7" s="18" customFormat="1" ht="13.8" x14ac:dyDescent="0.25">
      <c r="B34" s="11"/>
      <c r="C34" s="12"/>
      <c r="D34" s="12"/>
      <c r="E34" s="12"/>
      <c r="F34" s="12"/>
      <c r="G34" s="9"/>
    </row>
    <row r="35" spans="1:7" s="9" customFormat="1" ht="13.8" x14ac:dyDescent="0.25">
      <c r="A35" s="175" t="s">
        <v>94</v>
      </c>
      <c r="B35" s="175"/>
      <c r="C35" s="175"/>
      <c r="D35" s="175"/>
      <c r="E35" s="175"/>
      <c r="F35" s="175"/>
    </row>
    <row r="36" spans="1:7" s="18" customFormat="1" ht="18" customHeight="1" thickBot="1" x14ac:dyDescent="0.3">
      <c r="A36" s="199" t="s">
        <v>138</v>
      </c>
      <c r="B36" s="199"/>
      <c r="C36" s="199"/>
      <c r="D36" s="199"/>
      <c r="E36" s="199"/>
      <c r="F36" s="199"/>
    </row>
    <row r="37" spans="1:7" s="9" customFormat="1" ht="28.2" thickBot="1" x14ac:dyDescent="0.3">
      <c r="A37" s="1" t="s">
        <v>3</v>
      </c>
      <c r="B37" s="1" t="s">
        <v>120</v>
      </c>
      <c r="C37" s="1" t="s">
        <v>96</v>
      </c>
      <c r="D37" s="1" t="s">
        <v>97</v>
      </c>
      <c r="E37" s="1" t="s">
        <v>8</v>
      </c>
      <c r="F37" s="1" t="s">
        <v>130</v>
      </c>
    </row>
    <row r="38" spans="1:7" s="9" customFormat="1" ht="111" thickBot="1" x14ac:dyDescent="0.3">
      <c r="A38" s="6" t="s">
        <v>82</v>
      </c>
      <c r="B38" s="83" t="s">
        <v>254</v>
      </c>
      <c r="C38" s="34">
        <v>0</v>
      </c>
      <c r="D38" s="34">
        <v>34</v>
      </c>
      <c r="E38" s="35">
        <f>C38*D38</f>
        <v>0</v>
      </c>
      <c r="F38" s="36">
        <f>E38*265</f>
        <v>0</v>
      </c>
      <c r="G38" s="18"/>
    </row>
    <row r="39" spans="1:7" s="9" customFormat="1" ht="28.2" thickBot="1" x14ac:dyDescent="0.3">
      <c r="A39" s="6" t="s">
        <v>116</v>
      </c>
      <c r="B39" s="6"/>
      <c r="C39" s="34" t="s">
        <v>108</v>
      </c>
      <c r="D39" s="34" t="s">
        <v>108</v>
      </c>
      <c r="E39" s="34" t="s">
        <v>108</v>
      </c>
      <c r="F39" s="34" t="s">
        <v>108</v>
      </c>
    </row>
    <row r="40" spans="1:7" s="9" customFormat="1" ht="28.2" thickBot="1" x14ac:dyDescent="0.3">
      <c r="A40" s="6" t="s">
        <v>117</v>
      </c>
      <c r="B40" s="6"/>
      <c r="C40" s="34" t="s">
        <v>108</v>
      </c>
      <c r="D40" s="34" t="s">
        <v>108</v>
      </c>
      <c r="E40" s="34" t="s">
        <v>108</v>
      </c>
      <c r="F40" s="34" t="s">
        <v>108</v>
      </c>
    </row>
    <row r="41" spans="1:7" s="18" customFormat="1" ht="13.8" x14ac:dyDescent="0.25">
      <c r="A41" s="11"/>
      <c r="B41" s="11"/>
      <c r="C41" s="12"/>
      <c r="D41" s="12"/>
      <c r="E41" s="12"/>
      <c r="F41" s="12"/>
      <c r="G41" s="9"/>
    </row>
    <row r="42" spans="1:7" s="18" customFormat="1" ht="13.8" x14ac:dyDescent="0.25">
      <c r="A42" s="11"/>
      <c r="B42" s="11"/>
      <c r="C42" s="12"/>
      <c r="D42" s="12"/>
      <c r="E42" s="12"/>
      <c r="F42" s="12"/>
      <c r="G42" s="9"/>
    </row>
    <row r="43" spans="1:7" s="9" customFormat="1" ht="13.8" x14ac:dyDescent="0.25">
      <c r="A43" s="175" t="s">
        <v>90</v>
      </c>
      <c r="B43" s="175"/>
      <c r="C43" s="175"/>
      <c r="D43" s="175"/>
      <c r="E43" s="175"/>
      <c r="F43" s="175"/>
    </row>
    <row r="44" spans="1:7" s="9" customFormat="1" ht="14.4" thickBot="1" x14ac:dyDescent="0.3">
      <c r="A44" s="199" t="s">
        <v>139</v>
      </c>
      <c r="B44" s="199"/>
      <c r="C44" s="199"/>
      <c r="D44" s="199"/>
      <c r="E44" s="199"/>
      <c r="F44" s="199"/>
      <c r="G44" s="18"/>
    </row>
    <row r="45" spans="1:7" s="9" customFormat="1" ht="28.2" thickBot="1" x14ac:dyDescent="0.3">
      <c r="A45" s="1" t="s">
        <v>3</v>
      </c>
      <c r="B45" s="1"/>
      <c r="C45" s="1" t="s">
        <v>96</v>
      </c>
      <c r="D45" s="1" t="s">
        <v>97</v>
      </c>
      <c r="E45" s="1" t="s">
        <v>8</v>
      </c>
      <c r="F45" s="1" t="s">
        <v>130</v>
      </c>
    </row>
    <row r="46" spans="1:7" s="9" customFormat="1" ht="111" thickBot="1" x14ac:dyDescent="0.3">
      <c r="A46" s="6" t="s">
        <v>82</v>
      </c>
      <c r="B46" s="83" t="s">
        <v>254</v>
      </c>
      <c r="C46" s="34">
        <v>0</v>
      </c>
      <c r="D46" s="34">
        <v>34</v>
      </c>
      <c r="E46" s="35">
        <f>C46*D46</f>
        <v>0</v>
      </c>
      <c r="F46" s="36">
        <f>E46*265</f>
        <v>0</v>
      </c>
    </row>
    <row r="47" spans="1:7" s="9" customFormat="1" ht="28.2" thickBot="1" x14ac:dyDescent="0.3">
      <c r="A47" s="6" t="s">
        <v>116</v>
      </c>
      <c r="B47" s="6"/>
      <c r="C47" s="34" t="s">
        <v>108</v>
      </c>
      <c r="D47" s="34" t="s">
        <v>108</v>
      </c>
      <c r="E47" s="34" t="s">
        <v>108</v>
      </c>
      <c r="F47" s="34" t="s">
        <v>108</v>
      </c>
    </row>
    <row r="48" spans="1:7" s="18" customFormat="1" ht="34.200000000000003" customHeight="1" thickBot="1" x14ac:dyDescent="0.3">
      <c r="A48" s="6" t="s">
        <v>117</v>
      </c>
      <c r="B48" s="6"/>
      <c r="C48" s="34" t="s">
        <v>108</v>
      </c>
      <c r="D48" s="34" t="s">
        <v>108</v>
      </c>
      <c r="E48" s="34" t="s">
        <v>108</v>
      </c>
      <c r="F48" s="34" t="s">
        <v>108</v>
      </c>
      <c r="G48" s="9"/>
    </row>
    <row r="49" spans="1:7" s="18" customFormat="1" ht="13.8" x14ac:dyDescent="0.25">
      <c r="A49" s="112"/>
      <c r="B49" s="112"/>
      <c r="C49" s="113"/>
      <c r="D49" s="113"/>
      <c r="E49" s="113"/>
      <c r="F49" s="113"/>
      <c r="G49" s="9"/>
    </row>
    <row r="50" spans="1:7" s="18" customFormat="1" ht="13.8" x14ac:dyDescent="0.25">
      <c r="A50" s="11"/>
      <c r="B50" s="11"/>
      <c r="C50" s="15"/>
      <c r="D50" s="15"/>
      <c r="E50" s="15"/>
      <c r="F50" s="15"/>
      <c r="G50" s="9"/>
    </row>
    <row r="51" spans="1:7" s="9" customFormat="1" ht="13.8" x14ac:dyDescent="0.25">
      <c r="A51" s="175" t="s">
        <v>95</v>
      </c>
      <c r="B51" s="175"/>
      <c r="C51" s="175"/>
      <c r="D51" s="175"/>
      <c r="E51" s="175"/>
      <c r="F51" s="175"/>
    </row>
    <row r="52" spans="1:7" s="9" customFormat="1" ht="14.4" thickBot="1" x14ac:dyDescent="0.3">
      <c r="A52" s="199" t="s">
        <v>83</v>
      </c>
      <c r="B52" s="199"/>
      <c r="C52" s="199"/>
      <c r="D52" s="199"/>
      <c r="E52" s="199"/>
      <c r="F52" s="199"/>
      <c r="G52" s="18"/>
    </row>
    <row r="53" spans="1:7" s="9" customFormat="1" ht="28.2" thickBot="1" x14ac:dyDescent="0.3">
      <c r="A53" s="1" t="s">
        <v>3</v>
      </c>
      <c r="B53" s="1" t="s">
        <v>120</v>
      </c>
      <c r="C53" s="1" t="s">
        <v>96</v>
      </c>
      <c r="D53" s="1" t="s">
        <v>97</v>
      </c>
      <c r="E53" s="1" t="s">
        <v>8</v>
      </c>
      <c r="F53" s="1" t="s">
        <v>130</v>
      </c>
    </row>
    <row r="54" spans="1:7" s="9" customFormat="1" ht="111" thickBot="1" x14ac:dyDescent="0.3">
      <c r="A54" s="6" t="s">
        <v>82</v>
      </c>
      <c r="B54" s="83" t="s">
        <v>254</v>
      </c>
      <c r="C54" s="34">
        <v>1</v>
      </c>
      <c r="D54" s="34">
        <v>34</v>
      </c>
      <c r="E54" s="35">
        <f>C54*D54</f>
        <v>34</v>
      </c>
      <c r="F54" s="36">
        <f>E54*265</f>
        <v>9010</v>
      </c>
    </row>
    <row r="55" spans="1:7" s="9" customFormat="1" ht="28.2" thickBot="1" x14ac:dyDescent="0.3">
      <c r="A55" s="6" t="s">
        <v>118</v>
      </c>
      <c r="B55" s="6"/>
      <c r="C55" s="34" t="s">
        <v>108</v>
      </c>
      <c r="D55" s="34" t="s">
        <v>108</v>
      </c>
      <c r="E55" s="34" t="s">
        <v>108</v>
      </c>
      <c r="F55" s="34" t="s">
        <v>108</v>
      </c>
    </row>
    <row r="56" spans="1:7" s="9" customFormat="1" ht="28.2" thickBot="1" x14ac:dyDescent="0.3">
      <c r="A56" s="6" t="s">
        <v>117</v>
      </c>
      <c r="B56" s="6"/>
      <c r="C56" s="34" t="s">
        <v>108</v>
      </c>
      <c r="D56" s="34" t="s">
        <v>108</v>
      </c>
      <c r="E56" s="34" t="s">
        <v>108</v>
      </c>
      <c r="F56" s="34" t="s">
        <v>108</v>
      </c>
    </row>
    <row r="57" spans="1:7" s="117" customFormat="1" ht="14.4" thickBot="1" x14ac:dyDescent="0.3">
      <c r="A57" s="55" t="s">
        <v>206</v>
      </c>
      <c r="B57" s="57"/>
      <c r="C57" s="114">
        <v>1</v>
      </c>
      <c r="D57" s="115"/>
      <c r="E57" s="114">
        <f>SUM(E54:E56)</f>
        <v>34</v>
      </c>
      <c r="F57" s="116">
        <f>SUM(F54:F56)</f>
        <v>9010</v>
      </c>
    </row>
    <row r="58" spans="1:7" s="9" customFormat="1" ht="13.8" x14ac:dyDescent="0.25">
      <c r="A58" s="11"/>
      <c r="B58" s="11"/>
      <c r="C58" s="12"/>
      <c r="D58" s="12"/>
      <c r="E58" s="14"/>
      <c r="F58" s="42"/>
    </row>
    <row r="59" spans="1:7" s="9" customFormat="1" ht="13.8" x14ac:dyDescent="0.25">
      <c r="A59" s="11"/>
      <c r="B59" s="11"/>
      <c r="C59" s="12"/>
      <c r="D59" s="12"/>
      <c r="E59" s="14"/>
      <c r="F59" s="42"/>
    </row>
    <row r="60" spans="1:7" s="9" customFormat="1" ht="13.8" x14ac:dyDescent="0.25">
      <c r="A60" s="175" t="s">
        <v>129</v>
      </c>
      <c r="B60" s="175"/>
      <c r="C60" s="175"/>
      <c r="D60" s="175"/>
      <c r="E60" s="175"/>
      <c r="F60" s="175"/>
    </row>
    <row r="61" spans="1:7" s="9" customFormat="1" ht="14.4" thickBot="1" x14ac:dyDescent="0.3">
      <c r="A61" s="199" t="s">
        <v>140</v>
      </c>
      <c r="B61" s="199"/>
      <c r="C61" s="199"/>
      <c r="D61" s="199"/>
      <c r="E61" s="199"/>
      <c r="F61" s="199"/>
    </row>
    <row r="62" spans="1:7" s="9" customFormat="1" ht="28.2" thickBot="1" x14ac:dyDescent="0.3">
      <c r="A62" s="53" t="s">
        <v>3</v>
      </c>
      <c r="B62" s="1" t="s">
        <v>120</v>
      </c>
      <c r="C62" s="54" t="s">
        <v>125</v>
      </c>
      <c r="D62" s="54" t="s">
        <v>126</v>
      </c>
      <c r="E62" s="54" t="s">
        <v>8</v>
      </c>
      <c r="F62" s="54" t="s">
        <v>131</v>
      </c>
    </row>
    <row r="63" spans="1:7" s="9" customFormat="1" ht="111" thickBot="1" x14ac:dyDescent="0.3">
      <c r="A63" s="118" t="s">
        <v>82</v>
      </c>
      <c r="B63" s="83" t="s">
        <v>254</v>
      </c>
      <c r="C63" s="106">
        <v>1</v>
      </c>
      <c r="D63" s="106">
        <v>34</v>
      </c>
      <c r="E63" s="106">
        <f>D63*C63</f>
        <v>34</v>
      </c>
      <c r="F63" s="111">
        <f>E63*265</f>
        <v>9010</v>
      </c>
    </row>
    <row r="64" spans="1:7" s="9" customFormat="1" ht="28.2" thickBot="1" x14ac:dyDescent="0.3">
      <c r="A64" s="52" t="s">
        <v>127</v>
      </c>
      <c r="B64" s="56"/>
      <c r="C64" s="34" t="s">
        <v>108</v>
      </c>
      <c r="D64" s="34" t="s">
        <v>108</v>
      </c>
      <c r="E64" s="34" t="s">
        <v>108</v>
      </c>
      <c r="F64" s="34" t="s">
        <v>108</v>
      </c>
    </row>
    <row r="65" spans="1:7" s="9" customFormat="1" ht="28.2" thickBot="1" x14ac:dyDescent="0.3">
      <c r="A65" s="52" t="s">
        <v>128</v>
      </c>
      <c r="B65" s="56"/>
      <c r="C65" s="34" t="s">
        <v>108</v>
      </c>
      <c r="D65" s="34" t="s">
        <v>108</v>
      </c>
      <c r="E65" s="34" t="s">
        <v>108</v>
      </c>
      <c r="F65" s="34" t="s">
        <v>108</v>
      </c>
    </row>
    <row r="66" spans="1:7" s="117" customFormat="1" ht="14.4" thickBot="1" x14ac:dyDescent="0.3">
      <c r="A66" s="55" t="s">
        <v>205</v>
      </c>
      <c r="B66" s="57"/>
      <c r="C66" s="114">
        <v>1</v>
      </c>
      <c r="D66" s="119"/>
      <c r="E66" s="114">
        <f>SUM(E63:E65)</f>
        <v>34</v>
      </c>
      <c r="F66" s="116">
        <f>SUM(F63:F65)</f>
        <v>9010</v>
      </c>
    </row>
    <row r="67" spans="1:7" s="9" customFormat="1" ht="13.8" x14ac:dyDescent="0.25">
      <c r="B67"/>
      <c r="C67"/>
      <c r="D67"/>
      <c r="E67"/>
    </row>
    <row r="68" spans="1:7" s="9" customFormat="1" ht="13.8" x14ac:dyDescent="0.25">
      <c r="B68"/>
      <c r="C68"/>
      <c r="D68"/>
      <c r="E68"/>
    </row>
    <row r="69" spans="1:7" s="9" customFormat="1" ht="13.8" x14ac:dyDescent="0.25"/>
    <row r="70" spans="1:7" s="9" customFormat="1" ht="14.4" thickBot="1" x14ac:dyDescent="0.3"/>
    <row r="71" spans="1:7" ht="28.2" thickBot="1" x14ac:dyDescent="0.3">
      <c r="A71" s="162" t="s">
        <v>84</v>
      </c>
      <c r="B71" s="162"/>
      <c r="C71" s="163">
        <f>SUM(C14,C27,C38,C46,C57,C66)</f>
        <v>25</v>
      </c>
      <c r="D71" s="163"/>
      <c r="E71" s="143">
        <f>SUM(E14,E27,E38,E46,E57,E66)</f>
        <v>23440</v>
      </c>
      <c r="F71" s="164">
        <f>SUM(F14,F27,F38,F46,F57,F66)</f>
        <v>6211600</v>
      </c>
      <c r="G71" s="69"/>
    </row>
    <row r="72" spans="1:7" ht="14.4" thickBot="1" x14ac:dyDescent="0.3">
      <c r="A72" s="165" t="s">
        <v>111</v>
      </c>
      <c r="B72" s="146"/>
      <c r="C72" s="163"/>
      <c r="D72" s="163"/>
      <c r="E72" s="143"/>
      <c r="F72" s="166">
        <f>E71*0.0004*265</f>
        <v>2484.6400000000003</v>
      </c>
      <c r="G72" s="9"/>
    </row>
    <row r="75" spans="1:7" ht="14.4" thickBot="1" x14ac:dyDescent="0.3">
      <c r="A75" s="201" t="s">
        <v>0</v>
      </c>
      <c r="B75" s="201"/>
    </row>
    <row r="76" spans="1:7" ht="14.4" thickBot="1" x14ac:dyDescent="0.3">
      <c r="A76" s="16" t="s">
        <v>220</v>
      </c>
      <c r="B76" s="16" t="s">
        <v>269</v>
      </c>
    </row>
    <row r="77" spans="1:7" ht="14.4" thickBot="1" x14ac:dyDescent="0.3">
      <c r="A77" s="17" t="s">
        <v>288</v>
      </c>
      <c r="B77" s="132">
        <v>52.47</v>
      </c>
    </row>
    <row r="78" spans="1:7" ht="14.4" thickBot="1" x14ac:dyDescent="0.3">
      <c r="A78" s="17" t="s">
        <v>287</v>
      </c>
      <c r="B78" s="132">
        <v>52.47</v>
      </c>
    </row>
    <row r="79" spans="1:7" ht="14.4" thickBot="1" x14ac:dyDescent="0.3">
      <c r="A79" s="17" t="s">
        <v>286</v>
      </c>
      <c r="B79" s="132" t="s">
        <v>282</v>
      </c>
    </row>
    <row r="80" spans="1:7" ht="14.4" thickBot="1" x14ac:dyDescent="0.3">
      <c r="A80" s="17" t="s">
        <v>263</v>
      </c>
      <c r="B80" s="132">
        <v>52.47</v>
      </c>
    </row>
    <row r="81" spans="1:8" ht="14.4" thickBot="1" x14ac:dyDescent="0.3">
      <c r="A81" s="17" t="s">
        <v>285</v>
      </c>
      <c r="B81" s="132" t="s">
        <v>283</v>
      </c>
    </row>
    <row r="82" spans="1:8" ht="14.4" thickBot="1" x14ac:dyDescent="0.3">
      <c r="A82" s="17" t="s">
        <v>274</v>
      </c>
      <c r="B82" s="132" t="s">
        <v>79</v>
      </c>
    </row>
    <row r="83" spans="1:8" ht="14.4" thickBot="1" x14ac:dyDescent="0.3">
      <c r="A83" s="17" t="s">
        <v>275</v>
      </c>
      <c r="B83" s="132" t="s">
        <v>79</v>
      </c>
    </row>
    <row r="84" spans="1:8" ht="14.4" thickBot="1" x14ac:dyDescent="0.3">
      <c r="A84" s="17" t="s">
        <v>276</v>
      </c>
      <c r="B84" s="132" t="s">
        <v>79</v>
      </c>
    </row>
    <row r="85" spans="1:8" ht="14.4" thickBot="1" x14ac:dyDescent="0.3">
      <c r="A85" s="17" t="s">
        <v>277</v>
      </c>
      <c r="B85" s="132" t="s">
        <v>79</v>
      </c>
    </row>
    <row r="86" spans="1:8" ht="14.4" thickBot="1" x14ac:dyDescent="0.3">
      <c r="A86" s="17" t="s">
        <v>278</v>
      </c>
      <c r="B86" s="132" t="s">
        <v>79</v>
      </c>
    </row>
    <row r="87" spans="1:8" ht="14.4" thickBot="1" x14ac:dyDescent="0.3">
      <c r="A87" s="17" t="s">
        <v>279</v>
      </c>
      <c r="B87" s="132" t="s">
        <v>79</v>
      </c>
    </row>
    <row r="88" spans="1:8" ht="14.4" thickBot="1" x14ac:dyDescent="0.3">
      <c r="A88" s="17" t="s">
        <v>280</v>
      </c>
      <c r="B88" s="132" t="s">
        <v>79</v>
      </c>
    </row>
    <row r="89" spans="1:8" ht="14.4" thickBot="1" x14ac:dyDescent="0.3">
      <c r="A89" s="133" t="s">
        <v>281</v>
      </c>
      <c r="B89" s="134" t="s">
        <v>79</v>
      </c>
    </row>
    <row r="90" spans="1:8" ht="14.4" thickBot="1" x14ac:dyDescent="0.3">
      <c r="A90" s="17" t="s">
        <v>284</v>
      </c>
      <c r="B90" s="132" t="s">
        <v>80</v>
      </c>
    </row>
    <row r="92" spans="1:8" ht="14.4" x14ac:dyDescent="0.3">
      <c r="A92" s="125" t="s">
        <v>216</v>
      </c>
    </row>
    <row r="93" spans="1:8" ht="14.4" x14ac:dyDescent="0.3">
      <c r="A93" s="122" t="s">
        <v>273</v>
      </c>
      <c r="B93" s="122"/>
      <c r="C93" s="122"/>
      <c r="D93" s="122"/>
      <c r="E93" s="122"/>
      <c r="F93" s="122"/>
      <c r="G93" s="122"/>
      <c r="H93" s="122"/>
    </row>
    <row r="94" spans="1:8" ht="13.8" customHeight="1" x14ac:dyDescent="0.25">
      <c r="B94" s="123"/>
      <c r="C94" s="123"/>
      <c r="D94" s="123"/>
      <c r="E94" s="123"/>
      <c r="F94" s="123"/>
    </row>
  </sheetData>
  <mergeCells count="20">
    <mergeCell ref="A1:F1"/>
    <mergeCell ref="A18:F18"/>
    <mergeCell ref="A20:F20"/>
    <mergeCell ref="A2:F2"/>
    <mergeCell ref="A3:F3"/>
    <mergeCell ref="A5:F5"/>
    <mergeCell ref="A6:F6"/>
    <mergeCell ref="A7:F7"/>
    <mergeCell ref="A8:F8"/>
    <mergeCell ref="A35:F35"/>
    <mergeCell ref="A36:F36"/>
    <mergeCell ref="A19:F19"/>
    <mergeCell ref="A29:F29"/>
    <mergeCell ref="A75:B75"/>
    <mergeCell ref="A43:F43"/>
    <mergeCell ref="A44:F44"/>
    <mergeCell ref="A60:F60"/>
    <mergeCell ref="A61:F61"/>
    <mergeCell ref="A51:F51"/>
    <mergeCell ref="A52:F52"/>
  </mergeCells>
  <pageMargins left="0.5" right="0.5" top="0.5" bottom="0.5" header="0.3" footer="0.3"/>
  <pageSetup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B3" sqref="B3"/>
    </sheetView>
  </sheetViews>
  <sheetFormatPr defaultRowHeight="13.2" x14ac:dyDescent="0.25"/>
  <cols>
    <col min="1" max="1" width="13.33203125" bestFit="1" customWidth="1"/>
    <col min="2" max="3" width="25.44140625" customWidth="1"/>
  </cols>
  <sheetData>
    <row r="1" spans="1:3" x14ac:dyDescent="0.25">
      <c r="B1" s="204" t="s">
        <v>294</v>
      </c>
      <c r="C1" s="204"/>
    </row>
    <row r="2" spans="1:3" x14ac:dyDescent="0.25">
      <c r="A2" s="137"/>
      <c r="B2" s="141" t="s">
        <v>291</v>
      </c>
      <c r="C2" s="141" t="s">
        <v>292</v>
      </c>
    </row>
    <row r="3" spans="1:3" x14ac:dyDescent="0.25">
      <c r="A3" s="138" t="s">
        <v>290</v>
      </c>
      <c r="B3" s="142">
        <f>reporting!G202</f>
        <v>220413.76</v>
      </c>
      <c r="C3" s="142">
        <f>reporting!E202</f>
        <v>1149.6499999999999</v>
      </c>
    </row>
    <row r="4" spans="1:3" x14ac:dyDescent="0.25">
      <c r="A4" s="138" t="s">
        <v>295</v>
      </c>
      <c r="B4" s="142">
        <f>recordkeeping!E71</f>
        <v>23440</v>
      </c>
      <c r="C4" s="139">
        <f>recordkeeping!C71</f>
        <v>25</v>
      </c>
    </row>
    <row r="5" spans="1:3" x14ac:dyDescent="0.25">
      <c r="A5" s="140" t="s">
        <v>293</v>
      </c>
      <c r="B5" s="167">
        <f>SUM(B3:B4)</f>
        <v>243853.76</v>
      </c>
      <c r="C5" s="167">
        <f>SUM(C3:C4)</f>
        <v>1174.6499999999999</v>
      </c>
    </row>
  </sheetData>
  <mergeCells count="1">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7a63ae98c9331042c85a0ce3caf3b722">
  <xsd:schema xmlns:xsd="http://www.w3.org/2001/XMLSchema" xmlns:p="http://schemas.microsoft.com/office/2006/metadata/properties" targetNamespace="http://schemas.microsoft.com/office/2006/metadata/properties" ma:root="true" ma:fieldsID="643ad641ad674e858ec36190b61f65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25C0950-F9C1-4DB1-9B36-6D52237CBEE9}">
  <ds:schemaRefs>
    <ds:schemaRef ds:uri="http://schemas.microsoft.com/office/2006/documentManagement/types"/>
    <ds:schemaRef ds:uri="http://purl.org/dc/dcmitype/"/>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B88EE38-88F0-4C2B-80A5-111533DED294}">
  <ds:schemaRefs>
    <ds:schemaRef ds:uri="http://schemas.microsoft.com/sharepoint/v3/contenttype/forms"/>
  </ds:schemaRefs>
</ds:datastoreItem>
</file>

<file path=customXml/itemProps3.xml><?xml version="1.0" encoding="utf-8"?>
<ds:datastoreItem xmlns:ds="http://schemas.openxmlformats.org/officeDocument/2006/customXml" ds:itemID="{E977E038-B6DE-4FAE-811E-4C4A3CF8C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reporting</vt:lpstr>
      <vt:lpstr>recordkeeping</vt:lpstr>
      <vt:lpstr>TOTALS</vt:lpstr>
    </vt:vector>
  </TitlesOfParts>
  <Company>USNRC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Tartal</dc:creator>
  <cp:lastModifiedBy>Benney, Kristen</cp:lastModifiedBy>
  <cp:lastPrinted>2017-03-02T19:46:11Z</cp:lastPrinted>
  <dcterms:created xsi:type="dcterms:W3CDTF">2009-11-10T17:51:39Z</dcterms:created>
  <dcterms:modified xsi:type="dcterms:W3CDTF">2017-07-31T14:56:17Z</dcterms:modified>
</cp:coreProperties>
</file>