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mble.Brown\Documents\"/>
    </mc:Choice>
  </mc:AlternateContent>
  <bookViews>
    <workbookView xWindow="0" yWindow="0" windowWidth="23040" windowHeight="9396"/>
  </bookViews>
  <sheets>
    <sheet name="Average Year" sheetId="1" r:id="rId1"/>
    <sheet name="Federal Government Cost " sheetId="2" r:id="rId2"/>
  </sheets>
  <externalReferences>
    <externalReference r:id="rId3"/>
    <externalReference r:id="rId4"/>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1" l="1"/>
  <c r="H30" i="1"/>
  <c r="H26" i="1"/>
  <c r="H25" i="1"/>
  <c r="H24" i="1"/>
  <c r="H23" i="1"/>
  <c r="H22" i="1"/>
  <c r="H21" i="1"/>
  <c r="H20" i="1"/>
  <c r="H17" i="1"/>
  <c r="H16" i="1"/>
  <c r="H12" i="1"/>
  <c r="H11" i="1"/>
  <c r="H10" i="1"/>
  <c r="H9" i="1"/>
  <c r="F26" i="1"/>
  <c r="F25" i="1"/>
  <c r="F24" i="1"/>
  <c r="F23" i="1"/>
  <c r="F22" i="1"/>
  <c r="F21" i="1"/>
  <c r="F20" i="1"/>
  <c r="F17" i="1"/>
  <c r="F16" i="1"/>
  <c r="F12" i="1"/>
  <c r="F11" i="1"/>
  <c r="F10" i="1"/>
  <c r="F9" i="1"/>
  <c r="F8" i="1"/>
  <c r="F7" i="1"/>
  <c r="J11" i="1" l="1"/>
  <c r="I31" i="1" l="1"/>
  <c r="H31" i="1" l="1"/>
  <c r="J25" i="1" l="1"/>
  <c r="J26" i="1"/>
  <c r="J17" i="1"/>
  <c r="J16" i="1"/>
  <c r="J12" i="1" l="1"/>
  <c r="J24" i="1"/>
  <c r="J23" i="1"/>
  <c r="J22" i="1"/>
  <c r="J21" i="1"/>
  <c r="J9" i="1"/>
  <c r="J27" i="1" l="1"/>
  <c r="H27" i="1"/>
  <c r="J20" i="1"/>
  <c r="E9" i="2"/>
  <c r="F9" i="2" s="1"/>
  <c r="E8" i="2"/>
  <c r="F8" i="2" s="1"/>
  <c r="B7" i="2"/>
  <c r="E10" i="2" s="1"/>
  <c r="F10" i="2" s="1"/>
  <c r="B6" i="2"/>
  <c r="E6" i="2" s="1"/>
  <c r="F6" i="2" s="1"/>
  <c r="B5" i="2"/>
  <c r="E5" i="2" s="1"/>
  <c r="F5" i="2" s="1"/>
  <c r="E4" i="2"/>
  <c r="F4" i="2" s="1"/>
  <c r="G31" i="1"/>
  <c r="J10" i="1"/>
  <c r="D9" i="1"/>
  <c r="A9" i="1"/>
  <c r="D8" i="1"/>
  <c r="A8" i="1"/>
  <c r="H7" i="1"/>
  <c r="J7" i="1" s="1"/>
  <c r="A7" i="1"/>
  <c r="E7" i="2" l="1"/>
  <c r="F13" i="1"/>
  <c r="F30" i="1"/>
  <c r="J30" i="1" s="1"/>
  <c r="F7" i="2" l="1"/>
  <c r="E12" i="2"/>
  <c r="F12" i="2" s="1"/>
  <c r="H8" i="1"/>
  <c r="H13" i="1" s="1"/>
  <c r="F32" i="1"/>
  <c r="J31" i="1"/>
  <c r="J8" i="1" l="1"/>
  <c r="J13" i="1" l="1"/>
  <c r="J32" i="1" s="1"/>
</calcChain>
</file>

<file path=xl/sharedStrings.xml><?xml version="1.0" encoding="utf-8"?>
<sst xmlns="http://schemas.openxmlformats.org/spreadsheetml/2006/main" count="96" uniqueCount="86">
  <si>
    <t>Section 9004 - Average Year</t>
  </si>
  <si>
    <t>Reports</t>
  </si>
  <si>
    <t>Total Annual</t>
  </si>
  <si>
    <t>Est. No. of</t>
  </si>
  <si>
    <t>Est. Total</t>
  </si>
  <si>
    <t>Total</t>
  </si>
  <si>
    <t>Section of</t>
  </si>
  <si>
    <t>Form No.</t>
  </si>
  <si>
    <t>Filed</t>
  </si>
  <si>
    <t>Responses</t>
  </si>
  <si>
    <t xml:space="preserve"> Man hours</t>
  </si>
  <si>
    <t>Man-hours</t>
  </si>
  <si>
    <t>Wage</t>
  </si>
  <si>
    <t>Cost</t>
  </si>
  <si>
    <t>Notice</t>
  </si>
  <si>
    <t>Title</t>
  </si>
  <si>
    <t>(if Any)</t>
  </si>
  <si>
    <t>Respondents</t>
  </si>
  <si>
    <t>Annually</t>
  </si>
  <si>
    <t>(D) x (E)</t>
  </si>
  <si>
    <t>Per Response</t>
  </si>
  <si>
    <t>(F) x (G)</t>
  </si>
  <si>
    <t>Class</t>
  </si>
  <si>
    <t>(H) x (I)</t>
  </si>
  <si>
    <t xml:space="preserve">  REPORTING REQUIREMENTS - NO FORMS </t>
  </si>
  <si>
    <t>Feasibility Study</t>
  </si>
  <si>
    <t>Written</t>
  </si>
  <si>
    <t>Appeals</t>
  </si>
  <si>
    <t>Clarifying information</t>
  </si>
  <si>
    <t>Subtotal</t>
  </si>
  <si>
    <t>REPORTING REQUIREMENTS - FORMS</t>
  </si>
  <si>
    <t>.24(a)(1)</t>
  </si>
  <si>
    <t>Disclosure of Lobbying Activities</t>
  </si>
  <si>
    <t>.20(b)(6)(i)</t>
  </si>
  <si>
    <t>Certification Regarding Debarment, Suspension, and Other Responsibility Matters - Primary Covered Trans.</t>
  </si>
  <si>
    <t>.20(b)(6)(ii)</t>
  </si>
  <si>
    <t>Certification Regarding Debarment, Suspension, Ineligibility and Voluntary Exclusion - Lowered Tier Covered Transactions</t>
  </si>
  <si>
    <t>Outlay Report and Request for Reimbursement for Construction Programs</t>
  </si>
  <si>
    <t>FORMS APPROVED UNDER OTHER OMB NUMBERS</t>
  </si>
  <si>
    <t>.20(b)(1)</t>
  </si>
  <si>
    <t>Repowering Assistance Program Application</t>
  </si>
  <si>
    <t>.23</t>
  </si>
  <si>
    <t>Repowering Assistance Program Agreement</t>
  </si>
  <si>
    <t>.23(a)(1)</t>
  </si>
  <si>
    <t>Repowering Assistance Program Payment - Reporting Form</t>
  </si>
  <si>
    <t>.20(b)(3)</t>
  </si>
  <si>
    <t>Equal Opportunity Agreement</t>
  </si>
  <si>
    <t>RD 400-1 (0570-0018)</t>
  </si>
  <si>
    <t>.20(b)(4)</t>
  </si>
  <si>
    <t>Assurance Agreement</t>
  </si>
  <si>
    <t>RD 400-4 (0570-0018)</t>
  </si>
  <si>
    <t>.20(b)(2)</t>
  </si>
  <si>
    <t>Certification for Contracts, Grants and Loans</t>
  </si>
  <si>
    <t>.20(b)(5)</t>
  </si>
  <si>
    <t>RECORDKEEPING REQUIREMENTS</t>
  </si>
  <si>
    <t>.5(b)(2)</t>
  </si>
  <si>
    <t>General records (including payment eligibility records)</t>
  </si>
  <si>
    <t>Totals</t>
  </si>
  <si>
    <t>NOTE:  Totals do not include burden associated with "Forms Approved Under Other OMB Numbers."</t>
  </si>
  <si>
    <t>Burden Estimate for Section 9004 - Repowering Assistance Program</t>
  </si>
  <si>
    <t>Estimated Cost to Federal Government</t>
  </si>
  <si>
    <t>Activity</t>
  </si>
  <si>
    <t>Number of Items</t>
  </si>
  <si>
    <t>Hours per Item</t>
  </si>
  <si>
    <t>Rate*</t>
  </si>
  <si>
    <t>3-Year Average</t>
  </si>
  <si>
    <t>Acknowledge and review application</t>
  </si>
  <si>
    <t>Evaluate and score application</t>
  </si>
  <si>
    <t>Inform applicants of selection results</t>
  </si>
  <si>
    <t>Legal agreement preparation</t>
  </si>
  <si>
    <t>Review payment requests and issue payments</t>
  </si>
  <si>
    <t>Review of annual reports (4288-6)</t>
  </si>
  <si>
    <t>Monitoring &amp; review of records</t>
  </si>
  <si>
    <t>plus 35% overhead and expenses</t>
  </si>
  <si>
    <t>*based on 2017 GS Grade 12, step 6 (DC location).</t>
  </si>
  <si>
    <t>FY 17 and FY 2018 Application Requests</t>
  </si>
  <si>
    <t xml:space="preserve">Costs were determined based on an interview of program applicants.  An estimate of paid hours and value determined hours from costs and hours was used for feasibility studies and for filling out form. </t>
  </si>
  <si>
    <t>Environmental Report</t>
  </si>
  <si>
    <t>SF LLL    (4040-0013)</t>
  </si>
  <si>
    <t>SF 271 (4040-0011)</t>
  </si>
  <si>
    <t>AD-1047 (0505-0027)</t>
  </si>
  <si>
    <t>AD- 1048 (0505-0027)</t>
  </si>
  <si>
    <t>RD 4288-4 (0570-0066)</t>
  </si>
  <si>
    <t>RD 4288-5 (0570-0066)</t>
  </si>
  <si>
    <t>RD 4288-6 (0570-0066)</t>
  </si>
  <si>
    <t>RD 1940-Q, Exhibit A-1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</si>
</sst>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
    <numFmt numFmtId="165" formatCode="&quot;$&quot;#,##0.00"/>
    <numFmt numFmtId="166" formatCode="0.0"/>
  </numFmts>
  <fonts count="7" x14ac:knownFonts="1">
    <font>
      <sz val="11"/>
      <color theme="1"/>
      <name val="Calibri"/>
      <family val="2"/>
      <scheme val="minor"/>
    </font>
    <font>
      <sz val="11"/>
      <color theme="1"/>
      <name val="Calibri"/>
      <family val="2"/>
      <scheme val="minor"/>
    </font>
    <font>
      <b/>
      <sz val="12"/>
      <name val="Arial"/>
      <family val="2"/>
    </font>
    <font>
      <sz val="10"/>
      <name val="Arial"/>
      <family val="2"/>
    </font>
    <font>
      <b/>
      <sz val="10"/>
      <name val="Arial"/>
      <family val="2"/>
    </font>
    <font>
      <b/>
      <sz val="11"/>
      <name val="Arial"/>
      <family val="2"/>
    </font>
    <font>
      <sz val="11"/>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16">
    <xf numFmtId="0" fontId="0" fillId="0" borderId="0" xfId="0"/>
    <xf numFmtId="0" fontId="3" fillId="0" borderId="0" xfId="0" applyFont="1" applyFill="1" applyBorder="1"/>
    <xf numFmtId="0" fontId="3" fillId="0" borderId="0" xfId="0" applyFont="1" applyFill="1" applyBorder="1" applyAlignment="1"/>
    <xf numFmtId="3" fontId="3" fillId="0" borderId="0" xfId="0" applyNumberFormat="1" applyFont="1" applyFill="1" applyBorder="1" applyAlignment="1"/>
    <xf numFmtId="3" fontId="3" fillId="0" borderId="0" xfId="0" applyNumberFormat="1" applyFont="1" applyFill="1" applyBorder="1"/>
    <xf numFmtId="0" fontId="3" fillId="0" borderId="1" xfId="0" applyFont="1" applyFill="1" applyBorder="1"/>
    <xf numFmtId="0" fontId="3" fillId="0" borderId="0" xfId="0" applyFont="1" applyFill="1" applyBorder="1" applyAlignment="1">
      <alignment wrapText="1"/>
    </xf>
    <xf numFmtId="0" fontId="4" fillId="0" borderId="2" xfId="0" applyFont="1" applyFill="1" applyBorder="1" applyAlignment="1"/>
    <xf numFmtId="0" fontId="3" fillId="0" borderId="3" xfId="0" applyFont="1" applyFill="1" applyBorder="1" applyAlignment="1">
      <alignment horizont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3" fontId="4" fillId="0" borderId="3" xfId="0" applyNumberFormat="1" applyFont="1" applyFill="1" applyBorder="1" applyAlignment="1">
      <alignment horizontal="center" vertical="center"/>
    </xf>
    <xf numFmtId="3" fontId="4" fillId="0" borderId="4" xfId="0" applyNumberFormat="1" applyFont="1" applyFill="1" applyBorder="1" applyAlignment="1">
      <alignment horizontal="center" vertical="center"/>
    </xf>
    <xf numFmtId="0" fontId="3" fillId="0" borderId="5" xfId="0" applyFont="1" applyFill="1" applyBorder="1"/>
    <xf numFmtId="0" fontId="4" fillId="2" borderId="6" xfId="0" applyFont="1" applyFill="1" applyBorder="1" applyAlignment="1">
      <alignment horizontal="center"/>
    </xf>
    <xf numFmtId="0" fontId="3" fillId="0" borderId="7" xfId="0" applyFont="1" applyFill="1" applyBorder="1" applyAlignment="1">
      <alignment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3" fontId="4" fillId="0" borderId="7" xfId="0" applyNumberFormat="1" applyFont="1" applyFill="1" applyBorder="1" applyAlignment="1">
      <alignment horizontal="center" vertical="center"/>
    </xf>
    <xf numFmtId="3" fontId="4" fillId="0" borderId="8" xfId="0" applyNumberFormat="1" applyFont="1" applyFill="1" applyBorder="1" applyAlignment="1">
      <alignment horizontal="center" vertical="center"/>
    </xf>
    <xf numFmtId="0" fontId="4" fillId="0" borderId="10" xfId="0" applyFont="1" applyFill="1" applyBorder="1" applyAlignment="1">
      <alignment horizontal="center"/>
    </xf>
    <xf numFmtId="0" fontId="3" fillId="0" borderId="11" xfId="0" applyFont="1" applyFill="1" applyBorder="1" applyAlignment="1">
      <alignment horizontal="center" wrapText="1"/>
    </xf>
    <xf numFmtId="0" fontId="4" fillId="0" borderId="11" xfId="0" applyFont="1" applyFill="1" applyBorder="1" applyAlignment="1">
      <alignment horizontal="center" vertical="center" wrapText="1"/>
    </xf>
    <xf numFmtId="0" fontId="4" fillId="0" borderId="11" xfId="0" applyFont="1" applyFill="1" applyBorder="1" applyAlignment="1">
      <alignment horizontal="center" vertical="center"/>
    </xf>
    <xf numFmtId="3" fontId="4" fillId="0" borderId="11" xfId="0" applyNumberFormat="1" applyFont="1" applyFill="1" applyBorder="1" applyAlignment="1">
      <alignment horizontal="center" vertical="center"/>
    </xf>
    <xf numFmtId="3" fontId="4" fillId="0" borderId="12" xfId="0" applyNumberFormat="1" applyFont="1" applyFill="1" applyBorder="1" applyAlignment="1">
      <alignment horizontal="center" vertical="center"/>
    </xf>
    <xf numFmtId="0" fontId="4" fillId="0" borderId="13" xfId="0" applyFont="1" applyFill="1" applyBorder="1" applyAlignment="1">
      <alignment horizontal="center" vertical="top"/>
    </xf>
    <xf numFmtId="0" fontId="4" fillId="0" borderId="14" xfId="0" applyFont="1" applyFill="1" applyBorder="1" applyAlignment="1">
      <alignment vertical="top"/>
    </xf>
    <xf numFmtId="0" fontId="4" fillId="0" borderId="14" xfId="0" applyFont="1" applyFill="1" applyBorder="1" applyAlignment="1">
      <alignment horizontal="center" vertical="top" wrapText="1"/>
    </xf>
    <xf numFmtId="3" fontId="4" fillId="0" borderId="14" xfId="1" applyNumberFormat="1" applyFont="1" applyFill="1" applyBorder="1" applyAlignment="1">
      <alignment horizontal="center" vertical="top"/>
    </xf>
    <xf numFmtId="0" fontId="4" fillId="0" borderId="14" xfId="0" applyFont="1" applyFill="1" applyBorder="1" applyAlignment="1">
      <alignment horizontal="center" vertical="top"/>
    </xf>
    <xf numFmtId="3" fontId="4" fillId="0" borderId="15" xfId="0" applyNumberFormat="1" applyFont="1" applyFill="1" applyBorder="1" applyAlignment="1">
      <alignment vertical="top"/>
    </xf>
    <xf numFmtId="0" fontId="4" fillId="0" borderId="0" xfId="0" applyFont="1" applyFill="1" applyBorder="1"/>
    <xf numFmtId="0" fontId="3" fillId="0" borderId="6" xfId="0" applyFont="1" applyFill="1" applyBorder="1" applyAlignment="1">
      <alignment horizontal="center" vertical="center"/>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3" fontId="3" fillId="0" borderId="7" xfId="1" applyNumberFormat="1" applyFont="1" applyFill="1" applyBorder="1" applyAlignment="1">
      <alignment horizontal="center" vertical="center"/>
    </xf>
    <xf numFmtId="0" fontId="3" fillId="0" borderId="7" xfId="0" applyFont="1" applyFill="1" applyBorder="1" applyAlignment="1">
      <alignment horizontal="center" vertical="center"/>
    </xf>
    <xf numFmtId="1" fontId="3" fillId="0" borderId="7" xfId="1" applyNumberFormat="1" applyFont="1" applyFill="1" applyBorder="1" applyAlignment="1">
      <alignment horizontal="center" vertical="center"/>
    </xf>
    <xf numFmtId="2" fontId="3" fillId="0" borderId="7" xfId="1" applyNumberFormat="1" applyFont="1" applyFill="1" applyBorder="1" applyAlignment="1">
      <alignment horizontal="center" vertical="center"/>
    </xf>
    <xf numFmtId="164" fontId="3" fillId="0" borderId="7" xfId="1" applyNumberFormat="1" applyFont="1" applyFill="1" applyBorder="1" applyAlignment="1">
      <alignment horizontal="right" vertical="center"/>
    </xf>
    <xf numFmtId="0" fontId="3" fillId="0" borderId="6" xfId="0" applyFont="1" applyFill="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right" vertical="center" wrapText="1"/>
    </xf>
    <xf numFmtId="0" fontId="3" fillId="0" borderId="7" xfId="0" applyFont="1" applyFill="1" applyBorder="1" applyAlignment="1">
      <alignment vertical="center"/>
    </xf>
    <xf numFmtId="2" fontId="4" fillId="0" borderId="7" xfId="0" applyNumberFormat="1" applyFont="1" applyFill="1" applyBorder="1" applyAlignment="1">
      <alignment vertical="center"/>
    </xf>
    <xf numFmtId="164" fontId="4" fillId="0" borderId="7" xfId="1" applyNumberFormat="1" applyFont="1" applyFill="1" applyBorder="1" applyAlignment="1">
      <alignment horizontal="right" vertical="center"/>
    </xf>
    <xf numFmtId="0" fontId="4" fillId="0" borderId="7" xfId="0" applyFont="1" applyFill="1" applyBorder="1" applyAlignment="1">
      <alignment vertical="center"/>
    </xf>
    <xf numFmtId="2" fontId="3" fillId="0" borderId="7" xfId="0" applyNumberFormat="1" applyFont="1" applyFill="1" applyBorder="1" applyAlignment="1">
      <alignment vertical="center"/>
    </xf>
    <xf numFmtId="37" fontId="4" fillId="0" borderId="7" xfId="0" applyNumberFormat="1" applyFont="1" applyFill="1" applyBorder="1" applyAlignment="1" applyProtection="1">
      <alignment horizontal="left" vertical="center"/>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7" xfId="0" applyFont="1" applyFill="1" applyBorder="1" applyAlignment="1">
      <alignment horizontal="left" vertical="center" wrapText="1"/>
    </xf>
    <xf numFmtId="0" fontId="4" fillId="0" borderId="16" xfId="0" applyFont="1" applyFill="1" applyBorder="1" applyAlignment="1">
      <alignment horizontal="righ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vertical="top"/>
    </xf>
    <xf numFmtId="0" fontId="3" fillId="0" borderId="1" xfId="0" applyFont="1" applyFill="1" applyBorder="1" applyAlignment="1">
      <alignment vertical="top"/>
    </xf>
    <xf numFmtId="0" fontId="4" fillId="0" borderId="11" xfId="0" applyFont="1" applyFill="1" applyBorder="1" applyAlignment="1">
      <alignment horizontal="right" vertical="center" wrapText="1"/>
    </xf>
    <xf numFmtId="0" fontId="4" fillId="0" borderId="11" xfId="0" applyFont="1" applyFill="1" applyBorder="1" applyAlignment="1">
      <alignment vertical="center" wrapText="1"/>
    </xf>
    <xf numFmtId="164" fontId="4" fillId="0" borderId="11" xfId="0" applyNumberFormat="1" applyFont="1" applyFill="1" applyBorder="1" applyAlignment="1">
      <alignment horizontal="right" vertical="center"/>
    </xf>
    <xf numFmtId="0" fontId="4" fillId="0" borderId="0" xfId="0" applyFont="1" applyFill="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vertical="top"/>
    </xf>
    <xf numFmtId="3" fontId="4" fillId="0" borderId="0" xfId="0" applyNumberFormat="1" applyFont="1" applyFill="1" applyBorder="1" applyAlignment="1">
      <alignment horizontal="center" vertical="top"/>
    </xf>
    <xf numFmtId="166" fontId="4" fillId="0" borderId="0" xfId="0" applyNumberFormat="1" applyFont="1" applyFill="1" applyBorder="1" applyAlignment="1">
      <alignment vertical="top"/>
    </xf>
    <xf numFmtId="0" fontId="4" fillId="0" borderId="0" xfId="0" applyFont="1" applyFill="1" applyBorder="1" applyAlignment="1">
      <alignment vertical="top"/>
    </xf>
    <xf numFmtId="164" fontId="4" fillId="0" borderId="0" xfId="0" applyNumberFormat="1" applyFont="1" applyFill="1" applyBorder="1" applyAlignment="1">
      <alignment vertical="top"/>
    </xf>
    <xf numFmtId="165" fontId="4" fillId="0" borderId="0" xfId="0" applyNumberFormat="1" applyFont="1" applyFill="1" applyBorder="1" applyAlignment="1">
      <alignment horizontal="center" vertical="top"/>
    </xf>
    <xf numFmtId="0" fontId="3" fillId="0" borderId="1" xfId="0" applyFont="1" applyFill="1" applyBorder="1" applyAlignment="1">
      <alignment horizontal="center" vertical="top"/>
    </xf>
    <xf numFmtId="0" fontId="0" fillId="0" borderId="0" xfId="0" applyAlignment="1">
      <alignment vertical="top"/>
    </xf>
    <xf numFmtId="0" fontId="4" fillId="0" borderId="0" xfId="0" applyFont="1" applyFill="1" applyBorder="1" applyAlignment="1">
      <alignment horizontal="center" vertical="top"/>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top"/>
    </xf>
    <xf numFmtId="0" fontId="3" fillId="0" borderId="0" xfId="0" applyFont="1" applyFill="1" applyBorder="1" applyAlignment="1">
      <alignment horizontal="center"/>
    </xf>
    <xf numFmtId="10" fontId="3" fillId="0" borderId="0" xfId="0" applyNumberFormat="1" applyFont="1" applyFill="1" applyBorder="1" applyAlignment="1">
      <alignment vertical="top"/>
    </xf>
    <xf numFmtId="3" fontId="3" fillId="0" borderId="0" xfId="0" applyNumberFormat="1" applyFont="1" applyFill="1" applyBorder="1" applyAlignment="1">
      <alignment vertical="top"/>
    </xf>
    <xf numFmtId="0" fontId="3" fillId="0" borderId="0" xfId="0" applyFont="1" applyAlignment="1">
      <alignment vertical="top" wrapText="1"/>
    </xf>
    <xf numFmtId="0" fontId="4" fillId="0" borderId="0" xfId="0" applyFont="1" applyFill="1" applyBorder="1" applyAlignment="1">
      <alignment horizontal="right" vertical="top"/>
    </xf>
    <xf numFmtId="0" fontId="4" fillId="0" borderId="0" xfId="0" applyFont="1" applyFill="1" applyBorder="1" applyAlignment="1">
      <alignment horizontal="right" vertical="top" wrapText="1"/>
    </xf>
    <xf numFmtId="0" fontId="0" fillId="0" borderId="0" xfId="0"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wrapText="1"/>
    </xf>
    <xf numFmtId="0" fontId="6" fillId="0" borderId="7" xfId="0" applyFont="1" applyFill="1" applyBorder="1"/>
    <xf numFmtId="3" fontId="6" fillId="0" borderId="7" xfId="0" applyNumberFormat="1" applyFont="1" applyFill="1" applyBorder="1" applyAlignment="1">
      <alignment horizontal="center"/>
    </xf>
    <xf numFmtId="0" fontId="6" fillId="0" borderId="7" xfId="0" applyFont="1" applyFill="1" applyBorder="1" applyAlignment="1">
      <alignment horizontal="center"/>
    </xf>
    <xf numFmtId="165" fontId="6" fillId="0" borderId="7" xfId="0" applyNumberFormat="1" applyFont="1" applyFill="1" applyBorder="1" applyAlignment="1">
      <alignment horizontal="center"/>
    </xf>
    <xf numFmtId="164" fontId="6" fillId="0" borderId="7" xfId="0" applyNumberFormat="1" applyFont="1" applyFill="1" applyBorder="1"/>
    <xf numFmtId="1" fontId="6" fillId="0" borderId="7" xfId="0" applyNumberFormat="1" applyFont="1" applyFill="1" applyBorder="1" applyAlignment="1">
      <alignment horizontal="center"/>
    </xf>
    <xf numFmtId="0" fontId="0" fillId="0" borderId="0" xfId="0" applyFill="1"/>
    <xf numFmtId="0" fontId="6" fillId="0" borderId="0" xfId="0" applyFont="1" applyFill="1" applyBorder="1"/>
    <xf numFmtId="0" fontId="6" fillId="0" borderId="0" xfId="0" applyFont="1" applyFill="1" applyBorder="1" applyAlignment="1">
      <alignment horizontal="right" vertical="top"/>
    </xf>
    <xf numFmtId="0" fontId="3" fillId="0" borderId="0" xfId="0" applyFont="1" applyFill="1" applyBorder="1" applyAlignment="1">
      <alignment vertical="top" wrapText="1"/>
    </xf>
    <xf numFmtId="0" fontId="3" fillId="0" borderId="16" xfId="0" applyFont="1" applyFill="1" applyBorder="1" applyAlignment="1">
      <alignment horizontal="left" vertical="center"/>
    </xf>
    <xf numFmtId="2" fontId="3" fillId="0" borderId="7" xfId="0" applyNumberFormat="1" applyFont="1" applyFill="1" applyBorder="1" applyAlignment="1">
      <alignment horizontal="center" vertical="center"/>
    </xf>
    <xf numFmtId="2" fontId="3" fillId="0" borderId="7" xfId="1" applyNumberFormat="1" applyFont="1" applyFill="1" applyBorder="1" applyAlignment="1">
      <alignment horizontal="right" vertical="center"/>
    </xf>
    <xf numFmtId="2" fontId="4" fillId="0" borderId="7" xfId="0" applyNumberFormat="1" applyFont="1" applyFill="1" applyBorder="1" applyAlignment="1">
      <alignment horizontal="center" vertical="center"/>
    </xf>
    <xf numFmtId="2" fontId="4" fillId="0" borderId="7" xfId="1" applyNumberFormat="1" applyFont="1" applyFill="1" applyBorder="1" applyAlignment="1">
      <alignment horizontal="center" vertical="center"/>
    </xf>
    <xf numFmtId="2" fontId="4" fillId="0" borderId="11" xfId="0" applyNumberFormat="1" applyFont="1" applyFill="1" applyBorder="1" applyAlignment="1">
      <alignment horizontal="center" vertical="center" wrapText="1"/>
    </xf>
    <xf numFmtId="2" fontId="4" fillId="0" borderId="11" xfId="0" applyNumberFormat="1" applyFont="1" applyFill="1" applyBorder="1" applyAlignment="1">
      <alignment vertical="center"/>
    </xf>
    <xf numFmtId="2" fontId="4" fillId="0" borderId="11" xfId="0" applyNumberFormat="1" applyFont="1" applyFill="1" applyBorder="1" applyAlignment="1">
      <alignment horizontal="center" vertical="center"/>
    </xf>
    <xf numFmtId="165" fontId="4" fillId="0" borderId="7" xfId="1" applyNumberFormat="1" applyFont="1" applyFill="1" applyBorder="1" applyAlignment="1">
      <alignment horizontal="right" vertical="center"/>
    </xf>
    <xf numFmtId="0" fontId="3" fillId="0" borderId="0" xfId="0" applyFont="1" applyFill="1" applyBorder="1" applyAlignment="1">
      <alignment horizontal="left" vertical="center" wrapText="1"/>
    </xf>
    <xf numFmtId="0" fontId="2" fillId="0" borderId="1" xfId="0" applyFont="1" applyFill="1" applyBorder="1" applyAlignment="1">
      <alignment horizontal="center"/>
    </xf>
    <xf numFmtId="0" fontId="2" fillId="0" borderId="0" xfId="0" applyFont="1" applyFill="1" applyBorder="1" applyAlignment="1">
      <alignment horizontal="center"/>
    </xf>
    <xf numFmtId="0" fontId="4" fillId="0" borderId="0" xfId="0" applyFont="1" applyFill="1" applyBorder="1" applyAlignment="1">
      <alignment vertical="top" wrapText="1"/>
    </xf>
    <xf numFmtId="0" fontId="0" fillId="0" borderId="0" xfId="0" applyFill="1" applyAlignment="1">
      <alignment vertical="top"/>
    </xf>
    <xf numFmtId="0" fontId="4" fillId="0" borderId="0" xfId="0" applyFont="1" applyFill="1" applyBorder="1" applyAlignment="1">
      <alignment horizontal="center" vertical="top"/>
    </xf>
    <xf numFmtId="0" fontId="0" fillId="0" borderId="0" xfId="0" applyAlignment="1"/>
    <xf numFmtId="0" fontId="3" fillId="0" borderId="0" xfId="0" applyFont="1" applyFill="1" applyBorder="1" applyAlignment="1">
      <alignment vertical="top" wrapText="1"/>
    </xf>
    <xf numFmtId="0" fontId="3" fillId="0" borderId="0" xfId="0" applyFont="1" applyAlignment="1">
      <alignment vertical="top" wrapText="1"/>
    </xf>
    <xf numFmtId="0" fontId="4" fillId="0" borderId="0" xfId="0" applyNumberFormat="1" applyFont="1" applyFill="1" applyBorder="1" applyAlignment="1" applyProtection="1">
      <alignment horizontal="center"/>
      <protection locked="0"/>
    </xf>
    <xf numFmtId="0" fontId="4" fillId="0" borderId="18" xfId="0" applyFont="1" applyBorder="1" applyAlignment="1">
      <alignment horizontal="center"/>
    </xf>
    <xf numFmtId="0" fontId="0" fillId="0" borderId="0" xfId="0"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ederick.Petok/AppData/Local/Microsoft/Windows/Temporary%20Internet%20Files/Content.Outlook/Q7KMATLU/0570-0066%20Section%209004%20PRA%20Burden%20Spreadsheet%2011%2013%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mble.Brown/AppData/Local/Microsoft/Windows/Temporary%20Internet%20Files/Content.Outlook/CBX40F0F/Section%209004%20PRA%20Burden%20Spreadsheet%206-18-1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erage Year"/>
      <sheetName val="Yr 1"/>
      <sheetName val="guaranteed loan"/>
      <sheetName val="Yr 2"/>
      <sheetName val="Yr 3"/>
      <sheetName val="Total for 3 Years"/>
      <sheetName val="FedGovCost"/>
    </sheetNames>
    <sheetDataSet>
      <sheetData sheetId="0"/>
      <sheetData sheetId="1">
        <row r="8">
          <cell r="D8">
            <v>1</v>
          </cell>
        </row>
        <row r="9">
          <cell r="D9">
            <v>2</v>
          </cell>
        </row>
      </sheetData>
      <sheetData sheetId="2"/>
      <sheetData sheetId="3">
        <row r="8">
          <cell r="D8">
            <v>1</v>
          </cell>
        </row>
        <row r="9">
          <cell r="D9">
            <v>2</v>
          </cell>
        </row>
      </sheetData>
      <sheetData sheetId="4">
        <row r="8">
          <cell r="D8">
            <v>1</v>
          </cell>
        </row>
        <row r="9">
          <cell r="D9">
            <v>2</v>
          </cell>
        </row>
      </sheetData>
      <sheetData sheetId="5">
        <row r="7">
          <cell r="A7" t="str">
            <v>.20(c)(9)</v>
          </cell>
        </row>
        <row r="8">
          <cell r="A8" t="str">
            <v>.3</v>
          </cell>
        </row>
        <row r="9">
          <cell r="A9" t="str">
            <v>.24(b)</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s"/>
      <sheetName val="3-Year Ave"/>
      <sheetName val="Yr 1"/>
      <sheetName val="guaranteed loan"/>
      <sheetName val="Yr 2"/>
      <sheetName val="Yr 3"/>
      <sheetName val="FedGovCost"/>
    </sheetNames>
    <sheetDataSet>
      <sheetData sheetId="0" refreshError="1">
        <row r="12">
          <cell r="D12">
            <v>21</v>
          </cell>
        </row>
        <row r="14">
          <cell r="D14">
            <v>7</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tabSelected="1" view="pageBreakPreview" zoomScale="75" zoomScaleNormal="75" zoomScaleSheetLayoutView="75" workbookViewId="0">
      <pane ySplit="5" topLeftCell="A6" activePane="bottomLeft" state="frozen"/>
      <selection pane="bottomLeft" activeCell="H33" sqref="H33"/>
    </sheetView>
  </sheetViews>
  <sheetFormatPr defaultColWidth="9.109375" defaultRowHeight="13.2" x14ac:dyDescent="0.25"/>
  <cols>
    <col min="1" max="1" width="14.88671875" style="5" customWidth="1"/>
    <col min="2" max="2" width="42.5546875" style="6" customWidth="1"/>
    <col min="3" max="3" width="11.33203125" style="6" customWidth="1"/>
    <col min="4" max="4" width="13.33203125" style="1" customWidth="1"/>
    <col min="5" max="5" width="15.5546875" style="1" bestFit="1" customWidth="1"/>
    <col min="6" max="6" width="14.44140625" style="1" bestFit="1" customWidth="1"/>
    <col min="7" max="7" width="15.6640625" style="2" bestFit="1" customWidth="1"/>
    <col min="8" max="8" width="12.33203125" style="3" bestFit="1" customWidth="1"/>
    <col min="9" max="9" width="10.33203125" style="1" bestFit="1" customWidth="1"/>
    <col min="10" max="10" width="14.109375" style="4" bestFit="1" customWidth="1"/>
    <col min="11" max="11" width="4.109375" style="1" customWidth="1"/>
    <col min="12" max="16384" width="9.109375" style="1"/>
  </cols>
  <sheetData>
    <row r="1" spans="1:10" ht="15.6" x14ac:dyDescent="0.3">
      <c r="A1" s="105" t="s">
        <v>0</v>
      </c>
      <c r="B1" s="106"/>
      <c r="C1" s="106"/>
    </row>
    <row r="2" spans="1:10" ht="13.8" thickBot="1" x14ac:dyDescent="0.3"/>
    <row r="3" spans="1:10" s="14" customFormat="1" x14ac:dyDescent="0.25">
      <c r="A3" s="7"/>
      <c r="B3" s="8"/>
      <c r="C3" s="9"/>
      <c r="D3" s="10"/>
      <c r="E3" s="11" t="s">
        <v>1</v>
      </c>
      <c r="F3" s="11" t="s">
        <v>2</v>
      </c>
      <c r="G3" s="11" t="s">
        <v>3</v>
      </c>
      <c r="H3" s="12" t="s">
        <v>4</v>
      </c>
      <c r="I3" s="11"/>
      <c r="J3" s="13" t="s">
        <v>5</v>
      </c>
    </row>
    <row r="4" spans="1:10" ht="12.9" customHeight="1" x14ac:dyDescent="0.25">
      <c r="A4" s="15" t="s">
        <v>6</v>
      </c>
      <c r="B4" s="16"/>
      <c r="C4" s="17" t="s">
        <v>7</v>
      </c>
      <c r="D4" s="18" t="s">
        <v>3</v>
      </c>
      <c r="E4" s="18" t="s">
        <v>8</v>
      </c>
      <c r="F4" s="18" t="s">
        <v>9</v>
      </c>
      <c r="G4" s="18" t="s">
        <v>10</v>
      </c>
      <c r="H4" s="19" t="s">
        <v>11</v>
      </c>
      <c r="I4" s="18" t="s">
        <v>12</v>
      </c>
      <c r="J4" s="20" t="s">
        <v>13</v>
      </c>
    </row>
    <row r="5" spans="1:10" ht="13.8" thickBot="1" x14ac:dyDescent="0.3">
      <c r="A5" s="21" t="s">
        <v>14</v>
      </c>
      <c r="B5" s="22" t="s">
        <v>15</v>
      </c>
      <c r="C5" s="23" t="s">
        <v>16</v>
      </c>
      <c r="D5" s="24" t="s">
        <v>17</v>
      </c>
      <c r="E5" s="24" t="s">
        <v>18</v>
      </c>
      <c r="F5" s="24" t="s">
        <v>19</v>
      </c>
      <c r="G5" s="24" t="s">
        <v>20</v>
      </c>
      <c r="H5" s="25" t="s">
        <v>21</v>
      </c>
      <c r="I5" s="24" t="s">
        <v>22</v>
      </c>
      <c r="J5" s="26" t="s">
        <v>23</v>
      </c>
    </row>
    <row r="6" spans="1:10" s="33" customFormat="1" x14ac:dyDescent="0.25">
      <c r="A6" s="27"/>
      <c r="B6" s="28" t="s">
        <v>24</v>
      </c>
      <c r="C6" s="29"/>
      <c r="D6" s="30"/>
      <c r="E6" s="31"/>
      <c r="F6" s="30"/>
      <c r="G6" s="31"/>
      <c r="H6" s="30"/>
      <c r="I6" s="28"/>
      <c r="J6" s="32"/>
    </row>
    <row r="7" spans="1:10" x14ac:dyDescent="0.25">
      <c r="A7" s="34" t="str">
        <f>'[1]Total for 3 Years'!A7</f>
        <v>.20(c)(9)</v>
      </c>
      <c r="B7" s="35" t="s">
        <v>25</v>
      </c>
      <c r="C7" s="36" t="s">
        <v>26</v>
      </c>
      <c r="D7" s="37">
        <v>3</v>
      </c>
      <c r="E7" s="38">
        <v>1</v>
      </c>
      <c r="F7" s="39">
        <f>D7*E7</f>
        <v>3</v>
      </c>
      <c r="G7" s="38">
        <v>107</v>
      </c>
      <c r="H7" s="37">
        <f>F7*G7</f>
        <v>321</v>
      </c>
      <c r="I7" s="40">
        <v>65.650000000000006</v>
      </c>
      <c r="J7" s="41">
        <f>H7*I7</f>
        <v>21073.65</v>
      </c>
    </row>
    <row r="8" spans="1:10" x14ac:dyDescent="0.25">
      <c r="A8" s="34" t="str">
        <f>'[1]Total for 3 Years'!A8</f>
        <v>.3</v>
      </c>
      <c r="B8" s="35" t="s">
        <v>27</v>
      </c>
      <c r="C8" s="36" t="s">
        <v>26</v>
      </c>
      <c r="D8" s="37">
        <f>('[1]Yr 1'!D8+'[1]Yr 2'!D8+'[1]Yr 3'!D8)/3</f>
        <v>1</v>
      </c>
      <c r="E8" s="38">
        <v>1</v>
      </c>
      <c r="F8" s="39">
        <f t="shared" ref="F8:F12" si="0">D8*E8</f>
        <v>1</v>
      </c>
      <c r="G8" s="38">
        <v>10</v>
      </c>
      <c r="H8" s="37">
        <f>F8*G8</f>
        <v>10</v>
      </c>
      <c r="I8" s="40">
        <v>43</v>
      </c>
      <c r="J8" s="41">
        <f t="shared" ref="J8:J11" si="1">H8*I8</f>
        <v>430</v>
      </c>
    </row>
    <row r="9" spans="1:10" x14ac:dyDescent="0.25">
      <c r="A9" s="34" t="str">
        <f>'[1]Total for 3 Years'!A9</f>
        <v>.24(b)</v>
      </c>
      <c r="B9" s="35" t="s">
        <v>28</v>
      </c>
      <c r="C9" s="36" t="s">
        <v>26</v>
      </c>
      <c r="D9" s="37">
        <f>('[1]Yr 1'!D9+'[1]Yr 2'!D9+'[1]Yr 3'!D9)/3</f>
        <v>2</v>
      </c>
      <c r="E9" s="38">
        <v>1</v>
      </c>
      <c r="F9" s="39">
        <f t="shared" si="0"/>
        <v>2</v>
      </c>
      <c r="G9" s="38">
        <v>2</v>
      </c>
      <c r="H9" s="37">
        <f>F9*G9</f>
        <v>4</v>
      </c>
      <c r="I9" s="40">
        <v>43</v>
      </c>
      <c r="J9" s="41">
        <f t="shared" si="1"/>
        <v>172</v>
      </c>
    </row>
    <row r="10" spans="1:10" x14ac:dyDescent="0.25">
      <c r="A10" s="34">
        <v>0.26</v>
      </c>
      <c r="B10" s="42" t="s">
        <v>75</v>
      </c>
      <c r="C10" s="36" t="s">
        <v>26</v>
      </c>
      <c r="D10" s="37">
        <v>6</v>
      </c>
      <c r="E10" s="38">
        <v>1</v>
      </c>
      <c r="F10" s="39">
        <f t="shared" si="0"/>
        <v>6</v>
      </c>
      <c r="G10" s="38">
        <v>3</v>
      </c>
      <c r="H10" s="37">
        <f t="shared" ref="H10:H12" si="2">F10*G10</f>
        <v>18</v>
      </c>
      <c r="I10" s="40">
        <v>43</v>
      </c>
      <c r="J10" s="41">
        <f t="shared" si="1"/>
        <v>774</v>
      </c>
    </row>
    <row r="11" spans="1:10" x14ac:dyDescent="0.25">
      <c r="A11" s="34" t="s">
        <v>53</v>
      </c>
      <c r="B11" s="95" t="s">
        <v>77</v>
      </c>
      <c r="C11" s="36" t="s">
        <v>26</v>
      </c>
      <c r="D11" s="37">
        <v>3</v>
      </c>
      <c r="E11" s="38">
        <v>1</v>
      </c>
      <c r="F11" s="39">
        <f t="shared" si="0"/>
        <v>3</v>
      </c>
      <c r="G11" s="38">
        <v>6</v>
      </c>
      <c r="H11" s="37">
        <f t="shared" si="2"/>
        <v>18</v>
      </c>
      <c r="I11" s="40">
        <v>43</v>
      </c>
      <c r="J11" s="41">
        <f t="shared" si="1"/>
        <v>774</v>
      </c>
    </row>
    <row r="12" spans="1:10" s="33" customFormat="1" ht="24.6" customHeight="1" x14ac:dyDescent="0.25">
      <c r="A12" s="34" t="s">
        <v>51</v>
      </c>
      <c r="B12" s="51" t="s">
        <v>52</v>
      </c>
      <c r="C12" s="52" t="s">
        <v>85</v>
      </c>
      <c r="D12" s="40">
        <v>3</v>
      </c>
      <c r="E12" s="96">
        <v>1</v>
      </c>
      <c r="F12" s="40">
        <f t="shared" si="0"/>
        <v>3</v>
      </c>
      <c r="G12" s="96">
        <v>1</v>
      </c>
      <c r="H12" s="40">
        <f t="shared" si="2"/>
        <v>3</v>
      </c>
      <c r="I12" s="40">
        <v>43</v>
      </c>
      <c r="J12" s="41">
        <f>H12*I12</f>
        <v>129</v>
      </c>
    </row>
    <row r="13" spans="1:10" s="33" customFormat="1" x14ac:dyDescent="0.25">
      <c r="A13" s="43"/>
      <c r="B13" s="44" t="s">
        <v>29</v>
      </c>
      <c r="C13" s="48"/>
      <c r="D13" s="98"/>
      <c r="E13" s="46"/>
      <c r="F13" s="98">
        <f>SUM(F7:F12)</f>
        <v>18</v>
      </c>
      <c r="G13" s="98"/>
      <c r="H13" s="98">
        <f>SUM(H7:H12)</f>
        <v>374</v>
      </c>
      <c r="I13" s="46"/>
      <c r="J13" s="103">
        <f>SUM(J7:J12)</f>
        <v>23352.65</v>
      </c>
    </row>
    <row r="14" spans="1:10" s="33" customFormat="1" x14ac:dyDescent="0.25">
      <c r="A14" s="34"/>
      <c r="B14" s="48"/>
      <c r="C14" s="36"/>
      <c r="D14" s="49"/>
      <c r="E14" s="96"/>
      <c r="F14" s="40"/>
      <c r="G14" s="96"/>
      <c r="H14" s="40"/>
      <c r="I14" s="49"/>
      <c r="J14" s="97"/>
    </row>
    <row r="15" spans="1:10" s="33" customFormat="1" x14ac:dyDescent="0.25">
      <c r="A15" s="34"/>
      <c r="B15" s="50" t="s">
        <v>38</v>
      </c>
      <c r="C15" s="17"/>
      <c r="D15" s="49"/>
      <c r="E15" s="96"/>
      <c r="F15" s="40"/>
      <c r="G15" s="96"/>
      <c r="H15" s="40"/>
      <c r="I15" s="49"/>
      <c r="J15" s="97"/>
    </row>
    <row r="16" spans="1:10" s="33" customFormat="1" ht="26.4" x14ac:dyDescent="0.25">
      <c r="A16" s="34" t="s">
        <v>31</v>
      </c>
      <c r="B16" s="35" t="s">
        <v>32</v>
      </c>
      <c r="C16" s="36" t="s">
        <v>78</v>
      </c>
      <c r="D16" s="40">
        <v>3</v>
      </c>
      <c r="E16" s="96">
        <v>1</v>
      </c>
      <c r="F16" s="40">
        <f t="shared" ref="F16:F26" si="3">D16*E16</f>
        <v>3</v>
      </c>
      <c r="G16" s="96">
        <v>1</v>
      </c>
      <c r="H16" s="40">
        <f t="shared" ref="H16:H17" si="4">F16*G16</f>
        <v>3</v>
      </c>
      <c r="I16" s="40">
        <v>43</v>
      </c>
      <c r="J16" s="41">
        <f>H16*I16</f>
        <v>129</v>
      </c>
    </row>
    <row r="17" spans="1:10" s="33" customFormat="1" ht="26.4" x14ac:dyDescent="0.25">
      <c r="A17" s="53" t="s">
        <v>31</v>
      </c>
      <c r="B17" s="54" t="s">
        <v>37</v>
      </c>
      <c r="C17" s="52" t="s">
        <v>79</v>
      </c>
      <c r="D17" s="40">
        <v>3</v>
      </c>
      <c r="E17" s="96">
        <v>12</v>
      </c>
      <c r="F17" s="40">
        <f t="shared" si="3"/>
        <v>36</v>
      </c>
      <c r="G17" s="96">
        <v>1</v>
      </c>
      <c r="H17" s="40">
        <f t="shared" si="4"/>
        <v>36</v>
      </c>
      <c r="I17" s="40">
        <v>43</v>
      </c>
      <c r="J17" s="41">
        <f>H17*I17</f>
        <v>1548</v>
      </c>
    </row>
    <row r="18" spans="1:10" s="33" customFormat="1" x14ac:dyDescent="0.25">
      <c r="A18" s="34"/>
      <c r="C18" s="52"/>
      <c r="D18" s="40"/>
      <c r="E18" s="96"/>
      <c r="F18" s="40"/>
      <c r="G18" s="96"/>
      <c r="H18" s="40"/>
      <c r="I18" s="40"/>
      <c r="J18" s="41"/>
    </row>
    <row r="19" spans="1:10" s="33" customFormat="1" x14ac:dyDescent="0.25">
      <c r="A19" s="34"/>
      <c r="B19" s="50" t="s">
        <v>30</v>
      </c>
      <c r="C19" s="17"/>
      <c r="D19" s="49"/>
      <c r="E19" s="96"/>
      <c r="F19" s="40"/>
      <c r="G19" s="96"/>
      <c r="H19" s="40"/>
      <c r="I19" s="49"/>
      <c r="J19" s="41"/>
    </row>
    <row r="20" spans="1:10" s="33" customFormat="1" ht="26.4" x14ac:dyDescent="0.25">
      <c r="A20" s="34" t="s">
        <v>39</v>
      </c>
      <c r="B20" s="51" t="s">
        <v>40</v>
      </c>
      <c r="C20" s="52" t="s">
        <v>82</v>
      </c>
      <c r="D20" s="40">
        <v>3</v>
      </c>
      <c r="E20" s="96">
        <v>1</v>
      </c>
      <c r="F20" s="40">
        <f t="shared" si="3"/>
        <v>3</v>
      </c>
      <c r="G20" s="96">
        <v>24</v>
      </c>
      <c r="H20" s="40">
        <f t="shared" ref="H20:H26" si="5">F20*G20</f>
        <v>72</v>
      </c>
      <c r="I20" s="40">
        <v>43</v>
      </c>
      <c r="J20" s="41">
        <f>H20*I20</f>
        <v>3096</v>
      </c>
    </row>
    <row r="21" spans="1:10" s="33" customFormat="1" ht="24.6" customHeight="1" x14ac:dyDescent="0.25">
      <c r="A21" s="34" t="s">
        <v>41</v>
      </c>
      <c r="B21" s="51" t="s">
        <v>42</v>
      </c>
      <c r="C21" s="52" t="s">
        <v>83</v>
      </c>
      <c r="D21" s="40">
        <v>3</v>
      </c>
      <c r="E21" s="96">
        <v>1</v>
      </c>
      <c r="F21" s="40">
        <f t="shared" si="3"/>
        <v>3</v>
      </c>
      <c r="G21" s="96">
        <v>0.25</v>
      </c>
      <c r="H21" s="40">
        <f t="shared" si="5"/>
        <v>0.75</v>
      </c>
      <c r="I21" s="40">
        <v>43</v>
      </c>
      <c r="J21" s="41">
        <f>H21*I21</f>
        <v>32.25</v>
      </c>
    </row>
    <row r="22" spans="1:10" s="33" customFormat="1" ht="24" customHeight="1" x14ac:dyDescent="0.25">
      <c r="A22" s="34" t="s">
        <v>43</v>
      </c>
      <c r="B22" s="51" t="s">
        <v>44</v>
      </c>
      <c r="C22" s="52" t="s">
        <v>84</v>
      </c>
      <c r="D22" s="40">
        <v>3</v>
      </c>
      <c r="E22" s="96">
        <v>1</v>
      </c>
      <c r="F22" s="40">
        <f t="shared" si="3"/>
        <v>3</v>
      </c>
      <c r="G22" s="96">
        <v>1.5</v>
      </c>
      <c r="H22" s="40">
        <f t="shared" si="5"/>
        <v>4.5</v>
      </c>
      <c r="I22" s="40">
        <v>43</v>
      </c>
      <c r="J22" s="41">
        <f>H22*I22</f>
        <v>193.5</v>
      </c>
    </row>
    <row r="23" spans="1:10" s="33" customFormat="1" ht="24" customHeight="1" x14ac:dyDescent="0.25">
      <c r="A23" s="34" t="s">
        <v>45</v>
      </c>
      <c r="B23" s="51" t="s">
        <v>46</v>
      </c>
      <c r="C23" s="52" t="s">
        <v>47</v>
      </c>
      <c r="D23" s="40">
        <v>3</v>
      </c>
      <c r="E23" s="96">
        <v>1</v>
      </c>
      <c r="F23" s="40">
        <f t="shared" si="3"/>
        <v>3</v>
      </c>
      <c r="G23" s="96">
        <v>0.16700000000000001</v>
      </c>
      <c r="H23" s="40">
        <f t="shared" si="5"/>
        <v>0.501</v>
      </c>
      <c r="I23" s="40">
        <v>43</v>
      </c>
      <c r="J23" s="41">
        <f>H23*I23</f>
        <v>21.542999999999999</v>
      </c>
    </row>
    <row r="24" spans="1:10" s="33" customFormat="1" ht="23.4" customHeight="1" x14ac:dyDescent="0.25">
      <c r="A24" s="34" t="s">
        <v>48</v>
      </c>
      <c r="B24" s="51" t="s">
        <v>49</v>
      </c>
      <c r="C24" s="52" t="s">
        <v>50</v>
      </c>
      <c r="D24" s="40">
        <v>3</v>
      </c>
      <c r="E24" s="96">
        <v>1</v>
      </c>
      <c r="F24" s="40">
        <f t="shared" si="3"/>
        <v>3</v>
      </c>
      <c r="G24" s="96">
        <v>0.25</v>
      </c>
      <c r="H24" s="40">
        <f t="shared" si="5"/>
        <v>0.75</v>
      </c>
      <c r="I24" s="40">
        <v>43</v>
      </c>
      <c r="J24" s="41">
        <f t="shared" ref="J24" si="6">H24*I24</f>
        <v>32.25</v>
      </c>
    </row>
    <row r="25" spans="1:10" s="33" customFormat="1" ht="23.4" customHeight="1" x14ac:dyDescent="0.25">
      <c r="A25" s="34" t="s">
        <v>33</v>
      </c>
      <c r="B25" s="51" t="s">
        <v>34</v>
      </c>
      <c r="C25" s="52" t="s">
        <v>80</v>
      </c>
      <c r="D25" s="40">
        <v>3</v>
      </c>
      <c r="E25" s="96">
        <v>1</v>
      </c>
      <c r="F25" s="40">
        <f t="shared" si="3"/>
        <v>3</v>
      </c>
      <c r="G25" s="96">
        <v>0.25</v>
      </c>
      <c r="H25" s="40">
        <f t="shared" si="5"/>
        <v>0.75</v>
      </c>
      <c r="I25" s="40">
        <v>43</v>
      </c>
      <c r="J25" s="41">
        <f>H25*I25</f>
        <v>32.25</v>
      </c>
    </row>
    <row r="26" spans="1:10" s="33" customFormat="1" ht="24" customHeight="1" x14ac:dyDescent="0.25">
      <c r="A26" s="34" t="s">
        <v>35</v>
      </c>
      <c r="B26" s="51" t="s">
        <v>36</v>
      </c>
      <c r="C26" s="52" t="s">
        <v>81</v>
      </c>
      <c r="D26" s="40">
        <v>3</v>
      </c>
      <c r="E26" s="96">
        <v>1</v>
      </c>
      <c r="F26" s="40">
        <f t="shared" si="3"/>
        <v>3</v>
      </c>
      <c r="G26" s="96">
        <v>0.25</v>
      </c>
      <c r="H26" s="40">
        <f t="shared" si="5"/>
        <v>0.75</v>
      </c>
      <c r="I26" s="40">
        <v>43</v>
      </c>
      <c r="J26" s="41">
        <f>H26*I26</f>
        <v>32.25</v>
      </c>
    </row>
    <row r="27" spans="1:10" s="33" customFormat="1" ht="24" customHeight="1" x14ac:dyDescent="0.25">
      <c r="A27" s="34"/>
      <c r="B27" s="55" t="s">
        <v>29</v>
      </c>
      <c r="C27" s="52"/>
      <c r="D27" s="40"/>
      <c r="E27" s="96"/>
      <c r="F27" s="99">
        <f>SUM(F20:F26)</f>
        <v>21</v>
      </c>
      <c r="G27" s="96"/>
      <c r="H27" s="99">
        <f>SUM(H20:H26)</f>
        <v>80.001000000000005</v>
      </c>
      <c r="I27" s="40"/>
      <c r="J27" s="47">
        <f>SUM(J20:J26)</f>
        <v>3440.0430000000001</v>
      </c>
    </row>
    <row r="28" spans="1:10" s="33" customFormat="1" ht="24" customHeight="1" x14ac:dyDescent="0.25">
      <c r="A28" s="43"/>
      <c r="B28" s="48"/>
      <c r="C28" s="36"/>
      <c r="D28" s="49"/>
      <c r="E28" s="96"/>
      <c r="F28" s="40"/>
      <c r="G28" s="96"/>
      <c r="H28" s="40"/>
      <c r="I28" s="49"/>
      <c r="J28" s="41"/>
    </row>
    <row r="29" spans="1:10" s="33" customFormat="1" ht="17.399999999999999" customHeight="1" x14ac:dyDescent="0.25">
      <c r="A29" s="34"/>
      <c r="B29" s="56" t="s">
        <v>54</v>
      </c>
      <c r="C29" s="45"/>
      <c r="D29" s="49"/>
      <c r="E29" s="49"/>
      <c r="F29" s="49"/>
      <c r="G29" s="49"/>
      <c r="H29" s="46"/>
      <c r="I29" s="46"/>
      <c r="J29" s="41"/>
    </row>
    <row r="30" spans="1:10" s="33" customFormat="1" ht="28.2" customHeight="1" x14ac:dyDescent="0.25">
      <c r="A30" s="34" t="s">
        <v>55</v>
      </c>
      <c r="B30" s="54" t="s">
        <v>56</v>
      </c>
      <c r="C30" s="45"/>
      <c r="D30" s="40">
        <v>3</v>
      </c>
      <c r="E30" s="96">
        <v>1</v>
      </c>
      <c r="F30" s="40">
        <f>(D30)*(E30)</f>
        <v>3</v>
      </c>
      <c r="G30" s="96">
        <v>3</v>
      </c>
      <c r="H30" s="40">
        <f>F30*G30</f>
        <v>9</v>
      </c>
      <c r="I30" s="40">
        <v>43</v>
      </c>
      <c r="J30" s="41">
        <f>H30*I30</f>
        <v>387</v>
      </c>
    </row>
    <row r="31" spans="1:10" s="33" customFormat="1" ht="18" customHeight="1" thickBot="1" x14ac:dyDescent="0.3">
      <c r="A31" s="57"/>
      <c r="B31" s="44" t="s">
        <v>29</v>
      </c>
      <c r="C31" s="45"/>
      <c r="D31" s="96"/>
      <c r="E31" s="49"/>
      <c r="F31" s="98">
        <v>3</v>
      </c>
      <c r="G31" s="96">
        <f>SUM(G30)</f>
        <v>3</v>
      </c>
      <c r="H31" s="98">
        <f>H30</f>
        <v>9</v>
      </c>
      <c r="I31" s="46">
        <f>I30</f>
        <v>43</v>
      </c>
      <c r="J31" s="47">
        <f>J30</f>
        <v>387</v>
      </c>
    </row>
    <row r="32" spans="1:10" s="33" customFormat="1" ht="13.8" thickBot="1" x14ac:dyDescent="0.3">
      <c r="A32" s="58"/>
      <c r="B32" s="59" t="s">
        <v>57</v>
      </c>
      <c r="C32" s="60"/>
      <c r="D32" s="100"/>
      <c r="E32" s="101"/>
      <c r="F32" s="102">
        <f>F13+F27+F31</f>
        <v>42</v>
      </c>
      <c r="G32" s="101"/>
      <c r="H32" s="102">
        <v>462</v>
      </c>
      <c r="I32" s="101"/>
      <c r="J32" s="61">
        <f>J13+J27+J31</f>
        <v>27179.693000000003</v>
      </c>
    </row>
    <row r="33" spans="1:10" s="33" customFormat="1" x14ac:dyDescent="0.25">
      <c r="A33" s="58"/>
      <c r="B33" s="62"/>
      <c r="C33" s="63"/>
      <c r="D33" s="64"/>
      <c r="E33" s="64"/>
      <c r="F33" s="65"/>
      <c r="G33" s="64"/>
      <c r="H33" s="65"/>
      <c r="I33" s="64"/>
      <c r="J33" s="65"/>
    </row>
    <row r="34" spans="1:10" s="33" customFormat="1" ht="14.4" x14ac:dyDescent="0.25">
      <c r="A34" s="58"/>
      <c r="B34" s="107" t="s">
        <v>58</v>
      </c>
      <c r="C34" s="108"/>
      <c r="D34" s="108"/>
      <c r="E34" s="108"/>
      <c r="F34" s="108"/>
      <c r="G34" s="108"/>
      <c r="H34" s="108"/>
      <c r="I34" s="108"/>
      <c r="J34" s="108"/>
    </row>
    <row r="35" spans="1:10" s="33" customFormat="1" x14ac:dyDescent="0.25">
      <c r="A35" s="58"/>
      <c r="B35" s="62"/>
      <c r="C35" s="63"/>
      <c r="D35" s="66"/>
      <c r="E35" s="67"/>
      <c r="F35" s="66"/>
      <c r="G35" s="67"/>
      <c r="H35" s="66"/>
      <c r="I35" s="67"/>
      <c r="J35" s="68"/>
    </row>
    <row r="36" spans="1:10" s="33" customFormat="1" ht="20.399999999999999" customHeight="1" x14ac:dyDescent="0.25">
      <c r="A36" s="58"/>
      <c r="B36" s="62"/>
      <c r="C36" s="63"/>
      <c r="D36" s="64"/>
      <c r="E36" s="64"/>
      <c r="F36" s="65"/>
      <c r="G36" s="64"/>
      <c r="H36" s="65"/>
      <c r="I36" s="64"/>
      <c r="J36" s="69"/>
    </row>
    <row r="37" spans="1:10" x14ac:dyDescent="0.25">
      <c r="A37" s="70"/>
      <c r="B37" s="62"/>
      <c r="C37" s="63"/>
      <c r="D37" s="64"/>
      <c r="E37" s="64"/>
      <c r="F37" s="65"/>
      <c r="G37" s="64"/>
      <c r="H37" s="65"/>
      <c r="I37" s="64"/>
      <c r="J37" s="65"/>
    </row>
    <row r="38" spans="1:10" ht="66" x14ac:dyDescent="0.3">
      <c r="A38" s="70"/>
      <c r="B38" s="94" t="s">
        <v>76</v>
      </c>
      <c r="C38" s="63"/>
      <c r="D38" s="109"/>
      <c r="E38" s="109"/>
      <c r="F38" s="109"/>
      <c r="G38" s="110"/>
      <c r="H38" s="72"/>
      <c r="I38" s="71"/>
      <c r="J38" s="71"/>
    </row>
    <row r="39" spans="1:10" x14ac:dyDescent="0.25">
      <c r="A39" s="70"/>
      <c r="B39" s="63"/>
      <c r="C39" s="63"/>
      <c r="D39" s="73"/>
      <c r="E39" s="73"/>
      <c r="F39" s="73"/>
      <c r="G39" s="73"/>
      <c r="H39" s="73"/>
      <c r="I39" s="73"/>
      <c r="J39" s="73"/>
    </row>
    <row r="40" spans="1:10" x14ac:dyDescent="0.25">
      <c r="A40" s="70"/>
      <c r="B40" s="64"/>
      <c r="C40" s="73"/>
      <c r="D40" s="74"/>
      <c r="E40" s="74"/>
      <c r="F40" s="74"/>
      <c r="G40" s="75"/>
      <c r="H40" s="76"/>
      <c r="I40" s="76"/>
      <c r="J40" s="64"/>
    </row>
    <row r="41" spans="1:10" x14ac:dyDescent="0.25">
      <c r="A41" s="70"/>
      <c r="B41" s="64"/>
      <c r="C41" s="74"/>
      <c r="D41" s="74"/>
      <c r="E41" s="74"/>
      <c r="F41" s="74"/>
      <c r="G41" s="74"/>
      <c r="H41" s="76"/>
      <c r="I41" s="76"/>
      <c r="J41" s="64"/>
    </row>
    <row r="42" spans="1:10" x14ac:dyDescent="0.25">
      <c r="A42" s="70"/>
      <c r="B42" s="64"/>
      <c r="C42" s="63"/>
      <c r="D42" s="64"/>
      <c r="E42" s="64"/>
      <c r="F42" s="64"/>
      <c r="G42" s="64"/>
      <c r="H42" s="77"/>
      <c r="I42" s="64"/>
      <c r="J42" s="77"/>
    </row>
    <row r="43" spans="1:10" ht="55.05" customHeight="1" x14ac:dyDescent="0.25">
      <c r="A43" s="70"/>
      <c r="B43" s="64"/>
      <c r="C43" s="63"/>
      <c r="D43" s="64"/>
      <c r="E43" s="64"/>
      <c r="F43" s="64"/>
      <c r="G43" s="64"/>
      <c r="H43" s="77"/>
      <c r="I43" s="64"/>
      <c r="J43" s="77"/>
    </row>
    <row r="44" spans="1:10" x14ac:dyDescent="0.25">
      <c r="A44" s="58"/>
      <c r="B44" s="67"/>
      <c r="C44" s="63"/>
      <c r="D44" s="64"/>
      <c r="E44" s="64"/>
      <c r="F44" s="64"/>
      <c r="G44" s="64"/>
      <c r="H44" s="77"/>
      <c r="I44" s="64"/>
      <c r="J44" s="77"/>
    </row>
    <row r="45" spans="1:10" x14ac:dyDescent="0.25">
      <c r="A45" s="58"/>
      <c r="B45" s="104"/>
      <c r="C45" s="104"/>
      <c r="D45" s="104"/>
      <c r="E45" s="104"/>
      <c r="F45" s="104"/>
      <c r="G45" s="78"/>
      <c r="H45" s="78"/>
      <c r="I45" s="78"/>
      <c r="J45" s="78"/>
    </row>
    <row r="46" spans="1:10" x14ac:dyDescent="0.25">
      <c r="A46" s="70"/>
      <c r="B46" s="104"/>
      <c r="C46" s="104"/>
      <c r="D46" s="104"/>
      <c r="E46" s="104"/>
      <c r="F46" s="78"/>
      <c r="G46" s="78"/>
      <c r="H46" s="78"/>
      <c r="I46" s="78"/>
      <c r="J46" s="78"/>
    </row>
    <row r="47" spans="1:10" x14ac:dyDescent="0.25">
      <c r="A47" s="70"/>
      <c r="B47" s="79"/>
      <c r="C47" s="111"/>
      <c r="D47" s="112"/>
      <c r="E47" s="112"/>
      <c r="F47" s="112"/>
      <c r="G47" s="112"/>
      <c r="H47" s="112"/>
      <c r="I47" s="112"/>
      <c r="J47" s="112"/>
    </row>
    <row r="48" spans="1:10" x14ac:dyDescent="0.25">
      <c r="A48" s="70"/>
      <c r="B48" s="62"/>
      <c r="C48" s="111"/>
      <c r="D48" s="112"/>
      <c r="E48" s="112"/>
      <c r="F48" s="112"/>
      <c r="G48" s="112"/>
      <c r="H48" s="112"/>
      <c r="I48" s="112"/>
      <c r="J48" s="112"/>
    </row>
    <row r="49" spans="1:10" ht="18.600000000000001" customHeight="1" x14ac:dyDescent="0.25">
      <c r="A49" s="58"/>
      <c r="B49" s="62"/>
      <c r="C49" s="111"/>
      <c r="D49" s="112"/>
      <c r="E49" s="112"/>
      <c r="F49" s="112"/>
      <c r="G49" s="112"/>
      <c r="H49" s="112"/>
      <c r="I49" s="112"/>
      <c r="J49" s="112"/>
    </row>
    <row r="50" spans="1:10" ht="20.7" customHeight="1" x14ac:dyDescent="0.25">
      <c r="A50" s="58"/>
      <c r="B50" s="62"/>
      <c r="C50" s="63"/>
      <c r="D50" s="64"/>
      <c r="E50" s="64"/>
      <c r="F50" s="64"/>
      <c r="G50" s="64"/>
      <c r="H50" s="77"/>
      <c r="I50" s="64"/>
      <c r="J50" s="77"/>
    </row>
    <row r="51" spans="1:10" x14ac:dyDescent="0.25">
      <c r="A51" s="58"/>
      <c r="B51" s="80"/>
      <c r="C51" s="111"/>
      <c r="D51" s="112"/>
      <c r="E51" s="112"/>
      <c r="F51" s="112"/>
      <c r="G51" s="112"/>
      <c r="H51" s="112"/>
      <c r="I51" s="112"/>
      <c r="J51" s="77"/>
    </row>
    <row r="52" spans="1:10" ht="26.25" customHeight="1" x14ac:dyDescent="0.25">
      <c r="A52" s="58"/>
      <c r="B52" s="62"/>
      <c r="C52" s="63"/>
      <c r="D52" s="64"/>
      <c r="E52" s="64"/>
      <c r="F52" s="64"/>
      <c r="G52" s="64"/>
      <c r="H52" s="77"/>
      <c r="I52" s="64"/>
      <c r="J52" s="77"/>
    </row>
    <row r="53" spans="1:10" x14ac:dyDescent="0.25">
      <c r="A53" s="58"/>
      <c r="B53" s="80"/>
      <c r="C53" s="111"/>
      <c r="D53" s="112"/>
      <c r="E53" s="112"/>
      <c r="F53" s="112"/>
      <c r="G53" s="112"/>
      <c r="H53" s="112"/>
      <c r="I53" s="112"/>
      <c r="J53" s="77"/>
    </row>
    <row r="54" spans="1:10" x14ac:dyDescent="0.25">
      <c r="A54" s="58"/>
      <c r="B54" s="62"/>
      <c r="C54" s="111"/>
      <c r="D54" s="112"/>
      <c r="E54" s="112"/>
      <c r="F54" s="112"/>
      <c r="G54" s="112"/>
      <c r="H54" s="112"/>
      <c r="I54" s="112"/>
      <c r="J54" s="77"/>
    </row>
    <row r="55" spans="1:10" ht="25.5" customHeight="1" x14ac:dyDescent="0.25">
      <c r="A55" s="58"/>
      <c r="B55" s="62"/>
      <c r="C55" s="63"/>
      <c r="D55" s="64"/>
      <c r="E55" s="64"/>
      <c r="F55" s="64"/>
      <c r="G55" s="64"/>
      <c r="H55" s="77"/>
      <c r="I55" s="64"/>
      <c r="J55" s="77"/>
    </row>
    <row r="56" spans="1:10" x14ac:dyDescent="0.25">
      <c r="A56" s="58"/>
      <c r="B56" s="80"/>
      <c r="C56" s="111"/>
      <c r="D56" s="112"/>
      <c r="E56" s="112"/>
      <c r="F56" s="112"/>
      <c r="G56" s="112"/>
      <c r="H56" s="112"/>
      <c r="I56" s="112"/>
      <c r="J56" s="112"/>
    </row>
    <row r="57" spans="1:10" x14ac:dyDescent="0.25">
      <c r="A57" s="58"/>
      <c r="B57" s="62"/>
      <c r="C57" s="63"/>
      <c r="D57" s="64"/>
      <c r="E57" s="64"/>
      <c r="F57" s="64"/>
      <c r="G57" s="64"/>
      <c r="H57" s="77"/>
      <c r="I57" s="64"/>
      <c r="J57" s="77"/>
    </row>
    <row r="58" spans="1:10" x14ac:dyDescent="0.25">
      <c r="A58" s="58"/>
      <c r="B58" s="63"/>
      <c r="C58" s="63"/>
      <c r="D58" s="64"/>
      <c r="E58" s="64"/>
      <c r="F58" s="64"/>
      <c r="G58" s="64"/>
      <c r="H58" s="77"/>
      <c r="I58" s="64"/>
      <c r="J58" s="77"/>
    </row>
    <row r="59" spans="1:10" x14ac:dyDescent="0.25">
      <c r="A59" s="58"/>
      <c r="B59" s="63"/>
      <c r="C59" s="63"/>
      <c r="D59" s="64"/>
      <c r="E59" s="64"/>
      <c r="F59" s="64"/>
      <c r="G59" s="64"/>
      <c r="H59" s="77"/>
      <c r="I59" s="64"/>
      <c r="J59" s="77"/>
    </row>
    <row r="60" spans="1:10" x14ac:dyDescent="0.25">
      <c r="A60" s="58"/>
      <c r="B60" s="63"/>
      <c r="C60" s="63"/>
      <c r="D60" s="64"/>
      <c r="E60" s="64"/>
      <c r="F60" s="64"/>
      <c r="G60" s="64"/>
      <c r="H60" s="77"/>
      <c r="I60" s="64"/>
      <c r="J60" s="77"/>
    </row>
    <row r="61" spans="1:10" x14ac:dyDescent="0.25">
      <c r="A61" s="58"/>
      <c r="B61" s="63"/>
      <c r="C61" s="63"/>
      <c r="D61" s="64"/>
      <c r="E61" s="64"/>
      <c r="F61" s="64"/>
      <c r="G61" s="64"/>
      <c r="H61" s="77"/>
      <c r="I61" s="64"/>
      <c r="J61" s="77"/>
    </row>
    <row r="62" spans="1:10" x14ac:dyDescent="0.25">
      <c r="A62" s="58"/>
      <c r="B62" s="63"/>
      <c r="C62" s="63"/>
      <c r="D62" s="64"/>
      <c r="E62" s="64"/>
      <c r="F62" s="64"/>
      <c r="G62" s="64"/>
      <c r="H62" s="77"/>
      <c r="I62" s="64"/>
      <c r="J62" s="77"/>
    </row>
    <row r="63" spans="1:10" x14ac:dyDescent="0.25">
      <c r="A63" s="58"/>
      <c r="B63" s="63"/>
      <c r="C63" s="63"/>
      <c r="D63" s="64"/>
      <c r="E63" s="64"/>
      <c r="F63" s="64"/>
      <c r="G63" s="64"/>
      <c r="H63" s="77"/>
      <c r="I63" s="64"/>
      <c r="J63" s="77"/>
    </row>
    <row r="64" spans="1:10" x14ac:dyDescent="0.25">
      <c r="A64" s="58"/>
      <c r="B64" s="63"/>
      <c r="C64" s="63"/>
      <c r="D64" s="64"/>
      <c r="E64" s="64"/>
      <c r="F64" s="64"/>
      <c r="G64" s="64"/>
      <c r="H64" s="77"/>
      <c r="I64" s="64"/>
      <c r="J64" s="77"/>
    </row>
    <row r="65" spans="1:10" x14ac:dyDescent="0.25">
      <c r="A65" s="58"/>
      <c r="B65" s="63"/>
      <c r="C65" s="63"/>
      <c r="D65" s="64"/>
      <c r="E65" s="64"/>
      <c r="F65" s="64"/>
      <c r="G65" s="64"/>
      <c r="H65" s="77"/>
      <c r="I65" s="64"/>
      <c r="J65" s="77"/>
    </row>
    <row r="66" spans="1:10" x14ac:dyDescent="0.25">
      <c r="A66" s="58"/>
      <c r="B66" s="63"/>
      <c r="C66" s="63"/>
      <c r="D66" s="64"/>
      <c r="E66" s="64"/>
      <c r="F66" s="64"/>
      <c r="G66" s="64"/>
      <c r="H66" s="77"/>
      <c r="I66" s="64"/>
      <c r="J66" s="77"/>
    </row>
    <row r="67" spans="1:10" x14ac:dyDescent="0.25">
      <c r="A67" s="58"/>
      <c r="B67" s="63"/>
      <c r="C67" s="63"/>
      <c r="D67" s="64"/>
      <c r="E67" s="64"/>
      <c r="F67" s="64"/>
      <c r="G67" s="64"/>
      <c r="H67" s="77"/>
      <c r="I67" s="64"/>
      <c r="J67" s="77"/>
    </row>
    <row r="68" spans="1:10" x14ac:dyDescent="0.25">
      <c r="A68" s="58"/>
      <c r="B68" s="63"/>
      <c r="C68" s="63"/>
      <c r="D68" s="64"/>
      <c r="E68" s="64"/>
      <c r="F68" s="64"/>
      <c r="G68" s="64"/>
      <c r="H68" s="77"/>
      <c r="I68" s="64"/>
      <c r="J68" s="77"/>
    </row>
    <row r="69" spans="1:10" x14ac:dyDescent="0.25">
      <c r="A69" s="58"/>
      <c r="B69" s="63"/>
      <c r="C69" s="63"/>
      <c r="D69" s="64"/>
      <c r="E69" s="64"/>
      <c r="F69" s="64"/>
      <c r="G69" s="64"/>
      <c r="H69" s="77"/>
      <c r="I69" s="64"/>
      <c r="J69" s="77"/>
    </row>
    <row r="70" spans="1:10" x14ac:dyDescent="0.25">
      <c r="A70" s="58"/>
      <c r="B70" s="63"/>
      <c r="C70" s="63"/>
      <c r="D70" s="64"/>
      <c r="E70" s="64"/>
      <c r="F70" s="64"/>
      <c r="G70" s="64"/>
      <c r="H70" s="77"/>
      <c r="I70" s="64"/>
      <c r="J70" s="77"/>
    </row>
    <row r="71" spans="1:10" x14ac:dyDescent="0.25">
      <c r="A71" s="58"/>
      <c r="B71" s="63"/>
      <c r="C71" s="63"/>
      <c r="D71" s="64"/>
      <c r="E71" s="64"/>
      <c r="F71" s="64"/>
      <c r="G71" s="64"/>
      <c r="H71" s="77"/>
      <c r="I71" s="64"/>
      <c r="J71" s="77"/>
    </row>
    <row r="72" spans="1:10" x14ac:dyDescent="0.25">
      <c r="A72" s="58"/>
      <c r="B72" s="63"/>
      <c r="C72" s="63"/>
      <c r="D72" s="64"/>
      <c r="E72" s="64"/>
      <c r="F72" s="64"/>
      <c r="G72" s="64"/>
      <c r="H72" s="77"/>
      <c r="I72" s="64"/>
      <c r="J72" s="77"/>
    </row>
    <row r="73" spans="1:10" x14ac:dyDescent="0.25">
      <c r="A73" s="58"/>
      <c r="B73" s="63"/>
      <c r="C73" s="63"/>
      <c r="D73" s="64"/>
      <c r="E73" s="64"/>
      <c r="F73" s="64"/>
      <c r="G73" s="64"/>
      <c r="H73" s="77"/>
      <c r="I73" s="64"/>
      <c r="J73" s="77"/>
    </row>
    <row r="74" spans="1:10" x14ac:dyDescent="0.25">
      <c r="A74" s="58"/>
      <c r="B74" s="63"/>
      <c r="C74" s="63"/>
      <c r="D74" s="64"/>
      <c r="E74" s="64"/>
      <c r="F74" s="64"/>
      <c r="G74" s="64"/>
      <c r="H74" s="77"/>
      <c r="I74" s="64"/>
      <c r="J74" s="77"/>
    </row>
    <row r="75" spans="1:10" x14ac:dyDescent="0.25">
      <c r="A75" s="58"/>
      <c r="B75" s="63"/>
      <c r="C75" s="63"/>
      <c r="D75" s="64"/>
      <c r="E75" s="64"/>
      <c r="F75" s="64"/>
      <c r="G75" s="64"/>
      <c r="H75" s="77"/>
      <c r="I75" s="64"/>
      <c r="J75" s="77"/>
    </row>
    <row r="76" spans="1:10" x14ac:dyDescent="0.25">
      <c r="A76" s="58"/>
      <c r="B76" s="63"/>
      <c r="C76" s="63"/>
      <c r="D76" s="64"/>
      <c r="E76" s="64"/>
      <c r="F76" s="64"/>
      <c r="G76" s="64"/>
      <c r="H76" s="77"/>
      <c r="I76" s="64"/>
      <c r="J76" s="77"/>
    </row>
    <row r="77" spans="1:10" x14ac:dyDescent="0.25">
      <c r="A77" s="58"/>
      <c r="B77" s="63"/>
      <c r="C77" s="63"/>
      <c r="D77" s="64"/>
      <c r="E77" s="64"/>
      <c r="F77" s="64"/>
      <c r="G77" s="64"/>
      <c r="H77" s="77"/>
      <c r="I77" s="64"/>
      <c r="J77" s="77"/>
    </row>
    <row r="78" spans="1:10" x14ac:dyDescent="0.25">
      <c r="A78" s="58"/>
      <c r="B78" s="63"/>
      <c r="C78" s="63"/>
      <c r="D78" s="64"/>
      <c r="E78" s="64"/>
      <c r="F78" s="64"/>
      <c r="G78" s="64"/>
      <c r="H78" s="77"/>
      <c r="I78" s="64"/>
      <c r="J78" s="77"/>
    </row>
    <row r="79" spans="1:10" x14ac:dyDescent="0.25">
      <c r="A79" s="58"/>
      <c r="B79" s="63"/>
      <c r="C79" s="63"/>
      <c r="D79" s="64"/>
      <c r="E79" s="64"/>
      <c r="F79" s="64"/>
      <c r="G79" s="64"/>
      <c r="H79" s="77"/>
      <c r="I79" s="64"/>
      <c r="J79" s="77"/>
    </row>
    <row r="80" spans="1:10" x14ac:dyDescent="0.25">
      <c r="A80" s="58"/>
      <c r="B80" s="63"/>
      <c r="C80" s="63"/>
      <c r="D80" s="64"/>
      <c r="E80" s="64"/>
      <c r="F80" s="64"/>
      <c r="G80" s="64"/>
      <c r="H80" s="77"/>
      <c r="I80" s="64"/>
      <c r="J80" s="77"/>
    </row>
    <row r="81" spans="1:10" x14ac:dyDescent="0.25">
      <c r="A81" s="58"/>
      <c r="B81" s="63"/>
      <c r="C81" s="63"/>
      <c r="D81" s="64"/>
      <c r="E81" s="64"/>
      <c r="F81" s="64"/>
      <c r="G81" s="64"/>
      <c r="H81" s="77"/>
      <c r="I81" s="64"/>
      <c r="J81" s="77"/>
    </row>
    <row r="82" spans="1:10" x14ac:dyDescent="0.25">
      <c r="A82" s="58"/>
      <c r="B82" s="63"/>
      <c r="C82" s="63"/>
      <c r="D82" s="64"/>
      <c r="E82" s="64"/>
      <c r="F82" s="64"/>
      <c r="G82" s="64"/>
      <c r="H82" s="77"/>
      <c r="I82" s="64"/>
      <c r="J82" s="77"/>
    </row>
    <row r="83" spans="1:10" x14ac:dyDescent="0.25">
      <c r="A83" s="58"/>
      <c r="B83" s="63"/>
      <c r="C83" s="63"/>
      <c r="D83" s="64"/>
      <c r="E83" s="64"/>
      <c r="F83" s="64"/>
      <c r="G83" s="64"/>
      <c r="H83" s="77"/>
      <c r="I83" s="64"/>
      <c r="J83" s="77"/>
    </row>
    <row r="84" spans="1:10" x14ac:dyDescent="0.25">
      <c r="A84" s="58"/>
      <c r="B84" s="63"/>
      <c r="C84" s="63"/>
      <c r="D84" s="64"/>
      <c r="E84" s="64"/>
      <c r="F84" s="64"/>
      <c r="G84" s="64"/>
      <c r="H84" s="77"/>
      <c r="I84" s="64"/>
      <c r="J84" s="77"/>
    </row>
    <row r="85" spans="1:10" x14ac:dyDescent="0.25">
      <c r="A85" s="58"/>
      <c r="B85" s="63"/>
      <c r="C85" s="63"/>
      <c r="D85" s="64"/>
      <c r="E85" s="64"/>
      <c r="F85" s="64"/>
      <c r="G85" s="64"/>
      <c r="H85" s="77"/>
      <c r="I85" s="64"/>
      <c r="J85" s="77"/>
    </row>
    <row r="86" spans="1:10" x14ac:dyDescent="0.25">
      <c r="A86" s="58"/>
      <c r="B86" s="63"/>
      <c r="C86" s="63"/>
      <c r="D86" s="64"/>
      <c r="E86" s="64"/>
      <c r="F86" s="64"/>
      <c r="G86" s="64"/>
      <c r="H86" s="77"/>
      <c r="I86" s="64"/>
      <c r="J86" s="77"/>
    </row>
    <row r="87" spans="1:10" x14ac:dyDescent="0.25">
      <c r="A87" s="58"/>
      <c r="B87" s="63"/>
      <c r="C87" s="63"/>
      <c r="D87" s="64"/>
      <c r="E87" s="64"/>
      <c r="F87" s="64"/>
      <c r="G87" s="64"/>
      <c r="H87" s="77"/>
      <c r="I87" s="64"/>
      <c r="J87" s="77"/>
    </row>
    <row r="88" spans="1:10" x14ac:dyDescent="0.25">
      <c r="A88" s="58"/>
      <c r="B88" s="63"/>
      <c r="C88" s="63"/>
      <c r="D88" s="64"/>
      <c r="E88" s="64"/>
      <c r="F88" s="64"/>
      <c r="G88" s="64"/>
      <c r="H88" s="77"/>
      <c r="I88" s="64"/>
      <c r="J88" s="77"/>
    </row>
    <row r="89" spans="1:10" x14ac:dyDescent="0.25">
      <c r="B89" s="63"/>
      <c r="C89" s="63"/>
      <c r="D89" s="64"/>
      <c r="E89" s="64"/>
      <c r="F89" s="64"/>
      <c r="G89" s="64"/>
      <c r="H89" s="77"/>
      <c r="I89" s="64"/>
      <c r="J89" s="77"/>
    </row>
  </sheetData>
  <mergeCells count="12">
    <mergeCell ref="C56:J56"/>
    <mergeCell ref="C47:J47"/>
    <mergeCell ref="C48:J48"/>
    <mergeCell ref="C49:J49"/>
    <mergeCell ref="C51:I51"/>
    <mergeCell ref="C53:I53"/>
    <mergeCell ref="C54:I54"/>
    <mergeCell ref="B46:E46"/>
    <mergeCell ref="A1:C1"/>
    <mergeCell ref="B34:J34"/>
    <mergeCell ref="D38:G38"/>
    <mergeCell ref="B45:F4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G16" sqref="G16"/>
    </sheetView>
  </sheetViews>
  <sheetFormatPr defaultRowHeight="14.4" x14ac:dyDescent="0.3"/>
  <cols>
    <col min="1" max="1" width="52.33203125" bestFit="1" customWidth="1"/>
    <col min="2" max="2" width="14.33203125" customWidth="1"/>
    <col min="3" max="3" width="13.109375" customWidth="1"/>
    <col min="5" max="5" width="12.33203125" customWidth="1"/>
    <col min="6" max="6" width="15.44140625" customWidth="1"/>
  </cols>
  <sheetData>
    <row r="1" spans="1:6" x14ac:dyDescent="0.3">
      <c r="A1" s="113" t="s">
        <v>59</v>
      </c>
      <c r="B1" s="113"/>
      <c r="C1" s="113"/>
      <c r="D1" s="113"/>
      <c r="E1" s="113"/>
      <c r="F1" s="81"/>
    </row>
    <row r="2" spans="1:6" x14ac:dyDescent="0.3">
      <c r="A2" s="114" t="s">
        <v>60</v>
      </c>
      <c r="B2" s="114"/>
      <c r="C2" s="114"/>
      <c r="D2" s="114"/>
      <c r="E2" s="114"/>
    </row>
    <row r="3" spans="1:6" ht="27.6" x14ac:dyDescent="0.3">
      <c r="A3" s="82" t="s">
        <v>61</v>
      </c>
      <c r="B3" s="82" t="s">
        <v>62</v>
      </c>
      <c r="C3" s="82" t="s">
        <v>63</v>
      </c>
      <c r="D3" s="83" t="s">
        <v>64</v>
      </c>
      <c r="E3" s="83" t="s">
        <v>13</v>
      </c>
      <c r="F3" s="84" t="s">
        <v>65</v>
      </c>
    </row>
    <row r="4" spans="1:6" x14ac:dyDescent="0.3">
      <c r="A4" s="85" t="s">
        <v>66</v>
      </c>
      <c r="B4" s="86">
        <v>9</v>
      </c>
      <c r="C4" s="87">
        <v>2</v>
      </c>
      <c r="D4" s="88">
        <v>57.95</v>
      </c>
      <c r="E4" s="89">
        <f>+B4*C4*D4</f>
        <v>1043.1000000000001</v>
      </c>
      <c r="F4" s="89">
        <f>+E4/3</f>
        <v>347.70000000000005</v>
      </c>
    </row>
    <row r="5" spans="1:6" x14ac:dyDescent="0.3">
      <c r="A5" s="85" t="s">
        <v>67</v>
      </c>
      <c r="B5" s="86">
        <f>+B4</f>
        <v>9</v>
      </c>
      <c r="C5" s="87">
        <v>5</v>
      </c>
      <c r="D5" s="88">
        <v>57.95</v>
      </c>
      <c r="E5" s="89">
        <f t="shared" ref="E5:E10" si="0">+B5*C5*D5</f>
        <v>2607.75</v>
      </c>
      <c r="F5" s="89">
        <f t="shared" ref="F5:F12" si="1">+E5/3</f>
        <v>869.25</v>
      </c>
    </row>
    <row r="6" spans="1:6" x14ac:dyDescent="0.3">
      <c r="A6" s="85" t="s">
        <v>68</v>
      </c>
      <c r="B6" s="86">
        <f>+B4</f>
        <v>9</v>
      </c>
      <c r="C6" s="87">
        <v>2</v>
      </c>
      <c r="D6" s="88">
        <v>57.95</v>
      </c>
      <c r="E6" s="89">
        <f t="shared" si="0"/>
        <v>1043.1000000000001</v>
      </c>
      <c r="F6" s="89">
        <f t="shared" si="1"/>
        <v>347.70000000000005</v>
      </c>
    </row>
    <row r="7" spans="1:6" x14ac:dyDescent="0.3">
      <c r="A7" s="85" t="s">
        <v>69</v>
      </c>
      <c r="B7" s="86">
        <f>[2]Totals!D14</f>
        <v>7</v>
      </c>
      <c r="C7" s="87">
        <v>5</v>
      </c>
      <c r="D7" s="88">
        <v>57.95</v>
      </c>
      <c r="E7" s="89">
        <f t="shared" si="0"/>
        <v>2028.25</v>
      </c>
      <c r="F7" s="89">
        <f t="shared" si="1"/>
        <v>676.08333333333337</v>
      </c>
    </row>
    <row r="8" spans="1:6" x14ac:dyDescent="0.3">
      <c r="A8" s="85" t="s">
        <v>70</v>
      </c>
      <c r="B8" s="90">
        <v>18</v>
      </c>
      <c r="C8" s="87">
        <v>4</v>
      </c>
      <c r="D8" s="88">
        <v>57.95</v>
      </c>
      <c r="E8" s="89">
        <f t="shared" si="0"/>
        <v>4172.4000000000005</v>
      </c>
      <c r="F8" s="89">
        <f t="shared" si="1"/>
        <v>1390.8000000000002</v>
      </c>
    </row>
    <row r="9" spans="1:6" x14ac:dyDescent="0.3">
      <c r="A9" s="85" t="s">
        <v>71</v>
      </c>
      <c r="B9" s="90">
        <v>4</v>
      </c>
      <c r="C9" s="87">
        <v>4</v>
      </c>
      <c r="D9" s="88">
        <v>57.95</v>
      </c>
      <c r="E9" s="89">
        <f t="shared" si="0"/>
        <v>927.2</v>
      </c>
      <c r="F9" s="89">
        <f t="shared" si="1"/>
        <v>309.06666666666666</v>
      </c>
    </row>
    <row r="10" spans="1:6" x14ac:dyDescent="0.3">
      <c r="A10" s="85" t="s">
        <v>72</v>
      </c>
      <c r="B10" s="86">
        <v>15</v>
      </c>
      <c r="C10" s="87">
        <v>3</v>
      </c>
      <c r="D10" s="88">
        <v>57.95</v>
      </c>
      <c r="E10" s="89">
        <f t="shared" si="0"/>
        <v>2607.75</v>
      </c>
      <c r="F10" s="89">
        <f t="shared" si="1"/>
        <v>869.25</v>
      </c>
    </row>
    <row r="11" spans="1:6" x14ac:dyDescent="0.3">
      <c r="A11" s="85"/>
      <c r="B11" s="87"/>
      <c r="C11" s="87"/>
      <c r="D11" s="88"/>
      <c r="E11" s="89"/>
      <c r="F11" s="89"/>
    </row>
    <row r="12" spans="1:6" x14ac:dyDescent="0.3">
      <c r="A12" s="85" t="s">
        <v>5</v>
      </c>
      <c r="B12" s="85"/>
      <c r="C12" s="85"/>
      <c r="D12" s="85"/>
      <c r="E12" s="89">
        <f>SUM(E4:E11)</f>
        <v>14429.550000000003</v>
      </c>
      <c r="F12" s="89">
        <f t="shared" si="1"/>
        <v>4809.8500000000013</v>
      </c>
    </row>
    <row r="13" spans="1:6" x14ac:dyDescent="0.3">
      <c r="A13" s="91"/>
      <c r="B13" s="91"/>
      <c r="C13" s="91"/>
      <c r="D13" s="91"/>
      <c r="E13" s="91"/>
    </row>
    <row r="14" spans="1:6" x14ac:dyDescent="0.3">
      <c r="A14" s="92" t="s">
        <v>74</v>
      </c>
      <c r="B14" s="91"/>
      <c r="C14" s="91"/>
      <c r="D14" s="91"/>
      <c r="E14" s="91"/>
    </row>
    <row r="15" spans="1:6" x14ac:dyDescent="0.3">
      <c r="A15" s="92" t="s">
        <v>73</v>
      </c>
    </row>
    <row r="16" spans="1:6" x14ac:dyDescent="0.3">
      <c r="A16" s="92"/>
    </row>
    <row r="18" spans="1:6" x14ac:dyDescent="0.3">
      <c r="A18" s="93"/>
      <c r="B18" s="112"/>
      <c r="C18" s="115"/>
      <c r="D18" s="115"/>
      <c r="E18" s="115"/>
      <c r="F18" s="91"/>
    </row>
  </sheetData>
  <mergeCells count="3">
    <mergeCell ref="A1:E1"/>
    <mergeCell ref="A2:E2"/>
    <mergeCell ref="B18:E18"/>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Average Year</vt:lpstr>
      <vt:lpstr>Federal Government Cost </vt:lpstr>
    </vt:vector>
  </TitlesOfParts>
  <Company>USDA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Petok, Frederick - RD, Washington, DC</dc:creator>
  <cp:lastModifiedBy>Brown, Kimble - RD, Washington, DC</cp:lastModifiedBy>
  <cp:lastPrinted>2017-05-19T17:41:56Z</cp:lastPrinted>
  <dcterms:created xsi:type="dcterms:W3CDTF">2017-05-18T14:01:52Z</dcterms:created>
  <dcterms:modified xsi:type="dcterms:W3CDTF">2017-10-05T15:18:15Z</dcterms:modified>
</cp:coreProperties>
</file>