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360" yWindow="30" windowWidth="11670" windowHeight="5640" tabRatio="799"/>
  </bookViews>
  <sheets>
    <sheet name="Instructions" sheetId="10" r:id="rId1"/>
    <sheet name="Criteria by Prog Type" sheetId="7" r:id="rId2"/>
    <sheet name="S &amp; U " sheetId="9" r:id="rId3"/>
    <sheet name="Land Calc" sheetId="13" r:id="rId4"/>
    <sheet name="Other Fees" sheetId="16" r:id="rId5"/>
    <sheet name="Repl Cost" sheetId="14" r:id="rId6"/>
    <sheet name="S &amp; U NC, SR, BR, 241a" sheetId="3" r:id="rId7"/>
    <sheet name="MILC Pg 1" sheetId="4" r:id="rId8"/>
    <sheet name="MILC Pg 2" sheetId="8" r:id="rId9"/>
  </sheets>
  <definedNames>
    <definedName name="_xlnm.Print_Area" localSheetId="7">'MILC Pg 1'!$A$1:$G$53</definedName>
    <definedName name="_xlnm.Print_Area" localSheetId="8">'MILC Pg 2'!$A$1:$G$60</definedName>
    <definedName name="rate">#REF!</definedName>
    <definedName name="term">#REF!</definedName>
    <definedName name="termy">#REF!</definedName>
  </definedNames>
  <calcPr calcId="145621"/>
</workbook>
</file>

<file path=xl/calcChain.xml><?xml version="1.0" encoding="utf-8"?>
<calcChain xmlns="http://schemas.openxmlformats.org/spreadsheetml/2006/main">
  <c r="C3" i="8" l="1"/>
  <c r="C7" i="8"/>
  <c r="G8" i="8"/>
  <c r="B4" i="9"/>
  <c r="C43" i="8"/>
  <c r="F44" i="4"/>
  <c r="C31" i="16"/>
  <c r="B20" i="14"/>
  <c r="C15" i="16"/>
  <c r="B19" i="14"/>
  <c r="B5" i="4"/>
  <c r="B4" i="4"/>
  <c r="B3" i="4"/>
  <c r="B6" i="3"/>
  <c r="B5" i="3"/>
  <c r="B4" i="3"/>
  <c r="B6" i="9"/>
  <c r="B5" i="9"/>
  <c r="F34" i="8"/>
  <c r="F35" i="8"/>
  <c r="D34" i="4"/>
  <c r="B34" i="4"/>
  <c r="E24" i="4"/>
  <c r="E17" i="4"/>
  <c r="B4" i="14"/>
  <c r="B6" i="14"/>
  <c r="C45" i="3"/>
  <c r="C43" i="3"/>
  <c r="C41" i="3"/>
  <c r="C40" i="3"/>
  <c r="C39" i="3"/>
  <c r="C38" i="3"/>
  <c r="C37" i="3"/>
  <c r="C36" i="3"/>
  <c r="C31" i="3"/>
  <c r="C30" i="3"/>
  <c r="C29" i="3"/>
  <c r="C28" i="3"/>
  <c r="C27" i="3"/>
  <c r="C26" i="3"/>
  <c r="C25" i="3"/>
  <c r="C24" i="3"/>
  <c r="C23" i="3"/>
  <c r="B43" i="14"/>
  <c r="B38" i="14"/>
  <c r="B10" i="14"/>
  <c r="C22" i="3"/>
  <c r="B21" i="14"/>
  <c r="C46" i="3"/>
  <c r="B25" i="13"/>
  <c r="B51" i="14"/>
  <c r="B11" i="13"/>
  <c r="E31" i="4"/>
  <c r="F32" i="4"/>
  <c r="F50" i="4"/>
  <c r="F48" i="4"/>
  <c r="C13" i="3"/>
  <c r="C37" i="9"/>
  <c r="C11" i="8"/>
  <c r="G14" i="8"/>
  <c r="C14" i="9"/>
  <c r="C45" i="9"/>
  <c r="C64" i="3"/>
  <c r="C19" i="8"/>
  <c r="G21" i="8"/>
  <c r="B16" i="4"/>
  <c r="E16" i="4"/>
  <c r="F18" i="4"/>
  <c r="G19" i="4"/>
  <c r="E23" i="4"/>
  <c r="F25" i="4"/>
  <c r="F22" i="4"/>
  <c r="G37" i="4"/>
  <c r="F33" i="4"/>
  <c r="C47" i="9"/>
  <c r="F34" i="4"/>
  <c r="F35" i="4"/>
  <c r="G36" i="4"/>
  <c r="G38" i="4"/>
  <c r="B30" i="13"/>
  <c r="B33" i="13"/>
  <c r="C21" i="3"/>
  <c r="C51" i="3"/>
  <c r="C66" i="3"/>
  <c r="B23" i="14"/>
  <c r="B50" i="14"/>
  <c r="F43" i="4"/>
  <c r="F45" i="4"/>
  <c r="F47" i="4"/>
  <c r="F51" i="4"/>
  <c r="G52" i="4"/>
  <c r="B53" i="14"/>
  <c r="B12" i="4"/>
  <c r="F12" i="4"/>
  <c r="F29" i="8"/>
  <c r="G36" i="8"/>
  <c r="C41" i="8"/>
  <c r="C68" i="3"/>
  <c r="G26" i="4"/>
</calcChain>
</file>

<file path=xl/comments1.xml><?xml version="1.0" encoding="utf-8"?>
<comments xmlns="http://schemas.openxmlformats.org/spreadsheetml/2006/main">
  <authors>
    <author>atpotts</author>
  </authors>
  <commentList>
    <comment ref="H8" authorId="0">
      <text>
        <r>
          <rPr>
            <b/>
            <sz val="9"/>
            <color indexed="81"/>
            <rFont val="Tahoma"/>
            <family val="2"/>
          </rPr>
          <t>Used for Acquisition Projects</t>
        </r>
      </text>
    </comment>
    <comment ref="I8" authorId="0">
      <text>
        <r>
          <rPr>
            <sz val="9"/>
            <color indexed="81"/>
            <rFont val="Tahoma"/>
            <family val="2"/>
          </rPr>
          <t xml:space="preserve">Used for Refinances
</t>
        </r>
      </text>
    </comment>
  </commentList>
</comments>
</file>

<file path=xl/comments2.xml><?xml version="1.0" encoding="utf-8"?>
<comments xmlns="http://schemas.openxmlformats.org/spreadsheetml/2006/main">
  <authors>
    <author>h56877</author>
    <author>Gary S. Golding</author>
  </authors>
  <commentList>
    <comment ref="B11" authorId="0">
      <text>
        <r>
          <rPr>
            <sz val="8"/>
            <color indexed="81"/>
            <rFont val="Tahoma"/>
            <family val="2"/>
          </rPr>
          <t>Interest rate premiums may only be applied on behalf of the borrower to prepayment penalties and reserves for replacement.  The transaction costs in MILC Criterion H are reduced by the amount of the interest rate premium.</t>
        </r>
      </text>
    </comment>
    <comment ref="B18" authorId="1">
      <text>
        <r>
          <rPr>
            <sz val="8"/>
            <color indexed="81"/>
            <rFont val="Tahoma"/>
            <family val="2"/>
          </rPr>
          <t>Use detailed guidance from email blasts, mortgagee letters, etc. to determine this figure.</t>
        </r>
      </text>
    </comment>
    <comment ref="B20" authorId="0">
      <text>
        <r>
          <rPr>
            <sz val="8"/>
            <color indexed="81"/>
            <rFont val="Tahoma"/>
            <family val="2"/>
          </rPr>
          <t>This does not include any R4R transfer.</t>
        </r>
      </text>
    </comment>
    <comment ref="B27" authorId="1">
      <text>
        <r>
          <rPr>
            <sz val="8"/>
            <color indexed="81"/>
            <rFont val="Tahoma"/>
            <family val="2"/>
          </rPr>
          <t>If this is included in the financing/placement fee percentage calculation please detail the dollars here.</t>
        </r>
      </text>
    </comment>
  </commentList>
</comments>
</file>

<file path=xl/comments3.xml><?xml version="1.0" encoding="utf-8"?>
<comments xmlns="http://schemas.openxmlformats.org/spreadsheetml/2006/main">
  <authors>
    <author>Gary S. Golding</author>
  </authors>
  <commentList>
    <comment ref="B22" authorId="0">
      <text>
        <r>
          <rPr>
            <sz val="8"/>
            <color indexed="81"/>
            <rFont val="Tahoma"/>
            <family val="2"/>
          </rPr>
          <t xml:space="preserve">Required for cost plus contracts
</t>
        </r>
      </text>
    </comment>
  </commentList>
</comments>
</file>

<file path=xl/comments4.xml><?xml version="1.0" encoding="utf-8"?>
<comments xmlns="http://schemas.openxmlformats.org/spreadsheetml/2006/main">
  <authors>
    <author>Gary S. Golding</author>
  </authors>
  <commentList>
    <comment ref="A31" authorId="0">
      <text>
        <r>
          <rPr>
            <sz val="8"/>
            <color indexed="81"/>
            <rFont val="Tahoma"/>
            <family val="2"/>
          </rPr>
          <t>Use detailed guidance from email blasts, mortgagee letters, etc. to determine this figure.</t>
        </r>
      </text>
    </comment>
    <comment ref="A35" authorId="0">
      <text>
        <r>
          <rPr>
            <sz val="8"/>
            <color indexed="81"/>
            <rFont val="Tahoma"/>
            <family val="2"/>
          </rPr>
          <t>Use detailed guidance from email blasts, mortgagee letters, etc. to determine this figure.</t>
        </r>
      </text>
    </comment>
    <comment ref="A37" authorId="0">
      <text>
        <r>
          <rPr>
            <sz val="8"/>
            <color indexed="81"/>
            <rFont val="Tahoma"/>
            <family val="2"/>
          </rPr>
          <t>Survey may be in Borrower's Other Fees or included in this line item.  If it is included here indicate that in lender narrative.</t>
        </r>
      </text>
    </comment>
    <comment ref="A41" authorId="0">
      <text>
        <r>
          <rPr>
            <sz val="8"/>
            <color indexed="81"/>
            <rFont val="Tahoma"/>
            <family val="2"/>
          </rPr>
          <t>Details should be provided in the lender narrative.</t>
        </r>
      </text>
    </comment>
    <comment ref="A46" authorId="0">
      <text>
        <r>
          <rPr>
            <sz val="8"/>
            <color indexed="81"/>
            <rFont val="Tahoma"/>
            <family val="2"/>
          </rPr>
          <t xml:space="preserve">Rehab only
</t>
        </r>
      </text>
    </comment>
    <comment ref="A47" authorId="0">
      <text>
        <r>
          <rPr>
            <sz val="8"/>
            <color indexed="81"/>
            <rFont val="Tahoma"/>
            <family val="2"/>
          </rPr>
          <t>Rehab only--a budget should be provided indicating budget number of relocations and detailed cost estimates.</t>
        </r>
      </text>
    </comment>
    <comment ref="A48" authorId="0">
      <text>
        <r>
          <rPr>
            <sz val="8"/>
            <color indexed="81"/>
            <rFont val="Tahoma"/>
            <family val="2"/>
          </rPr>
          <t>Rehab only</t>
        </r>
      </text>
    </comment>
    <comment ref="A49" authorId="0">
      <text>
        <r>
          <rPr>
            <sz val="8"/>
            <color indexed="81"/>
            <rFont val="Tahoma"/>
            <family val="2"/>
          </rPr>
          <t xml:space="preserve">Repairs in SR or BR should be included here.
</t>
        </r>
      </text>
    </comment>
    <comment ref="A51" authorId="0">
      <text>
        <r>
          <rPr>
            <sz val="8"/>
            <color indexed="81"/>
            <rFont val="Tahoma"/>
            <family val="2"/>
          </rPr>
          <t xml:space="preserve">"As is" Value for Rehab projects
</t>
        </r>
      </text>
    </comment>
  </commentList>
</comments>
</file>

<file path=xl/comments5.xml><?xml version="1.0" encoding="utf-8"?>
<comments xmlns="http://schemas.openxmlformats.org/spreadsheetml/2006/main">
  <authors>
    <author>Gary S. Golding</author>
  </authors>
  <commentList>
    <comment ref="B10" authorId="0">
      <text>
        <r>
          <rPr>
            <sz val="8"/>
            <color indexed="81"/>
            <rFont val="Tahoma"/>
            <family val="2"/>
          </rPr>
          <t>Not applicable for new construction</t>
        </r>
      </text>
    </comment>
    <comment ref="B29" authorId="0">
      <text>
        <r>
          <rPr>
            <sz val="8"/>
            <color indexed="81"/>
            <rFont val="Tahoma"/>
            <family val="2"/>
          </rPr>
          <t>during construction period</t>
        </r>
      </text>
    </comment>
    <comment ref="B30" authorId="0">
      <text>
        <r>
          <rPr>
            <sz val="8"/>
            <color indexed="81"/>
            <rFont val="Tahoma"/>
            <family val="2"/>
          </rPr>
          <t>during construction period</t>
        </r>
      </text>
    </comment>
    <comment ref="B31" authorId="0">
      <text>
        <r>
          <rPr>
            <sz val="8"/>
            <color indexed="81"/>
            <rFont val="Tahoma"/>
            <family val="2"/>
          </rPr>
          <t>during construction period</t>
        </r>
      </text>
    </comment>
  </commentList>
</comments>
</file>

<file path=xl/comments6.xml><?xml version="1.0" encoding="utf-8"?>
<comments xmlns="http://schemas.openxmlformats.org/spreadsheetml/2006/main">
  <authors>
    <author>h56877</author>
    <author>Gary S. Golding</author>
  </authors>
  <commentList>
    <comment ref="B12" authorId="0">
      <text>
        <r>
          <rPr>
            <b/>
            <sz val="8"/>
            <color indexed="81"/>
            <rFont val="Tahoma"/>
            <family val="2"/>
          </rPr>
          <t>241(a): if building an addition, only use replacement cost of the addition</t>
        </r>
      </text>
    </comment>
    <comment ref="A13" authorId="0">
      <text>
        <r>
          <rPr>
            <b/>
            <sz val="8"/>
            <color indexed="81"/>
            <rFont val="Tahoma"/>
            <family val="2"/>
          </rPr>
          <t>When land is leased, enter the optional purchase price specified in the 92070M.</t>
        </r>
      </text>
    </comment>
    <comment ref="D22" authorId="1">
      <text>
        <r>
          <rPr>
            <sz val="11"/>
            <color indexed="81"/>
            <rFont val="Tahoma"/>
            <family val="2"/>
          </rPr>
          <t>Use the OHP Loan to Value Limit for the program and project type</t>
        </r>
        <r>
          <rPr>
            <b/>
            <sz val="8"/>
            <color indexed="81"/>
            <rFont val="Tahoma"/>
            <family val="2"/>
          </rPr>
          <t xml:space="preserve">
</t>
        </r>
        <r>
          <rPr>
            <sz val="8"/>
            <color indexed="81"/>
            <rFont val="Tahoma"/>
            <family val="2"/>
          </rPr>
          <t xml:space="preserve">
</t>
        </r>
      </text>
    </comment>
    <comment ref="A23" authorId="0">
      <text>
        <r>
          <rPr>
            <b/>
            <sz val="8"/>
            <color indexed="81"/>
            <rFont val="Tahoma"/>
            <family val="2"/>
          </rPr>
          <t>When land is leased, enter the optional purchase price specified in the 92070M.</t>
        </r>
      </text>
    </comment>
    <comment ref="D23" authorId="1">
      <text>
        <r>
          <rPr>
            <sz val="12"/>
            <color indexed="81"/>
            <rFont val="Tahoma"/>
            <family val="2"/>
          </rPr>
          <t>Use the OHP Loan to Value Limit for the program and project type</t>
        </r>
        <r>
          <rPr>
            <b/>
            <sz val="8"/>
            <color indexed="81"/>
            <rFont val="Tahoma"/>
            <family val="2"/>
          </rPr>
          <t xml:space="preserve">
</t>
        </r>
        <r>
          <rPr>
            <sz val="8"/>
            <color indexed="81"/>
            <rFont val="Tahoma"/>
            <family val="2"/>
          </rPr>
          <t xml:space="preserve">
</t>
        </r>
      </text>
    </comment>
    <comment ref="A33" authorId="1">
      <text>
        <r>
          <rPr>
            <sz val="12"/>
            <color indexed="81"/>
            <rFont val="Times New Roman"/>
            <family val="1"/>
          </rPr>
          <t>Use Lender's Underwritten NOI</t>
        </r>
        <r>
          <rPr>
            <sz val="8"/>
            <color indexed="81"/>
            <rFont val="Tahoma"/>
            <family val="2"/>
          </rPr>
          <t xml:space="preserve">
</t>
        </r>
      </text>
    </comment>
    <comment ref="B33" authorId="0">
      <text>
        <r>
          <rPr>
            <b/>
            <sz val="10"/>
            <color indexed="81"/>
            <rFont val="Tahoma"/>
            <family val="2"/>
          </rPr>
          <t xml:space="preserve">223(d): insert </t>
        </r>
        <r>
          <rPr>
            <sz val="10"/>
            <color indexed="81"/>
            <rFont val="Tahoma"/>
            <family val="2"/>
          </rPr>
          <t>NOI less existing debt service
241(a): insert incremental NOI for new additions</t>
        </r>
      </text>
    </comment>
    <comment ref="D33" authorId="0">
      <text>
        <r>
          <rPr>
            <sz val="10"/>
            <color indexed="81"/>
            <rFont val="Tahoma"/>
            <family val="2"/>
          </rPr>
          <t>Use 1.11 for 223(d)</t>
        </r>
        <r>
          <rPr>
            <b/>
            <sz val="8"/>
            <color indexed="81"/>
            <rFont val="Tahoma"/>
            <family val="2"/>
          </rPr>
          <t xml:space="preserve">
</t>
        </r>
      </text>
    </comment>
    <comment ref="D37" authorId="1">
      <text>
        <r>
          <rPr>
            <sz val="10"/>
            <color indexed="81"/>
            <rFont val="Tahoma"/>
            <family val="2"/>
          </rPr>
          <t>Debt service constant for the abatement period</t>
        </r>
      </text>
    </comment>
    <comment ref="D48" authorId="1">
      <text>
        <r>
          <rPr>
            <sz val="12"/>
            <color indexed="81"/>
            <rFont val="Tahoma"/>
            <family val="2"/>
          </rPr>
          <t>95% Non-Profit</t>
        </r>
      </text>
    </comment>
    <comment ref="D50" authorId="1">
      <text>
        <r>
          <rPr>
            <sz val="10"/>
            <color indexed="81"/>
            <rFont val="Tahoma"/>
            <family val="2"/>
          </rPr>
          <t>100% if refinance and 90% if purchase
by for-profit borrowers and 95% if purchase by non-profit borrowers</t>
        </r>
      </text>
    </comment>
  </commentList>
</comments>
</file>

<file path=xl/comments7.xml><?xml version="1.0" encoding="utf-8"?>
<comments xmlns="http://schemas.openxmlformats.org/spreadsheetml/2006/main">
  <authors>
    <author>Gary S. Golding</author>
    <author>h56877</author>
    <author>atpotts</author>
  </authors>
  <commentList>
    <comment ref="C8" authorId="0">
      <text>
        <r>
          <rPr>
            <sz val="12"/>
            <color indexed="81"/>
            <rFont val="Times New Roman"/>
            <family val="1"/>
          </rPr>
          <t>90% Non-Profit</t>
        </r>
        <r>
          <rPr>
            <b/>
            <sz val="12"/>
            <color indexed="81"/>
            <rFont val="Times New Roman"/>
            <family val="1"/>
          </rPr>
          <t xml:space="preserve">
</t>
        </r>
      </text>
    </comment>
    <comment ref="G23" authorId="0">
      <text>
        <r>
          <rPr>
            <sz val="10"/>
            <color indexed="81"/>
            <rFont val="Tahoma"/>
            <family val="2"/>
          </rPr>
          <t>Use detailed guidance from email blasts, mortgagee letters, etc. to determine this figure</t>
        </r>
        <r>
          <rPr>
            <sz val="8"/>
            <color indexed="81"/>
            <rFont val="Tahoma"/>
            <family val="2"/>
          </rPr>
          <t>.</t>
        </r>
      </text>
    </comment>
    <comment ref="A28" authorId="0">
      <text>
        <r>
          <rPr>
            <sz val="10"/>
            <color indexed="81"/>
            <rFont val="Tahoma"/>
            <family val="2"/>
          </rPr>
          <t>If grants or loans are used for non-mortgageable items details should be provided in the lender narrative.</t>
        </r>
      </text>
    </comment>
    <comment ref="F29" authorId="1">
      <text>
        <r>
          <rPr>
            <sz val="10"/>
            <color indexed="81"/>
            <rFont val="Tahoma"/>
            <family val="2"/>
          </rPr>
          <t>241(a): if building an addition, only use replacement cost of the addition</t>
        </r>
      </text>
    </comment>
    <comment ref="A32" authorId="1">
      <text>
        <r>
          <rPr>
            <b/>
            <sz val="8"/>
            <color indexed="81"/>
            <rFont val="Tahoma"/>
            <family val="2"/>
          </rPr>
          <t>When land is leased, enter the optional purchase price specified in the 92070M.</t>
        </r>
      </text>
    </comment>
    <comment ref="G38" authorId="2">
      <text>
        <r>
          <rPr>
            <sz val="9"/>
            <color indexed="81"/>
            <rFont val="Tahoma"/>
            <family val="2"/>
          </rPr>
          <t>Round down to the nearest $100.</t>
        </r>
      </text>
    </comment>
  </commentList>
</comments>
</file>

<file path=xl/sharedStrings.xml><?xml version="1.0" encoding="utf-8"?>
<sst xmlns="http://schemas.openxmlformats.org/spreadsheetml/2006/main" count="448" uniqueCount="322">
  <si>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</si>
  <si>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</si>
  <si>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</si>
  <si>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</si>
  <si>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</si>
  <si>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</si>
  <si>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</si>
  <si>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</si>
  <si>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</si>
  <si>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</si>
  <si>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</si>
  <si>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</si>
  <si>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</si>
  <si>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</si>
  <si>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</si>
  <si>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</si>
  <si>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</si>
  <si>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 xml:space="preserve">      e. Line a minus line d</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</si>
  <si>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</si>
  <si>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</si>
  <si>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</si>
  <si>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</si>
  <si>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</si>
  <si>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</si>
  <si>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</si>
  <si>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</si>
  <si>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</si>
  <si>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</si>
  <si>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</si>
  <si>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</si>
  <si>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</si>
  <si>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</si>
  <si>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</si>
  <si>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</si>
  <si>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</si>
  <si>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</si>
  <si>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</si>
  <si>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</si>
  <si>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</si>
  <si>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</si>
  <si>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</si>
  <si>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</si>
  <si>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</si>
  <si>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</si>
  <si>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HUD Exam Fee</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</si>
  <si>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</si>
  <si>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</si>
  <si>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</si>
  <si>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</si>
  <si>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</si>
  <si>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</si>
  <si>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</si>
  <si>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</si>
  <si>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</si>
  <si>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</si>
  <si>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</si>
  <si>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</si>
  <si>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</si>
  <si>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</si>
  <si>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a. Total Estimated Development Cost</t>
  </si>
  <si>
    <t xml:space="preserve">      b. Estimated Cost of Off-Site Construction</t>
  </si>
  <si>
    <t xml:space="preserve">      c. Sum of lines a &amp; b</t>
  </si>
  <si>
    <t xml:space="preserve">      d. Grant/Loan funds attributable to R.C. items</t>
  </si>
  <si>
    <t xml:space="preserve">      e. Line c minus line d</t>
  </si>
  <si>
    <t xml:space="preserve">      f. "As Is" Value of Prop. Before Rehab.</t>
  </si>
  <si>
    <t xml:space="preserve">      g. Existing Mortgage Indebtedness (Property Owned) or Purchase Price of Property (to be Acquired)</t>
  </si>
  <si>
    <t xml:space="preserve">      h. Line e plus line f or line g, whichever is less</t>
  </si>
  <si>
    <t xml:space="preserve">      i. Line h </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</si>
  <si>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</si>
  <si>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</si>
  <si>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</si>
  <si>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</si>
  <si>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</si>
  <si>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</si>
  <si>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</si>
  <si>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</si>
  <si>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</si>
  <si>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</si>
  <si>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 Blended Rate</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</si>
  <si>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</si>
  <si>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</si>
  <si>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</si>
  <si>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</si>
  <si>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</si>
  <si>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</si>
  <si>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</si>
  <si>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</si>
  <si>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</si>
  <si>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</si>
  <si>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</si>
  <si>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</si>
  <si>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</si>
  <si>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</si>
  <si>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</si>
  <si>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</si>
  <si>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</si>
  <si>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</si>
  <si>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</si>
  <si>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</si>
  <si>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</si>
  <si>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</si>
  <si>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</si>
  <si>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</si>
  <si>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</si>
  <si>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</si>
  <si>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</si>
  <si>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</si>
  <si>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</si>
  <si>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</si>
  <si>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</si>
  <si>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</si>
  <si>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</si>
  <si>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</si>
  <si>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</si>
  <si>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</si>
  <si>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</si>
  <si>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</si>
  <si>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</si>
  <si>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</si>
  <si>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</si>
  <si>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</si>
  <si>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r>
      <t>or</t>
    </r>
    <r>
      <rPr>
        <sz val="12"/>
        <rFont val="Times New Roman"/>
        <family val="1"/>
      </rPr>
      <t xml:space="preserve"> (iii) existing mortgage indebtedness against the property before rehabilitation:</t>
    </r>
  </si>
  <si>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</si>
  <si>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</si>
  <si>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</si>
  <si>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</si>
  <si>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</si>
  <si>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</si>
  <si>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</si>
  <si>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</si>
  <si>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</si>
  <si>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</si>
  <si>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</si>
  <si>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</si>
  <si>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</si>
  <si>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</si>
  <si>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</si>
  <si>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</si>
  <si>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r>
      <t>(i) "as is" Value,</t>
    </r>
    <r>
      <rPr>
        <b/>
        <sz val="12"/>
        <rFont val="Times New Roman"/>
        <family val="1"/>
      </rPr>
      <t xml:space="preserve"> or</t>
    </r>
    <r>
      <rPr>
        <sz val="12"/>
        <rFont val="Times New Roman"/>
        <family val="1"/>
      </rPr>
      <t xml:space="preserve"> (ii) acquisition cost,</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</si>
  <si>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</si>
  <si>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</si>
  <si>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</si>
  <si>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</si>
  <si>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</si>
  <si>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</si>
  <si>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</si>
  <si>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</si>
  <si>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</si>
  <si>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</si>
  <si>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</si>
  <si>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</si>
  <si>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</si>
  <si>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</si>
  <si>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</si>
  <si>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</si>
  <si>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</si>
  <si>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</si>
  <si>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</si>
  <si>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</si>
  <si>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</si>
  <si>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</si>
  <si>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</si>
  <si>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</si>
  <si>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</si>
  <si>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</si>
  <si>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</si>
  <si>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</si>
  <si>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</si>
  <si>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</si>
  <si>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</si>
  <si>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</si>
  <si>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</si>
  <si>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</si>
  <si>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</si>
  <si>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</si>
  <si>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</si>
  <si>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</si>
  <si>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</si>
  <si>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</si>
  <si>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</si>
  <si>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</si>
  <si>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</si>
  <si>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</si>
  <si>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</si>
  <si>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</si>
  <si>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</si>
  <si>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provide detail (including basis of allocation) below.</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</si>
  <si>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</si>
  <si>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</si>
  <si>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</si>
  <si>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</si>
  <si>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</si>
  <si>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</si>
  <si>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</si>
  <si>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</si>
  <si>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</si>
  <si>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</si>
  <si>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</si>
  <si>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</si>
  <si>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</si>
  <si>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</si>
  <si>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</si>
  <si>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</si>
  <si>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</si>
  <si>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</si>
  <si>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</si>
  <si>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</si>
  <si>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</si>
  <si>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</si>
  <si>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</si>
  <si>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</si>
  <si>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</si>
  <si>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</si>
  <si>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General Contractor General Overhead</t>
  </si>
  <si>
    <t>General Contractor Profit</t>
  </si>
  <si>
    <t>Architect Design Fee</t>
  </si>
  <si>
    <t>Architect Supervisory Fee</t>
  </si>
  <si>
    <t>General Contractor Other Fees</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</si>
  <si>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</si>
  <si>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</si>
  <si>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</si>
  <si>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</si>
  <si>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</si>
  <si>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</si>
  <si>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</si>
  <si>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</si>
  <si>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</si>
  <si>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HUD Exam (Application) Fee</t>
  </si>
  <si>
    <t>Initial Financing Fee</t>
  </si>
  <si>
    <t>Non-profit Developer's Fee (includes consultant)</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</si>
  <si>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</si>
  <si>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</si>
  <si>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</si>
  <si>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</si>
  <si>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</si>
  <si>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</si>
  <si>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</si>
  <si>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</si>
  <si>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</si>
  <si>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</si>
  <si>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</si>
  <si>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</si>
  <si>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</si>
  <si>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</si>
  <si>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</si>
  <si>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</si>
  <si>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</si>
  <si>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</si>
  <si>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be included as part of the application and attached to the HUD-92264a-OHP as an exhibit.</t>
  </si>
  <si>
    <t>The percentage fields in the S &amp; U tab for 223(f), 223(a)(7), 223(d) and 232(i) only drive the</t>
  </si>
  <si>
    <t>Maximum Insurable Mortgage pages.</t>
  </si>
  <si>
    <t>tab are for information purposes only and are not to be attached to the firm commitment.</t>
  </si>
  <si>
    <t>A lender's underwriter signature and date are required for all submissions.</t>
  </si>
  <si>
    <t>ORCF benchmarks should be used for all criteria.   Do not use regulatory percentages.</t>
  </si>
  <si>
    <t>The MILC should reflect existing ORCF benchmarks.    If the requested mortgage amount</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</si>
  <si>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</si>
  <si>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</si>
  <si>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</si>
  <si>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</si>
  <si>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</si>
  <si>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</si>
  <si>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</si>
  <si>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</si>
  <si>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</si>
  <si>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</si>
  <si>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</si>
  <si>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</si>
  <si>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</si>
  <si>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</si>
  <si>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</si>
  <si>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</si>
  <si>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</si>
  <si>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</si>
  <si>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</si>
  <si>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</si>
  <si>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</si>
  <si>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</si>
  <si>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</si>
  <si>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</si>
  <si>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</si>
  <si>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</si>
  <si>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</si>
  <si>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</si>
  <si>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</si>
  <si>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</si>
  <si>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</si>
  <si>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</si>
  <si>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</si>
  <si>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</si>
  <si>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</si>
  <si>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</si>
  <si>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</si>
  <si>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</si>
  <si>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</si>
  <si>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NC, SR, BR and 241a Firm Commitments should include the Land Calculation, Other Fees,</t>
  </si>
  <si>
    <t xml:space="preserve">and Replacement Cost pages, the applicable Sources and Uses page, and the </t>
  </si>
  <si>
    <t>and Sources and Uses tabs before completing the criteria.</t>
  </si>
  <si>
    <t xml:space="preserve">For NC, SR, BR and 241a complete the Land Calculation, Other Fees, Replacement Cost </t>
  </si>
  <si>
    <t>Fields to be completed are shaded in aqua.</t>
  </si>
  <si>
    <t>Contingency</t>
  </si>
  <si>
    <t>Relocation</t>
  </si>
  <si>
    <t>Initial Deposit</t>
  </si>
  <si>
    <t>Existing Reserve for Replacement Deposit</t>
  </si>
  <si>
    <t>Complete the project name, project number, and program type on this page (column D).</t>
  </si>
  <si>
    <t>Grants/Other Loans (Describe)</t>
  </si>
  <si>
    <t>J.  Amount based on Percentage of the Operating Loss</t>
  </si>
  <si>
    <t>Notes:</t>
  </si>
  <si>
    <t>Estimated Liquidated Damages--Construction Contract</t>
  </si>
  <si>
    <t>Incentive Percentage--Construction Contract (if applicable)</t>
  </si>
  <si>
    <t>Estimated Soft Costs--Construction Period</t>
  </si>
  <si>
    <t xml:space="preserve">when the mortgage amount has been determined.     Both percentages and dollars must be </t>
  </si>
  <si>
    <t>provided for all calculations to be completed.</t>
  </si>
  <si>
    <t>Sources and Uses</t>
  </si>
  <si>
    <t>Pursuant to Sections 223(f), 223(a)(7), 223(d) and 232(i)</t>
  </si>
  <si>
    <t>Pursuant to New Construction, Substantial
Rehabilitation, Blended Rate and Section 241(a)</t>
  </si>
  <si>
    <r>
      <t>exceeds the lowest of all applicable criteria a</t>
    </r>
    <r>
      <rPr>
        <b/>
        <sz val="11"/>
        <color indexed="8"/>
        <rFont val="Times New Roman"/>
        <family val="1"/>
      </rPr>
      <t xml:space="preserve"> waiver request</t>
    </r>
    <r>
      <rPr>
        <sz val="11"/>
        <color indexed="8"/>
        <rFont val="Times New Roman"/>
        <family val="1"/>
      </rPr>
      <t xml:space="preserve"> (Form HUD-2-OHP) must</t>
    </r>
  </si>
  <si>
    <t>Schedule of Other Fees to be paid by Borrower</t>
  </si>
  <si>
    <r>
      <rPr>
        <b/>
        <sz val="11"/>
        <color indexed="8"/>
        <rFont val="Calibri"/>
        <family val="2"/>
      </rPr>
      <t>Public reporting</t>
    </r>
    <r>
      <rPr>
        <sz val="11"/>
        <color theme="1"/>
        <rFont val="Calibri"/>
        <family val="2"/>
        <scheme val="minor"/>
      </rPr>
      <t xml:space="preserve"> burden for this collection of information is estimated to average 1.25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
    </r>
    <r>
      <rPr>
        <b/>
        <sz val="11"/>
        <color indexed="8"/>
        <rFont val="Calibri"/>
        <family val="2"/>
      </rPr>
      <t xml:space="preserve">Warning: </t>
    </r>
    <r>
      <rPr>
        <sz val="11"/>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</si>
  <si>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 xml:space="preserve">      b.(1) Optional Purchase Price from 92070M</t>
  </si>
  <si>
    <t xml:space="preserve">      b. Optional Purchase Price from 92070M</t>
  </si>
  <si>
    <t xml:space="preserve">          (3) Optional Purchase Price from 92070M</t>
  </si>
  <si>
    <r>
      <rPr>
        <b/>
        <sz val="8"/>
        <color indexed="8"/>
        <rFont val="Calibri"/>
        <family val="2"/>
      </rPr>
      <t>Public reporting burde</t>
    </r>
    <r>
      <rPr>
        <sz val="8"/>
        <color indexed="8"/>
        <rFont val="Calibri"/>
        <family val="2"/>
      </rPr>
      <t xml:space="preserve">n for this collection of information is estimated to average 2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b/>
        <sz val="8"/>
        <color indexed="8"/>
        <rFont val="Calibri"/>
        <family val="2"/>
      </rPr>
      <t xml:space="preserve">Warning: </t>
    </r>
    <r>
      <rPr>
        <sz val="8"/>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</si>
</sst>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58" x14ac:knownFonts="1">
    <font>
      <sz val="11"/>
      <color theme="1"/>
      <name val="Calibri"/>
      <family val="2"/>
      <scheme val="minor"/>
    </font>
    <font>
      <sz val="8"/>
      <color indexed="81"/>
      <name val="Tahoma"/>
      <family val="2"/>
    </font>
    <font>
      <b/>
      <sz val="8"/>
      <color indexed="81"/>
      <name val="Tahoma"/>
      <family val="2"/>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sz val="9"/>
      <color indexed="81"/>
      <name val="Tahoma"/>
      <family val="2"/>
    </font>
    <font>
      <b/>
      <sz val="9"/>
      <color indexed="81"/>
      <name val="Tahoma"/>
      <family val="2"/>
    </font>
    <font>
      <b/>
      <sz val="12"/>
      <color indexed="81"/>
      <name val="Times New Roman"/>
      <family val="1"/>
    </font>
    <font>
      <b/>
      <sz val="11"/>
      <color indexed="8"/>
      <name val="Times New Roman"/>
      <family val="1"/>
    </font>
    <font>
      <sz val="11"/>
      <color indexed="8"/>
      <name val="Times New Roman"/>
      <family val="1"/>
    </font>
    <font>
      <b/>
      <sz val="8"/>
      <name val="Times New Roman"/>
      <family val="1"/>
    </font>
    <font>
      <sz val="11"/>
      <color indexed="81"/>
      <name val="Tahoma"/>
      <family val="2"/>
    </font>
    <font>
      <b/>
      <sz val="10"/>
      <color indexed="81"/>
      <name val="Tahoma"/>
      <family val="2"/>
    </font>
    <font>
      <sz val="10"/>
      <color indexed="81"/>
      <name val="Tahoma"/>
      <family val="2"/>
    </font>
    <font>
      <sz val="12"/>
      <color indexed="81"/>
      <name val="Tahoma"/>
      <family val="2"/>
    </font>
    <font>
      <sz val="12"/>
      <color indexed="81"/>
      <name val="Times New Roman"/>
      <family val="1"/>
    </font>
    <font>
      <b/>
      <sz val="11"/>
      <color indexed="8"/>
      <name val="Calibri"/>
      <family val="2"/>
    </font>
    <font>
      <b/>
      <sz val="8"/>
      <color indexed="8"/>
      <name val="Calibri"/>
      <family val="2"/>
    </font>
    <font>
      <sz val="8"/>
      <color indexed="8"/>
      <name val="Calibri"/>
      <family val="2"/>
    </font>
    <font>
      <sz val="12"/>
      <color theme="1"/>
      <name val="Times New Roman"/>
      <family val="1"/>
    </font>
    <font>
      <b/>
      <sz val="11"/>
      <color theme="1"/>
      <name val="Times New Roman"/>
      <family val="1"/>
    </font>
    <font>
      <sz val="11"/>
      <color theme="1"/>
      <name val="Times New Roman"/>
      <family val="1"/>
    </font>
    <font>
      <b/>
      <u/>
      <sz val="11"/>
      <color theme="1"/>
      <name val="Times New Roman"/>
      <family val="1"/>
    </font>
    <font>
      <u/>
      <sz val="11"/>
      <color theme="1"/>
      <name val="Times New Roman"/>
      <family val="1"/>
    </font>
    <font>
      <b/>
      <u val="double"/>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2"/>
      <color theme="3"/>
      <name val="Times New Roman"/>
      <family val="1"/>
    </font>
    <font>
      <sz val="10"/>
      <color theme="1"/>
      <name val="Times New Roman"/>
      <family val="1"/>
    </font>
    <font>
      <b/>
      <sz val="16"/>
      <color theme="1"/>
      <name val="Times New Roman"/>
      <family val="1"/>
    </font>
    <font>
      <sz val="10"/>
      <color theme="1"/>
      <name val="Calibri"/>
      <family val="2"/>
      <scheme val="minor"/>
    </font>
  </fonts>
  <fills count="10">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2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s>
  <cellStyleXfs count="48">
    <xf numFmtId="0" fontId="0" fillId="0" borderId="0"/>
    <xf numFmtId="0" fontId="9" fillId="2" borderId="0"/>
    <xf numFmtId="1" fontId="10" fillId="0" borderId="0"/>
    <xf numFmtId="0" fontId="8" fillId="0" borderId="0" applyNumberFormat="0" applyAlignment="0"/>
    <xf numFmtId="0" fontId="11" fillId="0" borderId="0">
      <alignment horizontal="center" wrapText="1"/>
      <protection locked="0"/>
    </xf>
    <xf numFmtId="37" fontId="12" fillId="0" borderId="1"/>
    <xf numFmtId="165" fontId="6" fillId="0" borderId="0" applyFill="0" applyBorder="0" applyAlignment="0"/>
    <xf numFmtId="0" fontId="7" fillId="0" borderId="2">
      <alignment horizontal="center"/>
    </xf>
    <xf numFmtId="43" fontId="3" fillId="0" borderId="0" applyFont="0" applyFill="0" applyBorder="0" applyAlignment="0" applyProtection="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9" fontId="13" fillId="0" borderId="0">
      <protection locked="0"/>
    </xf>
    <xf numFmtId="0" fontId="14" fillId="0" borderId="0" applyNumberFormat="0" applyAlignment="0">
      <alignment horizontal="left"/>
    </xf>
    <xf numFmtId="44" fontId="3" fillId="0" borderId="0" applyFont="0" applyFill="0" applyBorder="0" applyAlignment="0" applyProtection="0"/>
    <xf numFmtId="44" fontId="6" fillId="0" borderId="0"/>
    <xf numFmtId="170" fontId="13" fillId="0" borderId="0">
      <protection locked="0"/>
    </xf>
    <xf numFmtId="0" fontId="13" fillId="0" borderId="0">
      <protection locked="0"/>
    </xf>
    <xf numFmtId="0" fontId="15" fillId="0" borderId="0" applyNumberFormat="0" applyAlignment="0">
      <alignment horizontal="left"/>
    </xf>
    <xf numFmtId="171" fontId="16" fillId="0" borderId="0" applyFont="0" applyFill="0" applyBorder="0" applyAlignment="0" applyProtection="0"/>
    <xf numFmtId="172" fontId="13" fillId="0" borderId="0">
      <protection locked="0"/>
    </xf>
    <xf numFmtId="38" fontId="8" fillId="3" borderId="0" applyNumberFormat="0" applyBorder="0" applyAlignment="0" applyProtection="0"/>
    <xf numFmtId="0" fontId="17" fillId="0" borderId="3" applyNumberFormat="0" applyAlignment="0" applyProtection="0">
      <alignment horizontal="left" vertical="center"/>
    </xf>
    <xf numFmtId="0" fontId="17" fillId="0" borderId="1">
      <alignment horizontal="left" vertical="center"/>
    </xf>
    <xf numFmtId="0" fontId="18" fillId="0" borderId="4">
      <alignment horizontal="center"/>
    </xf>
    <xf numFmtId="0" fontId="18" fillId="0" borderId="0">
      <alignment horizontal="center"/>
    </xf>
    <xf numFmtId="10" fontId="8" fillId="4" borderId="5" applyNumberFormat="0" applyBorder="0" applyAlignment="0" applyProtection="0"/>
    <xf numFmtId="173" fontId="19" fillId="0" borderId="0"/>
    <xf numFmtId="0" fontId="5" fillId="0" borderId="0"/>
    <xf numFmtId="0" fontId="5" fillId="0" borderId="0"/>
    <xf numFmtId="14" fontId="11" fillId="0" borderId="0">
      <alignment horizontal="center" wrapText="1"/>
      <protection locked="0"/>
    </xf>
    <xf numFmtId="10" fontId="6" fillId="0" borderId="0" applyFont="0" applyFill="0" applyBorder="0" applyAlignment="0" applyProtection="0"/>
    <xf numFmtId="0" fontId="10" fillId="0" borderId="0" applyNumberFormat="0" applyFont="0" applyFill="0" applyBorder="0" applyAlignment="0" applyProtection="0">
      <alignment horizontal="left"/>
    </xf>
    <xf numFmtId="15" fontId="10" fillId="0" borderId="0" applyFont="0" applyFill="0" applyBorder="0" applyAlignment="0" applyProtection="0"/>
    <xf numFmtId="4" fontId="10" fillId="0" borderId="0" applyFont="0" applyFill="0" applyBorder="0" applyAlignment="0" applyProtection="0"/>
    <xf numFmtId="0" fontId="20" fillId="0" borderId="4">
      <alignment horizontal="center"/>
    </xf>
    <xf numFmtId="3" fontId="10" fillId="0" borderId="0" applyFont="0" applyFill="0" applyBorder="0" applyAlignment="0" applyProtection="0"/>
    <xf numFmtId="0" fontId="10" fillId="5" borderId="0" applyNumberFormat="0" applyFont="0" applyBorder="0" applyAlignment="0" applyProtection="0"/>
    <xf numFmtId="0" fontId="21" fillId="6" borderId="0" applyNumberFormat="0" applyFont="0" applyBorder="0" applyAlignment="0">
      <alignment horizontal="center"/>
    </xf>
    <xf numFmtId="174" fontId="22" fillId="0" borderId="0" applyNumberFormat="0" applyFill="0" applyBorder="0" applyAlignment="0" applyProtection="0">
      <alignment horizontal="left"/>
    </xf>
    <xf numFmtId="0" fontId="21" fillId="1" borderId="1" applyNumberFormat="0" applyFont="0" applyAlignment="0">
      <alignment horizontal="center"/>
    </xf>
    <xf numFmtId="0" fontId="23" fillId="0" borderId="0" applyNumberFormat="0" applyFill="0" applyBorder="0" applyAlignment="0">
      <alignment horizontal="center"/>
    </xf>
    <xf numFmtId="40" fontId="24" fillId="0" borderId="0" applyBorder="0">
      <alignment horizontal="right"/>
    </xf>
  </cellStyleXfs>
  <cellXfs count="191">
    <xf numFmtId="0" fontId="0" fillId="0" borderId="0" xfId="0"/>
    <xf numFmtId="0" fontId="25" fillId="0" borderId="0" xfId="0" applyFont="1"/>
    <xf numFmtId="0" fontId="43" fillId="0" borderId="0" xfId="0" applyFont="1"/>
    <xf numFmtId="0" fontId="43" fillId="0" borderId="4" xfId="0" applyFont="1" applyBorder="1"/>
    <xf numFmtId="0" fontId="43" fillId="0" borderId="3" xfId="0" applyFont="1" applyBorder="1"/>
    <xf numFmtId="164" fontId="43" fillId="0" borderId="0" xfId="0" applyNumberFormat="1" applyFont="1"/>
    <xf numFmtId="0" fontId="43" fillId="0" borderId="0" xfId="0" applyFont="1" applyAlignment="1">
      <alignment horizontal="center"/>
    </xf>
    <xf numFmtId="9" fontId="43" fillId="0" borderId="0" xfId="0" applyNumberFormat="1" applyFont="1"/>
    <xf numFmtId="0" fontId="27" fillId="0" borderId="0" xfId="34" applyFont="1" applyFill="1"/>
    <xf numFmtId="0" fontId="27" fillId="0" borderId="0" xfId="34" applyFont="1" applyFill="1" applyBorder="1"/>
    <xf numFmtId="0" fontId="27" fillId="0" borderId="0" xfId="34" applyFont="1" applyFill="1" applyBorder="1" applyAlignment="1">
      <alignment horizontal="center"/>
    </xf>
    <xf numFmtId="37" fontId="27" fillId="0" borderId="0" xfId="34" applyNumberFormat="1" applyFont="1" applyFill="1" applyBorder="1"/>
    <xf numFmtId="0" fontId="25" fillId="0" borderId="0" xfId="0" applyFont="1" applyAlignment="1">
      <alignment horizontal="center"/>
    </xf>
    <xf numFmtId="0" fontId="28" fillId="0" borderId="0" xfId="34" applyFont="1" applyFill="1"/>
    <xf numFmtId="0" fontId="27" fillId="0" borderId="0" xfId="34" applyFont="1" applyFill="1" applyBorder="1" applyAlignment="1">
      <alignment horizontal="left"/>
    </xf>
    <xf numFmtId="0" fontId="27" fillId="0" borderId="0" xfId="34" quotePrefix="1" applyFont="1" applyFill="1" applyBorder="1" applyAlignment="1">
      <alignment horizontal="left"/>
    </xf>
    <xf numFmtId="0" fontId="28" fillId="0" borderId="0" xfId="34" applyFont="1" applyFill="1" applyBorder="1"/>
    <xf numFmtId="9" fontId="27" fillId="0" borderId="0" xfId="34" applyNumberFormat="1" applyFont="1" applyFill="1" applyBorder="1"/>
    <xf numFmtId="164" fontId="27" fillId="0" borderId="6" xfId="34" applyNumberFormat="1" applyFont="1" applyFill="1" applyBorder="1"/>
    <xf numFmtId="0" fontId="25" fillId="0" borderId="0" xfId="0" applyFont="1" applyBorder="1"/>
    <xf numFmtId="0" fontId="43" fillId="0" borderId="0" xfId="0" applyFont="1" applyBorder="1"/>
    <xf numFmtId="6" fontId="25" fillId="0" borderId="0" xfId="0" applyNumberFormat="1" applyFont="1" applyBorder="1"/>
    <xf numFmtId="0" fontId="44" fillId="0" borderId="0" xfId="0" applyFont="1"/>
    <xf numFmtId="0" fontId="45" fillId="0" borderId="0" xfId="0" applyFont="1"/>
    <xf numFmtId="0" fontId="46" fillId="0" borderId="0" xfId="0" applyFont="1"/>
    <xf numFmtId="6" fontId="45" fillId="0" borderId="0" xfId="0" applyNumberFormat="1" applyFont="1"/>
    <xf numFmtId="0" fontId="47" fillId="0" borderId="0" xfId="0" applyFont="1"/>
    <xf numFmtId="6" fontId="47" fillId="0" borderId="0" xfId="0" applyNumberFormat="1" applyFont="1"/>
    <xf numFmtId="0" fontId="48" fillId="0" borderId="0" xfId="0" applyFont="1"/>
    <xf numFmtId="0" fontId="49" fillId="0" borderId="0" xfId="0" applyFont="1" applyBorder="1"/>
    <xf numFmtId="0" fontId="43" fillId="0" borderId="7" xfId="0" applyFont="1" applyBorder="1"/>
    <xf numFmtId="164" fontId="26" fillId="0" borderId="8" xfId="0" applyNumberFormat="1" applyFont="1" applyBorder="1"/>
    <xf numFmtId="0" fontId="27" fillId="0" borderId="7" xfId="34" applyFont="1" applyFill="1" applyBorder="1"/>
    <xf numFmtId="37" fontId="27" fillId="0" borderId="7" xfId="34" applyNumberFormat="1" applyFont="1" applyFill="1" applyBorder="1"/>
    <xf numFmtId="164" fontId="43" fillId="0" borderId="7" xfId="0" applyNumberFormat="1" applyFont="1" applyBorder="1"/>
    <xf numFmtId="0" fontId="25" fillId="0" borderId="9" xfId="0" applyFont="1" applyBorder="1"/>
    <xf numFmtId="0" fontId="49" fillId="0" borderId="9" xfId="0" applyFont="1" applyBorder="1"/>
    <xf numFmtId="0" fontId="49" fillId="0" borderId="10" xfId="0" applyFont="1" applyBorder="1"/>
    <xf numFmtId="0" fontId="43" fillId="0" borderId="9" xfId="0" applyFont="1" applyBorder="1"/>
    <xf numFmtId="0" fontId="26" fillId="0" borderId="9" xfId="0" applyFont="1" applyBorder="1"/>
    <xf numFmtId="0" fontId="43" fillId="0" borderId="11" xfId="0" applyFont="1" applyBorder="1"/>
    <xf numFmtId="0" fontId="27" fillId="0" borderId="9" xfId="34" quotePrefix="1" applyFont="1" applyFill="1" applyBorder="1" applyAlignment="1">
      <alignment horizontal="left"/>
    </xf>
    <xf numFmtId="0" fontId="28" fillId="0" borderId="9" xfId="34" quotePrefix="1" applyFont="1" applyFill="1" applyBorder="1" applyAlignment="1">
      <alignment horizontal="left"/>
    </xf>
    <xf numFmtId="0" fontId="27" fillId="0" borderId="9" xfId="34" applyFont="1" applyFill="1" applyBorder="1"/>
    <xf numFmtId="9" fontId="27" fillId="0" borderId="7" xfId="34" applyNumberFormat="1" applyFont="1" applyFill="1" applyBorder="1" applyProtection="1"/>
    <xf numFmtId="6" fontId="28" fillId="0" borderId="8" xfId="34" applyNumberFormat="1" applyFont="1" applyFill="1" applyBorder="1"/>
    <xf numFmtId="0" fontId="28" fillId="0" borderId="9" xfId="34" applyFont="1" applyFill="1" applyBorder="1"/>
    <xf numFmtId="0" fontId="28" fillId="0" borderId="7" xfId="34" applyFont="1" applyFill="1" applyBorder="1"/>
    <xf numFmtId="0" fontId="28" fillId="0" borderId="12" xfId="34" quotePrefix="1" applyFont="1" applyFill="1" applyBorder="1" applyAlignment="1">
      <alignment horizontal="left"/>
    </xf>
    <xf numFmtId="0" fontId="26" fillId="0" borderId="0" xfId="0" applyFont="1" applyBorder="1"/>
    <xf numFmtId="6" fontId="26" fillId="0" borderId="0" xfId="0" applyNumberFormat="1" applyFont="1" applyBorder="1"/>
    <xf numFmtId="0" fontId="25" fillId="0" borderId="0" xfId="0" applyNumberFormat="1" applyFont="1" applyBorder="1"/>
    <xf numFmtId="0" fontId="43" fillId="0" borderId="5" xfId="0" applyFont="1" applyBorder="1" applyAlignment="1">
      <alignment horizontal="center"/>
    </xf>
    <xf numFmtId="0" fontId="43" fillId="0" borderId="13" xfId="0" applyFont="1" applyBorder="1" applyAlignment="1">
      <alignment horizontal="center"/>
    </xf>
    <xf numFmtId="0" fontId="43" fillId="0" borderId="14" xfId="0" applyFont="1" applyBorder="1"/>
    <xf numFmtId="0" fontId="25" fillId="0" borderId="0" xfId="0" applyFont="1" applyBorder="1" applyAlignment="1">
      <alignment horizontal="center"/>
    </xf>
    <xf numFmtId="164" fontId="26" fillId="0" borderId="7" xfId="0" applyNumberFormat="1" applyFont="1" applyBorder="1"/>
    <xf numFmtId="0" fontId="49" fillId="0" borderId="7" xfId="0" applyFont="1" applyBorder="1"/>
    <xf numFmtId="0" fontId="49" fillId="0" borderId="15" xfId="0" applyFont="1" applyBorder="1"/>
    <xf numFmtId="164" fontId="26" fillId="0" borderId="16" xfId="0" applyNumberFormat="1" applyFont="1" applyBorder="1"/>
    <xf numFmtId="44" fontId="27" fillId="0" borderId="0" xfId="34" applyNumberFormat="1" applyFont="1" applyFill="1" applyBorder="1"/>
    <xf numFmtId="6" fontId="27" fillId="0" borderId="6" xfId="34" applyNumberFormat="1" applyFont="1" applyFill="1" applyBorder="1"/>
    <xf numFmtId="164" fontId="27" fillId="0" borderId="1" xfId="34" applyNumberFormat="1" applyFont="1" applyFill="1" applyBorder="1"/>
    <xf numFmtId="164" fontId="27" fillId="7" borderId="6" xfId="34" applyNumberFormat="1" applyFont="1" applyFill="1" applyBorder="1"/>
    <xf numFmtId="164" fontId="27" fillId="7" borderId="5" xfId="34" applyNumberFormat="1" applyFont="1" applyFill="1" applyBorder="1"/>
    <xf numFmtId="164" fontId="27" fillId="0" borderId="5" xfId="34" applyNumberFormat="1" applyFont="1" applyFill="1" applyBorder="1"/>
    <xf numFmtId="0" fontId="27" fillId="7" borderId="6" xfId="34" applyFont="1" applyFill="1" applyBorder="1"/>
    <xf numFmtId="6" fontId="27" fillId="0" borderId="1" xfId="34" applyNumberFormat="1" applyFont="1" applyFill="1" applyBorder="1"/>
    <xf numFmtId="9" fontId="27" fillId="7" borderId="1" xfId="34" applyNumberFormat="1" applyFont="1" applyFill="1" applyBorder="1"/>
    <xf numFmtId="6" fontId="28" fillId="8" borderId="8" xfId="34" applyNumberFormat="1" applyFont="1" applyFill="1" applyBorder="1"/>
    <xf numFmtId="0" fontId="0" fillId="0" borderId="0" xfId="0"/>
    <xf numFmtId="0" fontId="43" fillId="0" borderId="13" xfId="0" applyFont="1" applyBorder="1" applyAlignment="1">
      <alignment wrapText="1"/>
    </xf>
    <xf numFmtId="0" fontId="43" fillId="0" borderId="5" xfId="0" applyFont="1" applyBorder="1" applyAlignment="1">
      <alignment wrapText="1"/>
    </xf>
    <xf numFmtId="10" fontId="43" fillId="0" borderId="0" xfId="0" applyNumberFormat="1" applyFont="1"/>
    <xf numFmtId="0" fontId="50" fillId="0" borderId="0" xfId="0" applyFont="1" applyBorder="1" applyAlignment="1">
      <alignment wrapText="1"/>
    </xf>
    <xf numFmtId="0" fontId="43" fillId="0" borderId="17" xfId="0" applyFont="1" applyBorder="1"/>
    <xf numFmtId="0" fontId="43" fillId="0" borderId="17" xfId="0" applyFont="1" applyBorder="1" applyAlignment="1">
      <alignment horizontal="center" wrapText="1"/>
    </xf>
    <xf numFmtId="0" fontId="0" fillId="0" borderId="0" xfId="0"/>
    <xf numFmtId="0" fontId="0" fillId="0" borderId="0" xfId="0"/>
    <xf numFmtId="0" fontId="49" fillId="0" borderId="0" xfId="0" applyFont="1"/>
    <xf numFmtId="0" fontId="51" fillId="0" borderId="0" xfId="0" applyFont="1"/>
    <xf numFmtId="6" fontId="51" fillId="0" borderId="0" xfId="0" applyNumberFormat="1" applyFont="1"/>
    <xf numFmtId="0" fontId="52" fillId="0" borderId="0" xfId="0" applyFont="1"/>
    <xf numFmtId="6" fontId="43" fillId="0" borderId="0" xfId="0" applyNumberFormat="1" applyFont="1"/>
    <xf numFmtId="6" fontId="25" fillId="7" borderId="0" xfId="0" applyNumberFormat="1" applyFont="1" applyFill="1" applyBorder="1"/>
    <xf numFmtId="0" fontId="53" fillId="0" borderId="0" xfId="0" applyFont="1"/>
    <xf numFmtId="6" fontId="49" fillId="0" borderId="0" xfId="0" applyNumberFormat="1" applyFont="1"/>
    <xf numFmtId="164" fontId="43" fillId="7" borderId="0" xfId="0" applyNumberFormat="1" applyFont="1" applyFill="1"/>
    <xf numFmtId="0" fontId="27" fillId="7" borderId="7" xfId="34" applyFont="1" applyFill="1" applyBorder="1"/>
    <xf numFmtId="49" fontId="45" fillId="0" borderId="0" xfId="0" applyNumberFormat="1" applyFont="1" applyAlignment="1">
      <alignment horizontal="center"/>
    </xf>
    <xf numFmtId="0" fontId="45" fillId="0" borderId="0" xfId="0" applyFont="1" applyFill="1" applyBorder="1"/>
    <xf numFmtId="0" fontId="45" fillId="0" borderId="7" xfId="0" applyFont="1" applyBorder="1"/>
    <xf numFmtId="0" fontId="45" fillId="0" borderId="0" xfId="0" applyFont="1" applyBorder="1"/>
    <xf numFmtId="0" fontId="45" fillId="0" borderId="9" xfId="0" applyFont="1" applyBorder="1"/>
    <xf numFmtId="0" fontId="45" fillId="0" borderId="18" xfId="0" applyFont="1" applyBorder="1"/>
    <xf numFmtId="0" fontId="45" fillId="0" borderId="6" xfId="0" applyFont="1" applyBorder="1"/>
    <xf numFmtId="0" fontId="45" fillId="0" borderId="19" xfId="0" applyFont="1" applyBorder="1"/>
    <xf numFmtId="0" fontId="45" fillId="0" borderId="5" xfId="0" applyFont="1" applyBorder="1"/>
    <xf numFmtId="0" fontId="43" fillId="0" borderId="18" xfId="0" applyFont="1" applyBorder="1"/>
    <xf numFmtId="0" fontId="45" fillId="0" borderId="0" xfId="0" applyFont="1"/>
    <xf numFmtId="0" fontId="45" fillId="0" borderId="11" xfId="0" applyFont="1" applyBorder="1"/>
    <xf numFmtId="0" fontId="11" fillId="0" borderId="0" xfId="34" applyFont="1" applyFill="1" applyBorder="1"/>
    <xf numFmtId="0" fontId="11" fillId="0" borderId="0" xfId="34" applyFont="1" applyFill="1" applyBorder="1" applyAlignment="1">
      <alignment horizontal="right"/>
    </xf>
    <xf numFmtId="166" fontId="11" fillId="0" borderId="0" xfId="8" applyNumberFormat="1" applyFont="1" applyFill="1" applyBorder="1"/>
    <xf numFmtId="0" fontId="11" fillId="0" borderId="0" xfId="34" applyFont="1" applyFill="1" applyBorder="1" applyAlignment="1">
      <alignment horizontal="center"/>
    </xf>
    <xf numFmtId="0" fontId="16" fillId="0" borderId="0" xfId="34" applyFont="1" applyBorder="1"/>
    <xf numFmtId="165" fontId="11" fillId="0" borderId="0" xfId="34" quotePrefix="1" applyNumberFormat="1" applyFont="1" applyFill="1" applyBorder="1" applyAlignment="1" applyProtection="1">
      <alignment horizontal="left"/>
    </xf>
    <xf numFmtId="167" fontId="11" fillId="0" borderId="0" xfId="19" applyNumberFormat="1" applyFont="1" applyFill="1" applyBorder="1"/>
    <xf numFmtId="0" fontId="45" fillId="0" borderId="20" xfId="0" applyFont="1" applyBorder="1"/>
    <xf numFmtId="0" fontId="11" fillId="0" borderId="0" xfId="34" applyFont="1" applyFill="1"/>
    <xf numFmtId="0" fontId="11" fillId="0" borderId="0" xfId="34" applyFont="1" applyFill="1" applyAlignment="1">
      <alignment horizontal="center"/>
    </xf>
    <xf numFmtId="0" fontId="34" fillId="0" borderId="0" xfId="34" applyFont="1" applyFill="1" applyBorder="1"/>
    <xf numFmtId="0" fontId="34" fillId="0" borderId="0" xfId="34" applyFont="1" applyFill="1" applyBorder="1" applyAlignment="1">
      <alignment horizontal="center"/>
    </xf>
    <xf numFmtId="0" fontId="44" fillId="0" borderId="15" xfId="0" applyFont="1" applyBorder="1"/>
    <xf numFmtId="0" fontId="44" fillId="0" borderId="11" xfId="0" applyFont="1" applyBorder="1"/>
    <xf numFmtId="0" fontId="45" fillId="0" borderId="21" xfId="0" applyFont="1" applyBorder="1"/>
    <xf numFmtId="0" fontId="44" fillId="0" borderId="9" xfId="0" applyFont="1" applyBorder="1"/>
    <xf numFmtId="0" fontId="44" fillId="0" borderId="0" xfId="0" applyFont="1" applyAlignment="1">
      <alignment horizontal="center"/>
    </xf>
    <xf numFmtId="0" fontId="45" fillId="0" borderId="0" xfId="0" applyFont="1"/>
    <xf numFmtId="0" fontId="45" fillId="0" borderId="0" xfId="0" applyFont="1"/>
    <xf numFmtId="0" fontId="25" fillId="7" borderId="0" xfId="0" applyFont="1" applyFill="1" applyBorder="1"/>
    <xf numFmtId="0" fontId="26" fillId="7" borderId="0" xfId="0" applyFont="1" applyFill="1" applyBorder="1"/>
    <xf numFmtId="0" fontId="49" fillId="0" borderId="11" xfId="0" applyFont="1" applyBorder="1"/>
    <xf numFmtId="0" fontId="49" fillId="0" borderId="22" xfId="0" applyFont="1" applyBorder="1"/>
    <xf numFmtId="0" fontId="45" fillId="0" borderId="0" xfId="0" applyFont="1"/>
    <xf numFmtId="0" fontId="45" fillId="0" borderId="0" xfId="0" applyFont="1"/>
    <xf numFmtId="0" fontId="45" fillId="0" borderId="0" xfId="0" applyFont="1"/>
    <xf numFmtId="0" fontId="25" fillId="9" borderId="0" xfId="0" applyFont="1" applyFill="1" applyBorder="1"/>
    <xf numFmtId="6" fontId="25" fillId="9" borderId="0" xfId="0" applyNumberFormat="1" applyFont="1" applyFill="1" applyBorder="1"/>
    <xf numFmtId="6" fontId="43" fillId="9" borderId="0" xfId="0" applyNumberFormat="1" applyFont="1" applyFill="1" applyBorder="1"/>
    <xf numFmtId="0" fontId="53" fillId="9" borderId="0" xfId="0" applyFont="1" applyFill="1"/>
    <xf numFmtId="0" fontId="43" fillId="7" borderId="21" xfId="0" applyFont="1" applyFill="1" applyBorder="1"/>
    <xf numFmtId="0" fontId="43" fillId="7" borderId="7" xfId="0" applyFont="1" applyFill="1" applyBorder="1"/>
    <xf numFmtId="0" fontId="43" fillId="7" borderId="23" xfId="0" applyFont="1" applyFill="1" applyBorder="1"/>
    <xf numFmtId="164" fontId="43" fillId="9" borderId="0" xfId="0" applyNumberFormat="1" applyFont="1" applyFill="1"/>
    <xf numFmtId="6" fontId="26" fillId="9" borderId="8" xfId="0" applyNumberFormat="1" applyFont="1" applyFill="1" applyBorder="1"/>
    <xf numFmtId="9" fontId="43" fillId="9" borderId="0" xfId="0" applyNumberFormat="1" applyFont="1" applyFill="1"/>
    <xf numFmtId="10" fontId="43" fillId="9" borderId="0" xfId="0" applyNumberFormat="1" applyFont="1" applyFill="1"/>
    <xf numFmtId="0" fontId="43" fillId="9" borderId="0" xfId="0" applyFont="1" applyFill="1"/>
    <xf numFmtId="2" fontId="43" fillId="9" borderId="0" xfId="0" applyNumberFormat="1" applyFont="1" applyFill="1"/>
    <xf numFmtId="164" fontId="27" fillId="9" borderId="6" xfId="34" applyNumberFormat="1" applyFont="1" applyFill="1" applyBorder="1"/>
    <xf numFmtId="164" fontId="27" fillId="9" borderId="0" xfId="34" applyNumberFormat="1" applyFont="1" applyFill="1" applyBorder="1" applyAlignment="1">
      <alignment horizontal="left"/>
    </xf>
    <xf numFmtId="1" fontId="43" fillId="9" borderId="0" xfId="0" applyNumberFormat="1" applyFont="1" applyFill="1"/>
    <xf numFmtId="0" fontId="27" fillId="9" borderId="0" xfId="34" applyFont="1" applyFill="1" applyBorder="1"/>
    <xf numFmtId="6" fontId="27" fillId="9" borderId="6" xfId="19" applyNumberFormat="1" applyFont="1" applyFill="1" applyBorder="1"/>
    <xf numFmtId="6" fontId="27" fillId="9" borderId="6" xfId="34" applyNumberFormat="1" applyFont="1" applyFill="1" applyBorder="1"/>
    <xf numFmtId="6" fontId="28" fillId="9" borderId="8" xfId="34" applyNumberFormat="1" applyFont="1" applyFill="1" applyBorder="1"/>
    <xf numFmtId="164" fontId="27" fillId="9" borderId="1" xfId="34" applyNumberFormat="1" applyFont="1" applyFill="1" applyBorder="1"/>
    <xf numFmtId="0" fontId="43" fillId="9" borderId="8" xfId="0" applyFont="1" applyFill="1" applyBorder="1"/>
    <xf numFmtId="0" fontId="43" fillId="0" borderId="14" xfId="0" applyFont="1" applyBorder="1" applyAlignment="1">
      <alignment horizontal="center" vertical="center" wrapText="1"/>
    </xf>
    <xf numFmtId="0" fontId="0" fillId="0" borderId="0" xfId="0" applyAlignment="1">
      <alignment horizontal="center"/>
    </xf>
    <xf numFmtId="0" fontId="49" fillId="0" borderId="0" xfId="0" applyFont="1" applyAlignment="1">
      <alignment horizontal="center"/>
    </xf>
    <xf numFmtId="0" fontId="0" fillId="9" borderId="0" xfId="0" applyFill="1"/>
    <xf numFmtId="6" fontId="26" fillId="7" borderId="0" xfId="0" applyNumberFormat="1" applyFont="1" applyFill="1" applyBorder="1"/>
    <xf numFmtId="0" fontId="54" fillId="9" borderId="0" xfId="0" applyFont="1" applyFill="1" applyBorder="1"/>
    <xf numFmtId="3" fontId="27" fillId="9" borderId="0" xfId="34" applyNumberFormat="1" applyFont="1" applyFill="1" applyBorder="1"/>
    <xf numFmtId="6" fontId="43" fillId="0" borderId="0" xfId="0" applyNumberFormat="1" applyFont="1" applyBorder="1"/>
    <xf numFmtId="0" fontId="45" fillId="0" borderId="0" xfId="0" applyFont="1"/>
    <xf numFmtId="0" fontId="55" fillId="0" borderId="0" xfId="0" applyFont="1"/>
    <xf numFmtId="0" fontId="55" fillId="0" borderId="0" xfId="0" applyFont="1" applyAlignment="1">
      <alignment wrapText="1"/>
    </xf>
    <xf numFmtId="0" fontId="49" fillId="0" borderId="0" xfId="0" applyFont="1" applyAlignment="1">
      <alignment horizontal="left" vertical="top"/>
    </xf>
    <xf numFmtId="0" fontId="43" fillId="0" borderId="24" xfId="0" applyFont="1" applyBorder="1"/>
    <xf numFmtId="0" fontId="43" fillId="0" borderId="6" xfId="0" applyFont="1" applyBorder="1"/>
    <xf numFmtId="0" fontId="43" fillId="0" borderId="0" xfId="0" applyFont="1" applyBorder="1" applyAlignment="1">
      <alignment horizontal="center" wrapText="1"/>
    </xf>
    <xf numFmtId="0" fontId="52" fillId="0" borderId="15" xfId="0" applyFont="1" applyBorder="1"/>
    <xf numFmtId="0" fontId="43" fillId="0" borderId="21" xfId="0" applyFont="1" applyBorder="1"/>
    <xf numFmtId="0" fontId="55" fillId="0" borderId="9" xfId="0" applyFont="1" applyBorder="1" applyAlignment="1">
      <alignment horizontal="left" vertical="top" wrapText="1"/>
    </xf>
    <xf numFmtId="0" fontId="55" fillId="0" borderId="7" xfId="0" applyFont="1" applyBorder="1"/>
    <xf numFmtId="6" fontId="25" fillId="9" borderId="7" xfId="0" applyNumberFormat="1" applyFont="1" applyFill="1" applyBorder="1"/>
    <xf numFmtId="6" fontId="43" fillId="0" borderId="7" xfId="0" applyNumberFormat="1" applyFont="1" applyBorder="1"/>
    <xf numFmtId="0" fontId="53" fillId="0" borderId="9" xfId="0" applyFont="1" applyBorder="1"/>
    <xf numFmtId="0" fontId="43" fillId="0" borderId="9" xfId="0" applyFont="1" applyFill="1" applyBorder="1"/>
    <xf numFmtId="6" fontId="43" fillId="0" borderId="19" xfId="0" applyNumberFormat="1" applyFont="1" applyBorder="1"/>
    <xf numFmtId="0" fontId="28" fillId="0" borderId="15" xfId="34" applyFont="1" applyFill="1" applyBorder="1"/>
    <xf numFmtId="0" fontId="28" fillId="0" borderId="11" xfId="34" applyFont="1" applyFill="1" applyBorder="1"/>
    <xf numFmtId="0" fontId="28" fillId="0" borderId="21" xfId="34" applyFont="1" applyFill="1" applyBorder="1"/>
    <xf numFmtId="0" fontId="52" fillId="0" borderId="0" xfId="0" applyFont="1" applyBorder="1"/>
    <xf numFmtId="0" fontId="45" fillId="7" borderId="0" xfId="0" applyFont="1" applyFill="1" applyBorder="1"/>
    <xf numFmtId="0" fontId="56" fillId="0" borderId="0" xfId="0" applyFont="1" applyBorder="1"/>
    <xf numFmtId="0" fontId="52" fillId="0" borderId="0" xfId="0" applyFont="1" applyBorder="1" applyAlignment="1">
      <alignment horizontal="left"/>
    </xf>
    <xf numFmtId="10" fontId="43" fillId="9" borderId="0" xfId="0" applyNumberFormat="1" applyFont="1" applyFill="1" applyBorder="1"/>
    <xf numFmtId="10" fontId="27" fillId="9" borderId="0" xfId="0" applyNumberFormat="1" applyFont="1" applyFill="1" applyBorder="1"/>
    <xf numFmtId="0" fontId="27" fillId="0" borderId="9" xfId="0" applyFont="1" applyFill="1" applyBorder="1"/>
    <xf numFmtId="0" fontId="42" fillId="0" borderId="0" xfId="0" applyFont="1" applyAlignment="1">
      <alignment horizontal="left" vertical="top" wrapText="1"/>
    </xf>
    <xf numFmtId="0" fontId="44" fillId="0" borderId="0" xfId="0" applyFont="1" applyAlignment="1">
      <alignment horizontal="left" vertical="top"/>
    </xf>
    <xf numFmtId="0" fontId="55" fillId="0" borderId="0" xfId="0" applyFont="1" applyAlignment="1">
      <alignment vertical="top" wrapText="1"/>
    </xf>
    <xf numFmtId="0" fontId="0" fillId="0" borderId="0" xfId="0" applyAlignment="1">
      <alignment vertical="top" wrapText="1"/>
    </xf>
    <xf numFmtId="0" fontId="55" fillId="0" borderId="0" xfId="0" applyFont="1" applyBorder="1" applyAlignment="1">
      <alignment horizontal="left" vertical="top" wrapText="1"/>
    </xf>
    <xf numFmtId="0" fontId="57" fillId="0" borderId="0" xfId="0" applyFont="1" applyBorder="1" applyAlignment="1">
      <alignment horizontal="left" vertical="top" wrapText="1"/>
    </xf>
    <xf numFmtId="0" fontId="0" fillId="0" borderId="0" xfId="0" applyAlignment="1">
      <alignment wrapText="1"/>
    </xf>
    <xf numFmtId="0" fontId="0" fillId="0" borderId="0" xfId="0" applyFont="1"/>
  </cellXfs>
  <cellStyles count="48">
    <cellStyle name="^SCORE" xfId="1"/>
    <cellStyle name="0" xfId="2"/>
    <cellStyle name="active" xfId="3"/>
    <cellStyle name="args.style" xfId="4"/>
    <cellStyle name="BudgComp" xfId="5"/>
    <cellStyle name="Calc Currency (0)" xfId="6"/>
    <cellStyle name="Column_Title" xfId="7"/>
    <cellStyle name="Comma" xfId="8" builtinId="3"/>
    <cellStyle name="Comma  - Style1" xfId="9"/>
    <cellStyle name="Comma  - Style2" xfId="10"/>
    <cellStyle name="Comma  - Style3" xfId="11"/>
    <cellStyle name="Comma  - Style4" xfId="12"/>
    <cellStyle name="Comma  - Style5" xfId="13"/>
    <cellStyle name="Comma  - Style6" xfId="14"/>
    <cellStyle name="Comma  - Style7" xfId="15"/>
    <cellStyle name="Comma  - Style8" xfId="16"/>
    <cellStyle name="Comma0" xfId="17"/>
    <cellStyle name="Copied" xfId="18"/>
    <cellStyle name="Currency" xfId="19" builtinId="4"/>
    <cellStyle name="Currency$" xfId="20"/>
    <cellStyle name="Currency0" xfId="21"/>
    <cellStyle name="Date" xfId="22"/>
    <cellStyle name="Entered" xfId="23"/>
    <cellStyle name="Euro" xfId="24"/>
    <cellStyle name="Fixed" xfId="25"/>
    <cellStyle name="Grey" xfId="26"/>
    <cellStyle name="Header1" xfId="27"/>
    <cellStyle name="Header2" xfId="28"/>
    <cellStyle name="HEADINGS" xfId="29"/>
    <cellStyle name="HEADINGSTOP" xfId="30"/>
    <cellStyle name="Input [yellow]" xfId="31"/>
    <cellStyle name="Normal" xfId="0" builtinId="0"/>
    <cellStyle name="Normal - Style1" xfId="32"/>
    <cellStyle name="Normal 2" xfId="33"/>
    <cellStyle name="Normal_MIM Calculation" xfId="34"/>
    <cellStyle name="per.style" xfId="35"/>
    <cellStyle name="Percent [2]" xfId="36"/>
    <cellStyle name="PSChar" xfId="37"/>
    <cellStyle name="PSDate" xfId="38"/>
    <cellStyle name="PSDec" xfId="39"/>
    <cellStyle name="PSHeading" xfId="40"/>
    <cellStyle name="PSInt" xfId="41"/>
    <cellStyle name="PSSpacer" xfId="42"/>
    <cellStyle name="regstoresfromspecstores" xfId="43"/>
    <cellStyle name="RevList" xfId="44"/>
    <cellStyle name="SHADEDSTORES" xfId="45"/>
    <cellStyle name="specstores" xfId="46"/>
    <cellStyle name="Subtotal"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tabSelected="1" view="pageLayout" zoomScaleNormal="100" workbookViewId="0">
      <selection activeCell="D3" sqref="D3"/>
    </sheetView>
  </sheetViews>
  <sheetFormatPr defaultRowHeight="15" x14ac:dyDescent="0.25"/>
  <cols>
    <col min="1" max="1" width="4" style="23" customWidth="1"/>
    <col min="2" max="3" width="9.140625" style="23"/>
    <col min="4" max="4" width="9.140625" style="23" customWidth="1"/>
    <col min="5" max="16384" width="9.140625" style="23"/>
  </cols>
  <sheetData>
    <row r="1" spans="1:10" ht="97.5" customHeight="1" x14ac:dyDescent="0.25">
      <c r="A1" s="183" t="s">
        <v>321</v>
      </c>
      <c r="B1" s="184"/>
      <c r="C1" s="184"/>
      <c r="D1" s="184"/>
      <c r="E1" s="184"/>
      <c r="F1" s="184"/>
      <c r="G1" s="184"/>
      <c r="H1" s="184"/>
      <c r="I1" s="184"/>
      <c r="J1" s="184"/>
    </row>
    <row r="2" spans="1:10" s="118" customFormat="1" x14ac:dyDescent="0.25">
      <c r="A2" s="117"/>
      <c r="B2" s="117"/>
      <c r="C2" s="117"/>
      <c r="D2" s="117"/>
      <c r="E2" s="117"/>
      <c r="F2" s="117"/>
      <c r="G2" s="117"/>
      <c r="H2" s="117"/>
      <c r="I2" s="117"/>
      <c r="J2" s="117"/>
    </row>
    <row r="3" spans="1:10" s="118" customFormat="1" ht="15.75" x14ac:dyDescent="0.25">
      <c r="A3" s="117"/>
      <c r="B3" s="117" t="s">
        <v>90</v>
      </c>
      <c r="C3" s="117"/>
      <c r="D3" s="154"/>
      <c r="E3" s="127"/>
      <c r="F3" s="127"/>
      <c r="G3" s="127"/>
      <c r="H3" s="127"/>
      <c r="I3" s="117"/>
      <c r="J3" s="117"/>
    </row>
    <row r="4" spans="1:10" s="118" customFormat="1" ht="15.75" x14ac:dyDescent="0.25">
      <c r="A4" s="117"/>
      <c r="B4" s="117" t="s">
        <v>91</v>
      </c>
      <c r="C4" s="117"/>
      <c r="D4" s="154"/>
      <c r="E4" s="127"/>
      <c r="F4" s="127"/>
      <c r="G4" s="127"/>
      <c r="H4" s="127"/>
      <c r="I4" s="117"/>
      <c r="J4" s="117"/>
    </row>
    <row r="5" spans="1:10" ht="15.75" x14ac:dyDescent="0.25">
      <c r="A5" s="117"/>
      <c r="B5" s="117" t="s">
        <v>113</v>
      </c>
      <c r="C5" s="117"/>
      <c r="D5" s="154"/>
      <c r="E5" s="127"/>
      <c r="F5" s="127"/>
      <c r="G5" s="127"/>
      <c r="H5" s="127"/>
    </row>
    <row r="6" spans="1:10" s="118" customFormat="1" x14ac:dyDescent="0.25">
      <c r="A6" s="117"/>
      <c r="B6" s="117"/>
      <c r="C6" s="117"/>
      <c r="D6" s="117"/>
      <c r="E6" s="117"/>
      <c r="F6" s="117"/>
      <c r="G6" s="117"/>
      <c r="H6" s="117"/>
    </row>
    <row r="7" spans="1:10" x14ac:dyDescent="0.25">
      <c r="B7" s="22" t="s">
        <v>110</v>
      </c>
    </row>
    <row r="8" spans="1:10" s="118" customFormat="1" x14ac:dyDescent="0.25">
      <c r="A8" s="89" t="s">
        <v>105</v>
      </c>
      <c r="B8" s="126" t="s">
        <v>303</v>
      </c>
    </row>
    <row r="9" spans="1:10" s="118" customFormat="1" x14ac:dyDescent="0.25">
      <c r="A9" s="89"/>
      <c r="B9" s="118" t="s">
        <v>257</v>
      </c>
    </row>
    <row r="10" spans="1:10" x14ac:dyDescent="0.25">
      <c r="A10" s="89" t="s">
        <v>106</v>
      </c>
      <c r="B10" s="125" t="s">
        <v>298</v>
      </c>
    </row>
    <row r="11" spans="1:10" x14ac:dyDescent="0.25">
      <c r="A11" s="89" t="s">
        <v>107</v>
      </c>
      <c r="B11" s="23" t="s">
        <v>255</v>
      </c>
    </row>
    <row r="12" spans="1:10" x14ac:dyDescent="0.25">
      <c r="A12" s="89"/>
      <c r="B12" s="23" t="s">
        <v>245</v>
      </c>
    </row>
    <row r="13" spans="1:10" x14ac:dyDescent="0.25">
      <c r="A13" s="89"/>
      <c r="B13" s="125" t="s">
        <v>297</v>
      </c>
    </row>
    <row r="14" spans="1:10" x14ac:dyDescent="0.25">
      <c r="A14" s="89"/>
      <c r="B14" s="125" t="s">
        <v>296</v>
      </c>
    </row>
    <row r="15" spans="1:10" x14ac:dyDescent="0.25">
      <c r="A15" s="89"/>
      <c r="B15" s="23" t="s">
        <v>246</v>
      </c>
    </row>
    <row r="16" spans="1:10" x14ac:dyDescent="0.25">
      <c r="A16" s="89"/>
      <c r="B16" s="23" t="s">
        <v>247</v>
      </c>
    </row>
    <row r="17" spans="1:2" x14ac:dyDescent="0.25">
      <c r="A17" s="89" t="s">
        <v>108</v>
      </c>
      <c r="B17" s="23" t="s">
        <v>253</v>
      </c>
    </row>
    <row r="18" spans="1:2" x14ac:dyDescent="0.25">
      <c r="A18" s="89" t="s">
        <v>109</v>
      </c>
      <c r="B18" s="23" t="s">
        <v>254</v>
      </c>
    </row>
    <row r="19" spans="1:2" x14ac:dyDescent="0.25">
      <c r="A19" s="89"/>
      <c r="B19" s="157" t="s">
        <v>315</v>
      </c>
    </row>
    <row r="20" spans="1:2" x14ac:dyDescent="0.25">
      <c r="A20" s="89"/>
      <c r="B20" s="23" t="s">
        <v>248</v>
      </c>
    </row>
    <row r="21" spans="1:2" x14ac:dyDescent="0.25">
      <c r="A21" s="89" t="s">
        <v>111</v>
      </c>
      <c r="B21" s="23" t="s">
        <v>178</v>
      </c>
    </row>
    <row r="22" spans="1:2" x14ac:dyDescent="0.25">
      <c r="A22" s="89"/>
      <c r="B22" s="23" t="s">
        <v>251</v>
      </c>
    </row>
    <row r="23" spans="1:2" x14ac:dyDescent="0.25">
      <c r="A23" s="89" t="s">
        <v>149</v>
      </c>
      <c r="B23" s="23" t="s">
        <v>148</v>
      </c>
    </row>
    <row r="24" spans="1:2" x14ac:dyDescent="0.25">
      <c r="A24" s="89"/>
      <c r="B24" s="23" t="s">
        <v>147</v>
      </c>
    </row>
    <row r="25" spans="1:2" x14ac:dyDescent="0.25">
      <c r="A25" s="89" t="s">
        <v>177</v>
      </c>
      <c r="B25" s="23" t="s">
        <v>249</v>
      </c>
    </row>
    <row r="26" spans="1:2" x14ac:dyDescent="0.25">
      <c r="A26" s="89"/>
      <c r="B26" s="119" t="s">
        <v>262</v>
      </c>
    </row>
    <row r="27" spans="1:2" s="119" customFormat="1" x14ac:dyDescent="0.25">
      <c r="A27" s="89"/>
      <c r="B27" s="126" t="s">
        <v>310</v>
      </c>
    </row>
    <row r="28" spans="1:2" s="126" customFormat="1" x14ac:dyDescent="0.25">
      <c r="A28" s="89"/>
      <c r="B28" s="126" t="s">
        <v>311</v>
      </c>
    </row>
    <row r="29" spans="1:2" s="119" customFormat="1" x14ac:dyDescent="0.25">
      <c r="A29" s="89" t="s">
        <v>241</v>
      </c>
      <c r="B29" s="124" t="s">
        <v>265</v>
      </c>
    </row>
    <row r="30" spans="1:2" s="124" customFormat="1" x14ac:dyDescent="0.25">
      <c r="A30" s="89"/>
      <c r="B30" s="124" t="s">
        <v>266</v>
      </c>
    </row>
    <row r="31" spans="1:2" x14ac:dyDescent="0.25">
      <c r="A31" s="89" t="s">
        <v>244</v>
      </c>
      <c r="B31" s="90" t="s">
        <v>252</v>
      </c>
    </row>
    <row r="32" spans="1:2" x14ac:dyDescent="0.25">
      <c r="A32" s="89" t="s">
        <v>263</v>
      </c>
      <c r="B32" s="90" t="s">
        <v>243</v>
      </c>
    </row>
    <row r="33" spans="1:2" x14ac:dyDescent="0.25">
      <c r="A33" s="89"/>
      <c r="B33" s="90" t="s">
        <v>242</v>
      </c>
    </row>
    <row r="34" spans="1:2" x14ac:dyDescent="0.25">
      <c r="A34" s="89" t="s">
        <v>264</v>
      </c>
      <c r="B34" s="90" t="s">
        <v>294</v>
      </c>
    </row>
    <row r="35" spans="1:2" x14ac:dyDescent="0.25">
      <c r="A35" s="89"/>
      <c r="B35" s="90" t="s">
        <v>295</v>
      </c>
    </row>
    <row r="36" spans="1:2" x14ac:dyDescent="0.25">
      <c r="A36" s="89"/>
      <c r="B36" s="90" t="s">
        <v>250</v>
      </c>
    </row>
  </sheetData>
  <mergeCells count="1">
    <mergeCell ref="A1:J1"/>
  </mergeCells>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9999-9999 
(exp. mm/dd/yy) </oddHeader>
    <oddFooter>&amp;LPrevious versions obsolete&amp;R form HUD-92264a-ORCF (mm/dd/yyyy)</oddFooter>
  </headerFooter>
  <ignoredErrors>
    <ignoredError sqref="A23 A21 A17:A18 A10:A11 A8 A25 A29 A31:A32 A3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
  <sheetViews>
    <sheetView showGridLines="0" view="pageLayout" zoomScaleNormal="75" workbookViewId="0">
      <selection activeCell="F8" sqref="F8"/>
    </sheetView>
  </sheetViews>
  <sheetFormatPr defaultRowHeight="15" x14ac:dyDescent="0.25"/>
  <cols>
    <col min="1" max="1" width="25.5703125" customWidth="1"/>
    <col min="2" max="2" width="12.85546875" customWidth="1"/>
    <col min="3" max="3" width="11.42578125" customWidth="1"/>
    <col min="4" max="4" width="12.5703125" customWidth="1"/>
    <col min="5" max="5" width="10.85546875" customWidth="1"/>
    <col min="6" max="6" width="13.140625" customWidth="1"/>
    <col min="7" max="7" width="16.140625" customWidth="1"/>
    <col min="8" max="9" width="13.28515625" customWidth="1"/>
    <col min="10" max="10" width="15.28515625" customWidth="1"/>
    <col min="11" max="11" width="11.7109375" customWidth="1"/>
    <col min="12" max="12" width="12.42578125" customWidth="1"/>
    <col min="13" max="13" width="17.28515625" customWidth="1"/>
  </cols>
  <sheetData>
    <row r="1" spans="1:13" s="78" customFormat="1" ht="89.25" customHeight="1" x14ac:dyDescent="0.25"/>
    <row r="2" spans="1:13" ht="128.25" customHeight="1" thickBot="1" x14ac:dyDescent="0.3">
      <c r="A2" s="54"/>
      <c r="B2" s="149" t="s">
        <v>167</v>
      </c>
      <c r="C2" s="149" t="s">
        <v>168</v>
      </c>
      <c r="D2" s="149" t="s">
        <v>169</v>
      </c>
      <c r="E2" s="149" t="s">
        <v>170</v>
      </c>
      <c r="F2" s="149" t="s">
        <v>171</v>
      </c>
      <c r="G2" s="149" t="s">
        <v>172</v>
      </c>
      <c r="H2" s="149" t="s">
        <v>173</v>
      </c>
      <c r="I2" s="149" t="s">
        <v>174</v>
      </c>
      <c r="J2" s="149" t="s">
        <v>175</v>
      </c>
      <c r="K2" s="149" t="s">
        <v>176</v>
      </c>
      <c r="L2" s="149" t="s">
        <v>166</v>
      </c>
      <c r="M2" s="149" t="s">
        <v>165</v>
      </c>
    </row>
    <row r="3" spans="1:13" s="70" customFormat="1" ht="18.75" customHeight="1" thickBot="1" x14ac:dyDescent="0.3">
      <c r="A3" s="75"/>
      <c r="B3" s="76" t="s">
        <v>153</v>
      </c>
      <c r="C3" s="76" t="s">
        <v>154</v>
      </c>
      <c r="D3" s="76" t="s">
        <v>155</v>
      </c>
      <c r="E3" s="76" t="s">
        <v>156</v>
      </c>
      <c r="F3" s="76" t="s">
        <v>157</v>
      </c>
      <c r="G3" s="76" t="s">
        <v>158</v>
      </c>
      <c r="H3" s="76" t="s">
        <v>159</v>
      </c>
      <c r="I3" s="76" t="s">
        <v>160</v>
      </c>
      <c r="J3" s="76" t="s">
        <v>161</v>
      </c>
      <c r="K3" s="76" t="s">
        <v>162</v>
      </c>
      <c r="L3" s="76" t="s">
        <v>163</v>
      </c>
      <c r="M3" s="76" t="s">
        <v>164</v>
      </c>
    </row>
    <row r="4" spans="1:13" ht="38.25" customHeight="1" x14ac:dyDescent="0.25">
      <c r="A4" s="71" t="s">
        <v>77</v>
      </c>
      <c r="B4" s="53" t="s">
        <v>55</v>
      </c>
      <c r="C4" s="53"/>
      <c r="D4" s="53" t="s">
        <v>55</v>
      </c>
      <c r="E4" s="53" t="s">
        <v>55</v>
      </c>
      <c r="F4" s="53" t="s">
        <v>55</v>
      </c>
      <c r="G4" s="53"/>
      <c r="H4" s="53"/>
      <c r="I4" s="53"/>
      <c r="J4" s="53"/>
      <c r="K4" s="53"/>
      <c r="L4" s="53"/>
      <c r="M4" s="53" t="s">
        <v>55</v>
      </c>
    </row>
    <row r="5" spans="1:13" ht="31.5" x14ac:dyDescent="0.25">
      <c r="A5" s="72" t="s">
        <v>256</v>
      </c>
      <c r="B5" s="52" t="s">
        <v>55</v>
      </c>
      <c r="C5" s="52"/>
      <c r="D5" s="52" t="s">
        <v>55</v>
      </c>
      <c r="E5" s="52" t="s">
        <v>55</v>
      </c>
      <c r="F5" s="52" t="s">
        <v>55</v>
      </c>
      <c r="G5" s="52" t="s">
        <v>55</v>
      </c>
      <c r="H5" s="52"/>
      <c r="I5" s="52"/>
      <c r="J5" s="52"/>
      <c r="K5" s="52"/>
      <c r="L5" s="52"/>
      <c r="M5" s="52" t="s">
        <v>55</v>
      </c>
    </row>
    <row r="6" spans="1:13" ht="15.75" x14ac:dyDescent="0.25">
      <c r="A6" s="72" t="s">
        <v>78</v>
      </c>
      <c r="B6" s="52" t="s">
        <v>55</v>
      </c>
      <c r="C6" s="52"/>
      <c r="D6" s="52" t="s">
        <v>55</v>
      </c>
      <c r="E6" s="52" t="s">
        <v>55</v>
      </c>
      <c r="F6" s="52" t="s">
        <v>55</v>
      </c>
      <c r="G6" s="52" t="s">
        <v>55</v>
      </c>
      <c r="H6" s="52"/>
      <c r="I6" s="52"/>
      <c r="J6" s="52"/>
      <c r="K6" s="52"/>
      <c r="L6" s="52"/>
      <c r="M6" s="52" t="s">
        <v>55</v>
      </c>
    </row>
    <row r="7" spans="1:13" ht="15.75" x14ac:dyDescent="0.25">
      <c r="A7" s="72" t="s">
        <v>79</v>
      </c>
      <c r="B7" s="52" t="s">
        <v>55</v>
      </c>
      <c r="C7" s="52"/>
      <c r="D7" s="52" t="s">
        <v>55</v>
      </c>
      <c r="E7" s="52" t="s">
        <v>55</v>
      </c>
      <c r="F7" s="52" t="s">
        <v>55</v>
      </c>
      <c r="G7" s="52"/>
      <c r="H7" s="52"/>
      <c r="I7" s="52"/>
      <c r="J7" s="52" t="s">
        <v>55</v>
      </c>
      <c r="K7" s="52"/>
      <c r="L7" s="52"/>
      <c r="M7" s="52" t="s">
        <v>55</v>
      </c>
    </row>
    <row r="8" spans="1:13" ht="15.75" x14ac:dyDescent="0.25">
      <c r="A8" s="72" t="s">
        <v>80</v>
      </c>
      <c r="B8" s="52" t="s">
        <v>55</v>
      </c>
      <c r="C8" s="52"/>
      <c r="D8" s="52"/>
      <c r="E8" s="52" t="s">
        <v>55</v>
      </c>
      <c r="F8" s="52" t="s">
        <v>55</v>
      </c>
      <c r="G8" s="52"/>
      <c r="H8" s="52" t="s">
        <v>55</v>
      </c>
      <c r="I8" s="52" t="s">
        <v>55</v>
      </c>
      <c r="J8" s="52"/>
      <c r="K8" s="52"/>
      <c r="L8" s="52"/>
      <c r="M8" s="52" t="s">
        <v>55</v>
      </c>
    </row>
    <row r="9" spans="1:13" ht="15.75" x14ac:dyDescent="0.25">
      <c r="A9" s="72" t="s">
        <v>81</v>
      </c>
      <c r="B9" s="52" t="s">
        <v>55</v>
      </c>
      <c r="C9" s="52" t="s">
        <v>55</v>
      </c>
      <c r="D9" s="52"/>
      <c r="E9" s="52"/>
      <c r="F9" s="52"/>
      <c r="G9" s="52"/>
      <c r="H9" s="52"/>
      <c r="I9" s="52" t="s">
        <v>55</v>
      </c>
      <c r="J9" s="52"/>
      <c r="K9" s="52"/>
      <c r="L9" s="52"/>
      <c r="M9" s="52"/>
    </row>
    <row r="10" spans="1:13" ht="15.75" x14ac:dyDescent="0.25">
      <c r="A10" s="72" t="s">
        <v>82</v>
      </c>
      <c r="B10" s="52" t="s">
        <v>55</v>
      </c>
      <c r="C10" s="52"/>
      <c r="D10" s="52"/>
      <c r="E10" s="52"/>
      <c r="F10" s="52" t="s">
        <v>55</v>
      </c>
      <c r="G10" s="52"/>
      <c r="H10" s="52"/>
      <c r="I10" s="52"/>
      <c r="J10" s="52"/>
      <c r="K10" s="52" t="s">
        <v>55</v>
      </c>
      <c r="L10" s="52"/>
      <c r="M10" s="52"/>
    </row>
    <row r="11" spans="1:13" ht="15.75" x14ac:dyDescent="0.25">
      <c r="A11" s="72" t="s">
        <v>102</v>
      </c>
      <c r="B11" s="52" t="s">
        <v>55</v>
      </c>
      <c r="C11" s="52"/>
      <c r="D11" s="52"/>
      <c r="E11" s="52"/>
      <c r="F11" s="52"/>
      <c r="G11" s="52"/>
      <c r="H11" s="52"/>
      <c r="I11" s="52"/>
      <c r="J11" s="52"/>
      <c r="K11" s="52"/>
      <c r="L11" s="52" t="s">
        <v>55</v>
      </c>
      <c r="M11" s="52"/>
    </row>
  </sheetData>
  <printOptions horizontalCentered="1"/>
  <pageMargins left="0.7" right="0.7" top="0.85989583333333297" bottom="0.75" header="0.3" footer="0.3"/>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 9999-9999 
(exp. mm/dd/yy) </oddHeader>
    <oddFooter>&amp;LPrevious versions obsolete&amp;R form HUD-92264a-ORCF (mm/dd/yyyy)</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showGridLines="0" view="pageLayout" zoomScaleNormal="75" workbookViewId="0">
      <selection activeCell="C37" sqref="C37:C41"/>
    </sheetView>
  </sheetViews>
  <sheetFormatPr defaultRowHeight="15" x14ac:dyDescent="0.25"/>
  <cols>
    <col min="1" max="1" width="23.85546875" style="23" customWidth="1"/>
    <col min="2" max="2" width="46.140625" style="23" customWidth="1"/>
    <col min="3" max="3" width="14.42578125" style="23" bestFit="1" customWidth="1"/>
    <col min="4" max="5" width="9.140625" style="23"/>
    <col min="6" max="6" width="32.85546875" style="23" customWidth="1"/>
    <col min="7" max="16384" width="9.140625" style="23"/>
  </cols>
  <sheetData>
    <row r="1" spans="1:11" s="157" customFormat="1" ht="20.25" x14ac:dyDescent="0.3">
      <c r="A1" s="178" t="s">
        <v>312</v>
      </c>
      <c r="B1" s="179"/>
      <c r="C1" s="92"/>
      <c r="D1" s="92"/>
    </row>
    <row r="2" spans="1:11" s="157" customFormat="1" ht="15.75" x14ac:dyDescent="0.25">
      <c r="A2" s="92" t="s">
        <v>313</v>
      </c>
      <c r="B2" s="163"/>
      <c r="C2" s="92"/>
      <c r="D2" s="92"/>
    </row>
    <row r="3" spans="1:11" s="157" customFormat="1" x14ac:dyDescent="0.25">
      <c r="A3" s="92"/>
      <c r="B3" s="92"/>
      <c r="C3" s="92"/>
      <c r="D3" s="92"/>
    </row>
    <row r="4" spans="1:11" ht="15.75" x14ac:dyDescent="0.25">
      <c r="A4" s="49" t="s">
        <v>90</v>
      </c>
      <c r="B4" s="121">
        <f>Instructions!D3</f>
        <v>0</v>
      </c>
      <c r="C4" s="21"/>
      <c r="D4" s="92"/>
    </row>
    <row r="5" spans="1:11" ht="15.75" x14ac:dyDescent="0.25">
      <c r="A5" s="49" t="s">
        <v>91</v>
      </c>
      <c r="B5" s="121">
        <f>Instructions!D4</f>
        <v>0</v>
      </c>
      <c r="C5" s="21"/>
      <c r="D5" s="92"/>
    </row>
    <row r="6" spans="1:11" ht="15.75" x14ac:dyDescent="0.25">
      <c r="A6" s="49" t="s">
        <v>113</v>
      </c>
      <c r="B6" s="121">
        <f>Instructions!D5</f>
        <v>0</v>
      </c>
      <c r="C6" s="21"/>
      <c r="D6" s="92"/>
    </row>
    <row r="7" spans="1:11" s="118" customFormat="1" ht="15.75" x14ac:dyDescent="0.25">
      <c r="A7" s="19"/>
      <c r="B7" s="120"/>
      <c r="C7" s="21"/>
      <c r="D7" s="92"/>
    </row>
    <row r="8" spans="1:11" ht="15.75" x14ac:dyDescent="0.25">
      <c r="A8" s="49" t="s">
        <v>22</v>
      </c>
      <c r="B8" s="19" t="s">
        <v>112</v>
      </c>
      <c r="C8" s="128">
        <v>0</v>
      </c>
      <c r="D8" s="92"/>
    </row>
    <row r="9" spans="1:11" ht="15.75" x14ac:dyDescent="0.25">
      <c r="A9" s="49"/>
      <c r="B9" s="19" t="s">
        <v>88</v>
      </c>
      <c r="C9" s="128">
        <v>0</v>
      </c>
      <c r="D9" s="92"/>
    </row>
    <row r="10" spans="1:11" ht="15.75" x14ac:dyDescent="0.25">
      <c r="A10" s="20"/>
      <c r="B10" s="19" t="s">
        <v>23</v>
      </c>
      <c r="C10" s="128">
        <v>0</v>
      </c>
      <c r="D10" s="92"/>
    </row>
    <row r="11" spans="1:11" ht="15.75" x14ac:dyDescent="0.25">
      <c r="A11" s="20"/>
      <c r="B11" s="19" t="s">
        <v>114</v>
      </c>
      <c r="C11" s="128">
        <v>0</v>
      </c>
      <c r="D11" s="92"/>
      <c r="F11" s="24"/>
    </row>
    <row r="12" spans="1:11" ht="15.75" x14ac:dyDescent="0.25">
      <c r="A12" s="20"/>
      <c r="B12" s="19" t="s">
        <v>104</v>
      </c>
      <c r="C12" s="128">
        <v>0</v>
      </c>
      <c r="D12" s="92"/>
      <c r="F12" s="24"/>
    </row>
    <row r="13" spans="1:11" ht="15.75" x14ac:dyDescent="0.25">
      <c r="A13" s="20"/>
      <c r="B13" s="19" t="s">
        <v>104</v>
      </c>
      <c r="C13" s="128">
        <v>0</v>
      </c>
      <c r="D13" s="92"/>
      <c r="F13" s="24"/>
    </row>
    <row r="14" spans="1:11" ht="15.75" x14ac:dyDescent="0.25">
      <c r="A14" s="20"/>
      <c r="B14" s="49" t="s">
        <v>24</v>
      </c>
      <c r="C14" s="50">
        <f>SUM(C8:C13)</f>
        <v>0</v>
      </c>
      <c r="D14" s="92"/>
      <c r="K14" s="25"/>
    </row>
    <row r="15" spans="1:11" ht="15.75" x14ac:dyDescent="0.25">
      <c r="A15" s="20"/>
      <c r="B15" s="20"/>
      <c r="C15" s="20"/>
      <c r="D15" s="92"/>
      <c r="J15" s="25"/>
    </row>
    <row r="16" spans="1:11" ht="15.75" x14ac:dyDescent="0.25">
      <c r="A16" s="49" t="s">
        <v>25</v>
      </c>
      <c r="B16" s="20"/>
      <c r="C16" s="20"/>
      <c r="D16" s="92"/>
      <c r="F16" s="26"/>
      <c r="G16" s="27"/>
    </row>
    <row r="17" spans="1:11" ht="15.75" x14ac:dyDescent="0.25">
      <c r="A17" s="49"/>
      <c r="B17" s="29" t="s">
        <v>26</v>
      </c>
      <c r="C17" s="20"/>
      <c r="D17" s="92"/>
      <c r="F17" s="22"/>
      <c r="K17" s="28"/>
    </row>
    <row r="18" spans="1:11" ht="15.75" x14ac:dyDescent="0.25">
      <c r="A18" s="49"/>
      <c r="B18" s="20" t="s">
        <v>258</v>
      </c>
      <c r="C18" s="129">
        <v>0</v>
      </c>
      <c r="D18" s="92"/>
      <c r="F18" s="22"/>
    </row>
    <row r="19" spans="1:11" ht="15.75" x14ac:dyDescent="0.25">
      <c r="A19" s="49"/>
      <c r="B19" s="20" t="s">
        <v>89</v>
      </c>
      <c r="C19" s="129">
        <v>0</v>
      </c>
      <c r="D19" s="92"/>
      <c r="J19" s="25"/>
    </row>
    <row r="20" spans="1:11" ht="15.75" x14ac:dyDescent="0.25">
      <c r="A20" s="49"/>
      <c r="B20" s="20" t="s">
        <v>84</v>
      </c>
      <c r="C20" s="129">
        <v>0</v>
      </c>
      <c r="D20" s="92"/>
      <c r="J20" s="25"/>
    </row>
    <row r="21" spans="1:11" s="99" customFormat="1" ht="15.75" x14ac:dyDescent="0.25">
      <c r="A21" s="49"/>
      <c r="B21" s="20" t="s">
        <v>88</v>
      </c>
      <c r="C21" s="129">
        <v>0</v>
      </c>
      <c r="D21" s="92"/>
      <c r="J21" s="25"/>
    </row>
    <row r="22" spans="1:11" ht="15.75" x14ac:dyDescent="0.25">
      <c r="A22" s="19"/>
      <c r="B22" s="20" t="s">
        <v>86</v>
      </c>
      <c r="C22" s="128">
        <v>0</v>
      </c>
      <c r="D22" s="92"/>
    </row>
    <row r="23" spans="1:11" ht="15.75" x14ac:dyDescent="0.25">
      <c r="A23" s="20"/>
      <c r="B23" s="19" t="s">
        <v>36</v>
      </c>
      <c r="C23" s="128">
        <v>0</v>
      </c>
      <c r="D23" s="92"/>
      <c r="J23" s="25"/>
    </row>
    <row r="24" spans="1:11" ht="15.75" x14ac:dyDescent="0.25">
      <c r="A24" s="20"/>
      <c r="B24" s="19" t="s">
        <v>38</v>
      </c>
      <c r="C24" s="128">
        <v>0</v>
      </c>
      <c r="D24" s="92"/>
      <c r="J24" s="25"/>
    </row>
    <row r="25" spans="1:11" ht="15.75" x14ac:dyDescent="0.25">
      <c r="A25" s="20"/>
      <c r="B25" s="19" t="s">
        <v>85</v>
      </c>
      <c r="C25" s="128">
        <v>0</v>
      </c>
      <c r="D25" s="92"/>
      <c r="J25" s="25"/>
    </row>
    <row r="26" spans="1:11" ht="15.75" x14ac:dyDescent="0.25">
      <c r="A26" s="20"/>
      <c r="B26" s="19" t="s">
        <v>151</v>
      </c>
      <c r="C26" s="128">
        <v>0</v>
      </c>
      <c r="D26" s="180">
        <v>0</v>
      </c>
      <c r="K26" s="25"/>
    </row>
    <row r="27" spans="1:11" ht="15.75" x14ac:dyDescent="0.25">
      <c r="A27" s="20"/>
      <c r="B27" s="19" t="s">
        <v>150</v>
      </c>
      <c r="C27" s="128">
        <v>0</v>
      </c>
      <c r="D27" s="92"/>
      <c r="K27" s="25"/>
    </row>
    <row r="28" spans="1:11" ht="15.75" x14ac:dyDescent="0.25">
      <c r="A28" s="20"/>
      <c r="B28" s="19" t="s">
        <v>40</v>
      </c>
      <c r="C28" s="128">
        <v>0</v>
      </c>
      <c r="D28" s="92"/>
      <c r="J28" s="25"/>
    </row>
    <row r="29" spans="1:11" ht="15.75" x14ac:dyDescent="0.25">
      <c r="A29" s="20"/>
      <c r="B29" s="19" t="s">
        <v>58</v>
      </c>
      <c r="C29" s="128">
        <v>0</v>
      </c>
      <c r="D29" s="92"/>
      <c r="K29" s="25"/>
    </row>
    <row r="30" spans="1:11" ht="15.75" x14ac:dyDescent="0.25">
      <c r="A30" s="20"/>
      <c r="B30" s="19" t="s">
        <v>42</v>
      </c>
      <c r="C30" s="128">
        <v>0</v>
      </c>
      <c r="D30" s="92"/>
      <c r="F30" s="26"/>
      <c r="H30" s="27"/>
    </row>
    <row r="31" spans="1:11" ht="15.75" x14ac:dyDescent="0.25">
      <c r="A31" s="20"/>
      <c r="B31" s="19" t="s">
        <v>87</v>
      </c>
      <c r="C31" s="128">
        <v>0</v>
      </c>
      <c r="D31" s="181">
        <v>0</v>
      </c>
      <c r="F31" s="22"/>
      <c r="K31" s="28"/>
    </row>
    <row r="32" spans="1:11" ht="15.75" x14ac:dyDescent="0.25">
      <c r="A32" s="20"/>
      <c r="B32" s="19" t="s">
        <v>44</v>
      </c>
      <c r="C32" s="128">
        <v>0</v>
      </c>
      <c r="D32" s="180">
        <v>0</v>
      </c>
    </row>
    <row r="33" spans="1:5" ht="15.75" x14ac:dyDescent="0.25">
      <c r="A33" s="20"/>
      <c r="B33" s="19" t="s">
        <v>259</v>
      </c>
      <c r="C33" s="128">
        <v>0</v>
      </c>
      <c r="D33" s="92"/>
    </row>
    <row r="34" spans="1:5" ht="15.75" x14ac:dyDescent="0.25">
      <c r="A34" s="20"/>
      <c r="B34" s="19" t="s">
        <v>261</v>
      </c>
      <c r="C34" s="128">
        <v>0</v>
      </c>
      <c r="D34" s="92"/>
    </row>
    <row r="35" spans="1:5" ht="15.75" x14ac:dyDescent="0.25">
      <c r="A35" s="20"/>
      <c r="B35" s="19" t="s">
        <v>104</v>
      </c>
      <c r="C35" s="128">
        <v>0</v>
      </c>
      <c r="D35" s="92"/>
    </row>
    <row r="36" spans="1:5" ht="15.75" x14ac:dyDescent="0.25">
      <c r="A36" s="20"/>
      <c r="B36" s="19" t="s">
        <v>104</v>
      </c>
      <c r="C36" s="128">
        <v>0</v>
      </c>
      <c r="D36" s="92"/>
      <c r="E36" s="92"/>
    </row>
    <row r="37" spans="1:5" ht="15.75" x14ac:dyDescent="0.25">
      <c r="A37" s="20"/>
      <c r="B37" s="49" t="s">
        <v>46</v>
      </c>
      <c r="C37" s="50">
        <f>SUM(C18:C36)</f>
        <v>0</v>
      </c>
      <c r="D37" s="92"/>
    </row>
    <row r="38" spans="1:5" ht="15.75" x14ac:dyDescent="0.25">
      <c r="A38" s="20"/>
      <c r="B38" s="20"/>
      <c r="C38" s="20"/>
      <c r="D38" s="92"/>
    </row>
    <row r="39" spans="1:5" ht="15.75" x14ac:dyDescent="0.25">
      <c r="A39" s="20"/>
      <c r="B39" s="49" t="s">
        <v>47</v>
      </c>
      <c r="C39" s="20"/>
      <c r="D39" s="92"/>
    </row>
    <row r="40" spans="1:5" ht="15.75" x14ac:dyDescent="0.25">
      <c r="A40" s="92"/>
      <c r="B40" s="19" t="s">
        <v>48</v>
      </c>
      <c r="C40" s="128">
        <v>0</v>
      </c>
      <c r="D40" s="92"/>
    </row>
    <row r="41" spans="1:5" ht="15.75" x14ac:dyDescent="0.25">
      <c r="A41" s="20"/>
      <c r="B41" s="19" t="s">
        <v>76</v>
      </c>
      <c r="C41" s="128">
        <v>0</v>
      </c>
      <c r="D41" s="92"/>
    </row>
    <row r="42" spans="1:5" ht="15.75" x14ac:dyDescent="0.25">
      <c r="A42" s="20"/>
      <c r="B42" s="19" t="s">
        <v>260</v>
      </c>
      <c r="C42" s="128">
        <v>0</v>
      </c>
      <c r="D42" s="92"/>
    </row>
    <row r="43" spans="1:5" ht="15.75" x14ac:dyDescent="0.25">
      <c r="A43" s="20"/>
      <c r="B43" s="19" t="s">
        <v>104</v>
      </c>
      <c r="C43" s="128">
        <v>0</v>
      </c>
      <c r="D43" s="92"/>
    </row>
    <row r="44" spans="1:5" ht="15.75" x14ac:dyDescent="0.25">
      <c r="A44" s="20"/>
      <c r="B44" s="19" t="s">
        <v>104</v>
      </c>
      <c r="C44" s="128">
        <v>0</v>
      </c>
      <c r="D44" s="92"/>
    </row>
    <row r="45" spans="1:5" ht="15.75" x14ac:dyDescent="0.25">
      <c r="A45" s="20"/>
      <c r="B45" s="49" t="s">
        <v>52</v>
      </c>
      <c r="C45" s="50">
        <f>SUM(C40:C44)</f>
        <v>0</v>
      </c>
      <c r="D45" s="92"/>
    </row>
    <row r="46" spans="1:5" ht="15.75" x14ac:dyDescent="0.25">
      <c r="A46" s="20"/>
      <c r="B46" s="20"/>
      <c r="C46" s="20"/>
      <c r="D46" s="92"/>
    </row>
    <row r="47" spans="1:5" ht="15.75" x14ac:dyDescent="0.25">
      <c r="A47" s="20"/>
      <c r="B47" s="49" t="s">
        <v>53</v>
      </c>
      <c r="C47" s="50">
        <f>C37+C45</f>
        <v>0</v>
      </c>
      <c r="D47" s="92"/>
    </row>
    <row r="48" spans="1:5" ht="15.75" x14ac:dyDescent="0.25">
      <c r="A48" s="20"/>
      <c r="B48" s="20"/>
      <c r="C48" s="51"/>
      <c r="D48" s="92"/>
    </row>
    <row r="49" spans="1:4" ht="15.75" x14ac:dyDescent="0.25">
      <c r="A49" s="20"/>
      <c r="B49" s="20"/>
      <c r="C49" s="51"/>
      <c r="D49" s="92"/>
    </row>
    <row r="50" spans="1:4" ht="15.75" x14ac:dyDescent="0.25">
      <c r="A50" s="20"/>
      <c r="B50" s="20"/>
      <c r="C50" s="51"/>
      <c r="D50" s="92"/>
    </row>
    <row r="51" spans="1:4" x14ac:dyDescent="0.25">
      <c r="A51" s="92"/>
      <c r="B51" s="92"/>
      <c r="C51" s="92"/>
      <c r="D51" s="92"/>
    </row>
    <row r="53" spans="1:4" ht="15.75" x14ac:dyDescent="0.25">
      <c r="B53" s="20"/>
      <c r="C53" s="20"/>
    </row>
    <row r="54" spans="1:4" ht="15.75" x14ac:dyDescent="0.25">
      <c r="B54" s="20"/>
      <c r="C54" s="20"/>
    </row>
    <row r="55" spans="1:4" ht="15.75" x14ac:dyDescent="0.25">
      <c r="B55" s="20"/>
      <c r="C55" s="20" t="s">
        <v>96</v>
      </c>
    </row>
    <row r="56" spans="1:4" ht="15.75" x14ac:dyDescent="0.25">
      <c r="B56" s="20"/>
      <c r="C56" s="20"/>
    </row>
    <row r="57" spans="1:4" ht="15.75" x14ac:dyDescent="0.25">
      <c r="B57" s="20"/>
      <c r="C57" s="20"/>
    </row>
    <row r="58" spans="1:4" ht="15.75" x14ac:dyDescent="0.25">
      <c r="B58" s="20"/>
      <c r="C58" s="20"/>
    </row>
    <row r="59" spans="1:4" ht="15.75" x14ac:dyDescent="0.25">
      <c r="B59" s="20"/>
      <c r="C59" s="20"/>
    </row>
  </sheetData>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9999-9999 
(exp. mm/dd/yy) </oddHeader>
    <oddFooter>&amp;LPrevious versions obsolete&amp;R&amp;"Times New Roman,Regular"&amp;12 form HUD-92264a-ORCF (mm/dd/yyyy)</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Layout" zoomScaleNormal="100" workbookViewId="0">
      <selection activeCell="B31" sqref="B31"/>
    </sheetView>
  </sheetViews>
  <sheetFormatPr defaultRowHeight="15" x14ac:dyDescent="0.25"/>
  <cols>
    <col min="1" max="1" width="63.42578125" style="23" customWidth="1"/>
    <col min="2" max="2" width="26" style="23" customWidth="1"/>
    <col min="3" max="16384" width="9.140625" style="23"/>
  </cols>
  <sheetData>
    <row r="1" spans="1:7" ht="18.75" x14ac:dyDescent="0.3">
      <c r="A1" s="164" t="s">
        <v>179</v>
      </c>
      <c r="B1" s="165"/>
    </row>
    <row r="2" spans="1:7" s="158" customFormat="1" ht="25.5" x14ac:dyDescent="0.2">
      <c r="A2" s="166" t="s">
        <v>314</v>
      </c>
      <c r="B2" s="167"/>
    </row>
    <row r="3" spans="1:7" ht="15.75" x14ac:dyDescent="0.25">
      <c r="A3" s="36"/>
      <c r="B3" s="30"/>
    </row>
    <row r="4" spans="1:7" ht="15.75" x14ac:dyDescent="0.25">
      <c r="A4" s="36" t="s">
        <v>185</v>
      </c>
      <c r="B4" s="30"/>
    </row>
    <row r="5" spans="1:7" ht="15.75" x14ac:dyDescent="0.25">
      <c r="A5" s="38" t="s">
        <v>193</v>
      </c>
      <c r="B5" s="168"/>
    </row>
    <row r="6" spans="1:7" ht="15.75" x14ac:dyDescent="0.25">
      <c r="A6" s="38" t="s">
        <v>194</v>
      </c>
      <c r="B6" s="168"/>
    </row>
    <row r="7" spans="1:7" ht="15.75" x14ac:dyDescent="0.25">
      <c r="A7" s="38" t="s">
        <v>180</v>
      </c>
      <c r="B7" s="168"/>
    </row>
    <row r="8" spans="1:7" ht="15.75" x14ac:dyDescent="0.25">
      <c r="A8" s="38" t="s">
        <v>181</v>
      </c>
      <c r="B8" s="168">
        <v>0</v>
      </c>
    </row>
    <row r="9" spans="1:7" ht="15.75" x14ac:dyDescent="0.25">
      <c r="A9" s="38" t="s">
        <v>182</v>
      </c>
      <c r="B9" s="168">
        <v>0</v>
      </c>
    </row>
    <row r="10" spans="1:7" ht="15.75" x14ac:dyDescent="0.25">
      <c r="A10" s="38" t="s">
        <v>183</v>
      </c>
      <c r="B10" s="168">
        <v>0</v>
      </c>
    </row>
    <row r="11" spans="1:7" ht="15.75" x14ac:dyDescent="0.25">
      <c r="A11" s="38" t="s">
        <v>184</v>
      </c>
      <c r="B11" s="169">
        <f>B8+B9</f>
        <v>0</v>
      </c>
    </row>
    <row r="12" spans="1:7" x14ac:dyDescent="0.25">
      <c r="A12" s="93"/>
      <c r="B12" s="91"/>
    </row>
    <row r="13" spans="1:7" ht="15.75" x14ac:dyDescent="0.25">
      <c r="A13" s="170" t="s">
        <v>187</v>
      </c>
      <c r="B13" s="91"/>
    </row>
    <row r="14" spans="1:7" ht="15.75" x14ac:dyDescent="0.25">
      <c r="A14" s="170" t="s">
        <v>186</v>
      </c>
      <c r="B14" s="91"/>
    </row>
    <row r="15" spans="1:7" ht="44.25" customHeight="1" x14ac:dyDescent="0.25">
      <c r="A15" s="97"/>
      <c r="B15" s="97"/>
      <c r="C15" s="92"/>
      <c r="D15" s="92"/>
      <c r="E15" s="92"/>
      <c r="F15" s="92"/>
      <c r="G15" s="92"/>
    </row>
    <row r="16" spans="1:7" ht="15.75" x14ac:dyDescent="0.25">
      <c r="A16" s="36" t="s">
        <v>188</v>
      </c>
      <c r="B16" s="91"/>
    </row>
    <row r="17" spans="1:2" ht="15.75" x14ac:dyDescent="0.25">
      <c r="A17" s="38" t="s">
        <v>189</v>
      </c>
      <c r="B17" s="168"/>
    </row>
    <row r="18" spans="1:2" ht="15.75" x14ac:dyDescent="0.25">
      <c r="A18" s="38" t="s">
        <v>190</v>
      </c>
      <c r="B18" s="168">
        <v>0</v>
      </c>
    </row>
    <row r="19" spans="1:2" ht="15.75" x14ac:dyDescent="0.25">
      <c r="A19" s="171" t="s">
        <v>191</v>
      </c>
      <c r="B19" s="168">
        <v>0</v>
      </c>
    </row>
    <row r="20" spans="1:2" ht="15.75" x14ac:dyDescent="0.25">
      <c r="A20" s="171" t="s">
        <v>192</v>
      </c>
      <c r="B20" s="168"/>
    </row>
    <row r="21" spans="1:2" x14ac:dyDescent="0.25">
      <c r="A21" s="93"/>
      <c r="B21" s="91"/>
    </row>
    <row r="22" spans="1:2" ht="15.75" x14ac:dyDescent="0.25">
      <c r="A22" s="36" t="s">
        <v>195</v>
      </c>
      <c r="B22" s="91"/>
    </row>
    <row r="23" spans="1:2" ht="15.75" x14ac:dyDescent="0.25">
      <c r="A23" s="38" t="s">
        <v>196</v>
      </c>
      <c r="B23" s="168">
        <v>0</v>
      </c>
    </row>
    <row r="24" spans="1:2" ht="15.75" x14ac:dyDescent="0.25">
      <c r="A24" s="38" t="s">
        <v>197</v>
      </c>
      <c r="B24" s="168">
        <v>0</v>
      </c>
    </row>
    <row r="25" spans="1:2" ht="15.75" x14ac:dyDescent="0.25">
      <c r="A25" s="38" t="s">
        <v>202</v>
      </c>
      <c r="B25" s="169">
        <f>B23-B24</f>
        <v>0</v>
      </c>
    </row>
    <row r="26" spans="1:2" ht="15.75" x14ac:dyDescent="0.25">
      <c r="A26" s="38"/>
      <c r="B26" s="91"/>
    </row>
    <row r="27" spans="1:2" ht="15.75" x14ac:dyDescent="0.25">
      <c r="A27" s="38" t="s">
        <v>198</v>
      </c>
      <c r="B27" s="91"/>
    </row>
    <row r="28" spans="1:2" ht="15.75" x14ac:dyDescent="0.25">
      <c r="A28" s="38" t="s">
        <v>199</v>
      </c>
      <c r="B28" s="168">
        <v>0</v>
      </c>
    </row>
    <row r="29" spans="1:2" ht="15.75" x14ac:dyDescent="0.25">
      <c r="A29" s="38" t="s">
        <v>200</v>
      </c>
      <c r="B29" s="168">
        <v>0</v>
      </c>
    </row>
    <row r="30" spans="1:2" ht="15.75" x14ac:dyDescent="0.25">
      <c r="A30" s="38" t="s">
        <v>201</v>
      </c>
      <c r="B30" s="169">
        <f>B25-B18-B28-B29</f>
        <v>0</v>
      </c>
    </row>
    <row r="31" spans="1:2" ht="15.75" x14ac:dyDescent="0.25">
      <c r="A31" s="38" t="s">
        <v>203</v>
      </c>
      <c r="B31" s="168">
        <v>0</v>
      </c>
    </row>
    <row r="32" spans="1:2" ht="15.75" x14ac:dyDescent="0.25">
      <c r="A32" s="38" t="s">
        <v>204</v>
      </c>
      <c r="B32" s="168">
        <v>0</v>
      </c>
    </row>
    <row r="33" spans="1:2" ht="15.75" x14ac:dyDescent="0.25">
      <c r="A33" s="98" t="s">
        <v>205</v>
      </c>
      <c r="B33" s="172">
        <f>MIN(B30,B31)</f>
        <v>0</v>
      </c>
    </row>
  </sheetData>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9999-9999 
(exp. mm/dd/yy) </oddHeader>
    <oddFooter>&amp;LPrevious versions obsolete&amp;R form HUD-92264a-ORCF (mm/dd/yyyy)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showGridLines="0" view="pageLayout" zoomScaleNormal="100" workbookViewId="0">
      <selection activeCell="C31" sqref="C31"/>
    </sheetView>
  </sheetViews>
  <sheetFormatPr defaultRowHeight="15" x14ac:dyDescent="0.25"/>
  <cols>
    <col min="1" max="1" width="5.85546875" customWidth="1"/>
    <col min="2" max="2" width="31.85546875" customWidth="1"/>
  </cols>
  <sheetData>
    <row r="1" spans="1:3" ht="15.75" x14ac:dyDescent="0.25">
      <c r="A1" s="160" t="s">
        <v>316</v>
      </c>
      <c r="B1" s="2"/>
      <c r="C1" s="2"/>
    </row>
    <row r="2" spans="1:3" s="78" customFormat="1" ht="27" customHeight="1" x14ac:dyDescent="0.25">
      <c r="A2" s="185" t="s">
        <v>314</v>
      </c>
      <c r="B2" s="186"/>
      <c r="C2" s="186"/>
    </row>
    <row r="3" spans="1:3" s="78" customFormat="1" ht="15.75" x14ac:dyDescent="0.25">
      <c r="A3" s="79"/>
      <c r="B3" s="2"/>
      <c r="C3" s="2"/>
    </row>
    <row r="4" spans="1:3" ht="15.75" x14ac:dyDescent="0.25">
      <c r="A4" s="79" t="s">
        <v>268</v>
      </c>
      <c r="B4" s="79" t="s">
        <v>269</v>
      </c>
      <c r="C4" s="79" t="s">
        <v>270</v>
      </c>
    </row>
    <row r="5" spans="1:3" ht="15.75" x14ac:dyDescent="0.25">
      <c r="A5" s="150" t="s">
        <v>271</v>
      </c>
      <c r="B5" s="2" t="s">
        <v>282</v>
      </c>
      <c r="C5" s="128">
        <v>0</v>
      </c>
    </row>
    <row r="6" spans="1:3" ht="15.75" x14ac:dyDescent="0.25">
      <c r="A6" s="150" t="s">
        <v>272</v>
      </c>
      <c r="B6" s="2" t="s">
        <v>283</v>
      </c>
      <c r="C6" s="128">
        <v>0</v>
      </c>
    </row>
    <row r="7" spans="1:3" ht="15.75" x14ac:dyDescent="0.25">
      <c r="A7" s="150" t="s">
        <v>273</v>
      </c>
      <c r="B7" s="2" t="s">
        <v>284</v>
      </c>
      <c r="C7" s="128">
        <v>0</v>
      </c>
    </row>
    <row r="8" spans="1:3" ht="15.75" x14ac:dyDescent="0.25">
      <c r="A8" s="150" t="s">
        <v>274</v>
      </c>
      <c r="B8" s="2" t="s">
        <v>285</v>
      </c>
      <c r="C8" s="128">
        <v>0</v>
      </c>
    </row>
    <row r="9" spans="1:3" ht="15.75" x14ac:dyDescent="0.25">
      <c r="A9" s="150" t="s">
        <v>275</v>
      </c>
      <c r="B9" s="2" t="s">
        <v>286</v>
      </c>
      <c r="C9" s="128">
        <v>0</v>
      </c>
    </row>
    <row r="10" spans="1:3" ht="15.75" x14ac:dyDescent="0.25">
      <c r="A10" s="150" t="s">
        <v>276</v>
      </c>
      <c r="B10" s="2" t="s">
        <v>287</v>
      </c>
      <c r="C10" s="128">
        <v>0</v>
      </c>
    </row>
    <row r="11" spans="1:3" ht="15.75" x14ac:dyDescent="0.25">
      <c r="A11" s="150" t="s">
        <v>277</v>
      </c>
      <c r="B11" s="152"/>
      <c r="C11" s="128">
        <v>0</v>
      </c>
    </row>
    <row r="12" spans="1:3" ht="15.75" x14ac:dyDescent="0.25">
      <c r="A12" s="150" t="s">
        <v>278</v>
      </c>
      <c r="B12" s="152"/>
      <c r="C12" s="128">
        <v>0</v>
      </c>
    </row>
    <row r="13" spans="1:3" ht="15.75" x14ac:dyDescent="0.25">
      <c r="A13" s="150" t="s">
        <v>279</v>
      </c>
      <c r="B13" s="152"/>
      <c r="C13" s="128">
        <v>0</v>
      </c>
    </row>
    <row r="14" spans="1:3" ht="15.75" x14ac:dyDescent="0.25">
      <c r="A14" s="150" t="s">
        <v>280</v>
      </c>
      <c r="B14" s="152"/>
      <c r="C14" s="128">
        <v>0</v>
      </c>
    </row>
    <row r="15" spans="1:3" ht="15.75" x14ac:dyDescent="0.25">
      <c r="A15" s="151" t="s">
        <v>281</v>
      </c>
      <c r="C15" s="86">
        <f>SUM(C5:C14)</f>
        <v>0</v>
      </c>
    </row>
    <row r="18" spans="1:3" ht="15.75" x14ac:dyDescent="0.25">
      <c r="A18" s="79" t="s">
        <v>288</v>
      </c>
      <c r="B18" s="2"/>
      <c r="C18" s="2"/>
    </row>
    <row r="19" spans="1:3" ht="15.75" x14ac:dyDescent="0.25">
      <c r="A19" s="79"/>
      <c r="B19" s="2"/>
      <c r="C19" s="2"/>
    </row>
    <row r="20" spans="1:3" ht="15.75" x14ac:dyDescent="0.25">
      <c r="A20" s="79" t="s">
        <v>268</v>
      </c>
      <c r="B20" s="79" t="s">
        <v>269</v>
      </c>
      <c r="C20" s="79" t="s">
        <v>270</v>
      </c>
    </row>
    <row r="21" spans="1:3" ht="15.75" x14ac:dyDescent="0.25">
      <c r="A21" s="150" t="s">
        <v>271</v>
      </c>
      <c r="B21" s="2" t="s">
        <v>259</v>
      </c>
      <c r="C21" s="128">
        <v>0</v>
      </c>
    </row>
    <row r="22" spans="1:3" ht="15.75" x14ac:dyDescent="0.25">
      <c r="A22" s="150" t="s">
        <v>272</v>
      </c>
      <c r="B22" s="2" t="s">
        <v>289</v>
      </c>
      <c r="C22" s="128">
        <v>0</v>
      </c>
    </row>
    <row r="23" spans="1:3" ht="15.75" x14ac:dyDescent="0.25">
      <c r="A23" s="150" t="s">
        <v>273</v>
      </c>
      <c r="B23" s="2" t="s">
        <v>290</v>
      </c>
      <c r="C23" s="128">
        <v>0</v>
      </c>
    </row>
    <row r="24" spans="1:3" ht="15.75" x14ac:dyDescent="0.25">
      <c r="A24" s="150" t="s">
        <v>274</v>
      </c>
      <c r="B24" s="2" t="s">
        <v>291</v>
      </c>
      <c r="C24" s="128">
        <v>0</v>
      </c>
    </row>
    <row r="25" spans="1:3" ht="15.75" x14ac:dyDescent="0.25">
      <c r="A25" s="150" t="s">
        <v>275</v>
      </c>
      <c r="B25" s="2" t="s">
        <v>292</v>
      </c>
      <c r="C25" s="128">
        <v>0</v>
      </c>
    </row>
    <row r="26" spans="1:3" ht="15.75" x14ac:dyDescent="0.25">
      <c r="A26" s="150" t="s">
        <v>276</v>
      </c>
      <c r="B26" s="2" t="s">
        <v>293</v>
      </c>
      <c r="C26" s="128">
        <v>0</v>
      </c>
    </row>
    <row r="27" spans="1:3" ht="15.75" x14ac:dyDescent="0.25">
      <c r="A27" s="150" t="s">
        <v>277</v>
      </c>
      <c r="B27" s="152"/>
      <c r="C27" s="128">
        <v>0</v>
      </c>
    </row>
    <row r="28" spans="1:3" ht="15.75" x14ac:dyDescent="0.25">
      <c r="A28" s="150" t="s">
        <v>278</v>
      </c>
      <c r="B28" s="152"/>
      <c r="C28" s="128">
        <v>0</v>
      </c>
    </row>
    <row r="29" spans="1:3" ht="15.75" x14ac:dyDescent="0.25">
      <c r="A29" s="150" t="s">
        <v>279</v>
      </c>
      <c r="B29" s="152"/>
      <c r="C29" s="128">
        <v>0</v>
      </c>
    </row>
    <row r="30" spans="1:3" ht="15.75" x14ac:dyDescent="0.25">
      <c r="A30" s="150" t="s">
        <v>280</v>
      </c>
      <c r="B30" s="152"/>
      <c r="C30" s="128">
        <v>0</v>
      </c>
    </row>
    <row r="31" spans="1:3" ht="15.75" x14ac:dyDescent="0.25">
      <c r="A31" s="151" t="s">
        <v>281</v>
      </c>
      <c r="B31" s="78"/>
      <c r="C31" s="86">
        <f>SUM(C21:C30)</f>
        <v>0</v>
      </c>
    </row>
  </sheetData>
  <mergeCells count="1">
    <mergeCell ref="A2:C2"/>
  </mergeCells>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9999-9999 
(exp. mm/dd/yy) </oddHeader>
    <oddFooter>&amp;LPrevious versions obsolete&amp;R form HUD-92264a-ORCF (mm/dd/yyyy)</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57"/>
  <sheetViews>
    <sheetView showGridLines="0" view="pageLayout" zoomScaleNormal="90" workbookViewId="0">
      <selection activeCell="B55" sqref="B55"/>
    </sheetView>
  </sheetViews>
  <sheetFormatPr defaultRowHeight="15" x14ac:dyDescent="0.25"/>
  <cols>
    <col min="1" max="1" width="45.42578125" customWidth="1"/>
    <col min="2" max="2" width="21.28515625" customWidth="1"/>
  </cols>
  <sheetData>
    <row r="1" spans="1:2" ht="18.75" x14ac:dyDescent="0.3">
      <c r="A1" s="82" t="s">
        <v>206</v>
      </c>
      <c r="B1" s="80"/>
    </row>
    <row r="2" spans="1:2" s="78" customFormat="1" ht="26.25" x14ac:dyDescent="0.25">
      <c r="A2" s="159" t="s">
        <v>314</v>
      </c>
      <c r="B2" s="80"/>
    </row>
    <row r="3" spans="1:2" ht="23.25" customHeight="1" x14ac:dyDescent="0.25">
      <c r="A3" s="79"/>
      <c r="B3" s="80"/>
    </row>
    <row r="4" spans="1:2" ht="15.75" x14ac:dyDescent="0.25">
      <c r="A4" s="2" t="s">
        <v>207</v>
      </c>
      <c r="B4" s="84">
        <f>'Land Calc'!B24</f>
        <v>0</v>
      </c>
    </row>
    <row r="5" spans="1:2" ht="15.75" x14ac:dyDescent="0.25">
      <c r="A5" s="2" t="s">
        <v>208</v>
      </c>
      <c r="B5" s="128">
        <v>0</v>
      </c>
    </row>
    <row r="6" spans="1:2" ht="15.75" x14ac:dyDescent="0.25">
      <c r="A6" s="79" t="s">
        <v>209</v>
      </c>
      <c r="B6" s="83">
        <f>B4+B5</f>
        <v>0</v>
      </c>
    </row>
    <row r="7" spans="1:2" ht="15.75" x14ac:dyDescent="0.25">
      <c r="A7" s="2" t="s">
        <v>210</v>
      </c>
      <c r="B7" s="128">
        <v>0</v>
      </c>
    </row>
    <row r="8" spans="1:2" ht="15.75" x14ac:dyDescent="0.25">
      <c r="A8" s="2" t="s">
        <v>211</v>
      </c>
      <c r="B8" s="128">
        <v>0</v>
      </c>
    </row>
    <row r="9" spans="1:2" ht="15.75" x14ac:dyDescent="0.25">
      <c r="A9" s="2" t="s">
        <v>211</v>
      </c>
      <c r="B9" s="128">
        <v>0</v>
      </c>
    </row>
    <row r="10" spans="1:2" ht="15.75" x14ac:dyDescent="0.25">
      <c r="A10" s="79" t="s">
        <v>212</v>
      </c>
      <c r="B10" s="81">
        <f>B7+B8+B9</f>
        <v>0</v>
      </c>
    </row>
    <row r="11" spans="1:2" ht="15.75" x14ac:dyDescent="0.25">
      <c r="A11" s="2" t="s">
        <v>30</v>
      </c>
      <c r="B11" s="128">
        <v>0</v>
      </c>
    </row>
    <row r="13" spans="1:2" ht="15.75" x14ac:dyDescent="0.25">
      <c r="A13" s="2" t="s">
        <v>213</v>
      </c>
      <c r="B13" s="128">
        <v>0</v>
      </c>
    </row>
    <row r="14" spans="1:2" ht="15.75" x14ac:dyDescent="0.25">
      <c r="A14" s="2" t="s">
        <v>214</v>
      </c>
      <c r="B14" s="128">
        <v>0</v>
      </c>
    </row>
    <row r="15" spans="1:2" ht="15.75" x14ac:dyDescent="0.25">
      <c r="A15" s="2" t="s">
        <v>215</v>
      </c>
      <c r="B15" s="128">
        <v>0</v>
      </c>
    </row>
    <row r="16" spans="1:2" ht="15.75" x14ac:dyDescent="0.25">
      <c r="A16" s="2" t="s">
        <v>216</v>
      </c>
      <c r="B16" s="128">
        <v>0</v>
      </c>
    </row>
    <row r="17" spans="1:2" ht="15.75" x14ac:dyDescent="0.25">
      <c r="A17" s="2" t="s">
        <v>35</v>
      </c>
      <c r="B17" s="128">
        <v>0</v>
      </c>
    </row>
    <row r="19" spans="1:2" ht="15.75" x14ac:dyDescent="0.25">
      <c r="A19" s="2" t="s">
        <v>267</v>
      </c>
      <c r="B19" s="84">
        <f>'Other Fees'!C15</f>
        <v>0</v>
      </c>
    </row>
    <row r="20" spans="1:2" ht="15.75" x14ac:dyDescent="0.25">
      <c r="A20" s="2" t="s">
        <v>217</v>
      </c>
      <c r="B20" s="84">
        <f>'Other Fees'!C31</f>
        <v>0</v>
      </c>
    </row>
    <row r="21" spans="1:2" ht="15.75" x14ac:dyDescent="0.25">
      <c r="A21" s="79" t="s">
        <v>218</v>
      </c>
      <c r="B21" s="83">
        <f>B19+B20</f>
        <v>0</v>
      </c>
    </row>
    <row r="23" spans="1:2" ht="15.75" x14ac:dyDescent="0.25">
      <c r="A23" s="79" t="s">
        <v>219</v>
      </c>
      <c r="B23" s="83">
        <f>B6+B10+B11+B13+B14+B15+B16+B17+B21</f>
        <v>0</v>
      </c>
    </row>
    <row r="24" spans="1:2" ht="15.75" x14ac:dyDescent="0.25">
      <c r="A24" s="85" t="s">
        <v>220</v>
      </c>
      <c r="B24" s="130">
        <v>0</v>
      </c>
    </row>
    <row r="25" spans="1:2" ht="15.75" x14ac:dyDescent="0.25">
      <c r="A25" s="85" t="s">
        <v>221</v>
      </c>
      <c r="B25" s="130">
        <v>0</v>
      </c>
    </row>
    <row r="26" spans="1:2" ht="15.75" x14ac:dyDescent="0.25">
      <c r="A26" s="85" t="s">
        <v>222</v>
      </c>
      <c r="B26" s="130"/>
    </row>
    <row r="28" spans="1:2" ht="15.75" x14ac:dyDescent="0.25">
      <c r="A28" s="2" t="s">
        <v>223</v>
      </c>
      <c r="B28" s="128">
        <v>0</v>
      </c>
    </row>
    <row r="29" spans="1:2" ht="15.75" x14ac:dyDescent="0.25">
      <c r="A29" s="2" t="s">
        <v>224</v>
      </c>
      <c r="B29" s="128">
        <v>0</v>
      </c>
    </row>
    <row r="30" spans="1:2" ht="15.75" x14ac:dyDescent="0.25">
      <c r="A30" s="2" t="s">
        <v>225</v>
      </c>
      <c r="B30" s="128">
        <v>0</v>
      </c>
    </row>
    <row r="31" spans="1:2" ht="15.75" x14ac:dyDescent="0.25">
      <c r="A31" s="2" t="s">
        <v>226</v>
      </c>
      <c r="B31" s="128">
        <v>0</v>
      </c>
    </row>
    <row r="32" spans="1:2" ht="15.75" x14ac:dyDescent="0.25">
      <c r="A32" s="2" t="s">
        <v>227</v>
      </c>
      <c r="B32" s="128">
        <v>0</v>
      </c>
    </row>
    <row r="33" spans="1:2" ht="15.75" x14ac:dyDescent="0.25">
      <c r="A33" s="2" t="s">
        <v>42</v>
      </c>
      <c r="B33" s="128">
        <v>0</v>
      </c>
    </row>
    <row r="34" spans="1:2" ht="15.75" x14ac:dyDescent="0.25">
      <c r="A34" s="2" t="s">
        <v>228</v>
      </c>
      <c r="B34" s="128">
        <v>0</v>
      </c>
    </row>
    <row r="35" spans="1:2" ht="15.75" x14ac:dyDescent="0.25">
      <c r="A35" s="2" t="s">
        <v>229</v>
      </c>
      <c r="B35" s="128">
        <v>0</v>
      </c>
    </row>
    <row r="36" spans="1:2" ht="15.75" x14ac:dyDescent="0.25">
      <c r="A36" s="2" t="s">
        <v>230</v>
      </c>
      <c r="B36" s="128">
        <v>0</v>
      </c>
    </row>
    <row r="37" spans="1:2" ht="15.75" x14ac:dyDescent="0.25">
      <c r="A37" s="2" t="s">
        <v>231</v>
      </c>
      <c r="B37" s="128">
        <v>0</v>
      </c>
    </row>
    <row r="38" spans="1:2" ht="15.75" x14ac:dyDescent="0.25">
      <c r="A38" s="79" t="s">
        <v>232</v>
      </c>
      <c r="B38" s="83">
        <f>SUM(B28:B37)</f>
        <v>0</v>
      </c>
    </row>
    <row r="39" spans="1:2" ht="28.5" customHeight="1" x14ac:dyDescent="0.25"/>
    <row r="40" spans="1:2" ht="15.75" x14ac:dyDescent="0.25">
      <c r="A40" s="2" t="s">
        <v>233</v>
      </c>
      <c r="B40" s="128">
        <v>0</v>
      </c>
    </row>
    <row r="41" spans="1:2" ht="15.75" x14ac:dyDescent="0.25">
      <c r="A41" s="2" t="s">
        <v>234</v>
      </c>
      <c r="B41" s="128">
        <v>0</v>
      </c>
    </row>
    <row r="42" spans="1:2" ht="15.75" x14ac:dyDescent="0.25">
      <c r="A42" s="2" t="s">
        <v>235</v>
      </c>
      <c r="B42" s="128">
        <v>0</v>
      </c>
    </row>
    <row r="43" spans="1:2" ht="15.75" x14ac:dyDescent="0.25">
      <c r="A43" s="79" t="s">
        <v>236</v>
      </c>
      <c r="B43" s="83">
        <f>SUM(B40:B42)</f>
        <v>0</v>
      </c>
    </row>
    <row r="44" spans="1:2" ht="15.75" x14ac:dyDescent="0.25">
      <c r="A44" s="2" t="s">
        <v>41</v>
      </c>
      <c r="B44" s="128">
        <v>0</v>
      </c>
    </row>
    <row r="45" spans="1:2" ht="15.75" x14ac:dyDescent="0.25">
      <c r="A45" s="2" t="s">
        <v>94</v>
      </c>
      <c r="B45" s="128">
        <v>0</v>
      </c>
    </row>
    <row r="46" spans="1:2" s="78" customFormat="1" ht="15.75" x14ac:dyDescent="0.25">
      <c r="A46" s="2" t="s">
        <v>299</v>
      </c>
      <c r="B46" s="128">
        <v>0</v>
      </c>
    </row>
    <row r="47" spans="1:2" s="78" customFormat="1" ht="15.75" x14ac:dyDescent="0.25">
      <c r="A47" s="2" t="s">
        <v>300</v>
      </c>
      <c r="B47" s="128">
        <v>0</v>
      </c>
    </row>
    <row r="48" spans="1:2" s="78" customFormat="1" ht="15.75" x14ac:dyDescent="0.25">
      <c r="A48" s="2" t="s">
        <v>301</v>
      </c>
      <c r="B48" s="128">
        <v>0</v>
      </c>
    </row>
    <row r="49" spans="1:2" s="78" customFormat="1" ht="15.75" x14ac:dyDescent="0.25">
      <c r="A49" s="2" t="s">
        <v>104</v>
      </c>
      <c r="B49" s="128">
        <v>0</v>
      </c>
    </row>
    <row r="50" spans="1:2" ht="15.75" x14ac:dyDescent="0.25">
      <c r="A50" s="79" t="s">
        <v>237</v>
      </c>
      <c r="B50" s="83">
        <f>B23+B38+SUM(B43:B49)</f>
        <v>0</v>
      </c>
    </row>
    <row r="51" spans="1:2" ht="15.75" x14ac:dyDescent="0.25">
      <c r="A51" s="2" t="s">
        <v>238</v>
      </c>
      <c r="B51" s="84">
        <f>'Land Calc'!B25</f>
        <v>0</v>
      </c>
    </row>
    <row r="52" spans="1:2" s="77" customFormat="1" ht="15.75" x14ac:dyDescent="0.25">
      <c r="A52" s="2" t="s">
        <v>240</v>
      </c>
      <c r="B52" s="128">
        <v>0</v>
      </c>
    </row>
    <row r="53" spans="1:2" ht="15.75" x14ac:dyDescent="0.25">
      <c r="A53" s="79" t="s">
        <v>239</v>
      </c>
      <c r="B53" s="86">
        <f>B50+B51+B52</f>
        <v>0</v>
      </c>
    </row>
    <row r="55" spans="1:2" ht="15.75" x14ac:dyDescent="0.25">
      <c r="A55" s="79"/>
    </row>
    <row r="56" spans="1:2" ht="15.75" x14ac:dyDescent="0.25">
      <c r="A56" s="2"/>
    </row>
    <row r="57" spans="1:2" ht="15.75" x14ac:dyDescent="0.25">
      <c r="A57" s="2"/>
    </row>
  </sheetData>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9999-9999 
(exp. mm/dd/yy) </oddHeader>
    <oddFooter>&amp;LPrevious versions obsolete&amp;R form HUD-92264a-ORCF (mm/dd/yyyy)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D78"/>
  <sheetViews>
    <sheetView showGridLines="0" view="pageLayout" zoomScaleNormal="75" workbookViewId="0">
      <selection activeCell="B30" sqref="B30"/>
    </sheetView>
  </sheetViews>
  <sheetFormatPr defaultRowHeight="15" x14ac:dyDescent="0.25"/>
  <cols>
    <col min="1" max="1" width="19.140625" style="23" customWidth="1"/>
    <col min="2" max="2" width="48.42578125" style="23" customWidth="1"/>
    <col min="3" max="3" width="10.140625" style="23" bestFit="1" customWidth="1"/>
    <col min="4" max="16384" width="9.140625" style="23"/>
  </cols>
  <sheetData>
    <row r="1" spans="1:4" s="157" customFormat="1" ht="18.75" x14ac:dyDescent="0.3">
      <c r="A1" s="176" t="s">
        <v>312</v>
      </c>
      <c r="B1" s="92"/>
      <c r="C1" s="92"/>
      <c r="D1" s="92"/>
    </row>
    <row r="2" spans="1:4" s="157" customFormat="1" ht="29.25" customHeight="1" x14ac:dyDescent="0.25">
      <c r="A2" s="187" t="s">
        <v>314</v>
      </c>
      <c r="B2" s="188"/>
      <c r="C2" s="92"/>
      <c r="D2" s="92"/>
    </row>
    <row r="3" spans="1:4" x14ac:dyDescent="0.25">
      <c r="A3" s="92"/>
      <c r="B3" s="92"/>
      <c r="C3" s="92"/>
      <c r="D3" s="92"/>
    </row>
    <row r="4" spans="1:4" ht="15" customHeight="1" x14ac:dyDescent="0.25">
      <c r="A4" s="49" t="s">
        <v>90</v>
      </c>
      <c r="B4" s="121">
        <f>Instructions!D3</f>
        <v>0</v>
      </c>
      <c r="C4" s="21"/>
      <c r="D4" s="92"/>
    </row>
    <row r="5" spans="1:4" ht="15" customHeight="1" x14ac:dyDescent="0.25">
      <c r="A5" s="49" t="s">
        <v>91</v>
      </c>
      <c r="B5" s="121">
        <f>Instructions!D4</f>
        <v>0</v>
      </c>
      <c r="C5" s="21"/>
      <c r="D5" s="92"/>
    </row>
    <row r="6" spans="1:4" ht="15" customHeight="1" x14ac:dyDescent="0.25">
      <c r="A6" s="49" t="s">
        <v>113</v>
      </c>
      <c r="B6" s="121">
        <f>Instructions!D5</f>
        <v>0</v>
      </c>
      <c r="C6" s="21"/>
      <c r="D6" s="92"/>
    </row>
    <row r="7" spans="1:4" s="118" customFormat="1" ht="15" customHeight="1" x14ac:dyDescent="0.25">
      <c r="A7" s="49"/>
      <c r="B7" s="121"/>
      <c r="C7" s="21"/>
      <c r="D7" s="92"/>
    </row>
    <row r="8" spans="1:4" ht="15" customHeight="1" x14ac:dyDescent="0.25">
      <c r="A8" s="49" t="s">
        <v>22</v>
      </c>
      <c r="B8" s="19" t="s">
        <v>112</v>
      </c>
      <c r="C8" s="128">
        <v>0</v>
      </c>
      <c r="D8" s="92"/>
    </row>
    <row r="9" spans="1:4" ht="15" customHeight="1" x14ac:dyDescent="0.25">
      <c r="A9" s="20"/>
      <c r="B9" s="19" t="s">
        <v>23</v>
      </c>
      <c r="C9" s="128">
        <v>0</v>
      </c>
      <c r="D9" s="92"/>
    </row>
    <row r="10" spans="1:4" ht="15" customHeight="1" x14ac:dyDescent="0.25">
      <c r="A10" s="20"/>
      <c r="B10" s="19" t="s">
        <v>302</v>
      </c>
      <c r="C10" s="128">
        <v>0</v>
      </c>
      <c r="D10" s="92"/>
    </row>
    <row r="11" spans="1:4" ht="15" customHeight="1" x14ac:dyDescent="0.25">
      <c r="A11" s="20"/>
      <c r="B11" s="19" t="s">
        <v>304</v>
      </c>
      <c r="C11" s="128">
        <v>0</v>
      </c>
      <c r="D11" s="92"/>
    </row>
    <row r="12" spans="1:4" ht="15" customHeight="1" x14ac:dyDescent="0.25">
      <c r="A12" s="20"/>
      <c r="B12" s="19" t="s">
        <v>104</v>
      </c>
      <c r="C12" s="128">
        <v>0</v>
      </c>
      <c r="D12" s="92"/>
    </row>
    <row r="13" spans="1:4" ht="15" customHeight="1" x14ac:dyDescent="0.25">
      <c r="A13" s="20"/>
      <c r="B13" s="49" t="s">
        <v>24</v>
      </c>
      <c r="C13" s="50">
        <f>SUM(C8:C12)</f>
        <v>0</v>
      </c>
      <c r="D13" s="92"/>
    </row>
    <row r="14" spans="1:4" ht="15" customHeight="1" x14ac:dyDescent="0.25">
      <c r="A14" s="20"/>
      <c r="B14" s="20"/>
      <c r="C14" s="20"/>
      <c r="D14" s="92"/>
    </row>
    <row r="15" spans="1:4" ht="15" customHeight="1" x14ac:dyDescent="0.25">
      <c r="A15" s="49" t="s">
        <v>25</v>
      </c>
      <c r="B15" s="20"/>
      <c r="C15" s="20"/>
      <c r="D15" s="92"/>
    </row>
    <row r="16" spans="1:4" ht="15" customHeight="1" x14ac:dyDescent="0.25">
      <c r="A16" s="49"/>
      <c r="B16" s="29" t="s">
        <v>26</v>
      </c>
      <c r="C16" s="20"/>
      <c r="D16" s="92"/>
    </row>
    <row r="17" spans="1:4" ht="15" customHeight="1" x14ac:dyDescent="0.25">
      <c r="A17" s="49"/>
      <c r="B17" s="20" t="s">
        <v>83</v>
      </c>
      <c r="C17" s="129">
        <v>0</v>
      </c>
      <c r="D17" s="92"/>
    </row>
    <row r="18" spans="1:4" ht="15" customHeight="1" x14ac:dyDescent="0.25">
      <c r="A18" s="49"/>
      <c r="B18" s="20" t="s">
        <v>57</v>
      </c>
      <c r="C18" s="129">
        <v>0</v>
      </c>
      <c r="D18" s="92"/>
    </row>
    <row r="19" spans="1:4" ht="15" customHeight="1" x14ac:dyDescent="0.25">
      <c r="A19" s="49"/>
      <c r="B19" s="20" t="s">
        <v>84</v>
      </c>
      <c r="C19" s="129">
        <v>0</v>
      </c>
      <c r="D19" s="92"/>
    </row>
    <row r="20" spans="1:4" ht="15" customHeight="1" x14ac:dyDescent="0.25">
      <c r="A20" s="19"/>
      <c r="B20" s="19" t="s">
        <v>27</v>
      </c>
      <c r="C20" s="128">
        <v>0</v>
      </c>
      <c r="D20" s="92"/>
    </row>
    <row r="21" spans="1:4" ht="15" customHeight="1" x14ac:dyDescent="0.25">
      <c r="A21" s="20"/>
      <c r="B21" s="19" t="s">
        <v>28</v>
      </c>
      <c r="C21" s="84">
        <f>'Repl Cost'!B6</f>
        <v>0</v>
      </c>
      <c r="D21" s="177"/>
    </row>
    <row r="22" spans="1:4" ht="15" customHeight="1" x14ac:dyDescent="0.25">
      <c r="A22" s="20"/>
      <c r="B22" s="19" t="s">
        <v>29</v>
      </c>
      <c r="C22" s="84">
        <f>'Repl Cost'!B10</f>
        <v>0</v>
      </c>
      <c r="D22" s="177"/>
    </row>
    <row r="23" spans="1:4" ht="15" customHeight="1" x14ac:dyDescent="0.25">
      <c r="A23" s="20"/>
      <c r="B23" s="19" t="s">
        <v>30</v>
      </c>
      <c r="C23" s="84">
        <f>'Repl Cost'!B11</f>
        <v>0</v>
      </c>
      <c r="D23" s="177"/>
    </row>
    <row r="24" spans="1:4" ht="15" customHeight="1" x14ac:dyDescent="0.25">
      <c r="A24" s="20"/>
      <c r="B24" s="19" t="s">
        <v>31</v>
      </c>
      <c r="C24" s="84">
        <f>'Repl Cost'!B13</f>
        <v>0</v>
      </c>
      <c r="D24" s="177"/>
    </row>
    <row r="25" spans="1:4" ht="15" customHeight="1" x14ac:dyDescent="0.25">
      <c r="A25" s="20"/>
      <c r="B25" s="19" t="s">
        <v>32</v>
      </c>
      <c r="C25" s="84">
        <f>'Repl Cost'!B14</f>
        <v>0</v>
      </c>
      <c r="D25" s="177"/>
    </row>
    <row r="26" spans="1:4" ht="15" customHeight="1" x14ac:dyDescent="0.25">
      <c r="A26" s="20"/>
      <c r="B26" s="19" t="s">
        <v>33</v>
      </c>
      <c r="C26" s="84">
        <f>'Repl Cost'!B15</f>
        <v>0</v>
      </c>
      <c r="D26" s="177"/>
    </row>
    <row r="27" spans="1:4" ht="15" customHeight="1" x14ac:dyDescent="0.25">
      <c r="A27" s="20"/>
      <c r="B27" s="19" t="s">
        <v>34</v>
      </c>
      <c r="C27" s="84">
        <f>'Repl Cost'!B16</f>
        <v>0</v>
      </c>
      <c r="D27" s="177"/>
    </row>
    <row r="28" spans="1:4" ht="15" customHeight="1" x14ac:dyDescent="0.25">
      <c r="A28" s="20"/>
      <c r="B28" s="19" t="s">
        <v>35</v>
      </c>
      <c r="C28" s="84">
        <f>'Repl Cost'!B17</f>
        <v>0</v>
      </c>
      <c r="D28" s="177"/>
    </row>
    <row r="29" spans="1:4" ht="15" customHeight="1" x14ac:dyDescent="0.25">
      <c r="A29" s="20"/>
      <c r="B29" s="19" t="s">
        <v>223</v>
      </c>
      <c r="C29" s="84">
        <f>'Repl Cost'!B28</f>
        <v>0</v>
      </c>
      <c r="D29" s="177"/>
    </row>
    <row r="30" spans="1:4" ht="15" customHeight="1" x14ac:dyDescent="0.25">
      <c r="A30" s="20"/>
      <c r="B30" s="19" t="s">
        <v>224</v>
      </c>
      <c r="C30" s="84">
        <f>'Repl Cost'!B29</f>
        <v>0</v>
      </c>
      <c r="D30" s="177"/>
    </row>
    <row r="31" spans="1:4" ht="15" customHeight="1" x14ac:dyDescent="0.25">
      <c r="A31" s="20"/>
      <c r="B31" s="19" t="s">
        <v>225</v>
      </c>
      <c r="C31" s="84">
        <f>'Repl Cost'!B30</f>
        <v>0</v>
      </c>
      <c r="D31" s="177"/>
    </row>
    <row r="32" spans="1:4" ht="15" customHeight="1" x14ac:dyDescent="0.25">
      <c r="A32" s="20"/>
      <c r="B32" s="19" t="s">
        <v>36</v>
      </c>
      <c r="C32" s="128">
        <v>0</v>
      </c>
      <c r="D32" s="92"/>
    </row>
    <row r="33" spans="1:4" ht="15" customHeight="1" x14ac:dyDescent="0.25">
      <c r="A33" s="20"/>
      <c r="B33" s="19" t="s">
        <v>37</v>
      </c>
      <c r="C33" s="128">
        <v>0</v>
      </c>
      <c r="D33" s="92"/>
    </row>
    <row r="34" spans="1:4" ht="15" customHeight="1" x14ac:dyDescent="0.25">
      <c r="A34" s="20"/>
      <c r="B34" s="19" t="s">
        <v>38</v>
      </c>
      <c r="C34" s="128">
        <v>0</v>
      </c>
      <c r="D34" s="92"/>
    </row>
    <row r="35" spans="1:4" ht="15" customHeight="1" x14ac:dyDescent="0.25">
      <c r="A35" s="20"/>
      <c r="B35" s="19" t="s">
        <v>39</v>
      </c>
      <c r="C35" s="128">
        <v>0</v>
      </c>
      <c r="D35" s="92"/>
    </row>
    <row r="36" spans="1:4" ht="15" customHeight="1" x14ac:dyDescent="0.25">
      <c r="A36" s="20"/>
      <c r="B36" s="19" t="s">
        <v>97</v>
      </c>
      <c r="C36" s="84">
        <f>'Repl Cost'!B34+'Repl Cost'!B36</f>
        <v>0</v>
      </c>
      <c r="D36" s="92"/>
    </row>
    <row r="37" spans="1:4" ht="15" customHeight="1" x14ac:dyDescent="0.25">
      <c r="A37" s="20"/>
      <c r="B37" s="19" t="s">
        <v>40</v>
      </c>
      <c r="C37" s="128">
        <f>'Repl Cost'!B40</f>
        <v>0</v>
      </c>
      <c r="D37" s="92"/>
    </row>
    <row r="38" spans="1:4" ht="15" customHeight="1" x14ac:dyDescent="0.25">
      <c r="A38" s="20"/>
      <c r="B38" s="19" t="s">
        <v>231</v>
      </c>
      <c r="C38" s="84">
        <f>'Repl Cost'!B37</f>
        <v>0</v>
      </c>
      <c r="D38" s="92"/>
    </row>
    <row r="39" spans="1:4" ht="15" customHeight="1" x14ac:dyDescent="0.25">
      <c r="A39" s="20"/>
      <c r="B39" s="19" t="s">
        <v>235</v>
      </c>
      <c r="C39" s="84">
        <f>'Repl Cost'!B42</f>
        <v>0</v>
      </c>
      <c r="D39" s="92"/>
    </row>
    <row r="40" spans="1:4" ht="15" customHeight="1" x14ac:dyDescent="0.25">
      <c r="A40" s="20"/>
      <c r="B40" s="19" t="s">
        <v>41</v>
      </c>
      <c r="C40" s="84">
        <f>'Repl Cost'!B44</f>
        <v>0</v>
      </c>
      <c r="D40" s="92"/>
    </row>
    <row r="41" spans="1:4" ht="15" customHeight="1" x14ac:dyDescent="0.25">
      <c r="A41" s="20"/>
      <c r="B41" s="19" t="s">
        <v>94</v>
      </c>
      <c r="C41" s="84">
        <f>'Repl Cost'!B45</f>
        <v>0</v>
      </c>
      <c r="D41" s="92"/>
    </row>
    <row r="42" spans="1:4" ht="15" customHeight="1" x14ac:dyDescent="0.25">
      <c r="A42" s="20"/>
      <c r="B42" s="19" t="s">
        <v>93</v>
      </c>
      <c r="C42" s="128">
        <v>0</v>
      </c>
      <c r="D42" s="92"/>
    </row>
    <row r="43" spans="1:4" ht="15" customHeight="1" x14ac:dyDescent="0.25">
      <c r="A43" s="20"/>
      <c r="B43" s="19" t="s">
        <v>42</v>
      </c>
      <c r="C43" s="84">
        <f>'Repl Cost'!B33</f>
        <v>0</v>
      </c>
      <c r="D43" s="92"/>
    </row>
    <row r="44" spans="1:4" ht="15" customHeight="1" x14ac:dyDescent="0.25">
      <c r="A44" s="20"/>
      <c r="B44" s="19" t="s">
        <v>43</v>
      </c>
      <c r="C44" s="128">
        <v>0</v>
      </c>
      <c r="D44" s="92"/>
    </row>
    <row r="45" spans="1:4" ht="15" customHeight="1" x14ac:dyDescent="0.25">
      <c r="A45" s="20"/>
      <c r="B45" s="19" t="s">
        <v>44</v>
      </c>
      <c r="C45" s="84">
        <f>'Repl Cost'!B32</f>
        <v>0</v>
      </c>
      <c r="D45" s="92"/>
    </row>
    <row r="46" spans="1:4" ht="15" customHeight="1" x14ac:dyDescent="0.25">
      <c r="A46" s="20"/>
      <c r="B46" s="19" t="s">
        <v>45</v>
      </c>
      <c r="C46" s="84">
        <f>'Repl Cost'!B21</f>
        <v>0</v>
      </c>
      <c r="D46" s="92"/>
    </row>
    <row r="47" spans="1:4" ht="15" customHeight="1" x14ac:dyDescent="0.25">
      <c r="A47" s="20"/>
      <c r="B47" s="19" t="s">
        <v>104</v>
      </c>
      <c r="C47" s="128">
        <v>0</v>
      </c>
      <c r="D47" s="92"/>
    </row>
    <row r="48" spans="1:4" ht="15" customHeight="1" x14ac:dyDescent="0.25">
      <c r="A48" s="20"/>
      <c r="B48" s="19" t="s">
        <v>104</v>
      </c>
      <c r="C48" s="128">
        <v>0</v>
      </c>
      <c r="D48" s="92"/>
    </row>
    <row r="49" spans="1:4" ht="15" customHeight="1" x14ac:dyDescent="0.25">
      <c r="A49" s="20"/>
      <c r="B49" s="19" t="s">
        <v>104</v>
      </c>
      <c r="C49" s="128">
        <v>0</v>
      </c>
      <c r="D49" s="92"/>
    </row>
    <row r="50" spans="1:4" ht="15" customHeight="1" x14ac:dyDescent="0.25">
      <c r="A50" s="20"/>
      <c r="B50" s="19" t="s">
        <v>104</v>
      </c>
      <c r="C50" s="128">
        <v>0</v>
      </c>
      <c r="D50" s="92"/>
    </row>
    <row r="51" spans="1:4" ht="15" customHeight="1" x14ac:dyDescent="0.25">
      <c r="A51" s="20"/>
      <c r="B51" s="49" t="s">
        <v>46</v>
      </c>
      <c r="C51" s="50">
        <f>SUM(C17:C50)</f>
        <v>0</v>
      </c>
      <c r="D51" s="92"/>
    </row>
    <row r="52" spans="1:4" ht="15" customHeight="1" x14ac:dyDescent="0.25">
      <c r="A52" s="20"/>
      <c r="B52" s="20"/>
      <c r="C52" s="20"/>
      <c r="D52" s="92"/>
    </row>
    <row r="53" spans="1:4" ht="15" customHeight="1" x14ac:dyDescent="0.25">
      <c r="A53" s="20"/>
      <c r="B53" s="49" t="s">
        <v>47</v>
      </c>
      <c r="C53" s="20"/>
      <c r="D53" s="92"/>
    </row>
    <row r="54" spans="1:4" ht="15" customHeight="1" x14ac:dyDescent="0.25">
      <c r="A54" s="20"/>
      <c r="B54" s="49"/>
      <c r="C54" s="20"/>
      <c r="D54" s="92"/>
    </row>
    <row r="55" spans="1:4" ht="15" customHeight="1" x14ac:dyDescent="0.25">
      <c r="A55" s="92"/>
      <c r="B55" s="19" t="s">
        <v>48</v>
      </c>
      <c r="C55" s="128">
        <v>0</v>
      </c>
      <c r="D55" s="92"/>
    </row>
    <row r="56" spans="1:4" ht="15" customHeight="1" x14ac:dyDescent="0.25">
      <c r="A56" s="20"/>
      <c r="B56" s="19" t="s">
        <v>49</v>
      </c>
      <c r="C56" s="128">
        <v>0</v>
      </c>
      <c r="D56" s="92"/>
    </row>
    <row r="57" spans="1:4" ht="15" customHeight="1" x14ac:dyDescent="0.25">
      <c r="A57" s="20"/>
      <c r="B57" s="19" t="s">
        <v>50</v>
      </c>
      <c r="C57" s="128">
        <v>0</v>
      </c>
      <c r="D57" s="92"/>
    </row>
    <row r="58" spans="1:4" ht="15" customHeight="1" x14ac:dyDescent="0.25">
      <c r="A58" s="20"/>
      <c r="B58" s="19" t="s">
        <v>54</v>
      </c>
      <c r="C58" s="128">
        <v>0</v>
      </c>
      <c r="D58" s="92"/>
    </row>
    <row r="59" spans="1:4" ht="15" customHeight="1" x14ac:dyDescent="0.25">
      <c r="A59" s="20"/>
      <c r="B59" s="19" t="s">
        <v>51</v>
      </c>
      <c r="C59" s="128">
        <v>0</v>
      </c>
      <c r="D59" s="92"/>
    </row>
    <row r="60" spans="1:4" ht="15" customHeight="1" x14ac:dyDescent="0.25">
      <c r="A60" s="20"/>
      <c r="B60" s="19" t="s">
        <v>98</v>
      </c>
      <c r="C60" s="128">
        <v>0</v>
      </c>
      <c r="D60" s="92"/>
    </row>
    <row r="61" spans="1:4" ht="15" customHeight="1" x14ac:dyDescent="0.25">
      <c r="A61" s="20"/>
      <c r="B61" s="19" t="s">
        <v>104</v>
      </c>
      <c r="C61" s="128">
        <v>0</v>
      </c>
      <c r="D61" s="92"/>
    </row>
    <row r="62" spans="1:4" ht="15" customHeight="1" x14ac:dyDescent="0.25">
      <c r="A62" s="20"/>
      <c r="B62" s="19" t="s">
        <v>104</v>
      </c>
      <c r="C62" s="128">
        <v>0</v>
      </c>
      <c r="D62" s="92"/>
    </row>
    <row r="63" spans="1:4" ht="15" customHeight="1" x14ac:dyDescent="0.25">
      <c r="A63" s="20"/>
      <c r="B63" s="19" t="s">
        <v>104</v>
      </c>
      <c r="C63" s="128">
        <v>0</v>
      </c>
      <c r="D63" s="92"/>
    </row>
    <row r="64" spans="1:4" ht="15" customHeight="1" x14ac:dyDescent="0.25">
      <c r="A64" s="20"/>
      <c r="B64" s="49" t="s">
        <v>52</v>
      </c>
      <c r="C64" s="50">
        <f>SUM(C55:C63)</f>
        <v>0</v>
      </c>
      <c r="D64" s="92"/>
    </row>
    <row r="65" spans="1:4" ht="15" customHeight="1" x14ac:dyDescent="0.25">
      <c r="A65" s="20"/>
      <c r="B65" s="20"/>
      <c r="C65" s="20"/>
      <c r="D65" s="92"/>
    </row>
    <row r="66" spans="1:4" ht="15" customHeight="1" x14ac:dyDescent="0.25">
      <c r="A66" s="20"/>
      <c r="B66" s="49" t="s">
        <v>53</v>
      </c>
      <c r="C66" s="50">
        <f>C51+C64</f>
        <v>0</v>
      </c>
      <c r="D66" s="92"/>
    </row>
    <row r="67" spans="1:4" ht="15" customHeight="1" x14ac:dyDescent="0.25">
      <c r="A67" s="20"/>
      <c r="B67" s="49"/>
      <c r="C67" s="21"/>
      <c r="D67" s="92"/>
    </row>
    <row r="68" spans="1:4" ht="15" customHeight="1" x14ac:dyDescent="0.25">
      <c r="A68" s="20"/>
      <c r="B68" s="49" t="s">
        <v>92</v>
      </c>
      <c r="C68" s="153">
        <f>'Repl Cost'!B53-C51</f>
        <v>0</v>
      </c>
      <c r="D68" s="92"/>
    </row>
    <row r="69" spans="1:4" ht="15.75" x14ac:dyDescent="0.25">
      <c r="A69" s="20"/>
      <c r="B69" s="92"/>
      <c r="C69" s="92"/>
      <c r="D69" s="92"/>
    </row>
    <row r="70" spans="1:4" ht="15.75" x14ac:dyDescent="0.25">
      <c r="A70" s="20"/>
      <c r="B70" s="92"/>
      <c r="C70" s="92"/>
      <c r="D70" s="92"/>
    </row>
    <row r="71" spans="1:4" ht="15.75" x14ac:dyDescent="0.25">
      <c r="B71" s="20"/>
      <c r="C71" s="20"/>
    </row>
    <row r="72" spans="1:4" ht="15.75" x14ac:dyDescent="0.25">
      <c r="B72" s="20"/>
      <c r="C72" s="20"/>
    </row>
    <row r="73" spans="1:4" ht="15.75" x14ac:dyDescent="0.25">
      <c r="B73" s="20"/>
      <c r="C73" s="20"/>
    </row>
    <row r="74" spans="1:4" ht="15.75" x14ac:dyDescent="0.25">
      <c r="B74" s="20"/>
      <c r="C74" s="20"/>
    </row>
    <row r="75" spans="1:4" ht="15.75" x14ac:dyDescent="0.25">
      <c r="B75" s="20"/>
      <c r="C75" s="20"/>
    </row>
    <row r="76" spans="1:4" ht="15.75" x14ac:dyDescent="0.25">
      <c r="B76" s="20"/>
      <c r="C76" s="20"/>
    </row>
    <row r="77" spans="1:4" ht="15.75" x14ac:dyDescent="0.25">
      <c r="B77" s="20"/>
      <c r="C77" s="20"/>
    </row>
    <row r="78" spans="1:4" x14ac:dyDescent="0.25">
      <c r="B78" s="92"/>
    </row>
  </sheetData>
  <mergeCells count="1">
    <mergeCell ref="A2:B2"/>
  </mergeCells>
  <phoneticPr fontId="4" type="noConversion"/>
  <pageMargins left="0.7" right="0.7" top="1.1510416666666667" bottom="0.75" header="0.3" footer="0.3"/>
  <pageSetup scale="65" orientation="portrait" r:id="rId1"/>
  <headerFooter>
    <oddHeader xml:space="preserve">&amp;L&amp;"-,Bold"&amp;12Maximum Insurable 
Loan Calculation&amp;"-,Regular"
Section 232
&amp;C&amp;"-,Bold"U.S. Department of Housing 
and Urban Development&amp;"-,Regular"
Office of Residential 
Care Facilities&amp;ROMB Approval No. 9999-9999 
(exp. mm/dd/yy) </oddHeader>
    <oddFooter>&amp;LPrevious versions obsolete&amp;R&amp;"Times New Roman,Regular"&amp;12 form HUD-92264a-ORCF (mm/dd/yyyy)</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53"/>
  <sheetViews>
    <sheetView showGridLines="0" view="pageLayout" zoomScaleNormal="75" workbookViewId="0">
      <selection activeCell="B5" sqref="B5"/>
    </sheetView>
  </sheetViews>
  <sheetFormatPr defaultRowHeight="15" x14ac:dyDescent="0.25"/>
  <cols>
    <col min="1" max="1" width="52.85546875" style="23" customWidth="1"/>
    <col min="2" max="2" width="17.5703125" style="23" customWidth="1"/>
    <col min="3" max="3" width="9.28515625" style="23" bestFit="1" customWidth="1"/>
    <col min="4" max="4" width="11" style="23" customWidth="1"/>
    <col min="5" max="5" width="9.85546875" style="23" bestFit="1" customWidth="1"/>
    <col min="6" max="6" width="17" style="23" customWidth="1"/>
    <col min="7" max="7" width="20.7109375" style="23" customWidth="1"/>
    <col min="8" max="8" width="10" style="23" bestFit="1" customWidth="1"/>
    <col min="9" max="9" width="12.140625" style="23" customWidth="1"/>
    <col min="10" max="10" width="12.7109375" style="23" bestFit="1" customWidth="1"/>
    <col min="11" max="16384" width="9.140625" style="23"/>
  </cols>
  <sheetData>
    <row r="1" spans="1:10" s="92" customFormat="1" ht="137.25" customHeight="1" x14ac:dyDescent="0.25">
      <c r="A1" s="189" t="s">
        <v>317</v>
      </c>
      <c r="B1" s="190"/>
      <c r="C1" s="190"/>
      <c r="D1" s="190"/>
      <c r="E1" s="190"/>
      <c r="F1" s="190"/>
      <c r="G1" s="190"/>
      <c r="H1" s="20"/>
      <c r="I1" s="20"/>
      <c r="J1" s="20"/>
    </row>
    <row r="2" spans="1:10" s="92" customFormat="1" ht="15.75" x14ac:dyDescent="0.25">
      <c r="A2" s="23"/>
      <c r="B2" s="23"/>
      <c r="C2" s="23"/>
      <c r="D2" s="23"/>
      <c r="E2" s="23"/>
      <c r="F2" s="23"/>
      <c r="G2" s="23"/>
      <c r="H2" s="20"/>
      <c r="I2" s="20"/>
      <c r="J2" s="20"/>
    </row>
    <row r="3" spans="1:10" s="92" customFormat="1" ht="15.75" x14ac:dyDescent="0.25">
      <c r="A3" s="58" t="s">
        <v>90</v>
      </c>
      <c r="B3" s="122">
        <f>Instructions!D3</f>
        <v>0</v>
      </c>
      <c r="C3" s="100"/>
      <c r="D3" s="40"/>
      <c r="E3" s="40"/>
      <c r="F3" s="40"/>
      <c r="G3" s="131"/>
      <c r="H3" s="20"/>
      <c r="I3" s="20"/>
      <c r="J3" s="20"/>
    </row>
    <row r="4" spans="1:10" ht="15.75" x14ac:dyDescent="0.25">
      <c r="A4" s="36" t="s">
        <v>91</v>
      </c>
      <c r="B4" s="122">
        <f>Instructions!D4</f>
        <v>0</v>
      </c>
      <c r="C4" s="20"/>
      <c r="D4" s="20"/>
      <c r="E4" s="20"/>
      <c r="F4" s="20"/>
      <c r="G4" s="132"/>
      <c r="H4" s="20"/>
      <c r="I4" s="20"/>
      <c r="J4" s="20"/>
    </row>
    <row r="5" spans="1:10" ht="16.5" thickBot="1" x14ac:dyDescent="0.3">
      <c r="A5" s="37" t="s">
        <v>113</v>
      </c>
      <c r="B5" s="123">
        <f>Instructions!D5</f>
        <v>0</v>
      </c>
      <c r="C5" s="3"/>
      <c r="D5" s="3"/>
      <c r="E5" s="3"/>
      <c r="F5" s="3"/>
      <c r="G5" s="133"/>
      <c r="H5" s="2"/>
      <c r="I5" s="2"/>
      <c r="J5" s="20"/>
    </row>
    <row r="6" spans="1:10" ht="16.5" thickBot="1" x14ac:dyDescent="0.3">
      <c r="A6" s="38"/>
      <c r="B6" s="20"/>
      <c r="C6" s="20"/>
      <c r="D6" s="20"/>
      <c r="E6" s="20"/>
      <c r="F6" s="20"/>
      <c r="G6" s="30"/>
      <c r="H6" s="2"/>
      <c r="I6" s="20"/>
      <c r="J6" s="20"/>
    </row>
    <row r="7" spans="1:10" ht="16.5" thickBot="1" x14ac:dyDescent="0.3">
      <c r="A7" s="39" t="s">
        <v>117</v>
      </c>
      <c r="B7" s="2"/>
      <c r="C7" s="2"/>
      <c r="D7" s="2"/>
      <c r="E7" s="2"/>
      <c r="F7" s="2"/>
      <c r="G7" s="135">
        <v>0</v>
      </c>
      <c r="H7" s="2"/>
      <c r="I7" s="74" t="s">
        <v>139</v>
      </c>
      <c r="J7" s="20"/>
    </row>
    <row r="8" spans="1:10" ht="16.5" thickBot="1" x14ac:dyDescent="0.3">
      <c r="A8" s="38"/>
      <c r="B8" s="2"/>
      <c r="C8" s="2"/>
      <c r="D8" s="2"/>
      <c r="E8" s="2"/>
      <c r="F8" s="2"/>
      <c r="G8" s="30"/>
      <c r="H8" s="2"/>
      <c r="I8" s="74" t="s">
        <v>140</v>
      </c>
      <c r="J8" s="2"/>
    </row>
    <row r="9" spans="1:10" ht="16.5" thickBot="1" x14ac:dyDescent="0.3">
      <c r="A9" s="39" t="s">
        <v>118</v>
      </c>
      <c r="B9" s="2"/>
      <c r="C9" s="2"/>
      <c r="D9" s="2"/>
      <c r="E9" s="2"/>
      <c r="F9" s="2"/>
      <c r="G9" s="135">
        <v>0</v>
      </c>
      <c r="H9" s="2"/>
      <c r="I9" s="74" t="s">
        <v>141</v>
      </c>
      <c r="J9" s="2"/>
    </row>
    <row r="10" spans="1:10" ht="15.75" x14ac:dyDescent="0.25">
      <c r="A10" s="38"/>
      <c r="B10" s="2"/>
      <c r="C10" s="2"/>
      <c r="D10" s="2"/>
      <c r="E10" s="2"/>
      <c r="F10" s="2"/>
      <c r="G10" s="30"/>
      <c r="H10" s="2"/>
      <c r="I10" s="74" t="s">
        <v>142</v>
      </c>
      <c r="J10" s="2"/>
    </row>
    <row r="11" spans="1:10" ht="15.75" x14ac:dyDescent="0.25">
      <c r="A11" s="39" t="s">
        <v>119</v>
      </c>
      <c r="B11" s="2"/>
      <c r="C11" s="2"/>
      <c r="D11" s="2"/>
      <c r="E11" s="2"/>
      <c r="F11" s="2"/>
      <c r="G11" s="30"/>
      <c r="H11" s="2"/>
      <c r="I11" s="74" t="s">
        <v>143</v>
      </c>
      <c r="J11" s="2"/>
    </row>
    <row r="12" spans="1:10" ht="13.5" customHeight="1" x14ac:dyDescent="0.25">
      <c r="A12" s="35" t="s">
        <v>0</v>
      </c>
      <c r="B12" s="87">
        <f>'Repl Cost'!B53</f>
        <v>0</v>
      </c>
      <c r="C12" s="6" t="s">
        <v>18</v>
      </c>
      <c r="D12" s="7">
        <v>0.9</v>
      </c>
      <c r="E12" s="2"/>
      <c r="F12" s="5">
        <f>B12*D12</f>
        <v>0</v>
      </c>
      <c r="G12" s="30"/>
      <c r="H12" s="2"/>
      <c r="I12" s="74" t="s">
        <v>144</v>
      </c>
      <c r="J12" s="2"/>
    </row>
    <row r="13" spans="1:10" ht="15.75" x14ac:dyDescent="0.25">
      <c r="A13" s="182" t="s">
        <v>318</v>
      </c>
      <c r="B13" s="134">
        <v>0</v>
      </c>
      <c r="C13" s="2"/>
      <c r="D13" s="2"/>
      <c r="E13" s="2"/>
      <c r="F13" s="2"/>
      <c r="G13" s="30"/>
      <c r="H13" s="2"/>
      <c r="I13" s="74" t="s">
        <v>145</v>
      </c>
      <c r="J13" s="2"/>
    </row>
    <row r="14" spans="1:10" ht="15.75" x14ac:dyDescent="0.25">
      <c r="A14" s="35" t="s">
        <v>1</v>
      </c>
      <c r="B14" s="134">
        <v>0</v>
      </c>
      <c r="C14" s="2"/>
      <c r="D14" s="2"/>
      <c r="E14" s="2"/>
      <c r="F14" s="2"/>
      <c r="G14" s="30"/>
      <c r="H14" s="2"/>
      <c r="I14" s="74" t="s">
        <v>146</v>
      </c>
      <c r="J14" s="2"/>
    </row>
    <row r="15" spans="1:10" ht="15.75" x14ac:dyDescent="0.25">
      <c r="A15" s="35" t="s">
        <v>2</v>
      </c>
      <c r="B15" s="134">
        <v>0</v>
      </c>
      <c r="C15" s="2"/>
      <c r="D15" s="2"/>
      <c r="E15" s="2"/>
      <c r="F15" s="2"/>
      <c r="G15" s="30"/>
      <c r="H15" s="2"/>
      <c r="I15" s="20"/>
      <c r="J15" s="2"/>
    </row>
    <row r="16" spans="1:10" ht="15.75" x14ac:dyDescent="0.25">
      <c r="A16" s="35" t="s">
        <v>3</v>
      </c>
      <c r="B16" s="5">
        <f>SUM(B13:B15)</f>
        <v>0</v>
      </c>
      <c r="C16" s="6" t="s">
        <v>18</v>
      </c>
      <c r="D16" s="7">
        <v>0.9</v>
      </c>
      <c r="E16" s="5">
        <f>B16*D16</f>
        <v>0</v>
      </c>
      <c r="F16" s="2"/>
      <c r="G16" s="30"/>
      <c r="H16" s="2"/>
      <c r="I16" s="2"/>
      <c r="J16" s="2"/>
    </row>
    <row r="17" spans="1:20" ht="15.75" x14ac:dyDescent="0.25">
      <c r="A17" s="35" t="s">
        <v>4</v>
      </c>
      <c r="B17" s="2"/>
      <c r="C17" s="6"/>
      <c r="D17" s="2"/>
      <c r="E17" s="87">
        <f>'Land Calc'!B18</f>
        <v>0</v>
      </c>
      <c r="F17" s="2"/>
      <c r="G17" s="30"/>
      <c r="H17" s="2"/>
      <c r="I17" s="2"/>
      <c r="J17" s="2"/>
    </row>
    <row r="18" spans="1:20" ht="16.5" thickBot="1" x14ac:dyDescent="0.3">
      <c r="A18" s="35" t="s">
        <v>5</v>
      </c>
      <c r="B18" s="2"/>
      <c r="C18" s="2"/>
      <c r="D18" s="2"/>
      <c r="E18" s="2"/>
      <c r="F18" s="5">
        <f>E16+E17</f>
        <v>0</v>
      </c>
      <c r="G18" s="30"/>
      <c r="H18" s="2"/>
      <c r="I18" s="2"/>
      <c r="J18" s="2"/>
    </row>
    <row r="19" spans="1:20" ht="16.5" thickBot="1" x14ac:dyDescent="0.3">
      <c r="A19" s="35" t="s">
        <v>6</v>
      </c>
      <c r="B19" s="2"/>
      <c r="C19" s="2"/>
      <c r="D19" s="2"/>
      <c r="E19" s="2"/>
      <c r="F19" s="2"/>
      <c r="G19" s="31">
        <f>ROUNDDOWN(F12-F18,-2)</f>
        <v>0</v>
      </c>
      <c r="H19" s="2"/>
      <c r="I19" s="2"/>
      <c r="J19" s="2"/>
    </row>
    <row r="20" spans="1:20" ht="15.75" x14ac:dyDescent="0.25">
      <c r="A20" s="38"/>
      <c r="B20" s="2"/>
      <c r="C20" s="2"/>
      <c r="D20" s="2"/>
      <c r="E20" s="2"/>
      <c r="F20" s="2"/>
      <c r="G20" s="30"/>
      <c r="H20" s="2"/>
      <c r="I20" s="2"/>
      <c r="J20" s="2"/>
    </row>
    <row r="21" spans="1:20" ht="15.75" x14ac:dyDescent="0.25">
      <c r="A21" s="39" t="s">
        <v>115</v>
      </c>
      <c r="B21" s="2"/>
      <c r="C21" s="2"/>
      <c r="D21" s="2"/>
      <c r="E21" s="2"/>
      <c r="F21" s="2"/>
      <c r="G21" s="30"/>
      <c r="H21" s="2"/>
      <c r="I21" s="2"/>
      <c r="J21" s="2"/>
    </row>
    <row r="22" spans="1:20" ht="15.75" x14ac:dyDescent="0.25">
      <c r="A22" s="35" t="s">
        <v>16</v>
      </c>
      <c r="B22" s="134">
        <v>0</v>
      </c>
      <c r="C22" s="6" t="s">
        <v>18</v>
      </c>
      <c r="D22" s="136">
        <v>0</v>
      </c>
      <c r="E22" s="2"/>
      <c r="F22" s="5">
        <f>B22*D22</f>
        <v>0</v>
      </c>
      <c r="G22" s="30"/>
      <c r="H22" s="2"/>
      <c r="I22" s="2"/>
      <c r="J22" s="2"/>
    </row>
    <row r="23" spans="1:20" ht="15.75" x14ac:dyDescent="0.25">
      <c r="A23" s="182" t="s">
        <v>319</v>
      </c>
      <c r="B23" s="134">
        <v>0</v>
      </c>
      <c r="C23" s="6" t="s">
        <v>18</v>
      </c>
      <c r="D23" s="136">
        <v>0</v>
      </c>
      <c r="E23" s="5">
        <f>B23*D23</f>
        <v>0</v>
      </c>
      <c r="F23" s="2"/>
      <c r="G23" s="30"/>
      <c r="H23" s="2"/>
      <c r="I23" s="2"/>
      <c r="J23" s="2"/>
    </row>
    <row r="24" spans="1:20" ht="15.75" x14ac:dyDescent="0.25">
      <c r="A24" s="35" t="s">
        <v>4</v>
      </c>
      <c r="D24" s="2"/>
      <c r="E24" s="87">
        <f>'Land Calc'!B18</f>
        <v>0</v>
      </c>
      <c r="F24" s="2"/>
      <c r="G24" s="30"/>
      <c r="H24" s="2"/>
      <c r="I24" s="2"/>
      <c r="J24" s="2"/>
    </row>
    <row r="25" spans="1:20" ht="16.5" thickBot="1" x14ac:dyDescent="0.3">
      <c r="A25" s="35" t="s">
        <v>5</v>
      </c>
      <c r="B25" s="2"/>
      <c r="C25" s="2"/>
      <c r="D25" s="2"/>
      <c r="E25" s="2"/>
      <c r="F25" s="5">
        <f>E23+E24</f>
        <v>0</v>
      </c>
      <c r="G25" s="30"/>
      <c r="H25" s="2"/>
      <c r="I25" s="2"/>
      <c r="J25" s="2"/>
    </row>
    <row r="26" spans="1:20" ht="16.5" thickBot="1" x14ac:dyDescent="0.3">
      <c r="A26" s="35" t="s">
        <v>17</v>
      </c>
      <c r="B26" s="2"/>
      <c r="C26" s="2"/>
      <c r="D26" s="2"/>
      <c r="E26" s="2"/>
      <c r="F26" s="2"/>
      <c r="G26" s="31">
        <f>ROUNDDOWN(F22-F25,-2)</f>
        <v>0</v>
      </c>
      <c r="H26" s="8"/>
      <c r="I26" s="2"/>
      <c r="J26" s="2"/>
    </row>
    <row r="27" spans="1:20" ht="15.75" x14ac:dyDescent="0.25">
      <c r="A27" s="38"/>
      <c r="B27" s="2"/>
      <c r="C27" s="2"/>
      <c r="D27" s="2"/>
      <c r="E27" s="2"/>
      <c r="F27" s="2"/>
      <c r="G27" s="30"/>
      <c r="H27" s="9"/>
      <c r="I27" s="2"/>
      <c r="J27" s="2"/>
    </row>
    <row r="28" spans="1:20" ht="15.75" x14ac:dyDescent="0.25">
      <c r="A28" s="39" t="s">
        <v>116</v>
      </c>
      <c r="B28" s="2"/>
      <c r="C28" s="2"/>
      <c r="D28" s="2"/>
      <c r="E28" s="2"/>
      <c r="F28" s="2"/>
      <c r="G28" s="30"/>
      <c r="H28" s="2"/>
      <c r="I28" s="2"/>
      <c r="J28" s="10"/>
      <c r="K28" s="101"/>
      <c r="L28" s="101"/>
      <c r="M28" s="101"/>
      <c r="N28" s="101"/>
      <c r="O28" s="101"/>
      <c r="P28" s="102"/>
      <c r="Q28" s="103"/>
      <c r="R28" s="104"/>
      <c r="S28" s="101"/>
      <c r="T28" s="105"/>
    </row>
    <row r="29" spans="1:20" ht="15.75" x14ac:dyDescent="0.25">
      <c r="A29" s="35" t="s">
        <v>7</v>
      </c>
      <c r="B29" s="2"/>
      <c r="C29" s="2"/>
      <c r="D29" s="2"/>
      <c r="E29" s="137">
        <v>0</v>
      </c>
      <c r="F29" s="11"/>
      <c r="G29" s="57"/>
      <c r="H29" s="2"/>
      <c r="I29" s="2"/>
      <c r="J29" s="10"/>
      <c r="K29" s="101"/>
      <c r="L29" s="106"/>
      <c r="M29" s="101"/>
      <c r="N29" s="101"/>
      <c r="O29" s="101"/>
      <c r="P29" s="102"/>
      <c r="Q29" s="103"/>
      <c r="R29" s="104"/>
      <c r="S29" s="103"/>
      <c r="T29" s="105"/>
    </row>
    <row r="30" spans="1:20" ht="15.75" x14ac:dyDescent="0.25">
      <c r="A30" s="35" t="s">
        <v>8</v>
      </c>
      <c r="B30" s="2"/>
      <c r="C30" s="2"/>
      <c r="D30" s="2"/>
      <c r="E30" s="137">
        <v>0</v>
      </c>
      <c r="F30" s="11"/>
      <c r="G30" s="30"/>
      <c r="H30" s="2"/>
      <c r="I30" s="2"/>
      <c r="J30" s="10"/>
      <c r="K30" s="101"/>
      <c r="L30" s="101"/>
      <c r="M30" s="101"/>
      <c r="N30" s="101"/>
      <c r="O30" s="101"/>
      <c r="P30" s="102"/>
      <c r="Q30" s="101"/>
      <c r="R30" s="104"/>
      <c r="S30" s="107"/>
      <c r="T30" s="105"/>
    </row>
    <row r="31" spans="1:20" ht="15.75" x14ac:dyDescent="0.25">
      <c r="A31" s="35" t="s">
        <v>9</v>
      </c>
      <c r="B31" s="1" t="s">
        <v>21</v>
      </c>
      <c r="C31" s="138">
        <v>0</v>
      </c>
      <c r="D31" s="2"/>
      <c r="E31" s="73" t="e">
        <f>(PMT((($E$29/12)),($C$31*12),-1)*12-($E$29))</f>
        <v>#NUM!</v>
      </c>
      <c r="F31" s="11"/>
      <c r="G31" s="30"/>
      <c r="H31" s="2"/>
      <c r="I31" s="2"/>
      <c r="J31" s="2"/>
    </row>
    <row r="32" spans="1:20" ht="15.75" x14ac:dyDescent="0.25">
      <c r="A32" s="35" t="s">
        <v>10</v>
      </c>
      <c r="B32" s="2"/>
      <c r="C32" s="2"/>
      <c r="D32" s="2"/>
      <c r="E32" s="2"/>
      <c r="F32" s="73" t="e">
        <f>SUM(E29:E31)</f>
        <v>#NUM!</v>
      </c>
      <c r="G32" s="33"/>
      <c r="H32" s="2"/>
      <c r="I32" s="2"/>
      <c r="J32" s="2"/>
    </row>
    <row r="33" spans="1:10" ht="15.75" x14ac:dyDescent="0.25">
      <c r="A33" s="35" t="s">
        <v>152</v>
      </c>
      <c r="B33" s="134">
        <v>0</v>
      </c>
      <c r="C33" s="12" t="s">
        <v>19</v>
      </c>
      <c r="D33" s="139">
        <v>1.45</v>
      </c>
      <c r="E33" s="2"/>
      <c r="F33" s="5">
        <f>B33/D33</f>
        <v>0</v>
      </c>
      <c r="G33" s="30"/>
      <c r="H33" s="2"/>
      <c r="I33" s="2"/>
      <c r="J33" s="2"/>
    </row>
    <row r="34" spans="1:10" ht="15.75" x14ac:dyDescent="0.25">
      <c r="A34" s="35" t="s">
        <v>12</v>
      </c>
      <c r="B34" s="87">
        <f>'Land Calc'!B10</f>
        <v>0</v>
      </c>
      <c r="C34" s="6" t="s">
        <v>20</v>
      </c>
      <c r="D34" s="87">
        <f>'Land Calc'!B19</f>
        <v>0</v>
      </c>
      <c r="E34" s="6"/>
      <c r="F34" s="5">
        <f>B34+D34</f>
        <v>0</v>
      </c>
      <c r="G34" s="30"/>
      <c r="H34" s="2"/>
      <c r="I34" s="2"/>
      <c r="J34" s="2"/>
    </row>
    <row r="35" spans="1:10" ht="15.75" x14ac:dyDescent="0.25">
      <c r="A35" s="35" t="s">
        <v>11</v>
      </c>
      <c r="B35" s="2"/>
      <c r="C35" s="6" t="s">
        <v>20</v>
      </c>
      <c r="D35" s="2"/>
      <c r="E35" s="2"/>
      <c r="F35" s="5">
        <f>F33-F34</f>
        <v>0</v>
      </c>
      <c r="G35" s="30"/>
      <c r="H35" s="2"/>
      <c r="I35" s="2"/>
      <c r="J35" s="2"/>
    </row>
    <row r="36" spans="1:10" s="92" customFormat="1" ht="15.75" x14ac:dyDescent="0.25">
      <c r="A36" s="35" t="s">
        <v>13</v>
      </c>
      <c r="B36" s="2"/>
      <c r="C36" s="2"/>
      <c r="D36" s="2"/>
      <c r="E36" s="2"/>
      <c r="F36" s="2"/>
      <c r="G36" s="34" t="e">
        <f>F35/F32</f>
        <v>#NUM!</v>
      </c>
      <c r="H36" s="20"/>
      <c r="I36" s="20"/>
      <c r="J36" s="20"/>
    </row>
    <row r="37" spans="1:10" s="92" customFormat="1" ht="16.5" thickBot="1" x14ac:dyDescent="0.3">
      <c r="A37" s="35" t="s">
        <v>14</v>
      </c>
      <c r="B37" s="134">
        <v>0</v>
      </c>
      <c r="C37" s="12" t="s">
        <v>19</v>
      </c>
      <c r="D37" s="139">
        <v>0</v>
      </c>
      <c r="E37" s="2"/>
      <c r="F37" s="2"/>
      <c r="G37" s="34" t="e">
        <f>B37/D37</f>
        <v>#DIV/0!</v>
      </c>
      <c r="H37" s="20"/>
      <c r="I37" s="20"/>
      <c r="J37" s="20"/>
    </row>
    <row r="38" spans="1:10" ht="16.5" thickBot="1" x14ac:dyDescent="0.3">
      <c r="A38" s="35" t="s">
        <v>15</v>
      </c>
      <c r="B38" s="20"/>
      <c r="C38" s="55" t="s">
        <v>19</v>
      </c>
      <c r="D38" s="20"/>
      <c r="E38" s="20"/>
      <c r="F38" s="20"/>
      <c r="G38" s="59" t="e">
        <f>ROUNDDOWN(G36+G37,-2)</f>
        <v>#NUM!</v>
      </c>
      <c r="H38" s="2"/>
      <c r="I38" s="2"/>
      <c r="J38" s="2"/>
    </row>
    <row r="39" spans="1:10" ht="15.75" x14ac:dyDescent="0.25">
      <c r="A39" s="35"/>
      <c r="B39" s="20"/>
      <c r="C39" s="55"/>
      <c r="D39" s="20"/>
      <c r="E39" s="20"/>
      <c r="F39" s="20"/>
      <c r="G39" s="56"/>
      <c r="J39" s="2"/>
    </row>
    <row r="40" spans="1:10" ht="15.75" x14ac:dyDescent="0.25">
      <c r="A40" s="46" t="s">
        <v>120</v>
      </c>
      <c r="B40" s="9"/>
      <c r="C40" s="16"/>
      <c r="D40" s="16"/>
      <c r="E40" s="16"/>
      <c r="F40" s="16"/>
      <c r="G40" s="47"/>
      <c r="J40" s="2"/>
    </row>
    <row r="41" spans="1:10" ht="15.75" x14ac:dyDescent="0.25">
      <c r="A41" s="41" t="s">
        <v>138</v>
      </c>
      <c r="B41" s="9"/>
      <c r="C41" s="9"/>
      <c r="D41" s="9"/>
      <c r="E41" s="9"/>
      <c r="F41" s="9"/>
      <c r="G41" s="32"/>
      <c r="J41" s="2"/>
    </row>
    <row r="42" spans="1:10" ht="15.75" x14ac:dyDescent="0.25">
      <c r="A42" s="42" t="s">
        <v>121</v>
      </c>
      <c r="B42" s="9"/>
      <c r="C42" s="9"/>
      <c r="D42" s="9"/>
      <c r="E42" s="9"/>
      <c r="F42" s="9"/>
      <c r="G42" s="32"/>
    </row>
    <row r="43" spans="1:10" ht="15.75" x14ac:dyDescent="0.25">
      <c r="A43" s="43" t="s">
        <v>59</v>
      </c>
      <c r="B43" s="14"/>
      <c r="C43" s="9"/>
      <c r="D43" s="9"/>
      <c r="E43" s="9"/>
      <c r="F43" s="87">
        <f>'Repl Cost'!B50</f>
        <v>0</v>
      </c>
      <c r="G43" s="32"/>
    </row>
    <row r="44" spans="1:10" ht="15.75" x14ac:dyDescent="0.25">
      <c r="A44" s="43" t="s">
        <v>60</v>
      </c>
      <c r="B44" s="14"/>
      <c r="C44" s="9"/>
      <c r="D44" s="9"/>
      <c r="E44" s="9"/>
      <c r="F44" s="87">
        <f>'Land Calc'!B29</f>
        <v>0</v>
      </c>
      <c r="G44" s="32"/>
    </row>
    <row r="45" spans="1:10" ht="15.75" x14ac:dyDescent="0.25">
      <c r="A45" s="43" t="s">
        <v>61</v>
      </c>
      <c r="B45" s="14"/>
      <c r="C45" s="9"/>
      <c r="D45" s="9"/>
      <c r="E45" s="9"/>
      <c r="F45" s="62">
        <f>F43+F44</f>
        <v>0</v>
      </c>
      <c r="G45" s="32"/>
    </row>
    <row r="46" spans="1:10" ht="15.75" x14ac:dyDescent="0.25">
      <c r="A46" s="43" t="s">
        <v>62</v>
      </c>
      <c r="B46" s="14"/>
      <c r="C46" s="9"/>
      <c r="D46" s="9"/>
      <c r="E46" s="9"/>
      <c r="F46" s="140">
        <v>0</v>
      </c>
      <c r="G46" s="32"/>
    </row>
    <row r="47" spans="1:10" ht="15.75" x14ac:dyDescent="0.25">
      <c r="A47" s="43" t="s">
        <v>63</v>
      </c>
      <c r="B47" s="14"/>
      <c r="C47" s="9"/>
      <c r="D47" s="9"/>
      <c r="E47" s="9"/>
      <c r="F47" s="18">
        <f>F45-F46</f>
        <v>0</v>
      </c>
      <c r="G47" s="32"/>
    </row>
    <row r="48" spans="1:10" ht="15.75" x14ac:dyDescent="0.25">
      <c r="A48" s="43" t="s">
        <v>64</v>
      </c>
      <c r="B48" s="141">
        <v>0</v>
      </c>
      <c r="C48" s="10" t="s">
        <v>18</v>
      </c>
      <c r="D48" s="142">
        <v>90</v>
      </c>
      <c r="E48" s="33" t="s">
        <v>56</v>
      </c>
      <c r="F48" s="63">
        <f>(B48*D48)/100</f>
        <v>0</v>
      </c>
      <c r="G48" s="44"/>
    </row>
    <row r="49" spans="1:7" ht="15.75" x14ac:dyDescent="0.25">
      <c r="A49" s="43" t="s">
        <v>65</v>
      </c>
      <c r="B49" s="15"/>
      <c r="C49" s="9"/>
      <c r="D49" s="9"/>
      <c r="E49" s="9"/>
      <c r="F49" s="9"/>
      <c r="G49" s="32"/>
    </row>
    <row r="50" spans="1:7" ht="15.75" x14ac:dyDescent="0.25">
      <c r="A50" s="43"/>
      <c r="B50" s="141">
        <v>0</v>
      </c>
      <c r="C50" s="10" t="s">
        <v>18</v>
      </c>
      <c r="D50" s="142">
        <v>90</v>
      </c>
      <c r="E50" s="33" t="s">
        <v>56</v>
      </c>
      <c r="F50" s="64">
        <f>(B50*D50)/100</f>
        <v>0</v>
      </c>
      <c r="G50" s="32"/>
    </row>
    <row r="51" spans="1:7" ht="16.5" thickBot="1" x14ac:dyDescent="0.3">
      <c r="A51" s="43" t="s">
        <v>66</v>
      </c>
      <c r="B51" s="14"/>
      <c r="C51" s="9"/>
      <c r="D51" s="9"/>
      <c r="E51" s="9"/>
      <c r="F51" s="65">
        <f>F47+MIN(F48,F50)</f>
        <v>0</v>
      </c>
      <c r="G51" s="32"/>
    </row>
    <row r="52" spans="1:7" ht="16.5" thickBot="1" x14ac:dyDescent="0.3">
      <c r="A52" s="43" t="s">
        <v>67</v>
      </c>
      <c r="B52" s="10" t="s">
        <v>18</v>
      </c>
      <c r="C52" s="142">
        <v>100</v>
      </c>
      <c r="D52" s="11" t="s">
        <v>56</v>
      </c>
      <c r="E52" s="9"/>
      <c r="F52" s="9"/>
      <c r="G52" s="45">
        <f>ROUNDDOWN((F51*C52)/100, -2)</f>
        <v>0</v>
      </c>
    </row>
    <row r="53" spans="1:7" x14ac:dyDescent="0.25">
      <c r="A53" s="94"/>
      <c r="B53" s="95"/>
      <c r="C53" s="95"/>
      <c r="D53" s="95"/>
      <c r="E53" s="95"/>
      <c r="F53" s="95"/>
      <c r="G53" s="108"/>
    </row>
  </sheetData>
  <mergeCells count="1">
    <mergeCell ref="A1:G1"/>
  </mergeCells>
  <phoneticPr fontId="4" type="noConversion"/>
  <dataValidations count="1">
    <dataValidation type="list" allowBlank="1" showInputMessage="1" showErrorMessage="1" sqref="G5">
      <formula1>$I$6:$I$14</formula1>
    </dataValidation>
  </dataValidations>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9999-9999 
(exp. mm/dd/yy) </oddHeader>
    <oddFooter>&amp;LPrevious versions obsolete&amp;R&amp;"Times New Roman,Regular"&amp;12 form HUD-92264a-ORCF (mm/dd/yyyy)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S60"/>
  <sheetViews>
    <sheetView showGridLines="0" view="pageLayout" zoomScaleNormal="75" workbookViewId="0">
      <selection activeCell="G3" sqref="G3"/>
    </sheetView>
  </sheetViews>
  <sheetFormatPr defaultRowHeight="15" x14ac:dyDescent="0.25"/>
  <cols>
    <col min="1" max="1" width="58.140625" style="23" customWidth="1"/>
    <col min="2" max="2" width="9.140625" style="23"/>
    <col min="3" max="3" width="17.7109375" style="23" customWidth="1"/>
    <col min="4" max="4" width="9.140625" style="23"/>
    <col min="5" max="5" width="9" style="23" customWidth="1"/>
    <col min="6" max="6" width="9.140625" style="23" customWidth="1"/>
    <col min="7" max="7" width="20.7109375" style="23" customWidth="1"/>
    <col min="8" max="16384" width="9.140625" style="23"/>
  </cols>
  <sheetData>
    <row r="2" spans="1:19" ht="15.75" x14ac:dyDescent="0.25">
      <c r="A2" s="173" t="s">
        <v>129</v>
      </c>
      <c r="B2" s="174"/>
      <c r="C2" s="174"/>
      <c r="D2" s="174"/>
      <c r="E2" s="174"/>
      <c r="F2" s="174"/>
      <c r="G2" s="175"/>
      <c r="H2" s="8"/>
      <c r="I2" s="8"/>
      <c r="J2" s="8"/>
      <c r="K2" s="109"/>
      <c r="L2" s="110"/>
      <c r="M2" s="109"/>
      <c r="N2" s="109"/>
      <c r="O2" s="109"/>
      <c r="P2" s="109"/>
      <c r="Q2" s="109"/>
    </row>
    <row r="3" spans="1:19" ht="15.75" x14ac:dyDescent="0.25">
      <c r="A3" s="43" t="s">
        <v>123</v>
      </c>
      <c r="B3" s="14"/>
      <c r="C3" s="21">
        <f>('S &amp; U '!$C$37-'S &amp; U '!C26-'S &amp; U '!C31-'S &amp; U '!C32)/(100%-'S &amp; U '!D26-'S &amp; U '!D31-'S &amp; U '!D32)</f>
        <v>0</v>
      </c>
      <c r="D3" s="9"/>
      <c r="E3" s="9"/>
      <c r="F3" s="9"/>
      <c r="G3" s="32"/>
      <c r="H3" s="9"/>
      <c r="I3" s="9"/>
      <c r="J3" s="9"/>
      <c r="K3" s="101"/>
      <c r="L3" s="104"/>
      <c r="M3" s="101"/>
      <c r="N3" s="101"/>
      <c r="O3" s="101"/>
      <c r="P3" s="101"/>
      <c r="Q3" s="101"/>
    </row>
    <row r="4" spans="1:19" ht="15.75" x14ac:dyDescent="0.25">
      <c r="A4" s="43" t="s">
        <v>124</v>
      </c>
      <c r="B4" s="14"/>
      <c r="C4" s="9"/>
      <c r="D4" s="9"/>
      <c r="E4" s="9"/>
      <c r="F4" s="9"/>
      <c r="G4" s="32"/>
      <c r="H4" s="9"/>
      <c r="I4" s="9"/>
      <c r="J4" s="9"/>
      <c r="K4" s="101"/>
      <c r="L4" s="104"/>
      <c r="M4" s="101"/>
      <c r="N4" s="104"/>
      <c r="O4" s="101"/>
      <c r="P4" s="101"/>
      <c r="Q4" s="101"/>
    </row>
    <row r="5" spans="1:19" ht="15.75" x14ac:dyDescent="0.25">
      <c r="A5" s="43" t="s">
        <v>74</v>
      </c>
      <c r="B5" s="14"/>
      <c r="C5" s="9"/>
      <c r="D5" s="9"/>
      <c r="E5" s="9"/>
      <c r="F5" s="9"/>
      <c r="G5" s="32"/>
      <c r="H5" s="9"/>
      <c r="I5" s="10"/>
      <c r="J5" s="10"/>
      <c r="K5" s="103"/>
      <c r="L5" s="104"/>
      <c r="M5" s="101"/>
      <c r="N5" s="101"/>
      <c r="O5" s="101"/>
      <c r="P5" s="101"/>
      <c r="Q5" s="101"/>
    </row>
    <row r="6" spans="1:19" ht="15.75" x14ac:dyDescent="0.25">
      <c r="A6" s="43" t="s">
        <v>73</v>
      </c>
      <c r="B6" s="14"/>
      <c r="C6" s="143"/>
      <c r="D6" s="9"/>
      <c r="E6" s="9"/>
      <c r="F6" s="9"/>
      <c r="G6" s="32"/>
      <c r="H6" s="9"/>
      <c r="I6" s="9"/>
      <c r="J6" s="9"/>
      <c r="K6" s="101"/>
      <c r="L6" s="104"/>
      <c r="M6" s="101"/>
      <c r="N6" s="101"/>
      <c r="O6" s="101"/>
      <c r="P6" s="101"/>
      <c r="Q6" s="101"/>
    </row>
    <row r="7" spans="1:19" ht="16.5" thickBot="1" x14ac:dyDescent="0.3">
      <c r="A7" s="43" t="s">
        <v>125</v>
      </c>
      <c r="B7" s="9"/>
      <c r="C7" s="67">
        <f>C3-C6</f>
        <v>0</v>
      </c>
      <c r="D7" s="9"/>
      <c r="E7" s="9"/>
      <c r="F7" s="9"/>
      <c r="G7" s="32"/>
      <c r="H7" s="9"/>
      <c r="I7" s="9"/>
      <c r="J7" s="9"/>
      <c r="K7" s="101"/>
      <c r="L7" s="104"/>
      <c r="M7" s="101"/>
      <c r="N7" s="104"/>
      <c r="O7" s="101"/>
      <c r="P7" s="101"/>
      <c r="Q7" s="101"/>
    </row>
    <row r="8" spans="1:19" ht="16.5" thickBot="1" x14ac:dyDescent="0.3">
      <c r="A8" s="43" t="s">
        <v>126</v>
      </c>
      <c r="B8" s="10" t="s">
        <v>18</v>
      </c>
      <c r="C8" s="66">
        <v>85</v>
      </c>
      <c r="D8" s="9" t="s">
        <v>56</v>
      </c>
      <c r="E8" s="9"/>
      <c r="F8" s="9"/>
      <c r="G8" s="45">
        <f>ROUNDDOWN((C7*C8)/100,-2)</f>
        <v>0</v>
      </c>
      <c r="H8" s="8"/>
      <c r="I8" s="9"/>
      <c r="J8" s="9"/>
      <c r="K8" s="101"/>
      <c r="L8" s="104"/>
      <c r="M8" s="101"/>
      <c r="N8" s="101"/>
      <c r="O8" s="101"/>
      <c r="P8" s="104"/>
      <c r="Q8" s="107"/>
      <c r="R8" s="92"/>
      <c r="S8" s="92"/>
    </row>
    <row r="9" spans="1:19" s="92" customFormat="1" ht="15.75" x14ac:dyDescent="0.25">
      <c r="A9" s="43"/>
      <c r="B9" s="9"/>
      <c r="C9" s="9"/>
      <c r="D9" s="9"/>
      <c r="E9" s="9"/>
      <c r="F9" s="9"/>
      <c r="G9" s="32"/>
      <c r="H9" s="9"/>
      <c r="I9" s="9"/>
      <c r="J9" s="9"/>
      <c r="K9" s="101"/>
      <c r="L9" s="104"/>
      <c r="M9" s="101"/>
      <c r="N9" s="101"/>
      <c r="O9" s="101"/>
      <c r="P9" s="101"/>
      <c r="Q9" s="101"/>
    </row>
    <row r="10" spans="1:19" ht="15.75" x14ac:dyDescent="0.25">
      <c r="A10" s="46" t="s">
        <v>130</v>
      </c>
      <c r="B10" s="16"/>
      <c r="C10" s="16"/>
      <c r="D10" s="16"/>
      <c r="E10" s="16"/>
      <c r="F10" s="16"/>
      <c r="G10" s="47"/>
      <c r="H10" s="13"/>
      <c r="I10" s="13"/>
      <c r="J10" s="13"/>
      <c r="K10" s="111"/>
      <c r="L10" s="112"/>
      <c r="M10" s="111"/>
      <c r="N10" s="111"/>
      <c r="O10" s="111"/>
      <c r="P10" s="111"/>
      <c r="Q10" s="111"/>
      <c r="R10" s="92"/>
      <c r="S10" s="92"/>
    </row>
    <row r="11" spans="1:19" ht="15.75" x14ac:dyDescent="0.25">
      <c r="A11" s="43" t="s">
        <v>123</v>
      </c>
      <c r="B11" s="15"/>
      <c r="C11" s="21">
        <f>('S &amp; U '!$C$37-'S &amp; U '!C26-'S &amp; U '!C31-'S &amp; U '!C32-'S &amp; U '!C11-'S &amp; U '!C21)/(100%-'S &amp; U '!D26-'S &amp; U '!D31-'S &amp; U '!D32)</f>
        <v>0</v>
      </c>
      <c r="D11" s="9"/>
      <c r="E11" s="9"/>
      <c r="F11" s="9"/>
      <c r="G11" s="32"/>
      <c r="H11" s="9"/>
      <c r="I11" s="8"/>
      <c r="J11" s="8"/>
      <c r="K11" s="101"/>
      <c r="L11" s="104"/>
      <c r="M11" s="101"/>
      <c r="N11" s="101"/>
      <c r="O11" s="101"/>
      <c r="P11" s="101"/>
      <c r="Q11" s="101"/>
      <c r="R11" s="92"/>
      <c r="S11" s="92"/>
    </row>
    <row r="12" spans="1:19" ht="15.75" x14ac:dyDescent="0.25">
      <c r="A12" s="43" t="s">
        <v>127</v>
      </c>
      <c r="B12" s="9"/>
      <c r="C12" s="9"/>
      <c r="D12" s="9"/>
      <c r="E12" s="9"/>
      <c r="F12" s="9"/>
      <c r="G12" s="32"/>
      <c r="H12" s="9"/>
      <c r="I12" s="8"/>
      <c r="J12" s="8"/>
      <c r="K12" s="101"/>
      <c r="L12" s="104"/>
      <c r="M12" s="101"/>
      <c r="N12" s="101"/>
      <c r="O12" s="101"/>
      <c r="P12" s="101"/>
      <c r="Q12" s="101"/>
      <c r="R12" s="92"/>
      <c r="S12" s="92"/>
    </row>
    <row r="13" spans="1:19" ht="16.5" thickBot="1" x14ac:dyDescent="0.3">
      <c r="A13" s="43" t="s">
        <v>75</v>
      </c>
      <c r="B13" s="9"/>
      <c r="C13" s="143"/>
      <c r="D13" s="9"/>
      <c r="E13" s="9"/>
      <c r="F13" s="9"/>
      <c r="G13" s="32"/>
      <c r="H13" s="9"/>
      <c r="I13" s="8"/>
      <c r="J13" s="8"/>
      <c r="K13" s="101"/>
      <c r="L13" s="104"/>
      <c r="M13" s="101"/>
      <c r="N13" s="104"/>
      <c r="O13" s="101"/>
      <c r="P13" s="101"/>
      <c r="Q13" s="101"/>
      <c r="R13" s="92"/>
      <c r="S13" s="92"/>
    </row>
    <row r="14" spans="1:19" s="92" customFormat="1" ht="16.5" thickBot="1" x14ac:dyDescent="0.3">
      <c r="A14" s="43" t="s">
        <v>125</v>
      </c>
      <c r="B14" s="9"/>
      <c r="C14" s="9"/>
      <c r="D14" s="9"/>
      <c r="E14" s="9"/>
      <c r="F14" s="9"/>
      <c r="G14" s="45">
        <f>ROUNDDOWN(C11-C13,-2)</f>
        <v>0</v>
      </c>
      <c r="H14" s="9"/>
      <c r="I14" s="9"/>
      <c r="J14" s="9"/>
      <c r="K14" s="101"/>
      <c r="L14" s="104"/>
      <c r="M14" s="101"/>
      <c r="N14" s="101"/>
      <c r="O14" s="101"/>
      <c r="P14" s="101"/>
      <c r="Q14" s="101"/>
    </row>
    <row r="15" spans="1:19" s="92" customFormat="1" ht="15.75" x14ac:dyDescent="0.25">
      <c r="A15" s="43"/>
      <c r="B15" s="9"/>
      <c r="C15" s="9"/>
      <c r="D15" s="9"/>
      <c r="E15" s="9"/>
      <c r="F15" s="9"/>
      <c r="G15" s="32"/>
      <c r="H15" s="9"/>
      <c r="I15" s="9"/>
      <c r="J15" s="9"/>
      <c r="K15" s="101"/>
      <c r="L15" s="104"/>
      <c r="M15" s="101"/>
      <c r="N15" s="101"/>
      <c r="O15" s="101"/>
      <c r="P15" s="101"/>
      <c r="Q15" s="101"/>
    </row>
    <row r="16" spans="1:19" s="92" customFormat="1" ht="15.75" x14ac:dyDescent="0.25">
      <c r="A16" s="46" t="s">
        <v>131</v>
      </c>
      <c r="B16" s="9"/>
      <c r="C16" s="9"/>
      <c r="D16" s="9"/>
      <c r="E16" s="9"/>
      <c r="F16" s="9"/>
      <c r="G16" s="32"/>
      <c r="H16" s="9"/>
      <c r="I16" s="9"/>
      <c r="J16" s="9"/>
      <c r="K16" s="101"/>
      <c r="L16" s="104"/>
      <c r="M16" s="101"/>
      <c r="N16" s="101"/>
      <c r="O16" s="101"/>
      <c r="P16" s="101"/>
      <c r="Q16" s="101"/>
    </row>
    <row r="17" spans="1:18" s="92" customFormat="1" ht="15.75" x14ac:dyDescent="0.25">
      <c r="A17" s="43" t="s">
        <v>99</v>
      </c>
      <c r="B17" s="9"/>
      <c r="C17" s="144">
        <v>0</v>
      </c>
      <c r="D17" s="9"/>
      <c r="E17" s="9"/>
      <c r="F17" s="9"/>
      <c r="G17" s="32"/>
      <c r="H17" s="9"/>
      <c r="I17" s="9"/>
      <c r="J17" s="9"/>
      <c r="K17" s="101"/>
      <c r="L17" s="104"/>
      <c r="M17" s="101"/>
      <c r="N17" s="101"/>
      <c r="O17" s="101"/>
      <c r="P17" s="101"/>
      <c r="Q17" s="101"/>
    </row>
    <row r="18" spans="1:18" s="92" customFormat="1" ht="15.75" x14ac:dyDescent="0.25">
      <c r="A18" s="43" t="s">
        <v>100</v>
      </c>
      <c r="B18" s="17"/>
      <c r="C18" s="68">
        <v>0.9</v>
      </c>
      <c r="D18" s="9"/>
      <c r="E18" s="9"/>
      <c r="F18" s="9"/>
      <c r="G18" s="32"/>
      <c r="H18" s="9"/>
      <c r="I18" s="9"/>
      <c r="J18" s="9"/>
      <c r="K18" s="101"/>
      <c r="L18" s="104"/>
      <c r="M18" s="101"/>
      <c r="N18" s="101"/>
      <c r="O18" s="101"/>
      <c r="P18" s="101"/>
      <c r="Q18" s="101"/>
    </row>
    <row r="19" spans="1:18" s="92" customFormat="1" ht="15.75" x14ac:dyDescent="0.25">
      <c r="A19" s="43" t="s">
        <v>128</v>
      </c>
      <c r="B19" s="9"/>
      <c r="C19" s="61">
        <f>C17*C18</f>
        <v>0</v>
      </c>
      <c r="D19" s="9"/>
      <c r="E19" s="9"/>
      <c r="F19" s="9"/>
      <c r="G19" s="32"/>
      <c r="H19" s="9"/>
      <c r="I19" s="9"/>
      <c r="J19" s="9"/>
      <c r="K19" s="101"/>
      <c r="L19" s="104"/>
      <c r="M19" s="101"/>
      <c r="N19" s="101"/>
      <c r="O19" s="101"/>
      <c r="P19" s="101"/>
      <c r="Q19" s="101"/>
    </row>
    <row r="20" spans="1:18" s="92" customFormat="1" ht="16.5" thickBot="1" x14ac:dyDescent="0.3">
      <c r="A20" s="43" t="s">
        <v>101</v>
      </c>
      <c r="B20" s="9"/>
      <c r="C20" s="145">
        <v>0</v>
      </c>
      <c r="D20" s="9"/>
      <c r="E20" s="9"/>
      <c r="F20" s="9"/>
      <c r="G20" s="32"/>
      <c r="H20" s="9"/>
      <c r="I20" s="9"/>
      <c r="J20" s="9"/>
      <c r="K20" s="101"/>
      <c r="L20" s="104"/>
      <c r="M20" s="101"/>
      <c r="N20" s="101"/>
      <c r="O20" s="101"/>
      <c r="P20" s="101"/>
      <c r="Q20" s="101"/>
    </row>
    <row r="21" spans="1:18" s="92" customFormat="1" ht="16.5" thickBot="1" x14ac:dyDescent="0.3">
      <c r="A21" s="43" t="s">
        <v>63</v>
      </c>
      <c r="B21" s="9"/>
      <c r="C21" s="60"/>
      <c r="D21" s="9"/>
      <c r="E21" s="9"/>
      <c r="F21" s="9"/>
      <c r="G21" s="45">
        <f>ROUNDDOWN(C19-C20,-2)</f>
        <v>0</v>
      </c>
      <c r="H21" s="9"/>
      <c r="I21" s="9"/>
      <c r="J21" s="9"/>
      <c r="K21" s="101"/>
      <c r="L21" s="104"/>
      <c r="M21" s="101"/>
      <c r="N21" s="101"/>
      <c r="O21" s="101"/>
      <c r="P21" s="101"/>
      <c r="Q21" s="101"/>
    </row>
    <row r="22" spans="1:18" s="92" customFormat="1" ht="16.5" thickBot="1" x14ac:dyDescent="0.3">
      <c r="A22" s="43"/>
      <c r="B22" s="9"/>
      <c r="C22" s="9"/>
      <c r="D22" s="9"/>
      <c r="E22" s="9"/>
      <c r="F22" s="9"/>
      <c r="G22" s="32"/>
      <c r="H22" s="9"/>
      <c r="I22" s="9"/>
      <c r="J22" s="9"/>
      <c r="K22" s="101"/>
      <c r="L22" s="104"/>
      <c r="M22" s="101"/>
      <c r="N22" s="101"/>
      <c r="O22" s="101"/>
      <c r="P22" s="101"/>
      <c r="Q22" s="101"/>
    </row>
    <row r="23" spans="1:18" ht="16.5" thickBot="1" x14ac:dyDescent="0.3">
      <c r="A23" s="46" t="s">
        <v>305</v>
      </c>
      <c r="B23" s="9"/>
      <c r="C23" s="9"/>
      <c r="D23" s="9"/>
      <c r="E23" s="9"/>
      <c r="F23" s="9"/>
      <c r="G23" s="146">
        <v>0</v>
      </c>
      <c r="H23" s="9"/>
      <c r="I23" s="9"/>
      <c r="J23" s="9"/>
      <c r="K23" s="101"/>
      <c r="L23" s="104"/>
      <c r="M23" s="101"/>
      <c r="N23" s="101"/>
      <c r="O23" s="101"/>
      <c r="P23" s="101"/>
      <c r="Q23" s="101"/>
      <c r="R23" s="92"/>
    </row>
    <row r="24" spans="1:18" ht="15.75" x14ac:dyDescent="0.25">
      <c r="A24" s="43"/>
      <c r="B24" s="9"/>
      <c r="C24" s="9"/>
      <c r="D24" s="9"/>
      <c r="E24" s="9"/>
      <c r="F24" s="9"/>
      <c r="G24" s="32"/>
      <c r="H24" s="9"/>
      <c r="I24" s="9"/>
      <c r="J24" s="9"/>
      <c r="K24" s="101"/>
      <c r="L24" s="104"/>
      <c r="M24" s="101"/>
      <c r="N24" s="101"/>
      <c r="O24" s="101"/>
      <c r="P24" s="101"/>
      <c r="Q24" s="101"/>
      <c r="R24" s="92"/>
    </row>
    <row r="25" spans="1:18" ht="16.5" thickBot="1" x14ac:dyDescent="0.3">
      <c r="A25" s="46" t="s">
        <v>132</v>
      </c>
      <c r="B25" s="9"/>
      <c r="C25" s="9"/>
      <c r="D25" s="9"/>
      <c r="E25" s="9"/>
      <c r="F25" s="9"/>
      <c r="G25" s="32"/>
      <c r="H25" s="9"/>
      <c r="I25" s="9"/>
      <c r="J25" s="9"/>
      <c r="K25" s="101"/>
      <c r="L25" s="104"/>
      <c r="M25" s="101"/>
      <c r="N25" s="101"/>
      <c r="O25" s="101"/>
      <c r="P25" s="101"/>
      <c r="Q25" s="101"/>
      <c r="R25" s="92"/>
    </row>
    <row r="26" spans="1:18" ht="16.5" thickBot="1" x14ac:dyDescent="0.3">
      <c r="A26" s="43" t="s">
        <v>103</v>
      </c>
      <c r="B26" s="9"/>
      <c r="C26" s="9"/>
      <c r="D26" s="9"/>
      <c r="E26" s="9"/>
      <c r="F26" s="9"/>
      <c r="G26" s="69">
        <v>0</v>
      </c>
      <c r="H26" s="9"/>
      <c r="I26" s="9"/>
      <c r="J26" s="9"/>
      <c r="K26" s="101"/>
      <c r="L26" s="104"/>
      <c r="M26" s="101"/>
      <c r="N26" s="101"/>
      <c r="O26" s="101"/>
      <c r="P26" s="101"/>
      <c r="Q26" s="101"/>
      <c r="R26" s="92"/>
    </row>
    <row r="27" spans="1:18" ht="15.75" x14ac:dyDescent="0.25">
      <c r="A27" s="43"/>
      <c r="B27" s="9"/>
      <c r="C27" s="9"/>
      <c r="D27" s="9"/>
      <c r="E27" s="9"/>
      <c r="F27" s="9"/>
      <c r="G27" s="32"/>
      <c r="H27" s="9"/>
      <c r="I27" s="9"/>
      <c r="J27" s="9"/>
      <c r="K27" s="101"/>
      <c r="L27" s="104"/>
      <c r="M27" s="101"/>
      <c r="N27" s="101"/>
      <c r="O27" s="101"/>
      <c r="P27" s="101"/>
      <c r="Q27" s="101"/>
      <c r="R27" s="92"/>
    </row>
    <row r="28" spans="1:18" ht="15.75" x14ac:dyDescent="0.25">
      <c r="A28" s="46" t="s">
        <v>133</v>
      </c>
      <c r="B28" s="9"/>
      <c r="C28" s="9"/>
      <c r="D28" s="9"/>
      <c r="E28" s="9"/>
      <c r="F28" s="9"/>
      <c r="G28" s="32"/>
      <c r="H28" s="9"/>
      <c r="I28" s="9"/>
      <c r="J28" s="9"/>
      <c r="K28" s="101"/>
      <c r="L28" s="104"/>
      <c r="M28" s="101"/>
      <c r="N28" s="101"/>
      <c r="O28" s="101"/>
      <c r="P28" s="101"/>
      <c r="Q28" s="101"/>
      <c r="R28" s="92"/>
    </row>
    <row r="29" spans="1:18" ht="15.75" x14ac:dyDescent="0.25">
      <c r="A29" s="43" t="s">
        <v>68</v>
      </c>
      <c r="B29" s="9"/>
      <c r="C29" s="9"/>
      <c r="D29" s="9"/>
      <c r="E29" s="9"/>
      <c r="F29" s="87">
        <f>'Repl Cost'!B53</f>
        <v>0</v>
      </c>
      <c r="G29" s="88"/>
      <c r="H29" s="9"/>
      <c r="I29" s="9"/>
      <c r="J29" s="9"/>
      <c r="K29" s="101"/>
      <c r="L29" s="104"/>
      <c r="M29" s="101"/>
      <c r="N29" s="101"/>
      <c r="O29" s="101"/>
      <c r="P29" s="101"/>
      <c r="Q29" s="107"/>
      <c r="R29" s="92"/>
    </row>
    <row r="30" spans="1:18" ht="15.75" x14ac:dyDescent="0.25">
      <c r="A30" s="43" t="s">
        <v>69</v>
      </c>
      <c r="B30" s="9"/>
      <c r="C30" s="9"/>
      <c r="D30" s="9"/>
      <c r="E30" s="9"/>
      <c r="F30" s="147">
        <v>0</v>
      </c>
      <c r="G30" s="32"/>
      <c r="H30" s="9"/>
      <c r="I30" s="9"/>
      <c r="J30" s="9"/>
      <c r="K30" s="101"/>
      <c r="L30" s="104"/>
      <c r="M30" s="101"/>
      <c r="N30" s="104"/>
      <c r="O30" s="101"/>
      <c r="P30" s="101"/>
      <c r="Q30" s="101"/>
      <c r="R30" s="92"/>
    </row>
    <row r="31" spans="1:18" ht="15.75" x14ac:dyDescent="0.25">
      <c r="A31" s="43" t="s">
        <v>70</v>
      </c>
      <c r="B31" s="9"/>
      <c r="C31" s="9"/>
      <c r="D31" s="9"/>
      <c r="E31" s="9"/>
      <c r="F31" s="147">
        <v>0</v>
      </c>
      <c r="G31" s="32"/>
      <c r="H31" s="9"/>
      <c r="I31" s="9"/>
      <c r="J31" s="9"/>
      <c r="K31" s="101"/>
      <c r="L31" s="104"/>
      <c r="M31" s="101"/>
      <c r="N31" s="101"/>
      <c r="O31" s="101"/>
      <c r="P31" s="101"/>
      <c r="Q31" s="101"/>
      <c r="R31" s="92"/>
    </row>
    <row r="32" spans="1:18" ht="15.75" x14ac:dyDescent="0.25">
      <c r="A32" s="182" t="s">
        <v>320</v>
      </c>
      <c r="B32" s="9"/>
      <c r="C32" s="9"/>
      <c r="D32" s="9"/>
      <c r="E32" s="9"/>
      <c r="F32" s="147">
        <v>0</v>
      </c>
      <c r="G32" s="32"/>
      <c r="H32" s="9"/>
      <c r="I32" s="9"/>
      <c r="J32" s="9"/>
      <c r="K32" s="101"/>
      <c r="L32" s="104"/>
      <c r="M32" s="101"/>
      <c r="N32" s="104"/>
      <c r="O32" s="101"/>
      <c r="P32" s="101"/>
      <c r="Q32" s="101"/>
      <c r="R32" s="92"/>
    </row>
    <row r="33" spans="1:18" ht="15.75" x14ac:dyDescent="0.25">
      <c r="A33" s="43" t="s">
        <v>71</v>
      </c>
      <c r="B33" s="9"/>
      <c r="C33" s="9"/>
      <c r="D33" s="9"/>
      <c r="E33" s="9"/>
      <c r="F33" s="147">
        <v>0</v>
      </c>
      <c r="G33" s="32"/>
      <c r="H33" s="9"/>
      <c r="I33" s="9"/>
      <c r="J33" s="9"/>
      <c r="K33" s="101"/>
      <c r="L33" s="104"/>
      <c r="M33" s="101"/>
      <c r="N33" s="104"/>
      <c r="O33" s="101"/>
      <c r="P33" s="101"/>
      <c r="Q33" s="101"/>
      <c r="R33" s="92"/>
    </row>
    <row r="34" spans="1:18" ht="15.75" x14ac:dyDescent="0.25">
      <c r="A34" s="43" t="s">
        <v>134</v>
      </c>
      <c r="B34" s="9"/>
      <c r="C34" s="9"/>
      <c r="D34" s="9"/>
      <c r="E34" s="9"/>
      <c r="F34" s="87">
        <f>'Land Calc'!B18</f>
        <v>0</v>
      </c>
      <c r="G34" s="32"/>
      <c r="H34" s="9"/>
      <c r="I34" s="9"/>
      <c r="J34" s="9"/>
      <c r="K34" s="101"/>
      <c r="L34" s="104"/>
      <c r="M34" s="101"/>
      <c r="N34" s="101"/>
      <c r="O34" s="101"/>
      <c r="P34" s="104"/>
      <c r="Q34" s="107"/>
      <c r="R34" s="92"/>
    </row>
    <row r="35" spans="1:18" ht="16.5" thickBot="1" x14ac:dyDescent="0.3">
      <c r="A35" s="43" t="s">
        <v>135</v>
      </c>
      <c r="B35" s="9"/>
      <c r="C35" s="9"/>
      <c r="D35" s="9"/>
      <c r="E35" s="9"/>
      <c r="F35" s="62">
        <f>SUM(F30:F34)</f>
        <v>0</v>
      </c>
      <c r="G35" s="32"/>
      <c r="H35" s="9"/>
      <c r="I35" s="9"/>
      <c r="J35" s="9"/>
      <c r="K35" s="101"/>
      <c r="L35" s="104"/>
      <c r="M35" s="101"/>
      <c r="N35" s="101"/>
      <c r="O35" s="101"/>
      <c r="P35" s="104"/>
      <c r="Q35" s="107"/>
      <c r="R35" s="92"/>
    </row>
    <row r="36" spans="1:18" ht="16.5" thickBot="1" x14ac:dyDescent="0.3">
      <c r="A36" s="43" t="s">
        <v>136</v>
      </c>
      <c r="B36" s="9"/>
      <c r="C36" s="9"/>
      <c r="D36" s="9"/>
      <c r="E36" s="9"/>
      <c r="F36" s="9"/>
      <c r="G36" s="45">
        <f>ROUNDDOWN(F29-F35,-2)</f>
        <v>0</v>
      </c>
      <c r="H36" s="9"/>
      <c r="I36" s="9"/>
      <c r="J36" s="9"/>
      <c r="K36" s="101"/>
      <c r="L36" s="104"/>
      <c r="M36" s="101"/>
      <c r="N36" s="101"/>
      <c r="O36" s="101"/>
      <c r="P36" s="104"/>
      <c r="Q36" s="107"/>
      <c r="R36" s="92"/>
    </row>
    <row r="37" spans="1:18" ht="16.5" thickBot="1" x14ac:dyDescent="0.3">
      <c r="A37" s="43"/>
      <c r="B37" s="9"/>
      <c r="C37" s="9"/>
      <c r="D37" s="9"/>
      <c r="E37" s="9"/>
      <c r="F37" s="9"/>
      <c r="G37" s="32"/>
      <c r="H37" s="9"/>
      <c r="I37" s="9"/>
      <c r="J37" s="9"/>
      <c r="K37" s="101"/>
      <c r="L37" s="104"/>
      <c r="M37" s="101"/>
      <c r="N37" s="101"/>
      <c r="O37" s="101"/>
      <c r="P37" s="104"/>
      <c r="Q37" s="107"/>
      <c r="R37" s="92"/>
    </row>
    <row r="38" spans="1:18" ht="16.5" thickBot="1" x14ac:dyDescent="0.3">
      <c r="A38" s="48" t="s">
        <v>137</v>
      </c>
      <c r="B38" s="4"/>
      <c r="C38" s="4"/>
      <c r="D38" s="4"/>
      <c r="E38" s="4"/>
      <c r="F38" s="4"/>
      <c r="G38" s="148">
        <v>0</v>
      </c>
      <c r="H38" s="9"/>
      <c r="I38" s="9"/>
      <c r="J38" s="9"/>
      <c r="K38" s="101"/>
      <c r="L38" s="104"/>
      <c r="M38" s="101"/>
      <c r="N38" s="101"/>
      <c r="O38" s="101"/>
      <c r="P38" s="104"/>
      <c r="Q38" s="107"/>
      <c r="R38" s="92"/>
    </row>
    <row r="39" spans="1:18" ht="15.75" x14ac:dyDescent="0.25">
      <c r="A39" s="161"/>
      <c r="B39" s="20"/>
      <c r="C39" s="20"/>
      <c r="D39" s="20"/>
      <c r="E39" s="20"/>
      <c r="F39" s="20"/>
      <c r="G39" s="161"/>
      <c r="H39" s="9"/>
      <c r="I39" s="9"/>
      <c r="J39" s="9"/>
      <c r="K39" s="101"/>
      <c r="L39" s="104"/>
      <c r="M39" s="101"/>
      <c r="N39" s="101"/>
      <c r="O39" s="101"/>
      <c r="P39" s="104"/>
      <c r="Q39" s="107"/>
      <c r="R39" s="92"/>
    </row>
    <row r="40" spans="1:18" s="126" customFormat="1" ht="15.75" x14ac:dyDescent="0.25">
      <c r="A40" s="20" t="s">
        <v>306</v>
      </c>
      <c r="B40" s="20"/>
      <c r="C40" s="20"/>
      <c r="D40" s="20"/>
      <c r="E40" s="20"/>
      <c r="F40" s="20"/>
      <c r="G40" s="20"/>
      <c r="H40" s="9"/>
      <c r="I40" s="9"/>
      <c r="J40" s="9"/>
      <c r="K40" s="101"/>
      <c r="L40" s="104"/>
      <c r="M40" s="101"/>
      <c r="N40" s="101"/>
      <c r="O40" s="101"/>
      <c r="P40" s="104"/>
      <c r="Q40" s="107"/>
      <c r="R40" s="92"/>
    </row>
    <row r="41" spans="1:18" s="126" customFormat="1" ht="15.75" x14ac:dyDescent="0.25">
      <c r="A41" s="20" t="s">
        <v>307</v>
      </c>
      <c r="B41" s="20"/>
      <c r="C41" s="20">
        <f>(G36/100000)*'MILC Pg 1'!E29*4</f>
        <v>0</v>
      </c>
      <c r="D41" s="20"/>
      <c r="E41" s="20"/>
      <c r="F41" s="20"/>
      <c r="G41" s="20"/>
      <c r="H41" s="9"/>
      <c r="I41" s="9"/>
      <c r="J41" s="9"/>
      <c r="K41" s="101"/>
      <c r="L41" s="104"/>
      <c r="M41" s="101"/>
      <c r="N41" s="101"/>
      <c r="O41" s="101"/>
      <c r="P41" s="104"/>
      <c r="Q41" s="107"/>
      <c r="R41" s="92"/>
    </row>
    <row r="42" spans="1:18" s="126" customFormat="1" ht="15.75" x14ac:dyDescent="0.25">
      <c r="A42" s="20" t="s">
        <v>308</v>
      </c>
      <c r="B42" s="20"/>
      <c r="C42" s="155">
        <v>0</v>
      </c>
      <c r="D42" s="20"/>
      <c r="E42" s="20"/>
      <c r="F42" s="20"/>
      <c r="G42" s="20"/>
      <c r="H42" s="9"/>
      <c r="I42" s="9"/>
      <c r="J42" s="9"/>
      <c r="K42" s="101"/>
      <c r="L42" s="104"/>
      <c r="M42" s="101"/>
      <c r="N42" s="101"/>
      <c r="O42" s="101"/>
      <c r="P42" s="104"/>
      <c r="Q42" s="107"/>
      <c r="R42" s="92"/>
    </row>
    <row r="43" spans="1:18" s="126" customFormat="1" ht="15.75" x14ac:dyDescent="0.25">
      <c r="A43" s="20" t="s">
        <v>309</v>
      </c>
      <c r="B43" s="20"/>
      <c r="C43" s="156" t="e">
        <f>('Repl Cost'!B24/'Repl Cost'!B25)*('Repl Cost'!B28+'Repl Cost'!B29+'Repl Cost'!B30+'Repl Cost'!B31)</f>
        <v>#DIV/0!</v>
      </c>
      <c r="D43" s="20"/>
      <c r="E43" s="20"/>
      <c r="F43" s="20"/>
      <c r="G43" s="20"/>
      <c r="H43" s="9"/>
      <c r="I43" s="9"/>
      <c r="J43" s="9"/>
      <c r="K43" s="101"/>
      <c r="L43" s="104"/>
      <c r="M43" s="101"/>
      <c r="N43" s="101"/>
      <c r="O43" s="101"/>
      <c r="P43" s="104"/>
      <c r="Q43" s="107"/>
      <c r="R43" s="92"/>
    </row>
    <row r="44" spans="1:18" s="126" customFormat="1" ht="15.75" x14ac:dyDescent="0.25">
      <c r="A44" s="20"/>
      <c r="B44" s="20"/>
      <c r="C44" s="20"/>
      <c r="D44" s="20"/>
      <c r="E44" s="20"/>
      <c r="F44" s="20"/>
      <c r="G44" s="20"/>
      <c r="H44" s="9"/>
      <c r="I44" s="9"/>
      <c r="J44" s="9"/>
      <c r="K44" s="101"/>
      <c r="L44" s="104"/>
      <c r="M44" s="101"/>
      <c r="N44" s="101"/>
      <c r="O44" s="101"/>
      <c r="P44" s="104"/>
      <c r="Q44" s="107"/>
      <c r="R44" s="92"/>
    </row>
    <row r="45" spans="1:18" s="126" customFormat="1" ht="15.75" x14ac:dyDescent="0.25">
      <c r="A45" s="20"/>
      <c r="B45" s="20"/>
      <c r="C45" s="20"/>
      <c r="D45" s="20"/>
      <c r="E45" s="20"/>
      <c r="F45" s="20"/>
      <c r="G45" s="20"/>
      <c r="H45" s="9"/>
      <c r="I45" s="9"/>
      <c r="J45" s="9"/>
      <c r="K45" s="101"/>
      <c r="L45" s="104"/>
      <c r="M45" s="101"/>
      <c r="N45" s="101"/>
      <c r="O45" s="101"/>
      <c r="P45" s="104"/>
      <c r="Q45" s="107"/>
      <c r="R45" s="92"/>
    </row>
    <row r="46" spans="1:18" s="126" customFormat="1" ht="15.75" x14ac:dyDescent="0.25">
      <c r="A46" s="20"/>
      <c r="B46" s="20"/>
      <c r="C46" s="20"/>
      <c r="D46" s="20"/>
      <c r="E46" s="20"/>
      <c r="F46" s="20"/>
      <c r="G46" s="20"/>
      <c r="H46" s="9"/>
      <c r="I46" s="9"/>
      <c r="J46" s="9"/>
      <c r="K46" s="101"/>
      <c r="L46" s="104"/>
      <c r="M46" s="101"/>
      <c r="N46" s="101"/>
      <c r="O46" s="101"/>
      <c r="P46" s="104"/>
      <c r="Q46" s="107"/>
      <c r="R46" s="92"/>
    </row>
    <row r="47" spans="1:18" s="126" customFormat="1" ht="15.75" x14ac:dyDescent="0.25">
      <c r="A47" s="162"/>
      <c r="B47" s="20"/>
      <c r="C47" s="20"/>
      <c r="D47" s="20"/>
      <c r="E47" s="20"/>
      <c r="F47" s="20"/>
      <c r="G47" s="20"/>
      <c r="H47" s="9"/>
      <c r="I47" s="9"/>
      <c r="J47" s="9"/>
      <c r="K47" s="101"/>
      <c r="L47" s="104"/>
      <c r="M47" s="101"/>
      <c r="N47" s="101"/>
      <c r="O47" s="101"/>
      <c r="P47" s="104"/>
      <c r="Q47" s="107"/>
      <c r="R47" s="92"/>
    </row>
    <row r="48" spans="1:18" ht="15.75" x14ac:dyDescent="0.25">
      <c r="A48" s="113" t="s">
        <v>95</v>
      </c>
      <c r="B48" s="114" t="s">
        <v>122</v>
      </c>
      <c r="C48" s="115"/>
      <c r="H48" s="2"/>
      <c r="I48" s="2"/>
      <c r="J48" s="2"/>
    </row>
    <row r="49" spans="1:10" x14ac:dyDescent="0.25">
      <c r="A49" s="116"/>
      <c r="B49" s="92"/>
      <c r="C49" s="91"/>
    </row>
    <row r="50" spans="1:10" x14ac:dyDescent="0.25">
      <c r="A50" s="116"/>
      <c r="B50" s="92"/>
      <c r="C50" s="91"/>
    </row>
    <row r="51" spans="1:10" x14ac:dyDescent="0.25">
      <c r="A51" s="93"/>
      <c r="B51" s="92"/>
      <c r="C51" s="91"/>
    </row>
    <row r="52" spans="1:10" x14ac:dyDescent="0.25">
      <c r="A52" s="116"/>
      <c r="B52" s="92"/>
      <c r="C52" s="91"/>
    </row>
    <row r="53" spans="1:10" x14ac:dyDescent="0.25">
      <c r="A53" s="94"/>
      <c r="B53" s="95"/>
      <c r="C53" s="96"/>
    </row>
    <row r="54" spans="1:10" x14ac:dyDescent="0.25">
      <c r="A54" s="113" t="s">
        <v>72</v>
      </c>
      <c r="B54" s="114" t="s">
        <v>122</v>
      </c>
      <c r="C54" s="115"/>
    </row>
    <row r="55" spans="1:10" x14ac:dyDescent="0.25">
      <c r="A55" s="93"/>
      <c r="B55" s="92"/>
      <c r="C55" s="91"/>
    </row>
    <row r="56" spans="1:10" x14ac:dyDescent="0.25">
      <c r="A56" s="93"/>
      <c r="B56" s="92"/>
      <c r="C56" s="91"/>
    </row>
    <row r="57" spans="1:10" x14ac:dyDescent="0.25">
      <c r="A57" s="93"/>
      <c r="B57" s="92"/>
      <c r="C57" s="91"/>
    </row>
    <row r="58" spans="1:10" x14ac:dyDescent="0.25">
      <c r="A58" s="93"/>
      <c r="B58" s="92"/>
      <c r="C58" s="91"/>
    </row>
    <row r="59" spans="1:10" x14ac:dyDescent="0.25">
      <c r="A59" s="94"/>
      <c r="B59" s="95"/>
      <c r="C59" s="96"/>
    </row>
    <row r="60" spans="1:10" ht="15.75" x14ac:dyDescent="0.25">
      <c r="H60" s="2"/>
      <c r="I60" s="2"/>
      <c r="J60" s="2"/>
    </row>
  </sheetData>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9999-9999 
(exp. mm/dd/yy) </oddHeader>
    <oddFooter>&amp;LPrevious versions obsolete&amp;R&amp;"Times New Roman,Regular"&amp;12 form HUD-92264a-ORCF (mm/dd/yyyy)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90e4778-6dda-4922-9cbb-844e3833891c">HUDIHCF2-29-2051</_dlc_DocId>
    <_dlc_DocIdUrl xmlns="890e4778-6dda-4922-9cbb-844e3833891c">
      <Url>http://hudsharepoint.hud.gov/sites/IHCF2/DEVL/pp/_layouts/DocIdRedir.aspx?ID=HUDIHCF2-29-2051</Url>
      <Description>HUDIHCF2-29-2051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3ECFB37-D8DD-46FD-99B6-EED9BA95ED04}">
  <ds:schemaRefs>
    <ds:schemaRef ds:uri="http://schemas.microsoft.com/office/2006/documentManagement/types"/>
    <ds:schemaRef ds:uri="http://www.w3.org/XML/1998/namespace"/>
    <ds:schemaRef ds:uri="890e4778-6dda-4922-9cbb-844e3833891c"/>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EB7997AE-59E5-4A25-B4AE-42D954C8B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e4778-6dda-4922-9cbb-844e38338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C1A85F-0650-4F0C-A7F6-2052DC1354A4}">
  <ds:schemaRefs>
    <ds:schemaRef ds:uri="http://schemas.microsoft.com/sharepoint/events"/>
  </ds:schemaRefs>
</ds:datastoreItem>
</file>

<file path=customXml/itemProps4.xml><?xml version="1.0" encoding="utf-8"?>
<ds:datastoreItem xmlns:ds="http://schemas.openxmlformats.org/officeDocument/2006/customXml" ds:itemID="{1173A51A-E01A-4E3B-ABD0-6EF3650EFEC5}">
  <ds:schemaRefs>
    <ds:schemaRef ds:uri="http://schemas.microsoft.com/sharepoint/v3/contenttype/forms"/>
  </ds:schemaRefs>
</ds:datastoreItem>
</file>

<file path=customXml/itemProps5.xml><?xml version="1.0" encoding="utf-8"?>
<ds:datastoreItem xmlns:ds="http://schemas.openxmlformats.org/officeDocument/2006/customXml" ds:itemID="{F5F34574-B418-4FD7-B132-0D776B3783F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BR,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Gary S. Golding</dc:creator>
  <cp:lastModifiedBy>H22192</cp:lastModifiedBy>
  <cp:lastPrinted>2012-10-09T13:11:32Z</cp:lastPrinted>
  <dcterms:created xsi:type="dcterms:W3CDTF">2010-08-03T11:36:28Z</dcterms:created>
  <dcterms:modified xsi:type="dcterms:W3CDTF">2013-02-20T20:11:12Z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-81197823</vt:i4>
  </property>
  <property fmtid="{D5CDD505-2E9C-101B-9397-08002B2CF9AE}" pid="3" name="_NewReviewCycle">
    <vt:lpwstr/>
  </property>
  <property fmtid="{D5CDD505-2E9C-101B-9397-08002B2CF9AE}" pid="4" name="_EmailSubject">
    <vt:lpwstr>Value of Leased Fee</vt:lpwstr>
  </property>
  <property fmtid="{D5CDD505-2E9C-101B-9397-08002B2CF9AE}" pid="5" name="_AuthorEmail">
    <vt:lpwstr>Corley.Audorff@hud.gov</vt:lpwstr>
  </property>
  <property fmtid="{D5CDD505-2E9C-101B-9397-08002B2CF9AE}" pid="6" name="_AuthorEmailDisplayName">
    <vt:lpwstr>Audorff, Corley</vt:lpwstr>
  </property>
  <property fmtid="{D5CDD505-2E9C-101B-9397-08002B2CF9AE}" pid="7" name="_PreviousAdHocReviewCycleID">
    <vt:i4>-1120828181</vt:i4>
  </property>
  <property fmtid="{D5CDD505-2E9C-101B-9397-08002B2CF9AE}" pid="8" name="ContentTypeId">
    <vt:lpwstr>0x010100ACCC114D10040C4C8E96E5BE845FAAC8</vt:lpwstr>
  </property>
  <property fmtid="{D5CDD505-2E9C-101B-9397-08002B2CF9AE}" pid="9" name="_dlc_DocId">
    <vt:lpwstr>HUDIHCF2-29-1040</vt:lpwstr>
  </property>
  <property fmtid="{D5CDD505-2E9C-101B-9397-08002B2CF9AE}" pid="10" name="_dlc_DocIdItemGuid">
    <vt:lpwstr>790bda5d-0837-4b49-adce-4990855b4757</vt:lpwstr>
  </property>
  <property fmtid="{D5CDD505-2E9C-101B-9397-08002B2CF9AE}" pid="11" name="_dlc_DocIdUrl">
    <vt:lpwstr>http://hudsharepoint.hud.gov/sites/IHCF2/DEVL/pp/_layouts/DocIdRedir.aspx?ID=HUDIHCF2-29-1040, HUDIHCF2-29-1040</vt:lpwstr>
  </property>
  <property fmtid="{D5CDD505-2E9C-101B-9397-08002B2CF9AE}" pid="12" name="_ReviewingToolsShownOnce">
    <vt:lpwstr/>
  </property>
</Properties>
</file>