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200" windowHeight="11850"/>
  </bookViews>
  <sheets>
    <sheet name="SAE FRN Burden Table" sheetId="1" r:id="rId1"/>
  </sheets>
  <definedNames>
    <definedName name="_xlnm.Print_Area" localSheetId="0">'SAE FRN Burden Table'!$A$4:$P$24</definedName>
    <definedName name="_xlnm.Print_Titles" localSheetId="0">'SAE FRN Burden Table'!$4:$5</definedName>
  </definedNames>
  <calcPr calcId="145621"/>
</workbook>
</file>

<file path=xl/calcChain.xml><?xml version="1.0" encoding="utf-8"?>
<calcChain xmlns="http://schemas.openxmlformats.org/spreadsheetml/2006/main">
  <c r="H19" i="1" l="1"/>
  <c r="I6" i="1" l="1"/>
  <c r="J6" i="1" s="1"/>
  <c r="K19" i="1"/>
  <c r="E19" i="1"/>
  <c r="F19" i="1"/>
  <c r="P6" i="1" l="1"/>
  <c r="O19" i="1"/>
  <c r="M19" i="1"/>
  <c r="L19" i="1"/>
  <c r="J14" i="1" l="1"/>
  <c r="P14" i="1" s="1"/>
  <c r="R14" i="1" s="1"/>
  <c r="J13" i="1"/>
  <c r="P13" i="1" s="1"/>
  <c r="R13" i="1" s="1"/>
  <c r="I17" i="1" l="1"/>
  <c r="J17" i="1" s="1"/>
  <c r="P17" i="1" s="1"/>
  <c r="R17" i="1" s="1"/>
  <c r="I18" i="1"/>
  <c r="J18" i="1" s="1"/>
  <c r="P18" i="1" s="1"/>
  <c r="R18" i="1" s="1"/>
  <c r="I12" i="1"/>
  <c r="J12" i="1" s="1"/>
  <c r="P12" i="1" s="1"/>
  <c r="J9" i="1" l="1"/>
  <c r="P9" i="1" s="1"/>
  <c r="R9" i="1" s="1"/>
  <c r="G19" i="1" l="1"/>
  <c r="I11" i="1"/>
  <c r="J11" i="1" s="1"/>
  <c r="P11" i="1" s="1"/>
  <c r="R11" i="1" s="1"/>
  <c r="J16" i="1" l="1"/>
  <c r="P16" i="1" s="1"/>
  <c r="R16" i="1" s="1"/>
  <c r="J10" i="1"/>
  <c r="P10" i="1" s="1"/>
  <c r="R10" i="1" s="1"/>
  <c r="I15" i="1"/>
  <c r="J15" i="1" s="1"/>
  <c r="P15" i="1" s="1"/>
  <c r="R15" i="1" s="1"/>
  <c r="I8" i="1"/>
  <c r="J8" i="1" s="1"/>
  <c r="P8" i="1" s="1"/>
  <c r="R8" i="1" s="1"/>
  <c r="I7" i="1"/>
  <c r="J7" i="1" l="1"/>
  <c r="P7" i="1" l="1"/>
  <c r="J19" i="1"/>
  <c r="I19" i="1"/>
  <c r="R7" i="1" l="1"/>
  <c r="R19" i="1" s="1"/>
  <c r="P19" i="1"/>
</calcChain>
</file>

<file path=xl/sharedStrings.xml><?xml version="1.0" encoding="utf-8"?>
<sst xmlns="http://schemas.openxmlformats.org/spreadsheetml/2006/main" count="53" uniqueCount="46">
  <si>
    <t>TOTAL</t>
  </si>
  <si>
    <t>Type of respondents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</si>
  <si>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</si>
  <si>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</si>
  <si>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</si>
  <si>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</si>
  <si>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</si>
  <si>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</si>
  <si>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</si>
  <si>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Grand Total Annual Burden Estimate (hours)</t>
  </si>
  <si>
    <t>Instruments</t>
  </si>
  <si>
    <t>Responsive</t>
  </si>
  <si>
    <t>Non-Responsive</t>
  </si>
  <si>
    <t>State Child Nutrition Agency</t>
  </si>
  <si>
    <t>State Director</t>
  </si>
  <si>
    <r>
      <t>Sample Size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</si>
  <si>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t>Footnotes:</t>
  </si>
  <si>
    <t>Sample size numbers are rounded to the nearest whole number</t>
  </si>
  <si>
    <t xml:space="preserve">Call to schedule the pre-visit telephone interview </t>
  </si>
  <si>
    <t>Email to schedule the  on-site in-depth interview</t>
  </si>
  <si>
    <t>State Director on-site in-depth  interview</t>
  </si>
  <si>
    <t>Key Staff on-site in-depth interview</t>
  </si>
  <si>
    <t>Key Staff interview follow-up email</t>
  </si>
  <si>
    <t>State Director interview follow-up email</t>
  </si>
  <si>
    <t>State Director thank you email</t>
  </si>
  <si>
    <t>Key Staff thank you email</t>
  </si>
  <si>
    <t>State Director pre-visit telephone interview</t>
  </si>
  <si>
    <t>Electronic study notification letter</t>
  </si>
  <si>
    <t>Email to schedule the on-site in-depth interview</t>
  </si>
  <si>
    <t>Hourly Wage Rate</t>
  </si>
  <si>
    <t>Total Annualized Cost of Respondents Burden</t>
  </si>
  <si>
    <t>Appendix</t>
  </si>
  <si>
    <t>Pretest of the previsit telephone interview guide</t>
  </si>
  <si>
    <t>Pretest of the site visit interview guide</t>
  </si>
  <si>
    <t>Key Staff</t>
  </si>
  <si>
    <t>APPENDIX A-6. BURDEN TABLE</t>
  </si>
  <si>
    <t>B-2</t>
  </si>
  <si>
    <t>B-3</t>
  </si>
  <si>
    <t>B-4</t>
  </si>
  <si>
    <t>C-1</t>
  </si>
  <si>
    <t>C-2</t>
  </si>
  <si>
    <t>B-6</t>
  </si>
  <si>
    <t>B-7</t>
  </si>
  <si>
    <t>C-3</t>
  </si>
  <si>
    <t>C-4</t>
  </si>
  <si>
    <t>B-5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</si>
</sst>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2" fillId="0" borderId="1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textRotation="90" wrapText="1"/>
    </xf>
    <xf numFmtId="0" fontId="1" fillId="0" borderId="14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textRotation="90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2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25" sqref="A25:XFD27"/>
    </sheetView>
  </sheetViews>
  <sheetFormatPr defaultRowHeight="12.75" x14ac:dyDescent="0.25"/>
  <cols>
    <col min="1" max="1" width="15.28515625" style="5" customWidth="1"/>
    <col min="2" max="2" width="19" style="6" customWidth="1"/>
    <col min="3" max="3" width="38.5703125" style="5" customWidth="1"/>
    <col min="4" max="4" width="14.28515625" style="28" customWidth="1"/>
    <col min="5" max="5" width="11.7109375" style="6" customWidth="1"/>
    <col min="6" max="6" width="15.140625" style="6" customWidth="1"/>
    <col min="7" max="7" width="15" style="6" customWidth="1"/>
    <col min="8" max="8" width="12.5703125" style="6" customWidth="1"/>
    <col min="9" max="9" width="14.140625" style="6" customWidth="1"/>
    <col min="10" max="10" width="9.140625" style="6"/>
    <col min="11" max="11" width="14.28515625" style="6" customWidth="1"/>
    <col min="12" max="12" width="14.42578125" style="6" customWidth="1"/>
    <col min="13" max="13" width="12.7109375" style="6" customWidth="1"/>
    <col min="14" max="14" width="13.140625" style="6" customWidth="1"/>
    <col min="15" max="15" width="11.42578125" style="6" customWidth="1"/>
    <col min="16" max="16" width="10.85546875" style="18" customWidth="1"/>
    <col min="17" max="17" width="9.140625" style="4"/>
    <col min="18" max="18" width="11.140625" style="4" customWidth="1"/>
    <col min="19" max="16384" width="9.140625" style="4"/>
  </cols>
  <sheetData>
    <row r="1" spans="1:24" x14ac:dyDescent="0.25">
      <c r="A1" s="28"/>
      <c r="B1" s="29"/>
      <c r="C1" s="28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</row>
    <row r="2" spans="1:24" ht="15" x14ac:dyDescent="0.25">
      <c r="A2" s="51" t="s">
        <v>35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4" ht="13.5" thickBot="1" x14ac:dyDescent="0.3">
      <c r="A3" s="28"/>
      <c r="B3" s="29"/>
      <c r="C3" s="28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24" x14ac:dyDescent="0.25">
      <c r="A4" s="23"/>
      <c r="B4" s="21"/>
      <c r="C4" s="20"/>
      <c r="D4" s="7"/>
      <c r="E4" s="7"/>
      <c r="F4" s="53" t="s">
        <v>11</v>
      </c>
      <c r="G4" s="54"/>
      <c r="H4" s="54"/>
      <c r="I4" s="54"/>
      <c r="J4" s="55"/>
      <c r="K4" s="56" t="s">
        <v>12</v>
      </c>
      <c r="L4" s="54"/>
      <c r="M4" s="54"/>
      <c r="N4" s="54"/>
      <c r="O4" s="57"/>
      <c r="P4" s="14"/>
      <c r="Q4" s="14"/>
      <c r="R4" s="14"/>
    </row>
    <row r="5" spans="1:24" ht="63.75" x14ac:dyDescent="0.25">
      <c r="A5" s="37" t="s">
        <v>8</v>
      </c>
      <c r="B5" s="37" t="s">
        <v>1</v>
      </c>
      <c r="C5" s="36" t="s">
        <v>10</v>
      </c>
      <c r="D5" s="36" t="s">
        <v>31</v>
      </c>
      <c r="E5" s="38" t="s">
        <v>15</v>
      </c>
      <c r="F5" s="39" t="s">
        <v>2</v>
      </c>
      <c r="G5" s="36" t="s">
        <v>3</v>
      </c>
      <c r="H5" s="36" t="s">
        <v>4</v>
      </c>
      <c r="I5" s="36" t="s">
        <v>5</v>
      </c>
      <c r="J5" s="40" t="s">
        <v>6</v>
      </c>
      <c r="K5" s="39" t="s">
        <v>7</v>
      </c>
      <c r="L5" s="36" t="s">
        <v>3</v>
      </c>
      <c r="M5" s="36" t="s">
        <v>4</v>
      </c>
      <c r="N5" s="36" t="s">
        <v>5</v>
      </c>
      <c r="O5" s="41" t="s">
        <v>6</v>
      </c>
      <c r="P5" s="42" t="s">
        <v>9</v>
      </c>
      <c r="Q5" s="42" t="s">
        <v>29</v>
      </c>
      <c r="R5" s="42" t="s">
        <v>30</v>
      </c>
      <c r="S5" s="17"/>
      <c r="T5" s="17"/>
      <c r="U5" s="17"/>
      <c r="V5" s="17"/>
      <c r="W5" s="17"/>
      <c r="X5" s="17"/>
    </row>
    <row r="6" spans="1:24" ht="36.75" customHeight="1" x14ac:dyDescent="0.25">
      <c r="A6" s="60" t="s">
        <v>13</v>
      </c>
      <c r="B6" s="58" t="s">
        <v>14</v>
      </c>
      <c r="C6" s="22" t="s">
        <v>27</v>
      </c>
      <c r="D6" s="48" t="s">
        <v>36</v>
      </c>
      <c r="E6" s="8">
        <v>22</v>
      </c>
      <c r="F6" s="8">
        <v>22</v>
      </c>
      <c r="G6" s="16">
        <v>1</v>
      </c>
      <c r="H6" s="8">
        <v>22</v>
      </c>
      <c r="I6" s="2">
        <f>5/60</f>
        <v>8.3333333333333329E-2</v>
      </c>
      <c r="J6" s="2">
        <f t="shared" ref="J6" si="0">H6*I6</f>
        <v>1.8333333333333333</v>
      </c>
      <c r="K6" s="8">
        <v>0</v>
      </c>
      <c r="L6" s="16">
        <v>0</v>
      </c>
      <c r="M6" s="8">
        <v>0</v>
      </c>
      <c r="N6" s="2">
        <v>0</v>
      </c>
      <c r="O6" s="2">
        <v>0</v>
      </c>
      <c r="P6" s="2">
        <f>J6+O6</f>
        <v>1.8333333333333333</v>
      </c>
      <c r="Q6" s="46">
        <v>43.82</v>
      </c>
      <c r="R6" s="47">
        <v>80.319999999999993</v>
      </c>
    </row>
    <row r="7" spans="1:24" ht="36.75" customHeight="1" x14ac:dyDescent="0.25">
      <c r="A7" s="60"/>
      <c r="B7" s="58"/>
      <c r="C7" s="22" t="s">
        <v>18</v>
      </c>
      <c r="D7" s="48" t="s">
        <v>37</v>
      </c>
      <c r="E7" s="8">
        <v>22</v>
      </c>
      <c r="F7" s="8">
        <v>22</v>
      </c>
      <c r="G7" s="16">
        <v>1</v>
      </c>
      <c r="H7" s="8">
        <v>22</v>
      </c>
      <c r="I7" s="2">
        <f>10/60</f>
        <v>0.16666666666666666</v>
      </c>
      <c r="J7" s="2">
        <f>H7*I7</f>
        <v>3.6666666666666665</v>
      </c>
      <c r="K7" s="8">
        <v>0</v>
      </c>
      <c r="L7" s="16">
        <v>0</v>
      </c>
      <c r="M7" s="8">
        <v>0</v>
      </c>
      <c r="N7" s="2">
        <v>0</v>
      </c>
      <c r="O7" s="2">
        <v>0</v>
      </c>
      <c r="P7" s="2">
        <f>J7+O7</f>
        <v>3.6666666666666665</v>
      </c>
      <c r="Q7" s="46">
        <v>43.82</v>
      </c>
      <c r="R7" s="47">
        <f>ROUNDUP(P7*Q7,2)</f>
        <v>160.67999999999998</v>
      </c>
    </row>
    <row r="8" spans="1:24" ht="36.75" customHeight="1" x14ac:dyDescent="0.25">
      <c r="A8" s="60"/>
      <c r="B8" s="58"/>
      <c r="C8" s="22" t="s">
        <v>19</v>
      </c>
      <c r="D8" s="16" t="s">
        <v>38</v>
      </c>
      <c r="E8" s="8">
        <v>22</v>
      </c>
      <c r="F8" s="8">
        <v>22</v>
      </c>
      <c r="G8" s="16">
        <v>1</v>
      </c>
      <c r="H8" s="8">
        <v>22</v>
      </c>
      <c r="I8" s="2">
        <f>10/60</f>
        <v>0.16666666666666666</v>
      </c>
      <c r="J8" s="2">
        <f t="shared" ref="J8:J9" si="1">H8*I8</f>
        <v>3.6666666666666665</v>
      </c>
      <c r="K8" s="8">
        <v>0</v>
      </c>
      <c r="L8" s="16">
        <v>0</v>
      </c>
      <c r="M8" s="8">
        <v>0</v>
      </c>
      <c r="N8" s="2">
        <v>0</v>
      </c>
      <c r="O8" s="2">
        <v>0</v>
      </c>
      <c r="P8" s="2">
        <f t="shared" ref="P8:P18" si="2">J8+O8</f>
        <v>3.6666666666666665</v>
      </c>
      <c r="Q8" s="46">
        <v>43.82</v>
      </c>
      <c r="R8" s="47">
        <f>ROUNDUP(P8*Q8,2)</f>
        <v>160.67999999999998</v>
      </c>
    </row>
    <row r="9" spans="1:24" ht="36.75" customHeight="1" x14ac:dyDescent="0.25">
      <c r="A9" s="60"/>
      <c r="B9" s="58"/>
      <c r="C9" s="22" t="s">
        <v>26</v>
      </c>
      <c r="D9" s="16" t="s">
        <v>39</v>
      </c>
      <c r="E9" s="8">
        <v>22</v>
      </c>
      <c r="F9" s="8">
        <v>22</v>
      </c>
      <c r="G9" s="16">
        <v>1</v>
      </c>
      <c r="H9" s="8">
        <v>22</v>
      </c>
      <c r="I9" s="2">
        <v>0.75</v>
      </c>
      <c r="J9" s="2">
        <f t="shared" si="1"/>
        <v>16.5</v>
      </c>
      <c r="K9" s="8">
        <v>0</v>
      </c>
      <c r="L9" s="16">
        <v>0</v>
      </c>
      <c r="M9" s="8">
        <v>0</v>
      </c>
      <c r="N9" s="2">
        <v>0</v>
      </c>
      <c r="O9" s="2">
        <v>0</v>
      </c>
      <c r="P9" s="2">
        <f t="shared" si="2"/>
        <v>16.5</v>
      </c>
      <c r="Q9" s="46">
        <v>43.82</v>
      </c>
      <c r="R9" s="47">
        <f>ROUNDDOWN(P9*Q9,2)</f>
        <v>723.03</v>
      </c>
    </row>
    <row r="10" spans="1:24" ht="36.75" customHeight="1" x14ac:dyDescent="0.25">
      <c r="A10" s="60"/>
      <c r="B10" s="58"/>
      <c r="C10" s="22" t="s">
        <v>20</v>
      </c>
      <c r="D10" s="16" t="s">
        <v>40</v>
      </c>
      <c r="E10" s="8">
        <v>22</v>
      </c>
      <c r="F10" s="8">
        <v>22</v>
      </c>
      <c r="G10" s="16">
        <v>1</v>
      </c>
      <c r="H10" s="8">
        <v>22</v>
      </c>
      <c r="I10" s="2">
        <v>2</v>
      </c>
      <c r="J10" s="2">
        <f t="shared" ref="J10:J14" si="3">H10*I10</f>
        <v>44</v>
      </c>
      <c r="K10" s="8">
        <v>0</v>
      </c>
      <c r="L10" s="16">
        <v>0</v>
      </c>
      <c r="M10" s="8">
        <v>0</v>
      </c>
      <c r="N10" s="2">
        <v>0</v>
      </c>
      <c r="O10" s="2">
        <v>0</v>
      </c>
      <c r="P10" s="2">
        <f t="shared" si="2"/>
        <v>44</v>
      </c>
      <c r="Q10" s="46">
        <v>43.82</v>
      </c>
      <c r="R10" s="47">
        <f>ROUNDDOWN(P10*Q10,2)</f>
        <v>1928.08</v>
      </c>
    </row>
    <row r="11" spans="1:24" ht="36.75" customHeight="1" x14ac:dyDescent="0.25">
      <c r="A11" s="60"/>
      <c r="B11" s="58"/>
      <c r="C11" s="27" t="s">
        <v>23</v>
      </c>
      <c r="D11" s="16" t="s">
        <v>41</v>
      </c>
      <c r="E11" s="8">
        <v>7</v>
      </c>
      <c r="F11" s="8">
        <v>7</v>
      </c>
      <c r="G11" s="16">
        <v>1</v>
      </c>
      <c r="H11" s="8">
        <v>7</v>
      </c>
      <c r="I11" s="2">
        <f>10/60</f>
        <v>0.16666666666666666</v>
      </c>
      <c r="J11" s="2">
        <f t="shared" si="3"/>
        <v>1.1666666666666665</v>
      </c>
      <c r="K11" s="8">
        <v>0</v>
      </c>
      <c r="L11" s="16">
        <v>0</v>
      </c>
      <c r="M11" s="8">
        <v>0</v>
      </c>
      <c r="N11" s="2">
        <v>0</v>
      </c>
      <c r="O11" s="2">
        <v>0</v>
      </c>
      <c r="P11" s="2">
        <f t="shared" si="2"/>
        <v>1.1666666666666665</v>
      </c>
      <c r="Q11" s="46">
        <v>43.82</v>
      </c>
      <c r="R11" s="47">
        <f>ROUNDUP(P11*Q11,2)</f>
        <v>51.129999999999995</v>
      </c>
    </row>
    <row r="12" spans="1:24" ht="36.75" customHeight="1" x14ac:dyDescent="0.25">
      <c r="A12" s="60"/>
      <c r="B12" s="59"/>
      <c r="C12" s="27" t="s">
        <v>24</v>
      </c>
      <c r="D12" s="16" t="s">
        <v>42</v>
      </c>
      <c r="E12" s="8">
        <v>22</v>
      </c>
      <c r="F12" s="8">
        <v>22</v>
      </c>
      <c r="G12" s="16">
        <v>1</v>
      </c>
      <c r="H12" s="8">
        <v>22</v>
      </c>
      <c r="I12" s="2">
        <f>1/60</f>
        <v>1.6666666666666666E-2</v>
      </c>
      <c r="J12" s="2">
        <f t="shared" si="3"/>
        <v>0.36666666666666664</v>
      </c>
      <c r="K12" s="8">
        <v>0</v>
      </c>
      <c r="L12" s="16">
        <v>0</v>
      </c>
      <c r="M12" s="8">
        <v>0</v>
      </c>
      <c r="N12" s="2">
        <v>0</v>
      </c>
      <c r="O12" s="2">
        <v>0</v>
      </c>
      <c r="P12" s="2">
        <f t="shared" si="2"/>
        <v>0.36666666666666664</v>
      </c>
      <c r="Q12" s="46">
        <v>43.82</v>
      </c>
      <c r="R12" s="47">
        <v>16.079999999999998</v>
      </c>
    </row>
    <row r="13" spans="1:24" ht="36.75" customHeight="1" x14ac:dyDescent="0.25">
      <c r="A13" s="60"/>
      <c r="B13" s="62" t="s">
        <v>34</v>
      </c>
      <c r="C13" s="22" t="s">
        <v>32</v>
      </c>
      <c r="D13" s="16" t="s">
        <v>43</v>
      </c>
      <c r="E13" s="44">
        <v>2</v>
      </c>
      <c r="F13" s="44">
        <v>2</v>
      </c>
      <c r="G13" s="16">
        <v>1</v>
      </c>
      <c r="H13" s="8">
        <v>2</v>
      </c>
      <c r="I13" s="2">
        <v>0.75</v>
      </c>
      <c r="J13" s="2">
        <f t="shared" si="3"/>
        <v>1.5</v>
      </c>
      <c r="K13" s="8">
        <v>0</v>
      </c>
      <c r="L13" s="16">
        <v>0</v>
      </c>
      <c r="M13" s="8">
        <v>0</v>
      </c>
      <c r="N13" s="2">
        <v>0</v>
      </c>
      <c r="O13" s="2">
        <v>0</v>
      </c>
      <c r="P13" s="2">
        <f t="shared" si="2"/>
        <v>1.5</v>
      </c>
      <c r="Q13" s="46">
        <v>43.82</v>
      </c>
      <c r="R13" s="47">
        <f>ROUNDDOWN(P13*Q13,2)</f>
        <v>65.73</v>
      </c>
    </row>
    <row r="14" spans="1:24" ht="36.75" customHeight="1" x14ac:dyDescent="0.25">
      <c r="A14" s="60"/>
      <c r="B14" s="62"/>
      <c r="C14" s="22" t="s">
        <v>33</v>
      </c>
      <c r="D14" s="16" t="s">
        <v>44</v>
      </c>
      <c r="E14" s="44">
        <v>5</v>
      </c>
      <c r="F14" s="44">
        <v>5</v>
      </c>
      <c r="G14" s="16">
        <v>1</v>
      </c>
      <c r="H14" s="8">
        <v>5</v>
      </c>
      <c r="I14" s="2">
        <v>1.5</v>
      </c>
      <c r="J14" s="2">
        <f t="shared" si="3"/>
        <v>7.5</v>
      </c>
      <c r="K14" s="8">
        <v>0</v>
      </c>
      <c r="L14" s="16">
        <v>0</v>
      </c>
      <c r="M14" s="8">
        <v>0</v>
      </c>
      <c r="N14" s="2">
        <v>0</v>
      </c>
      <c r="O14" s="2">
        <v>0</v>
      </c>
      <c r="P14" s="2">
        <f t="shared" si="2"/>
        <v>7.5</v>
      </c>
      <c r="Q14" s="46">
        <v>43.82</v>
      </c>
      <c r="R14" s="47">
        <f>ROUNDDOWN(P14*Q14,2)</f>
        <v>328.65</v>
      </c>
    </row>
    <row r="15" spans="1:24" ht="36.75" customHeight="1" x14ac:dyDescent="0.25">
      <c r="A15" s="60"/>
      <c r="B15" s="62"/>
      <c r="C15" s="27" t="s">
        <v>28</v>
      </c>
      <c r="D15" s="16" t="s">
        <v>45</v>
      </c>
      <c r="E15" s="8">
        <v>66</v>
      </c>
      <c r="F15" s="8">
        <v>66</v>
      </c>
      <c r="G15" s="16">
        <v>1</v>
      </c>
      <c r="H15" s="8">
        <v>66</v>
      </c>
      <c r="I15" s="2">
        <f>10/60</f>
        <v>0.16666666666666666</v>
      </c>
      <c r="J15" s="2">
        <f t="shared" ref="J15:J18" si="4">H15*I15</f>
        <v>11</v>
      </c>
      <c r="K15" s="8">
        <v>0</v>
      </c>
      <c r="L15" s="16">
        <v>0</v>
      </c>
      <c r="M15" s="8">
        <v>0</v>
      </c>
      <c r="N15" s="2">
        <v>0</v>
      </c>
      <c r="O15" s="2">
        <v>0</v>
      </c>
      <c r="P15" s="2">
        <f t="shared" si="2"/>
        <v>11</v>
      </c>
      <c r="Q15" s="46">
        <v>43.82</v>
      </c>
      <c r="R15" s="47">
        <f>ROUNDDOWN(P15*Q15,2)</f>
        <v>482.02</v>
      </c>
    </row>
    <row r="16" spans="1:24" ht="36.75" customHeight="1" x14ac:dyDescent="0.25">
      <c r="A16" s="60"/>
      <c r="B16" s="62"/>
      <c r="C16" s="27" t="s">
        <v>21</v>
      </c>
      <c r="D16" s="16" t="s">
        <v>40</v>
      </c>
      <c r="E16" s="8">
        <v>66</v>
      </c>
      <c r="F16" s="8">
        <v>66</v>
      </c>
      <c r="G16" s="16">
        <v>1</v>
      </c>
      <c r="H16" s="8">
        <v>66</v>
      </c>
      <c r="I16" s="2">
        <v>2</v>
      </c>
      <c r="J16" s="2">
        <f t="shared" si="4"/>
        <v>132</v>
      </c>
      <c r="K16" s="8">
        <v>0</v>
      </c>
      <c r="L16" s="16">
        <v>0</v>
      </c>
      <c r="M16" s="8">
        <v>0</v>
      </c>
      <c r="N16" s="2">
        <v>0</v>
      </c>
      <c r="O16" s="2">
        <v>0</v>
      </c>
      <c r="P16" s="2">
        <f t="shared" si="2"/>
        <v>132</v>
      </c>
      <c r="Q16" s="46">
        <v>43.82</v>
      </c>
      <c r="R16" s="47">
        <f>ROUNDDOWN(P16*Q16,2)</f>
        <v>5784.24</v>
      </c>
    </row>
    <row r="17" spans="1:18" ht="36.75" customHeight="1" x14ac:dyDescent="0.25">
      <c r="A17" s="60"/>
      <c r="B17" s="62"/>
      <c r="C17" s="45" t="s">
        <v>22</v>
      </c>
      <c r="D17" s="26" t="s">
        <v>41</v>
      </c>
      <c r="E17" s="8">
        <v>22</v>
      </c>
      <c r="F17" s="8">
        <v>22</v>
      </c>
      <c r="G17" s="16">
        <v>1</v>
      </c>
      <c r="H17" s="8">
        <v>22</v>
      </c>
      <c r="I17" s="2">
        <f>10/60</f>
        <v>0.16666666666666666</v>
      </c>
      <c r="J17" s="2">
        <f t="shared" si="4"/>
        <v>3.6666666666666665</v>
      </c>
      <c r="K17" s="8">
        <v>0</v>
      </c>
      <c r="L17" s="16">
        <v>0</v>
      </c>
      <c r="M17" s="8">
        <v>0</v>
      </c>
      <c r="N17" s="2">
        <v>0</v>
      </c>
      <c r="O17" s="2">
        <v>0</v>
      </c>
      <c r="P17" s="2">
        <f t="shared" si="2"/>
        <v>3.6666666666666665</v>
      </c>
      <c r="Q17" s="46">
        <v>43.82</v>
      </c>
      <c r="R17" s="47">
        <f>ROUNDUP(P17*Q17,2)</f>
        <v>160.67999999999998</v>
      </c>
    </row>
    <row r="18" spans="1:18" ht="36.75" customHeight="1" thickBot="1" x14ac:dyDescent="0.3">
      <c r="A18" s="61"/>
      <c r="B18" s="63"/>
      <c r="C18" s="43" t="s">
        <v>25</v>
      </c>
      <c r="D18" s="49" t="s">
        <v>42</v>
      </c>
      <c r="E18" s="3">
        <v>66</v>
      </c>
      <c r="F18" s="3">
        <v>66</v>
      </c>
      <c r="G18" s="26">
        <v>1</v>
      </c>
      <c r="H18" s="3">
        <v>66</v>
      </c>
      <c r="I18" s="1">
        <f>1/60</f>
        <v>1.6666666666666666E-2</v>
      </c>
      <c r="J18" s="1">
        <f t="shared" si="4"/>
        <v>1.1000000000000001</v>
      </c>
      <c r="K18" s="8">
        <v>0</v>
      </c>
      <c r="L18" s="16">
        <v>0</v>
      </c>
      <c r="M18" s="8">
        <v>0</v>
      </c>
      <c r="N18" s="2">
        <v>0</v>
      </c>
      <c r="O18" s="2">
        <v>0</v>
      </c>
      <c r="P18" s="2">
        <f t="shared" si="2"/>
        <v>1.1000000000000001</v>
      </c>
      <c r="Q18" s="46">
        <v>43.82</v>
      </c>
      <c r="R18" s="47">
        <f>ROUNDDOWN(P18*Q18,1)</f>
        <v>48.2</v>
      </c>
    </row>
    <row r="19" spans="1:18" ht="13.5" thickBot="1" x14ac:dyDescent="0.3">
      <c r="A19" s="9"/>
      <c r="B19" s="10" t="s">
        <v>0</v>
      </c>
      <c r="C19" s="15"/>
      <c r="D19" s="35"/>
      <c r="E19" s="11">
        <f>SUM(E7+E15)</f>
        <v>88</v>
      </c>
      <c r="F19" s="50">
        <f>SUM(F7+F15)</f>
        <v>88</v>
      </c>
      <c r="G19" s="12">
        <f>H19/F19</f>
        <v>4.1590909090909092</v>
      </c>
      <c r="H19" s="11">
        <f>SUM(H6:H18)</f>
        <v>366</v>
      </c>
      <c r="I19" s="13">
        <f>J19/H19</f>
        <v>0.62285974499089247</v>
      </c>
      <c r="J19" s="13">
        <f>SUM(J6:J18)</f>
        <v>227.96666666666664</v>
      </c>
      <c r="K19" s="11">
        <f>SUM(K9+K15)</f>
        <v>0</v>
      </c>
      <c r="L19" s="12">
        <f>SUM(L9:L16)</f>
        <v>0</v>
      </c>
      <c r="M19" s="12">
        <f>SUM(M9:M16)</f>
        <v>0</v>
      </c>
      <c r="N19" s="13">
        <v>0</v>
      </c>
      <c r="O19" s="13">
        <f>SUM(O9:O16)</f>
        <v>0</v>
      </c>
      <c r="P19" s="13">
        <f>SUM(P6:P18)</f>
        <v>227.96666666666664</v>
      </c>
      <c r="Q19" s="31"/>
      <c r="R19" s="12">
        <f>SUM(R6:R18)</f>
        <v>9989.52</v>
      </c>
    </row>
    <row r="20" spans="1:18" x14ac:dyDescent="0.25">
      <c r="B20" s="18"/>
    </row>
    <row r="22" spans="1:18" ht="14.25" customHeight="1" x14ac:dyDescent="0.25">
      <c r="A22" s="25" t="s">
        <v>16</v>
      </c>
      <c r="B22" s="19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19"/>
    </row>
    <row r="23" spans="1:18" ht="15" x14ac:dyDescent="0.25">
      <c r="A23" s="64" t="s">
        <v>17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</row>
    <row r="24" spans="1:18" ht="17.25" x14ac:dyDescent="0.25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</row>
    <row r="25" spans="1:18" ht="18.75" x14ac:dyDescent="0.25">
      <c r="A25" s="32"/>
      <c r="B25" s="34"/>
      <c r="C25" s="32"/>
      <c r="D25" s="32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3"/>
    </row>
    <row r="26" spans="1:18" ht="18.75" x14ac:dyDescent="0.25">
      <c r="A26" s="32"/>
      <c r="B26" s="34"/>
      <c r="C26" s="32"/>
      <c r="D26" s="32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3"/>
    </row>
    <row r="27" spans="1:18" ht="18.75" x14ac:dyDescent="0.25">
      <c r="A27" s="32"/>
      <c r="B27" s="34"/>
      <c r="C27" s="32"/>
      <c r="D27" s="32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3"/>
    </row>
    <row r="28" spans="1:18" ht="18.75" x14ac:dyDescent="0.25">
      <c r="A28" s="32"/>
      <c r="B28" s="34"/>
      <c r="C28" s="32"/>
      <c r="D28" s="32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3"/>
    </row>
    <row r="29" spans="1:18" ht="18.75" x14ac:dyDescent="0.25">
      <c r="A29" s="32"/>
      <c r="B29" s="34"/>
      <c r="C29" s="32"/>
      <c r="D29" s="32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3"/>
    </row>
    <row r="30" spans="1:18" ht="18.75" x14ac:dyDescent="0.25">
      <c r="A30" s="32"/>
      <c r="B30" s="34"/>
      <c r="C30" s="32"/>
      <c r="D30" s="32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3"/>
    </row>
    <row r="31" spans="1:18" ht="18.75" x14ac:dyDescent="0.25">
      <c r="A31" s="32"/>
      <c r="B31" s="34"/>
      <c r="C31" s="32"/>
      <c r="D31" s="32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3"/>
    </row>
    <row r="32" spans="1:18" ht="18.75" x14ac:dyDescent="0.25">
      <c r="A32" s="32"/>
      <c r="B32" s="34"/>
      <c r="C32" s="32"/>
      <c r="D32" s="32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3"/>
    </row>
    <row r="33" spans="1:16" ht="18.75" x14ac:dyDescent="0.25">
      <c r="A33" s="32"/>
      <c r="B33" s="34"/>
      <c r="C33" s="32"/>
      <c r="D33" s="32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3"/>
    </row>
    <row r="34" spans="1:16" ht="18.75" x14ac:dyDescent="0.25">
      <c r="A34" s="32"/>
      <c r="B34" s="34"/>
      <c r="C34" s="32"/>
      <c r="D34" s="32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3"/>
    </row>
    <row r="35" spans="1:16" ht="18.75" x14ac:dyDescent="0.25">
      <c r="A35" s="32"/>
      <c r="B35" s="34"/>
      <c r="C35" s="32"/>
      <c r="D35" s="32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3"/>
    </row>
    <row r="36" spans="1:16" ht="18.75" x14ac:dyDescent="0.25">
      <c r="A36" s="32"/>
      <c r="B36" s="34"/>
      <c r="C36" s="32"/>
      <c r="D36" s="32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3"/>
    </row>
    <row r="37" spans="1:16" ht="18.75" x14ac:dyDescent="0.25">
      <c r="A37" s="32"/>
      <c r="B37" s="34"/>
      <c r="C37" s="32"/>
      <c r="D37" s="32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3"/>
    </row>
    <row r="38" spans="1:16" ht="18.75" x14ac:dyDescent="0.25">
      <c r="A38" s="32"/>
      <c r="B38" s="34"/>
      <c r="C38" s="32"/>
      <c r="D38" s="32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3"/>
    </row>
    <row r="39" spans="1:16" ht="18.75" x14ac:dyDescent="0.25">
      <c r="A39" s="32"/>
      <c r="B39" s="34"/>
      <c r="C39" s="32"/>
      <c r="D39" s="32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3"/>
    </row>
    <row r="40" spans="1:16" ht="18.75" x14ac:dyDescent="0.25">
      <c r="A40" s="32"/>
      <c r="B40" s="34"/>
      <c r="C40" s="32"/>
      <c r="D40" s="32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3"/>
    </row>
    <row r="41" spans="1:16" ht="18.75" x14ac:dyDescent="0.25">
      <c r="A41" s="32"/>
      <c r="B41" s="34"/>
      <c r="C41" s="32"/>
      <c r="D41" s="32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3"/>
    </row>
    <row r="42" spans="1:16" ht="18.75" x14ac:dyDescent="0.25">
      <c r="A42" s="32"/>
      <c r="B42" s="34"/>
      <c r="C42" s="32"/>
      <c r="D42" s="32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3"/>
    </row>
    <row r="43" spans="1:16" ht="18.75" x14ac:dyDescent="0.25">
      <c r="A43" s="32"/>
      <c r="B43" s="34"/>
      <c r="C43" s="32"/>
      <c r="D43" s="32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3"/>
    </row>
    <row r="44" spans="1:16" ht="18.75" x14ac:dyDescent="0.25">
      <c r="A44" s="32"/>
      <c r="B44" s="34"/>
      <c r="C44" s="32"/>
      <c r="D44" s="32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3"/>
    </row>
    <row r="45" spans="1:16" ht="18.75" x14ac:dyDescent="0.25">
      <c r="A45" s="32"/>
      <c r="B45" s="34"/>
      <c r="C45" s="32"/>
      <c r="D45" s="32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3"/>
    </row>
    <row r="46" spans="1:16" ht="18.75" x14ac:dyDescent="0.25">
      <c r="A46" s="32"/>
      <c r="B46" s="34"/>
      <c r="C46" s="32"/>
      <c r="D46" s="32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3"/>
    </row>
    <row r="47" spans="1:16" ht="18.75" x14ac:dyDescent="0.25">
      <c r="A47" s="32"/>
      <c r="B47" s="34"/>
      <c r="C47" s="32"/>
      <c r="D47" s="32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3"/>
    </row>
    <row r="48" spans="1:16" ht="18.75" x14ac:dyDescent="0.25">
      <c r="A48" s="32"/>
      <c r="B48" s="34"/>
      <c r="C48" s="32"/>
      <c r="D48" s="32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3"/>
    </row>
    <row r="49" spans="1:16" ht="18.75" x14ac:dyDescent="0.25">
      <c r="A49" s="32"/>
      <c r="B49" s="34"/>
      <c r="C49" s="32"/>
      <c r="D49" s="32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3"/>
    </row>
    <row r="50" spans="1:16" ht="18.75" x14ac:dyDescent="0.25">
      <c r="A50" s="32"/>
      <c r="B50" s="34"/>
      <c r="C50" s="32"/>
      <c r="D50" s="32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3"/>
    </row>
    <row r="51" spans="1:16" ht="18.75" x14ac:dyDescent="0.25">
      <c r="A51" s="32"/>
      <c r="B51" s="34"/>
      <c r="C51" s="32"/>
      <c r="D51" s="32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3"/>
    </row>
    <row r="52" spans="1:16" ht="18.75" x14ac:dyDescent="0.25">
      <c r="A52" s="32"/>
      <c r="B52" s="34"/>
      <c r="C52" s="32"/>
      <c r="D52" s="32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3"/>
    </row>
    <row r="53" spans="1:16" ht="18.75" x14ac:dyDescent="0.25">
      <c r="A53" s="32"/>
      <c r="B53" s="34"/>
      <c r="C53" s="32"/>
      <c r="D53" s="32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3"/>
    </row>
    <row r="54" spans="1:16" ht="18.75" x14ac:dyDescent="0.25">
      <c r="A54" s="32"/>
      <c r="B54" s="34"/>
      <c r="C54" s="32"/>
      <c r="D54" s="32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3"/>
    </row>
    <row r="55" spans="1:16" ht="18.75" x14ac:dyDescent="0.25">
      <c r="A55" s="32"/>
      <c r="B55" s="34"/>
      <c r="C55" s="32"/>
      <c r="D55" s="32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3"/>
    </row>
    <row r="56" spans="1:16" ht="18.75" x14ac:dyDescent="0.25">
      <c r="A56" s="32"/>
      <c r="B56" s="34"/>
      <c r="C56" s="32"/>
      <c r="D56" s="32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3"/>
    </row>
    <row r="57" spans="1:16" ht="18.75" x14ac:dyDescent="0.25">
      <c r="A57" s="32"/>
      <c r="B57" s="34"/>
      <c r="C57" s="32"/>
      <c r="D57" s="32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3"/>
    </row>
    <row r="58" spans="1:16" ht="18.75" x14ac:dyDescent="0.25">
      <c r="A58" s="32"/>
      <c r="B58" s="34"/>
      <c r="C58" s="32"/>
      <c r="D58" s="32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3"/>
    </row>
    <row r="59" spans="1:16" ht="18.75" x14ac:dyDescent="0.25">
      <c r="A59" s="32"/>
      <c r="B59" s="34"/>
      <c r="C59" s="32"/>
      <c r="D59" s="32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3"/>
    </row>
    <row r="60" spans="1:16" ht="18.75" x14ac:dyDescent="0.25">
      <c r="A60" s="32"/>
      <c r="B60" s="34"/>
      <c r="C60" s="32"/>
      <c r="D60" s="32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3"/>
    </row>
    <row r="61" spans="1:16" ht="18.75" x14ac:dyDescent="0.25">
      <c r="A61" s="32"/>
      <c r="B61" s="34"/>
      <c r="C61" s="32"/>
      <c r="D61" s="32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3"/>
    </row>
    <row r="62" spans="1:16" ht="18.75" x14ac:dyDescent="0.25">
      <c r="A62" s="32"/>
      <c r="B62" s="34"/>
      <c r="C62" s="32"/>
      <c r="D62" s="32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3"/>
    </row>
  </sheetData>
  <mergeCells count="8">
    <mergeCell ref="A2:P2"/>
    <mergeCell ref="F4:J4"/>
    <mergeCell ref="K4:O4"/>
    <mergeCell ref="B6:B12"/>
    <mergeCell ref="A6:A18"/>
    <mergeCell ref="B13:B18"/>
    <mergeCell ref="A23:P23"/>
    <mergeCell ref="A24:P24"/>
  </mergeCells>
  <printOptions gridLines="1"/>
  <pageMargins left="0.7" right="0.7" top="0.75" bottom="0.75" header="0.3" footer="0.3"/>
  <pageSetup scale="62" fitToHeight="0" orientation="landscape" r:id="rId1"/>
  <headerFooter>
    <oddHeader xml:space="preserve">&amp;C
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SAE FRN Burden Table</vt:lpstr>
      <vt:lpstr>'SAE FRN Burden Table'!Print_Area</vt:lpstr>
      <vt:lpstr>'SAE FRN Burden Table'!Print_Titles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lywilliams</dc:creator>
  <cp:lastModifiedBy>CS</cp:lastModifiedBy>
  <cp:lastPrinted>2016-07-15T17:45:08Z</cp:lastPrinted>
  <dcterms:created xsi:type="dcterms:W3CDTF">2013-01-08T21:49:18Z</dcterms:created>
  <dcterms:modified xsi:type="dcterms:W3CDTF">2017-09-26T15:03:30Z</dcterms:modified>
</cp:coreProperties>
</file>