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3008" windowHeight="7560" tabRatio="719"/>
  </bookViews>
  <sheets>
    <sheet name="Budget Sheet Instructions" sheetId="1" r:id="rId1"/>
    <sheet name="Demographics" sheetId="22" r:id="rId2"/>
    <sheet name="PA1" sheetId="2" r:id="rId3"/>
    <sheet name="PA2" sheetId="13" r:id="rId4"/>
    <sheet name="PA3" sheetId="14" r:id="rId5"/>
    <sheet name="PA4" sheetId="15" r:id="rId6"/>
    <sheet name="PA5" sheetId="17" r:id="rId7"/>
    <sheet name="PA6" sheetId="20" r:id="rId8"/>
    <sheet name="PA7" sheetId="19" r:id="rId9"/>
    <sheet name="PA8" sheetId="18" r:id="rId10"/>
    <sheet name="PA9" sheetId="21" r:id="rId11"/>
    <sheet name="Budget Summary" sheetId="12" r:id="rId12"/>
    <sheet name="Reference Data" sheetId="23" state="hidden" r:id="rId13"/>
  </sheets>
  <definedNames>
    <definedName name="AddConsultantTravel">'PA1'!#REF!</definedName>
    <definedName name="AdditionalPositions">'PA1'!#REF!</definedName>
    <definedName name="AddTravel">'PA1'!#REF!</definedName>
    <definedName name="BeginConsultantExpenses">'PA1'!#REF!</definedName>
    <definedName name="BeginConsultantFees">'PA1'!#REF!</definedName>
    <definedName name="BeginConsultantItem">'PA1'!$91:$91</definedName>
    <definedName name="BeginCosultantTravel">'PA1'!$111:$111</definedName>
    <definedName name="BeginEquipment">'PA1'!$59:$59</definedName>
    <definedName name="BeginIndirectCosts">'PA1'!$157:$157</definedName>
    <definedName name="BeginOtherCosts">'PA1'!$144:$144</definedName>
    <definedName name="BeginSupplies">'PA1'!$73:$73</definedName>
    <definedName name="BeginTravel">'PA1'!$46:$46</definedName>
    <definedName name="Benefits" comment="The benefits range on the active sheet." localSheetId="2">'PA1'!#REF!</definedName>
    <definedName name="Benefits" localSheetId="3">'PA2'!$22:$22</definedName>
    <definedName name="Benefits" localSheetId="4">'PA3'!$21:$21</definedName>
    <definedName name="Benefits" localSheetId="5">'PA4'!$21:$21</definedName>
    <definedName name="Benefits" localSheetId="6">'PA5'!$21:$21</definedName>
    <definedName name="Benefits" localSheetId="7">'PA6'!$21:$21</definedName>
    <definedName name="Benefits" localSheetId="8">'PA7'!$21:$21</definedName>
    <definedName name="Benefits" localSheetId="9">'PA8'!$21:$21</definedName>
    <definedName name="Benefits" localSheetId="10">'PA9'!$21:$21</definedName>
    <definedName name="Construction" comment="The construction range for the active sheet." localSheetId="2">'PA1'!#REF!</definedName>
    <definedName name="Construction" localSheetId="3">'PA2'!$70:$70</definedName>
    <definedName name="Construction" localSheetId="4">'PA3'!$65:$65</definedName>
    <definedName name="Construction" localSheetId="5">'PA4'!$65:$65</definedName>
    <definedName name="Construction" localSheetId="6">'PA5'!$65:$65</definedName>
    <definedName name="Construction" localSheetId="7">'PA6'!$65:$65</definedName>
    <definedName name="Construction" localSheetId="8">'PA7'!$65:$65</definedName>
    <definedName name="Construction" localSheetId="9">'PA8'!$65:$65</definedName>
    <definedName name="Construction" localSheetId="10">'PA9'!$65:$65</definedName>
    <definedName name="Consultant" comment="The consultant range for the active sheet." localSheetId="2">'PA1'!$90:$90</definedName>
    <definedName name="Consultant" localSheetId="3">'PA2'!#REF!</definedName>
    <definedName name="Consultant" localSheetId="4">'PA3'!#REF!</definedName>
    <definedName name="Consultant" localSheetId="5">'PA4'!#REF!</definedName>
    <definedName name="Consultant" localSheetId="6">'PA5'!#REF!</definedName>
    <definedName name="Consultant" localSheetId="7">'PA6'!#REF!</definedName>
    <definedName name="Consultant" localSheetId="8">'PA7'!#REF!</definedName>
    <definedName name="Consultant" localSheetId="9">'PA8'!#REF!</definedName>
    <definedName name="Consultant" localSheetId="10">'PA9'!#REF!</definedName>
    <definedName name="ConsultantExpenses">'PA1'!$136:$136</definedName>
    <definedName name="ConsultantExpensesFederalTotal">'PA1'!#REF!</definedName>
    <definedName name="ConsultantExpensesLocalTotal">'PA1'!#REF!</definedName>
    <definedName name="ConsultantFees">'PA1'!#REF!</definedName>
    <definedName name="ConsultantFeesFederalTotal">'PA1'!#REF!</definedName>
    <definedName name="ConsultantFeesLocalTotal">'PA1'!#REF!</definedName>
    <definedName name="ConsultantFeesTotal">'PA1'!#REF!</definedName>
    <definedName name="ConsultantItem">'PA1'!$90:$90</definedName>
    <definedName name="ConsultantNarrative">'PA1'!$128:$129</definedName>
    <definedName name="ConsultantTravel">'PA1'!$107:$110</definedName>
    <definedName name="ContractsFederalTotalSummary">'PA1'!#REF!</definedName>
    <definedName name="ContractsItemFederalTotal">'PA1'!$N$96</definedName>
    <definedName name="ContractsItemLocalTotal">'PA1'!$M$96</definedName>
    <definedName name="ContractsItemTotal">'PA1'!$L$96</definedName>
    <definedName name="ContractsLocalTotalSummary">'PA1'!#REF!</definedName>
    <definedName name="ContractsTotalSummary">'PA1'!#REF!</definedName>
    <definedName name="ContractsTravelFederalTotal">'PA1'!$N$115</definedName>
    <definedName name="ContractsTravelLocalTotal">'PA1'!$M$115</definedName>
    <definedName name="ContractsTravelTotal">'PA1'!$L$115</definedName>
    <definedName name="CunsultantExpensesTotal">'PA1'!#REF!</definedName>
    <definedName name="DemographicsYesNoSelection" comment="A yes no selection designed for the demographics sheet, but can be used anywhere.">'Reference Data'!$A$29:$A$30</definedName>
    <definedName name="EndConsultantExpenses">'PA1'!#REF!</definedName>
    <definedName name="EndConsultantFees">'PA1'!#REF!</definedName>
    <definedName name="EndConsultantItem">'PA1'!$94:$94</definedName>
    <definedName name="EndConsultantTravel">'PA1'!$113:$113</definedName>
    <definedName name="EndEquipment">'PA1'!$60:$60</definedName>
    <definedName name="EndIndirectCosts">'PA1'!$158:$158</definedName>
    <definedName name="EndOtherCosts">'PA1'!$146:$146</definedName>
    <definedName name="EndSupplies">'PA1'!$74:$74</definedName>
    <definedName name="EndTravel">'PA1'!$47:$47</definedName>
    <definedName name="Equipment" comment="The equipment range for the active sheet." localSheetId="2">'PA1'!$58:$58</definedName>
    <definedName name="Equipment" localSheetId="3">'PA2'!$46:$46</definedName>
    <definedName name="Equipment" localSheetId="4">'PA3'!$43:$43</definedName>
    <definedName name="Equipment" localSheetId="5">'PA4'!$43:$43</definedName>
    <definedName name="Equipment" localSheetId="6">'PA5'!$43:$43</definedName>
    <definedName name="Equipment" localSheetId="7">'PA6'!$43:$43</definedName>
    <definedName name="Equipment" localSheetId="8">'PA7'!$43:$43</definedName>
    <definedName name="Equipment" localSheetId="9">'PA8'!$43:$43</definedName>
    <definedName name="Equipment" localSheetId="10">'PA9'!$43:$43</definedName>
    <definedName name="EquipmentFederalSummary">'PA1'!#REF!</definedName>
    <definedName name="EquipmentFederalTotal">'PA1'!$N$62</definedName>
    <definedName name="EquipmentLocalSummary">'PA1'!#REF!</definedName>
    <definedName name="EquipmentLocalTotal">'PA1'!$M$62</definedName>
    <definedName name="EquipmentNarrative">'PA1'!$63:$64</definedName>
    <definedName name="EquipmentProjectSummary">'PA1'!#REF!</definedName>
    <definedName name="EquipmentTotal">'PA1'!$L$62</definedName>
    <definedName name="FederalTotalSummary">'PA1'!#REF!</definedName>
    <definedName name="FringeGrandTotal">'PA1'!$N$34</definedName>
    <definedName name="FringeTotal">'PA1'!$L$34</definedName>
    <definedName name="Indirect" comment="The indirect range for the active sheet." localSheetId="2">'PA1'!#REF!</definedName>
    <definedName name="Indirect" localSheetId="3">'PA2'!#REF!</definedName>
    <definedName name="Indirect" localSheetId="4">'PA3'!#REF!</definedName>
    <definedName name="Indirect" localSheetId="5">'PA4'!#REF!</definedName>
    <definedName name="Indirect" localSheetId="6">'PA5'!#REF!</definedName>
    <definedName name="Indirect" localSheetId="7">'PA6'!#REF!</definedName>
    <definedName name="Indirect" localSheetId="8">'PA7'!#REF!</definedName>
    <definedName name="Indirect" localSheetId="9">'PA8'!#REF!</definedName>
    <definedName name="Indirect" localSheetId="10">'PA9'!#REF!</definedName>
    <definedName name="IndirectCosts">'PA1'!$156:$156</definedName>
    <definedName name="IndirectCostsNarrative">'PA1'!$161:$162</definedName>
    <definedName name="IndirectFederalTotal">'PA1'!$N$160</definedName>
    <definedName name="IndirectFederalTotalSummary">'PA1'!#REF!</definedName>
    <definedName name="IndirectLocalTotal">'PA1'!$M$160</definedName>
    <definedName name="IndirectLocalTotalSummary">'PA1'!#REF!</definedName>
    <definedName name="IndirectTotal">'PA1'!$L$160</definedName>
    <definedName name="IndirectTotalSummary">'PA1'!#REF!</definedName>
    <definedName name="LocalFringeTotal">'PA1'!$M$34</definedName>
    <definedName name="LocalGrandTotal">'PA1'!$M$35</definedName>
    <definedName name="LocalSalaryTotal">'PA1'!$M$33</definedName>
    <definedName name="LocalTotalSummary">'PA1'!#REF!</definedName>
    <definedName name="Narrative" localSheetId="2">'PA1'!$A$162,'PA1'!$A$150,'PA1'!$A$129,'PA1'!#REF!,'PA1'!$A$78,'PA1'!$A$64,'PA1'!#REF!,'PA1'!$A$29,'PA1'!#REF!</definedName>
    <definedName name="Narrative" localSheetId="3">'PA2'!#REF!,'PA2'!#REF!,'PA2'!#REF!,'PA2'!$A$74,'PA2'!$A$63,'PA2'!$A$51,'PA2'!$A$39,'PA2'!$A$27,'PA2'!$A$15</definedName>
    <definedName name="Narrative" localSheetId="4">'PA3'!#REF!,'PA3'!#REF!,'PA3'!#REF!,'PA3'!$A$69,'PA3'!$A$58,'PA3'!$A$47,'PA3'!$A$36,'PA3'!$A$25,'PA3'!$A$14</definedName>
    <definedName name="Narrative" localSheetId="5">'PA4'!#REF!,'PA4'!#REF!,'PA4'!#REF!,'PA4'!$A$69,'PA4'!$A$58,'PA4'!$A$47,'PA4'!$A$36,'PA4'!$A$25,'PA4'!$A$14</definedName>
    <definedName name="Narrative" localSheetId="6">'PA5'!#REF!,'PA5'!#REF!,'PA5'!#REF!,'PA5'!$A$69,'PA5'!$A$58,'PA5'!$A$47,'PA5'!$A$36,'PA5'!$A$25,'PA5'!$A$14</definedName>
    <definedName name="Narrative" localSheetId="7">'PA6'!#REF!,'PA6'!#REF!,'PA6'!#REF!,'PA6'!$A$69,'PA6'!$A$58,'PA6'!$A$47,'PA6'!$A$36,'PA6'!$A$25,'PA6'!$A$14</definedName>
    <definedName name="Narrative" localSheetId="8">'PA7'!#REF!,'PA7'!#REF!,'PA7'!#REF!,'PA7'!$A$69,'PA7'!$A$58,'PA7'!$A$47,'PA7'!$A$36,'PA7'!$A$25,'PA7'!$A$14</definedName>
    <definedName name="Narrative" localSheetId="9">'PA8'!#REF!,'PA8'!#REF!,'PA8'!#REF!,'PA8'!$A$70,'PA8'!$A$58,'PA8'!$A$47,'PA8'!$A$36,'PA8'!$A$25,'PA8'!$A$14</definedName>
    <definedName name="Narrative" localSheetId="10">'PA9'!#REF!,'PA9'!#REF!,'PA9'!#REF!,'PA9'!$A$69,'PA9'!$A$58,'PA9'!$A$47,'PA9'!$A$36,'PA9'!$A$25,'PA9'!$A$14</definedName>
    <definedName name="Other" comment="The other range for the active sheet." localSheetId="2">'PA1'!#REF!</definedName>
    <definedName name="Other" localSheetId="3">'PA2'!#REF!</definedName>
    <definedName name="Other" localSheetId="4">'PA3'!#REF!</definedName>
    <definedName name="Other" localSheetId="5">'PA4'!#REF!</definedName>
    <definedName name="Other" localSheetId="6">'PA5'!#REF!</definedName>
    <definedName name="Other" localSheetId="7">'PA6'!#REF!</definedName>
    <definedName name="Other" localSheetId="8">'PA7'!#REF!</definedName>
    <definedName name="Other" localSheetId="9">'PA8'!#REF!</definedName>
    <definedName name="Other" localSheetId="10">'PA9'!#REF!</definedName>
    <definedName name="OtherCosts">'PA1'!$143:$143</definedName>
    <definedName name="OtherCostsNarrative">'PA1'!$149:$150</definedName>
    <definedName name="OtherFederalSummary">'PA1'!#REF!</definedName>
    <definedName name="OtherFederalTotal">'PA1'!$N$148</definedName>
    <definedName name="OtherLocalSummary">'PA1'!#REF!</definedName>
    <definedName name="OtherLocalTotal">'PA1'!$M$148</definedName>
    <definedName name="OtherTotal">'PA1'!$L$148</definedName>
    <definedName name="OtherTotalSummary">'PA1'!#REF!</definedName>
    <definedName name="PA1EquipmentDDL">'Reference Data'!$A$7:$A$16</definedName>
    <definedName name="PA1PersonnelOptions">'Reference Data'!$A$22:$A$26</definedName>
    <definedName name="PA1SuppliesDDL">'Reference Data'!$A$19</definedName>
    <definedName name="Personnel" comment="The personnel range on the active sheet." localSheetId="2">'PA1'!$7:$29</definedName>
    <definedName name="Personnel" localSheetId="3">'PA2'!$10:$10</definedName>
    <definedName name="Personnel" localSheetId="4">'PA3'!$10:$10</definedName>
    <definedName name="Personnel" localSheetId="5">'PA4'!$10:$10</definedName>
    <definedName name="Personnel" localSheetId="6">'PA5'!$10:$10</definedName>
    <definedName name="Personnel" localSheetId="7">'PA6'!$10:$10</definedName>
    <definedName name="Personnel" localSheetId="8">'PA7'!$10:$10</definedName>
    <definedName name="Personnel" localSheetId="9">'PA8'!$10:$10</definedName>
    <definedName name="Personnel" localSheetId="10">'PA9'!$10:$10</definedName>
    <definedName name="PersonnelFederalFringeSummary">'PA1'!#REF!</definedName>
    <definedName name="PersonnelFederalSalarySummary">'PA1'!#REF!</definedName>
    <definedName name="PersonnelGrandTotal">'PA1'!$N$35</definedName>
    <definedName name="PersonnelLocalFringeSummary">'PA1'!#REF!</definedName>
    <definedName name="PersonnelLocalSalarySummary">'PA1'!#REF!</definedName>
    <definedName name="PersonnelOptions">'Reference Data'!$A$22:$A$26</definedName>
    <definedName name="PersonnelProjectFringeSummary">'PA1'!#REF!</definedName>
    <definedName name="PersonnelProjectSalarySummary">'PA1'!#REF!</definedName>
    <definedName name="PersonnelTotal">'PA1'!$L$35</definedName>
    <definedName name="PositionEnd">'PA1'!$31:$31</definedName>
    <definedName name="PositionStart">'PA1'!$30:$30</definedName>
    <definedName name="ProjectTotalSummary">'PA1'!#REF!</definedName>
    <definedName name="SalaryGrandTotal">'PA1'!$N$33</definedName>
    <definedName name="SalaryTotal">'PA1'!$L$33</definedName>
    <definedName name="Supplies" comment="The supplies range for the active sheet." localSheetId="2">'PA1'!$72:$72</definedName>
    <definedName name="Supplies" localSheetId="3">'PA2'!$58:$58</definedName>
    <definedName name="Supplies" localSheetId="4">'PA3'!$54:$54</definedName>
    <definedName name="Supplies" localSheetId="5">'PA4'!$54:$54</definedName>
    <definedName name="Supplies" localSheetId="6">'PA5'!$54:$54</definedName>
    <definedName name="Supplies" localSheetId="7">'PA6'!$54:$54</definedName>
    <definedName name="Supplies" localSheetId="8">'PA7'!$54:$54</definedName>
    <definedName name="Supplies" localSheetId="9">'PA8'!$54:$54</definedName>
    <definedName name="Supplies" localSheetId="10">'PA9'!$54:$54</definedName>
    <definedName name="SuppliesFederalSummary">'PA1'!#REF!</definedName>
    <definedName name="SuppliesFederalTotal">'PA1'!$N$76</definedName>
    <definedName name="SuppliesLocalSummary">'PA1'!#REF!</definedName>
    <definedName name="SuppliesLocalTotal">'PA1'!$M$76</definedName>
    <definedName name="SuppliesNarrative">'PA1'!$77:$78</definedName>
    <definedName name="SuppliesProjectSummary">'PA1'!#REF!</definedName>
    <definedName name="SuppliesTotal">'PA1'!$L$76</definedName>
    <definedName name="Travel" localSheetId="3">'PA2'!$34:$34</definedName>
    <definedName name="Travel" localSheetId="4">'PA3'!$32:$32</definedName>
    <definedName name="Travel" localSheetId="5">'PA4'!$32:$32</definedName>
    <definedName name="Travel" localSheetId="6">'PA5'!$32:$32</definedName>
    <definedName name="Travel" localSheetId="7">'PA6'!$32:$32</definedName>
    <definedName name="Travel" localSheetId="8">'PA7'!$32:$32</definedName>
    <definedName name="Travel" localSheetId="9">'PA8'!$32:$32</definedName>
    <definedName name="Travel" localSheetId="10">'PA9'!$32:$32</definedName>
    <definedName name="Travel">'PA1'!$42:$45</definedName>
    <definedName name="TravelConsultant" localSheetId="3">'PA2'!#REF!</definedName>
    <definedName name="TravelConsultant" localSheetId="4">'PA3'!#REF!</definedName>
    <definedName name="TravelConsultant" localSheetId="5">'PA4'!#REF!</definedName>
    <definedName name="TravelConsultant" localSheetId="6">'PA5'!#REF!</definedName>
    <definedName name="TravelConsultant" localSheetId="7">'PA6'!#REF!</definedName>
    <definedName name="TravelConsultant" localSheetId="8">'PA7'!#REF!</definedName>
    <definedName name="TravelConsultant" localSheetId="9">'PA8'!#REF!</definedName>
    <definedName name="TravelConsultant" localSheetId="10">'PA9'!#REF!</definedName>
    <definedName name="TravelConsultant">'PA1'!#REF!</definedName>
    <definedName name="TravelFederalSummary">'PA1'!#REF!</definedName>
    <definedName name="TravelFederalTotal">'PA1'!$N$49</definedName>
    <definedName name="TravelLocalSummary">'PA1'!#REF!</definedName>
    <definedName name="TravelLocalTotal">'PA1'!$M$49</definedName>
    <definedName name="TravelNarrative">'PA1'!$50:$51</definedName>
    <definedName name="TravelProjectSummary">'PA1'!#REF!</definedName>
    <definedName name="TravelTotal">'PA1'!$L$49</definedName>
  </definedNames>
  <calcPr calcId="152511" calcOnSave="0"/>
</workbook>
</file>

<file path=xl/calcChain.xml><?xml version="1.0" encoding="utf-8"?>
<calcChain xmlns="http://schemas.openxmlformats.org/spreadsheetml/2006/main">
  <c r="J24" i="12" l="1"/>
  <c r="J23" i="12"/>
  <c r="I24" i="12"/>
  <c r="I23" i="12"/>
  <c r="H24" i="12"/>
  <c r="H23" i="12"/>
  <c r="G24" i="12"/>
  <c r="G23" i="12"/>
  <c r="F24" i="12"/>
  <c r="F23" i="12"/>
  <c r="E24" i="12"/>
  <c r="E23" i="12"/>
  <c r="D24" i="12"/>
  <c r="D23" i="12" l="1"/>
  <c r="J18" i="12"/>
  <c r="I18" i="12"/>
  <c r="H18" i="12"/>
  <c r="G18" i="12"/>
  <c r="F18" i="12"/>
  <c r="E18" i="12"/>
  <c r="D18" i="12"/>
  <c r="C24" i="12" l="1"/>
  <c r="C23" i="12"/>
  <c r="C18" i="12"/>
  <c r="B24" i="12"/>
  <c r="B23" i="12"/>
  <c r="C170" i="2"/>
  <c r="M127" i="2"/>
  <c r="L127" i="2"/>
  <c r="N127" i="2" s="1"/>
  <c r="D15" i="12"/>
  <c r="E15" i="12"/>
  <c r="F15" i="12"/>
  <c r="G15" i="12"/>
  <c r="H15" i="12"/>
  <c r="I15" i="12"/>
  <c r="J15" i="12"/>
  <c r="C15" i="12"/>
  <c r="J14" i="12"/>
  <c r="J13" i="12"/>
  <c r="I14" i="12"/>
  <c r="I13" i="12"/>
  <c r="H14" i="12"/>
  <c r="H13" i="12"/>
  <c r="G14" i="12"/>
  <c r="G13" i="12"/>
  <c r="F14" i="12"/>
  <c r="F13" i="12"/>
  <c r="E13" i="12"/>
  <c r="E14" i="12"/>
  <c r="D14" i="12"/>
  <c r="D13" i="12"/>
  <c r="C14" i="12"/>
  <c r="C13" i="12"/>
  <c r="B14" i="12"/>
  <c r="B13" i="12"/>
  <c r="K14" i="12" l="1"/>
  <c r="J143" i="21"/>
  <c r="I143" i="21"/>
  <c r="K143" i="21" s="1"/>
  <c r="I139" i="21"/>
  <c r="K139" i="21" s="1"/>
  <c r="K131" i="21"/>
  <c r="J131" i="21"/>
  <c r="I131" i="21"/>
  <c r="K128" i="21"/>
  <c r="K126" i="21"/>
  <c r="J121" i="21"/>
  <c r="I121" i="21"/>
  <c r="K121" i="21" s="1"/>
  <c r="K119" i="21"/>
  <c r="I119" i="21"/>
  <c r="I110" i="21"/>
  <c r="K109" i="21"/>
  <c r="J110" i="21" s="1"/>
  <c r="K110" i="21" s="1"/>
  <c r="N108" i="21"/>
  <c r="J99" i="21"/>
  <c r="K96" i="21"/>
  <c r="I96" i="21"/>
  <c r="I99" i="21" s="1"/>
  <c r="K99" i="21" s="1"/>
  <c r="J84" i="21"/>
  <c r="I84" i="21"/>
  <c r="K84" i="21" s="1"/>
  <c r="K81" i="21"/>
  <c r="N80" i="21"/>
  <c r="N78" i="21"/>
  <c r="J144" i="18"/>
  <c r="I144" i="18"/>
  <c r="K144" i="18" s="1"/>
  <c r="I140" i="18"/>
  <c r="K140" i="18" s="1"/>
  <c r="K132" i="18"/>
  <c r="J132" i="18"/>
  <c r="I132" i="18"/>
  <c r="K129" i="18"/>
  <c r="K127" i="18"/>
  <c r="J122" i="18"/>
  <c r="I122" i="18"/>
  <c r="K122" i="18" s="1"/>
  <c r="K120" i="18"/>
  <c r="I120" i="18"/>
  <c r="K111" i="18"/>
  <c r="J111" i="18"/>
  <c r="I111" i="18"/>
  <c r="K110" i="18"/>
  <c r="N109" i="18"/>
  <c r="J100" i="18"/>
  <c r="K100" i="18" s="1"/>
  <c r="I100" i="18"/>
  <c r="K97" i="18"/>
  <c r="I97" i="18"/>
  <c r="J85" i="18"/>
  <c r="I85" i="18"/>
  <c r="K85" i="18" s="1"/>
  <c r="K82" i="18"/>
  <c r="N81" i="18"/>
  <c r="N79" i="18"/>
  <c r="J143" i="19"/>
  <c r="I143" i="19"/>
  <c r="K143" i="19" s="1"/>
  <c r="K139" i="19"/>
  <c r="I139" i="19"/>
  <c r="J131" i="19"/>
  <c r="I131" i="19"/>
  <c r="K131" i="19" s="1"/>
  <c r="K128" i="19"/>
  <c r="K126" i="19"/>
  <c r="J121" i="19"/>
  <c r="K121" i="19" s="1"/>
  <c r="I121" i="19"/>
  <c r="I119" i="19"/>
  <c r="K119" i="19" s="1"/>
  <c r="I110" i="19"/>
  <c r="K109" i="19"/>
  <c r="J110" i="19" s="1"/>
  <c r="K110" i="19" s="1"/>
  <c r="N108" i="19"/>
  <c r="J99" i="19"/>
  <c r="I99" i="19"/>
  <c r="K99" i="19" s="1"/>
  <c r="K96" i="19"/>
  <c r="I96" i="19"/>
  <c r="J84" i="19"/>
  <c r="I84" i="19"/>
  <c r="K84" i="19" s="1"/>
  <c r="K81" i="19"/>
  <c r="N80" i="19"/>
  <c r="N78" i="19"/>
  <c r="J143" i="20"/>
  <c r="I143" i="20"/>
  <c r="K143" i="20" s="1"/>
  <c r="I139" i="20"/>
  <c r="K139" i="20" s="1"/>
  <c r="J131" i="20"/>
  <c r="I131" i="20"/>
  <c r="K131" i="20" s="1"/>
  <c r="K128" i="20"/>
  <c r="K126" i="20"/>
  <c r="J121" i="20"/>
  <c r="I121" i="20"/>
  <c r="K121" i="20" s="1"/>
  <c r="I119" i="20"/>
  <c r="K119" i="20" s="1"/>
  <c r="I110" i="20"/>
  <c r="K109" i="20"/>
  <c r="J110" i="20" s="1"/>
  <c r="K110" i="20" s="1"/>
  <c r="N108" i="20"/>
  <c r="J99" i="20"/>
  <c r="I99" i="20"/>
  <c r="K99" i="20" s="1"/>
  <c r="K96" i="20"/>
  <c r="I96" i="20"/>
  <c r="J84" i="20"/>
  <c r="I84" i="20"/>
  <c r="K84" i="20" s="1"/>
  <c r="K81" i="20"/>
  <c r="N80" i="20"/>
  <c r="N78" i="20"/>
  <c r="J143" i="17"/>
  <c r="I143" i="17"/>
  <c r="K143" i="17" s="1"/>
  <c r="I139" i="17"/>
  <c r="K139" i="17" s="1"/>
  <c r="J131" i="17"/>
  <c r="I131" i="17"/>
  <c r="K131" i="17" s="1"/>
  <c r="K128" i="17"/>
  <c r="K126" i="17"/>
  <c r="J121" i="17"/>
  <c r="I121" i="17"/>
  <c r="K121" i="17" s="1"/>
  <c r="I119" i="17"/>
  <c r="K119" i="17" s="1"/>
  <c r="I110" i="17"/>
  <c r="K109" i="17"/>
  <c r="J110" i="17" s="1"/>
  <c r="K110" i="17" s="1"/>
  <c r="N108" i="17"/>
  <c r="J99" i="17"/>
  <c r="I99" i="17"/>
  <c r="K99" i="17" s="1"/>
  <c r="K96" i="17"/>
  <c r="I96" i="17"/>
  <c r="J84" i="17"/>
  <c r="I84" i="17"/>
  <c r="K84" i="17" s="1"/>
  <c r="K81" i="17"/>
  <c r="N80" i="17"/>
  <c r="N78" i="17"/>
  <c r="J143" i="15"/>
  <c r="I143" i="15"/>
  <c r="I139" i="15"/>
  <c r="K139" i="15" s="1"/>
  <c r="J131" i="15"/>
  <c r="I131" i="15"/>
  <c r="K131" i="15" s="1"/>
  <c r="K128" i="15"/>
  <c r="K126" i="15"/>
  <c r="J121" i="15"/>
  <c r="I121" i="15"/>
  <c r="K121" i="15" s="1"/>
  <c r="I119" i="15"/>
  <c r="K119" i="15" s="1"/>
  <c r="I110" i="15"/>
  <c r="K109" i="15"/>
  <c r="J110" i="15" s="1"/>
  <c r="N108" i="15"/>
  <c r="J99" i="15"/>
  <c r="I99" i="15"/>
  <c r="K99" i="15" s="1"/>
  <c r="K96" i="15"/>
  <c r="I96" i="15"/>
  <c r="J84" i="15"/>
  <c r="I84" i="15"/>
  <c r="K81" i="15"/>
  <c r="N80" i="15"/>
  <c r="N78" i="15"/>
  <c r="J143" i="14"/>
  <c r="I143" i="14"/>
  <c r="K143" i="14" s="1"/>
  <c r="I139" i="14"/>
  <c r="K139" i="14" s="1"/>
  <c r="J131" i="14"/>
  <c r="I131" i="14"/>
  <c r="K131" i="14" s="1"/>
  <c r="K128" i="14"/>
  <c r="K126" i="14"/>
  <c r="J121" i="14"/>
  <c r="I121" i="14"/>
  <c r="K121" i="14" s="1"/>
  <c r="I119" i="14"/>
  <c r="K119" i="14" s="1"/>
  <c r="I110" i="14"/>
  <c r="K109" i="14"/>
  <c r="J110" i="14" s="1"/>
  <c r="K110" i="14" s="1"/>
  <c r="N108" i="14"/>
  <c r="J99" i="14"/>
  <c r="I99" i="14"/>
  <c r="K99" i="14" s="1"/>
  <c r="K96" i="14"/>
  <c r="I96" i="14"/>
  <c r="J84" i="14"/>
  <c r="I84" i="14"/>
  <c r="K84" i="14" s="1"/>
  <c r="K81" i="14"/>
  <c r="N80" i="14"/>
  <c r="N78" i="14"/>
  <c r="J148" i="13"/>
  <c r="I148" i="13"/>
  <c r="K148" i="13" s="1"/>
  <c r="I144" i="13"/>
  <c r="K144" i="13" s="1"/>
  <c r="J136" i="13"/>
  <c r="I136" i="13"/>
  <c r="K133" i="13"/>
  <c r="K131" i="13"/>
  <c r="I115" i="13"/>
  <c r="J104" i="13"/>
  <c r="J126" i="13"/>
  <c r="I126" i="13"/>
  <c r="I124" i="13"/>
  <c r="K124" i="13" s="1"/>
  <c r="K143" i="15" l="1"/>
  <c r="K84" i="15"/>
  <c r="K110" i="15"/>
  <c r="K136" i="13"/>
  <c r="K126" i="13"/>
  <c r="I59" i="13" l="1"/>
  <c r="K59" i="13" s="1"/>
  <c r="I47" i="13"/>
  <c r="K47" i="13" s="1"/>
  <c r="I35" i="13"/>
  <c r="K35" i="13" s="1"/>
  <c r="I23" i="13"/>
  <c r="K23" i="13" s="1"/>
  <c r="I11" i="13"/>
  <c r="K11" i="13" s="1"/>
  <c r="J89" i="13" l="1"/>
  <c r="I89" i="13"/>
  <c r="K86" i="13"/>
  <c r="K114" i="13"/>
  <c r="J115" i="13" s="1"/>
  <c r="K115" i="13" s="1"/>
  <c r="N113" i="13"/>
  <c r="I101" i="13"/>
  <c r="N85" i="13"/>
  <c r="N83" i="13"/>
  <c r="K101" i="13" l="1"/>
  <c r="I104" i="13"/>
  <c r="K104" i="13" s="1"/>
  <c r="K89" i="13"/>
  <c r="L112" i="2" l="1"/>
  <c r="N112" i="2" s="1"/>
  <c r="M138" i="2" l="1"/>
  <c r="L136" i="2"/>
  <c r="N93" i="2"/>
  <c r="N92" i="2"/>
  <c r="N125" i="2"/>
  <c r="N124" i="2"/>
  <c r="N126" i="2"/>
  <c r="L138" i="2" l="1"/>
  <c r="N138" i="2" s="1"/>
  <c r="N136" i="2"/>
  <c r="N145" i="2"/>
  <c r="J2" i="21" l="1"/>
  <c r="C27" i="2" l="1"/>
  <c r="M27" i="2" s="1"/>
  <c r="M160" i="2"/>
  <c r="M148" i="2"/>
  <c r="L148" i="2"/>
  <c r="M96" i="2"/>
  <c r="M62" i="2"/>
  <c r="M49" i="2"/>
  <c r="S11" i="2"/>
  <c r="M115" i="2"/>
  <c r="L96" i="2"/>
  <c r="L156" i="2"/>
  <c r="N156" i="2" s="1"/>
  <c r="L107" i="2"/>
  <c r="N107" i="2" s="1"/>
  <c r="L42" i="2"/>
  <c r="N42" i="2" s="1"/>
  <c r="H26" i="2"/>
  <c r="H25" i="2"/>
  <c r="H24" i="2"/>
  <c r="H23" i="2"/>
  <c r="H22" i="2"/>
  <c r="H21" i="2"/>
  <c r="H20" i="2"/>
  <c r="H19" i="2"/>
  <c r="H18" i="2"/>
  <c r="H17" i="2"/>
  <c r="G26" i="2"/>
  <c r="G25" i="2"/>
  <c r="G24" i="2"/>
  <c r="G23" i="2"/>
  <c r="G22" i="2"/>
  <c r="G21" i="2"/>
  <c r="G20" i="2"/>
  <c r="G19" i="2"/>
  <c r="G18" i="2"/>
  <c r="G17" i="2"/>
  <c r="F18" i="2"/>
  <c r="F26" i="2"/>
  <c r="F25" i="2"/>
  <c r="F24" i="2"/>
  <c r="F23" i="2"/>
  <c r="F22" i="2"/>
  <c r="F21" i="2"/>
  <c r="F20" i="2"/>
  <c r="F19" i="2"/>
  <c r="F17" i="2"/>
  <c r="I11" i="2"/>
  <c r="L11" i="2" s="1"/>
  <c r="L58" i="2"/>
  <c r="N58" i="2" s="1"/>
  <c r="J11" i="2"/>
  <c r="B15" i="12" l="1"/>
  <c r="C159" i="13"/>
  <c r="D167" i="2"/>
  <c r="D155" i="13"/>
  <c r="D171" i="2"/>
  <c r="D159" i="13"/>
  <c r="D168" i="2"/>
  <c r="D156" i="13"/>
  <c r="D172" i="2"/>
  <c r="D160" i="13"/>
  <c r="D158" i="13"/>
  <c r="L18" i="2"/>
  <c r="N18" i="2" s="1"/>
  <c r="C171" i="2"/>
  <c r="D170" i="2"/>
  <c r="L17" i="2"/>
  <c r="N17" i="2" s="1"/>
  <c r="N96" i="2"/>
  <c r="N148" i="2"/>
  <c r="M33" i="2"/>
  <c r="L160" i="2"/>
  <c r="C160" i="13" s="1"/>
  <c r="L62" i="2"/>
  <c r="C156" i="13" s="1"/>
  <c r="L115" i="2"/>
  <c r="N115" i="2" s="1"/>
  <c r="L19" i="2"/>
  <c r="N19" i="2" s="1"/>
  <c r="L21" i="2"/>
  <c r="N21" i="2" s="1"/>
  <c r="L23" i="2"/>
  <c r="N23" i="2" s="1"/>
  <c r="L49" i="2"/>
  <c r="C155" i="13" s="1"/>
  <c r="L20" i="2"/>
  <c r="N20" i="2" s="1"/>
  <c r="L22" i="2"/>
  <c r="N22" i="2" s="1"/>
  <c r="L24" i="2"/>
  <c r="N24" i="2" s="1"/>
  <c r="L26" i="2"/>
  <c r="L25" i="2"/>
  <c r="N25" i="2" s="1"/>
  <c r="C158" i="13" l="1"/>
  <c r="G171" i="2"/>
  <c r="G159" i="13"/>
  <c r="G158" i="13"/>
  <c r="D165" i="2"/>
  <c r="D153" i="13"/>
  <c r="G170" i="2"/>
  <c r="B10" i="12"/>
  <c r="C168" i="2"/>
  <c r="B9" i="12"/>
  <c r="C167" i="2"/>
  <c r="B18" i="12"/>
  <c r="C172" i="2"/>
  <c r="L27" i="2"/>
  <c r="N27" i="2" s="1"/>
  <c r="N62" i="2"/>
  <c r="N49" i="2"/>
  <c r="N160" i="2"/>
  <c r="A1" i="23"/>
  <c r="B1" i="23" s="1"/>
  <c r="G168" i="2" l="1"/>
  <c r="G156" i="13"/>
  <c r="G172" i="2"/>
  <c r="G160" i="13"/>
  <c r="G167" i="2"/>
  <c r="G155" i="13"/>
  <c r="C1" i="23"/>
  <c r="N26" i="2" l="1"/>
  <c r="I10" i="21" l="1"/>
  <c r="I10" i="18"/>
  <c r="I10" i="19"/>
  <c r="I10" i="20"/>
  <c r="I10" i="17"/>
  <c r="I10" i="15"/>
  <c r="I10" i="14"/>
  <c r="I10" i="13"/>
  <c r="K11" i="2" l="1"/>
  <c r="Q11" i="2" s="1"/>
  <c r="L33" i="2" s="1"/>
  <c r="C153" i="13" s="1"/>
  <c r="B7" i="12" l="1"/>
  <c r="C165" i="2"/>
  <c r="N33" i="2"/>
  <c r="N11" i="2"/>
  <c r="A1" i="2"/>
  <c r="G165" i="2" l="1"/>
  <c r="G153" i="13"/>
  <c r="J2" i="20"/>
  <c r="G5" i="12" s="1"/>
  <c r="I2" i="20"/>
  <c r="G4" i="12" s="1"/>
  <c r="A1" i="20"/>
  <c r="G6" i="12" s="1"/>
  <c r="J2" i="18"/>
  <c r="I5" i="12" s="1"/>
  <c r="I2" i="18"/>
  <c r="I4" i="12" s="1"/>
  <c r="A1" i="18"/>
  <c r="I6" i="12" s="1"/>
  <c r="J5" i="12"/>
  <c r="C5" i="12"/>
  <c r="A1" i="21"/>
  <c r="J6" i="12" s="1"/>
  <c r="J2" i="14"/>
  <c r="D5" i="12" s="1"/>
  <c r="I2" i="21"/>
  <c r="J4" i="12" s="1"/>
  <c r="J2" i="19"/>
  <c r="H5" i="12" s="1"/>
  <c r="J67" i="21"/>
  <c r="I66" i="21"/>
  <c r="K66" i="21" s="1"/>
  <c r="I65" i="21"/>
  <c r="J56" i="21"/>
  <c r="I55" i="21"/>
  <c r="K55" i="21" s="1"/>
  <c r="I54" i="21"/>
  <c r="K54" i="21" s="1"/>
  <c r="J45" i="21"/>
  <c r="I44" i="21"/>
  <c r="K44" i="21" s="1"/>
  <c r="I43" i="21"/>
  <c r="J34" i="21"/>
  <c r="I33" i="21"/>
  <c r="K33" i="21" s="1"/>
  <c r="I32" i="21"/>
  <c r="K32" i="21" s="1"/>
  <c r="J23" i="21"/>
  <c r="I22" i="21"/>
  <c r="K22" i="21" s="1"/>
  <c r="I21" i="21"/>
  <c r="J12" i="21"/>
  <c r="I11" i="21"/>
  <c r="K11" i="21" s="1"/>
  <c r="K10" i="21"/>
  <c r="J67" i="20"/>
  <c r="I66" i="20"/>
  <c r="K66" i="20" s="1"/>
  <c r="I65" i="20"/>
  <c r="J56" i="20"/>
  <c r="I55" i="20"/>
  <c r="K55" i="20" s="1"/>
  <c r="I54" i="20"/>
  <c r="K54" i="20" s="1"/>
  <c r="J45" i="20"/>
  <c r="I44" i="20"/>
  <c r="K44" i="20" s="1"/>
  <c r="I43" i="20"/>
  <c r="J34" i="20"/>
  <c r="I33" i="20"/>
  <c r="K33" i="20" s="1"/>
  <c r="I32" i="20"/>
  <c r="K32" i="20" s="1"/>
  <c r="J23" i="20"/>
  <c r="I22" i="20"/>
  <c r="K22" i="20" s="1"/>
  <c r="I21" i="20"/>
  <c r="J12" i="20"/>
  <c r="I11" i="20"/>
  <c r="K11" i="20" s="1"/>
  <c r="K10" i="20"/>
  <c r="A1" i="13"/>
  <c r="C6" i="12" s="1"/>
  <c r="I66" i="18"/>
  <c r="K66" i="18" s="1"/>
  <c r="J68" i="18"/>
  <c r="I67" i="18"/>
  <c r="K67" i="18" s="1"/>
  <c r="I65" i="18"/>
  <c r="K65" i="18" s="1"/>
  <c r="I2" i="19"/>
  <c r="H4" i="12" s="1"/>
  <c r="A1" i="19"/>
  <c r="H6" i="12" s="1"/>
  <c r="J2" i="17"/>
  <c r="F5" i="12" s="1"/>
  <c r="I2" i="17"/>
  <c r="F4" i="12" s="1"/>
  <c r="A1" i="17"/>
  <c r="F6" i="12" s="1"/>
  <c r="I2" i="15"/>
  <c r="E4" i="12" s="1"/>
  <c r="A1" i="15"/>
  <c r="E6" i="12" s="1"/>
  <c r="J2" i="15"/>
  <c r="E5" i="12" s="1"/>
  <c r="I2" i="14"/>
  <c r="D4" i="12" s="1"/>
  <c r="A1" i="14"/>
  <c r="D6" i="12" s="1"/>
  <c r="J67" i="19"/>
  <c r="I66" i="19"/>
  <c r="K66" i="19" s="1"/>
  <c r="I65" i="19"/>
  <c r="K65" i="19" s="1"/>
  <c r="J56" i="19"/>
  <c r="I55" i="19"/>
  <c r="K55" i="19" s="1"/>
  <c r="I54" i="19"/>
  <c r="K54" i="19" s="1"/>
  <c r="J45" i="19"/>
  <c r="I44" i="19"/>
  <c r="K44" i="19" s="1"/>
  <c r="I43" i="19"/>
  <c r="K43" i="19" s="1"/>
  <c r="J34" i="19"/>
  <c r="I33" i="19"/>
  <c r="K33" i="19" s="1"/>
  <c r="I32" i="19"/>
  <c r="K32" i="19" s="1"/>
  <c r="J23" i="19"/>
  <c r="I22" i="19"/>
  <c r="K22" i="19" s="1"/>
  <c r="I21" i="19"/>
  <c r="K21" i="19" s="1"/>
  <c r="J12" i="19"/>
  <c r="I11" i="19"/>
  <c r="K11" i="19" s="1"/>
  <c r="K10" i="19"/>
  <c r="J56" i="18"/>
  <c r="I55" i="18"/>
  <c r="K55" i="18" s="1"/>
  <c r="I54" i="18"/>
  <c r="K54" i="18" s="1"/>
  <c r="J45" i="18"/>
  <c r="I44" i="18"/>
  <c r="K44" i="18" s="1"/>
  <c r="I43" i="18"/>
  <c r="K43" i="18" s="1"/>
  <c r="J34" i="18"/>
  <c r="I33" i="18"/>
  <c r="K33" i="18" s="1"/>
  <c r="I32" i="18"/>
  <c r="K32" i="18" s="1"/>
  <c r="J23" i="18"/>
  <c r="I22" i="18"/>
  <c r="K22" i="18" s="1"/>
  <c r="I21" i="18"/>
  <c r="K21" i="18" s="1"/>
  <c r="J12" i="18"/>
  <c r="I11" i="18"/>
  <c r="K11" i="18" s="1"/>
  <c r="K10" i="18"/>
  <c r="J67" i="17"/>
  <c r="I66" i="17"/>
  <c r="K66" i="17" s="1"/>
  <c r="I65" i="17"/>
  <c r="K65" i="17" s="1"/>
  <c r="J56" i="17"/>
  <c r="I55" i="17"/>
  <c r="K55" i="17" s="1"/>
  <c r="I54" i="17"/>
  <c r="K54" i="17" s="1"/>
  <c r="J45" i="17"/>
  <c r="I44" i="17"/>
  <c r="K44" i="17" s="1"/>
  <c r="I43" i="17"/>
  <c r="K43" i="17" s="1"/>
  <c r="J34" i="17"/>
  <c r="I33" i="17"/>
  <c r="K33" i="17" s="1"/>
  <c r="I32" i="17"/>
  <c r="J23" i="17"/>
  <c r="I22" i="17"/>
  <c r="K22" i="17" s="1"/>
  <c r="I21" i="17"/>
  <c r="K21" i="17" s="1"/>
  <c r="J12" i="17"/>
  <c r="I11" i="17"/>
  <c r="K11" i="17" s="1"/>
  <c r="K10" i="17"/>
  <c r="J67" i="15"/>
  <c r="I66" i="15"/>
  <c r="K66" i="15" s="1"/>
  <c r="I65" i="15"/>
  <c r="K65" i="15" s="1"/>
  <c r="J56" i="15"/>
  <c r="I55" i="15"/>
  <c r="K55" i="15" s="1"/>
  <c r="I54" i="15"/>
  <c r="K54" i="15" s="1"/>
  <c r="J45" i="15"/>
  <c r="I44" i="15"/>
  <c r="K44" i="15" s="1"/>
  <c r="I43" i="15"/>
  <c r="K43" i="15" s="1"/>
  <c r="J34" i="15"/>
  <c r="I33" i="15"/>
  <c r="K33" i="15" s="1"/>
  <c r="I32" i="15"/>
  <c r="K32" i="15" s="1"/>
  <c r="J23" i="15"/>
  <c r="I22" i="15"/>
  <c r="K22" i="15" s="1"/>
  <c r="I21" i="15"/>
  <c r="K21" i="15" s="1"/>
  <c r="J12" i="15"/>
  <c r="I11" i="15"/>
  <c r="K11" i="15" s="1"/>
  <c r="K10" i="15"/>
  <c r="J67" i="14"/>
  <c r="I66" i="14"/>
  <c r="K66" i="14" s="1"/>
  <c r="I65" i="14"/>
  <c r="K65" i="14" s="1"/>
  <c r="J56" i="14"/>
  <c r="I55" i="14"/>
  <c r="K55" i="14" s="1"/>
  <c r="I54" i="14"/>
  <c r="K54" i="14" s="1"/>
  <c r="J45" i="14"/>
  <c r="I44" i="14"/>
  <c r="K44" i="14" s="1"/>
  <c r="I43" i="14"/>
  <c r="K43" i="14" s="1"/>
  <c r="J34" i="14"/>
  <c r="I33" i="14"/>
  <c r="K33" i="14" s="1"/>
  <c r="I32" i="14"/>
  <c r="K32" i="14" s="1"/>
  <c r="J23" i="14"/>
  <c r="I22" i="14"/>
  <c r="K22" i="14" s="1"/>
  <c r="I21" i="14"/>
  <c r="K21" i="14" s="1"/>
  <c r="J12" i="14"/>
  <c r="I11" i="14"/>
  <c r="K11" i="14" s="1"/>
  <c r="K10" i="14"/>
  <c r="J72" i="13"/>
  <c r="I71" i="13"/>
  <c r="K71" i="13" s="1"/>
  <c r="I70" i="13"/>
  <c r="K70" i="13" s="1"/>
  <c r="J61" i="13"/>
  <c r="I60" i="13"/>
  <c r="K60" i="13" s="1"/>
  <c r="I58" i="13"/>
  <c r="K58" i="13" s="1"/>
  <c r="J49" i="13"/>
  <c r="I48" i="13"/>
  <c r="K48" i="13" s="1"/>
  <c r="I46" i="13"/>
  <c r="K46" i="13" s="1"/>
  <c r="J37" i="13"/>
  <c r="I36" i="13"/>
  <c r="K36" i="13" s="1"/>
  <c r="I34" i="13"/>
  <c r="K34" i="13" s="1"/>
  <c r="J25" i="13"/>
  <c r="I24" i="13"/>
  <c r="K24" i="13" s="1"/>
  <c r="I22" i="13"/>
  <c r="K22" i="13" s="1"/>
  <c r="J13" i="13"/>
  <c r="I12" i="13"/>
  <c r="K12" i="13" s="1"/>
  <c r="K10" i="13"/>
  <c r="N143" i="2"/>
  <c r="N90" i="2"/>
  <c r="T27" i="2"/>
  <c r="M34" i="2" s="1"/>
  <c r="M2" i="2"/>
  <c r="B5" i="12" s="1"/>
  <c r="L2" i="2"/>
  <c r="B4" i="12" s="1"/>
  <c r="B6" i="12"/>
  <c r="M76" i="2"/>
  <c r="L72" i="2"/>
  <c r="L76" i="2" s="1"/>
  <c r="C157" i="13" s="1"/>
  <c r="I12" i="18"/>
  <c r="I7" i="12" s="1"/>
  <c r="D169" i="2" l="1"/>
  <c r="D157" i="13"/>
  <c r="D166" i="2"/>
  <c r="D173" i="2" s="1"/>
  <c r="D154" i="13"/>
  <c r="D161" i="13" s="1"/>
  <c r="B11" i="12"/>
  <c r="C169" i="2"/>
  <c r="K15" i="12"/>
  <c r="I56" i="19"/>
  <c r="H11" i="12" s="1"/>
  <c r="I12" i="17"/>
  <c r="F7" i="12" s="1"/>
  <c r="I45" i="17"/>
  <c r="F10" i="12" s="1"/>
  <c r="I34" i="17"/>
  <c r="F9" i="12" s="1"/>
  <c r="K32" i="17"/>
  <c r="K34" i="17" s="1"/>
  <c r="I67" i="17"/>
  <c r="I12" i="14"/>
  <c r="D7" i="12" s="1"/>
  <c r="K23" i="17"/>
  <c r="K23" i="19"/>
  <c r="I56" i="15"/>
  <c r="E11" i="12" s="1"/>
  <c r="I12" i="15"/>
  <c r="E7" i="12" s="1"/>
  <c r="I23" i="15"/>
  <c r="E8" i="12" s="1"/>
  <c r="K34" i="15"/>
  <c r="I34" i="14"/>
  <c r="D9" i="12" s="1"/>
  <c r="I67" i="21"/>
  <c r="I49" i="13"/>
  <c r="C10" i="12" s="1"/>
  <c r="I56" i="18"/>
  <c r="I11" i="12" s="1"/>
  <c r="N76" i="2"/>
  <c r="M35" i="2"/>
  <c r="I45" i="18"/>
  <c r="I10" i="12" s="1"/>
  <c r="K23" i="18"/>
  <c r="K49" i="13"/>
  <c r="I45" i="21"/>
  <c r="J10" i="12" s="1"/>
  <c r="I61" i="13"/>
  <c r="C11" i="12" s="1"/>
  <c r="K34" i="21"/>
  <c r="K25" i="13"/>
  <c r="I37" i="13"/>
  <c r="C9" i="12" s="1"/>
  <c r="I12" i="19"/>
  <c r="H7" i="12" s="1"/>
  <c r="I34" i="19"/>
  <c r="H9" i="12" s="1"/>
  <c r="K56" i="19"/>
  <c r="I45" i="14"/>
  <c r="D10" i="12" s="1"/>
  <c r="I56" i="14"/>
  <c r="D11" i="12" s="1"/>
  <c r="K67" i="14"/>
  <c r="I23" i="14"/>
  <c r="D8" i="12" s="1"/>
  <c r="I23" i="18"/>
  <c r="I8" i="12" s="1"/>
  <c r="I23" i="17"/>
  <c r="F8" i="12" s="1"/>
  <c r="N72" i="2"/>
  <c r="I23" i="19"/>
  <c r="H8" i="12" s="1"/>
  <c r="K56" i="17"/>
  <c r="K34" i="20"/>
  <c r="I45" i="20"/>
  <c r="G10" i="12" s="1"/>
  <c r="K56" i="20"/>
  <c r="I67" i="20"/>
  <c r="K67" i="19"/>
  <c r="I23" i="21"/>
  <c r="J8" i="12" s="1"/>
  <c r="I67" i="14"/>
  <c r="I25" i="13"/>
  <c r="C8" i="12" s="1"/>
  <c r="K12" i="17"/>
  <c r="I13" i="13"/>
  <c r="C7" i="12" s="1"/>
  <c r="I34" i="18"/>
  <c r="I9" i="12" s="1"/>
  <c r="K12" i="21"/>
  <c r="I67" i="15"/>
  <c r="E12" i="12" s="1"/>
  <c r="K12" i="12" s="1"/>
  <c r="K56" i="15"/>
  <c r="K12" i="15"/>
  <c r="K23" i="15"/>
  <c r="I45" i="15"/>
  <c r="E10" i="12" s="1"/>
  <c r="I67" i="19"/>
  <c r="I56" i="17"/>
  <c r="F11" i="12" s="1"/>
  <c r="K45" i="17"/>
  <c r="K67" i="15"/>
  <c r="K45" i="15"/>
  <c r="I34" i="15"/>
  <c r="E9" i="12" s="1"/>
  <c r="K45" i="14"/>
  <c r="K23" i="14"/>
  <c r="I72" i="13"/>
  <c r="K72" i="13"/>
  <c r="K13" i="13"/>
  <c r="K61" i="13"/>
  <c r="K37" i="13"/>
  <c r="R27" i="2"/>
  <c r="I23" i="20"/>
  <c r="G8" i="12" s="1"/>
  <c r="K12" i="20"/>
  <c r="I68" i="18"/>
  <c r="K12" i="18"/>
  <c r="K34" i="18"/>
  <c r="K68" i="18"/>
  <c r="K56" i="21"/>
  <c r="I12" i="21"/>
  <c r="J7" i="12" s="1"/>
  <c r="K21" i="21"/>
  <c r="K23" i="21" s="1"/>
  <c r="I34" i="21"/>
  <c r="J9" i="12" s="1"/>
  <c r="K43" i="21"/>
  <c r="K45" i="21" s="1"/>
  <c r="I56" i="21"/>
  <c r="J11" i="12" s="1"/>
  <c r="K65" i="21"/>
  <c r="K67" i="21" s="1"/>
  <c r="I12" i="20"/>
  <c r="G7" i="12" s="1"/>
  <c r="K21" i="20"/>
  <c r="K23" i="20" s="1"/>
  <c r="I34" i="20"/>
  <c r="G9" i="12" s="1"/>
  <c r="K43" i="20"/>
  <c r="K45" i="20" s="1"/>
  <c r="I56" i="20"/>
  <c r="G11" i="12" s="1"/>
  <c r="K65" i="20"/>
  <c r="K67" i="20" s="1"/>
  <c r="K45" i="19"/>
  <c r="K12" i="19"/>
  <c r="K67" i="17"/>
  <c r="K34" i="19"/>
  <c r="K45" i="18"/>
  <c r="K12" i="14"/>
  <c r="K34" i="14"/>
  <c r="K56" i="14"/>
  <c r="K56" i="18"/>
  <c r="I45" i="19"/>
  <c r="H10" i="12" s="1"/>
  <c r="G169" i="2" l="1"/>
  <c r="G157" i="13"/>
  <c r="K24" i="12"/>
  <c r="K18" i="12"/>
  <c r="K11" i="12"/>
  <c r="K7" i="12"/>
  <c r="K9" i="12"/>
  <c r="K10" i="12"/>
  <c r="K13" i="12"/>
  <c r="L34" i="2"/>
  <c r="C154" i="13" s="1"/>
  <c r="C161" i="13" s="1"/>
  <c r="D17" i="12"/>
  <c r="D20" i="12" s="1"/>
  <c r="E17" i="12"/>
  <c r="E20" i="12" s="1"/>
  <c r="F17" i="12"/>
  <c r="F20" i="12" s="1"/>
  <c r="C17" i="12"/>
  <c r="C20" i="12" s="1"/>
  <c r="J17" i="12"/>
  <c r="J20" i="12" s="1"/>
  <c r="G17" i="12"/>
  <c r="G20" i="12" s="1"/>
  <c r="I17" i="12"/>
  <c r="I20" i="12" s="1"/>
  <c r="H17" i="12"/>
  <c r="H20" i="12" s="1"/>
  <c r="C166" i="2" l="1"/>
  <c r="C173" i="2" s="1"/>
  <c r="B8" i="12"/>
  <c r="K8" i="12" s="1"/>
  <c r="L35" i="2"/>
  <c r="N35" i="2" s="1"/>
  <c r="N34" i="2"/>
  <c r="G166" i="2" l="1"/>
  <c r="G173" i="2" s="1"/>
  <c r="K23" i="12" s="1"/>
  <c r="G154" i="13"/>
  <c r="G161" i="13" s="1"/>
  <c r="B17" i="12" l="1"/>
  <c r="K17" i="12" s="1"/>
  <c r="B20" i="12" l="1"/>
  <c r="K20" i="12" s="1"/>
</calcChain>
</file>

<file path=xl/comments1.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E9" authorId="1" shapeId="0">
      <text>
        <r>
          <rPr>
            <sz val="8"/>
            <color indexed="81"/>
            <rFont val="Tahoma"/>
            <family val="2"/>
          </rPr>
          <t>Enter the total number of positions for type.</t>
        </r>
      </text>
    </comment>
    <comment ref="I9" authorId="0" shapeId="0">
      <text>
        <r>
          <rPr>
            <sz val="8"/>
            <color indexed="81"/>
            <rFont val="Tahoma"/>
            <family val="2"/>
          </rPr>
          <t>Enter the employee’s yearly salary rate. If salary costs change over multiple years use the average salary for the position type.</t>
        </r>
      </text>
    </comment>
    <comment ref="J9" authorId="0" shapeId="0">
      <text>
        <r>
          <rPr>
            <sz val="8"/>
            <color indexed="81"/>
            <rFont val="Tahoma"/>
            <family val="2"/>
          </rPr>
          <t xml:space="preserve">The number of years the employee will be working on the project. This column should be the total calendar time. The employee’s actual allocation/availability should be reflected in the “%” column.
</t>
        </r>
      </text>
    </comment>
    <comment ref="K9" authorId="0" shapeId="0">
      <text>
        <r>
          <rPr>
            <sz val="8"/>
            <color indexed="81"/>
            <rFont val="Tahoma"/>
            <family val="2"/>
          </rPr>
          <t xml:space="preserve">The percentage the individual will be working on the proposed project. If the employee is full-time enter 100%.
</t>
        </r>
      </text>
    </comment>
    <comment ref="L9"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 of Positions x Salary x Time Worked x %</t>
        </r>
        <r>
          <rPr>
            <sz val="8"/>
            <color indexed="81"/>
            <rFont val="Tahoma"/>
            <family val="2"/>
          </rPr>
          <t xml:space="preserve">
</t>
        </r>
      </text>
    </comment>
    <comment ref="M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N9" authorId="2" shapeId="0">
      <text>
        <r>
          <rPr>
            <sz val="9"/>
            <color indexed="81"/>
            <rFont val="Tahoma"/>
            <family val="2"/>
          </rPr>
          <t xml:space="preserve">The amount requested from the sponsoring Program Office.
</t>
        </r>
      </text>
    </comment>
    <comment ref="A12" authorId="0" shapeId="0">
      <text>
        <r>
          <rPr>
            <sz val="8"/>
            <color indexed="81"/>
            <rFont val="Tahoma"/>
            <family val="2"/>
          </rPr>
          <t xml:space="preserve">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
</t>
        </r>
      </text>
    </comment>
    <comment ref="F15" authorId="1" shapeId="0">
      <text>
        <r>
          <rPr>
            <sz val="8"/>
            <color indexed="81"/>
            <rFont val="Tahoma"/>
            <family val="2"/>
          </rPr>
          <t>Enter the cost base for each employee listed in section “A. Personnel” that will receive fringe benefits as part of working on this grant. The salary value may be the Total Cost value calculated for the specific employee.</t>
        </r>
      </text>
    </comment>
    <comment ref="I15" authorId="0" shapeId="0">
      <text>
        <r>
          <rPr>
            <sz val="8"/>
            <color indexed="81"/>
            <rFont val="Tahoma"/>
            <family val="2"/>
          </rPr>
          <t xml:space="preserve">Enter the percentage of the employee’s salary that is paid as fringe benefits.
</t>
        </r>
      </text>
    </comment>
    <comment ref="L15"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M1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N15" authorId="2" shapeId="0">
      <text>
        <r>
          <rPr>
            <sz val="9"/>
            <color indexed="81"/>
            <rFont val="Tahoma"/>
            <family val="2"/>
          </rPr>
          <t xml:space="preserve">The amount requested from the sponsoring Program Office.
</t>
        </r>
      </text>
    </comment>
    <comment ref="A2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color indexed="81"/>
            <rFont val="Tahoma"/>
            <family val="2"/>
          </rPr>
          <t>Note:</t>
        </r>
        <r>
          <rPr>
            <sz val="8"/>
            <color indexed="81"/>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N40" authorId="2" shapeId="0">
      <text>
        <r>
          <rPr>
            <sz val="9"/>
            <color indexed="81"/>
            <rFont val="Tahoma"/>
            <family val="2"/>
          </rPr>
          <t xml:space="preserve">The amount requested from the sponsoring Program Office.
</t>
        </r>
      </text>
    </comment>
    <comment ref="A50"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53"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F56" authorId="1" shapeId="0">
      <text>
        <r>
          <rPr>
            <sz val="8"/>
            <color indexed="81"/>
            <rFont val="Tahoma"/>
            <family val="2"/>
          </rPr>
          <t>Enter the total number of items to be purchased.</t>
        </r>
      </text>
    </comment>
    <comment ref="I56" authorId="0" shapeId="0">
      <text>
        <r>
          <rPr>
            <sz val="8"/>
            <color indexed="81"/>
            <rFont val="Tahoma"/>
            <family val="2"/>
          </rPr>
          <t xml:space="preserve">Enter the cost of each equipment item.
</t>
        </r>
      </text>
    </comment>
    <comment ref="L56"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M5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N56" authorId="2" shapeId="0">
      <text>
        <r>
          <rPr>
            <sz val="9"/>
            <color indexed="81"/>
            <rFont val="Tahoma"/>
            <family val="2"/>
          </rPr>
          <t xml:space="preserve">The amount requested from the sponsoring Program Office.
</t>
        </r>
      </text>
    </comment>
    <comment ref="A6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7"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F70" authorId="1" shapeId="0">
      <text>
        <r>
          <rPr>
            <sz val="8"/>
            <color indexed="81"/>
            <rFont val="Tahoma"/>
            <family val="2"/>
          </rPr>
          <t xml:space="preserve">Enter the total number of items to be purchased.
</t>
        </r>
      </text>
    </comment>
    <comment ref="N70" authorId="2" shapeId="0">
      <text>
        <r>
          <rPr>
            <sz val="9"/>
            <color indexed="81"/>
            <rFont val="Tahoma"/>
            <family val="2"/>
          </rPr>
          <t xml:space="preserve">The amount requested from the sponsoring Program Office.
</t>
        </r>
      </text>
    </comment>
    <comment ref="A7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8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83"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L88" authorId="0" shapeId="0">
      <text>
        <r>
          <rPr>
            <sz val="8"/>
            <color indexed="81"/>
            <rFont val="Tahoma"/>
            <family val="2"/>
          </rPr>
          <t>Total cost is the value or cost of the procurement contract (or consultant) or of the subaward, as applicable.</t>
        </r>
      </text>
    </comment>
    <comment ref="M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N88" authorId="2" shapeId="0">
      <text>
        <r>
          <rPr>
            <sz val="9"/>
            <color indexed="81"/>
            <rFont val="Tahoma"/>
            <family val="2"/>
          </rPr>
          <t xml:space="preserve">The amount requested from the sponsoring Program Office.
</t>
        </r>
      </text>
    </comment>
    <comment ref="A99"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N105" authorId="2" shapeId="0">
      <text>
        <r>
          <rPr>
            <sz val="9"/>
            <color indexed="81"/>
            <rFont val="Tahoma"/>
            <family val="2"/>
          </rPr>
          <t xml:space="preserve">The amount requested from the sponsoring Program Office.
</t>
        </r>
      </text>
    </comment>
    <comment ref="A117"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L122" authorId="0" shapeId="0">
      <text>
        <r>
          <rPr>
            <sz val="8"/>
            <color indexed="81"/>
            <rFont val="Tahoma"/>
            <family val="2"/>
          </rPr>
          <t>Total cost is the value or cost of the procurement contract (or consultant) or of the subaward, as applicable.</t>
        </r>
      </text>
    </comment>
    <comment ref="M12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N122" authorId="2" shapeId="0">
      <text>
        <r>
          <rPr>
            <sz val="9"/>
            <color indexed="81"/>
            <rFont val="Tahoma"/>
            <family val="2"/>
          </rPr>
          <t xml:space="preserve">The amount requested from the sponsoring Program Office.
</t>
        </r>
      </text>
    </comment>
    <comment ref="C128"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N134"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L142" authorId="0" shapeId="0">
      <text>
        <r>
          <rPr>
            <sz val="8"/>
            <color indexed="81"/>
            <rFont val="Tahoma"/>
            <family val="2"/>
          </rPr>
          <t>Total cost is the value or cost of the other cost.</t>
        </r>
      </text>
    </comment>
    <comment ref="N142" authorId="2" shapeId="0">
      <text>
        <r>
          <rPr>
            <sz val="9"/>
            <color indexed="81"/>
            <rFont val="Tahoma"/>
            <family val="2"/>
          </rPr>
          <t xml:space="preserve">The amount requested from the sponsoring Program Office.
</t>
        </r>
      </text>
    </comment>
    <comment ref="A149"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52"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F155" authorId="1" shapeId="0">
      <text>
        <r>
          <rPr>
            <sz val="8"/>
            <color indexed="81"/>
            <rFont val="Tahoma"/>
            <family val="2"/>
          </rPr>
          <t>Cost is the value of the indirect cost.</t>
        </r>
      </text>
    </comment>
    <comment ref="I155" authorId="0" shapeId="0">
      <text>
        <r>
          <rPr>
            <sz val="8"/>
            <color indexed="81"/>
            <rFont val="Tahoma"/>
            <family val="2"/>
          </rPr>
          <t xml:space="preserve">The approved cost rate for this indirect cost.
</t>
        </r>
      </text>
    </comment>
    <comment ref="N155" authorId="2" shapeId="0">
      <text>
        <r>
          <rPr>
            <sz val="9"/>
            <color indexed="81"/>
            <rFont val="Tahoma"/>
            <family val="2"/>
          </rPr>
          <t xml:space="preserve">The amount requested from the sponsoring Program Office.
</t>
        </r>
      </text>
    </comment>
    <comment ref="A161"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2.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7"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0"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0" authorId="0" shapeId="0">
      <text>
        <r>
          <rPr>
            <sz val="8"/>
            <color indexed="81"/>
            <rFont val="Tahoma"/>
            <family val="2"/>
          </rPr>
          <t xml:space="preserve">Enter the percentage of the employee’s salary that is paid as fringe benefits.
</t>
        </r>
      </text>
    </comment>
    <comment ref="I20"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2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20" authorId="2" shapeId="0">
      <text>
        <r>
          <rPr>
            <sz val="9"/>
            <color indexed="81"/>
            <rFont val="Tahoma"/>
            <family val="2"/>
          </rPr>
          <t xml:space="preserve">The amount requested from the sponsoring Program Office.
</t>
        </r>
      </text>
    </comment>
    <comment ref="A2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9"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color indexed="81"/>
            <rFont val="Tahoma"/>
            <family val="2"/>
          </rPr>
          <t>Note:</t>
        </r>
        <r>
          <rPr>
            <sz val="8"/>
            <color indexed="81"/>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t>
        </r>
      </text>
    </comment>
    <comment ref="F32"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2"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2"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2"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2" authorId="2" shapeId="0">
      <text>
        <r>
          <rPr>
            <sz val="9"/>
            <color indexed="81"/>
            <rFont val="Tahoma"/>
            <family val="2"/>
          </rPr>
          <t xml:space="preserve">The amount requested from the sponsoring Program Office.
</t>
        </r>
      </text>
    </comment>
    <comment ref="A3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1"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4" authorId="0" shapeId="0">
      <text>
        <r>
          <rPr>
            <sz val="8"/>
            <color indexed="81"/>
            <rFont val="Tahoma"/>
            <family val="2"/>
          </rPr>
          <t xml:space="preserve">Enter the total number of items to be purchased.
</t>
        </r>
      </text>
    </comment>
    <comment ref="F44" authorId="0" shapeId="0">
      <text>
        <r>
          <rPr>
            <sz val="8"/>
            <color indexed="81"/>
            <rFont val="Tahoma"/>
            <family val="2"/>
          </rPr>
          <t xml:space="preserve">Enter the cost of each equipment item.
</t>
        </r>
      </text>
    </comment>
    <comment ref="I44"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4"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4" authorId="2" shapeId="0">
      <text>
        <r>
          <rPr>
            <sz val="9"/>
            <color indexed="81"/>
            <rFont val="Tahoma"/>
            <family val="2"/>
          </rPr>
          <t xml:space="preserve">The amount requested from the sponsoring Program Office.
</t>
        </r>
      </text>
    </comment>
    <comment ref="A50"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53"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shapeId="0">
      <text>
        <r>
          <rPr>
            <sz val="8"/>
            <color indexed="81"/>
            <rFont val="Tahoma"/>
            <family val="2"/>
          </rPr>
          <t xml:space="preserve">Enter the total number of items to be purchased.
</t>
        </r>
      </text>
    </comment>
    <comment ref="F56" authorId="0" shapeId="0">
      <text>
        <r>
          <rPr>
            <sz val="8"/>
            <color indexed="81"/>
            <rFont val="Tahoma"/>
            <family val="2"/>
          </rPr>
          <t xml:space="preserve">Enter the cost of each supply item, for example, $11 for printer ink or $110 for office supplies.
</t>
        </r>
      </text>
    </comment>
    <comment ref="I56"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6" authorId="2" shapeId="0">
      <text>
        <r>
          <rPr>
            <sz val="9"/>
            <color indexed="81"/>
            <rFont val="Tahoma"/>
            <family val="2"/>
          </rPr>
          <t xml:space="preserve">The amount requested from the sponsoring Program Office.
</t>
        </r>
      </text>
    </comment>
    <comment ref="A6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5"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8" authorId="0" shapeId="0">
      <text>
        <r>
          <rPr>
            <sz val="8"/>
            <color indexed="81"/>
            <rFont val="Tahoma"/>
            <family val="2"/>
          </rPr>
          <t>Construction costs are not permitted by this Purpose Area.</t>
        </r>
      </text>
    </comment>
    <comment ref="D68" authorId="0" shapeId="0">
      <text>
        <r>
          <rPr>
            <sz val="8"/>
            <color indexed="81"/>
            <rFont val="Tahoma"/>
            <family val="2"/>
          </rPr>
          <t xml:space="preserve">Enter the total number of items to be purchased.
</t>
        </r>
      </text>
    </comment>
    <comment ref="F68" authorId="0" shapeId="0">
      <text>
        <r>
          <rPr>
            <sz val="8"/>
            <color indexed="81"/>
            <rFont val="Tahoma"/>
            <family val="2"/>
          </rPr>
          <t xml:space="preserve">Enter the cost of each construction task.
</t>
        </r>
      </text>
    </comment>
    <comment ref="I68"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8"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81" authorId="0" shapeId="0">
      <text>
        <r>
          <rPr>
            <sz val="8"/>
            <color indexed="81"/>
            <rFont val="Tahoma"/>
            <family val="2"/>
          </rPr>
          <t>Total cost is the value or cost of the procurement contract (or consultant) or of the subaward, as applicable.</t>
        </r>
      </text>
    </comment>
    <comment ref="J8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1" authorId="2" shapeId="0">
      <text>
        <r>
          <rPr>
            <sz val="9"/>
            <color indexed="81"/>
            <rFont val="Tahoma"/>
            <family val="2"/>
          </rPr>
          <t xml:space="preserve">The amount requested from the sponsoring Program Office.
</t>
        </r>
      </text>
    </comment>
    <comment ref="A9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8" authorId="2" shapeId="0">
      <text>
        <r>
          <rPr>
            <sz val="9"/>
            <color indexed="81"/>
            <rFont val="Tahoma"/>
            <family val="2"/>
          </rPr>
          <t xml:space="preserve">The amount requested from the sponsoring Program Office.
</t>
        </r>
      </text>
    </comment>
    <comment ref="A106"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11" authorId="0" shapeId="0">
      <text>
        <r>
          <rPr>
            <sz val="8"/>
            <color indexed="81"/>
            <rFont val="Tahoma"/>
            <family val="2"/>
          </rPr>
          <t>Total cost is the value or cost of the procurement contract (or consultant) or of the subaward, as applicable.</t>
        </r>
      </text>
    </comment>
    <comment ref="J11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11" authorId="2" shapeId="0">
      <text>
        <r>
          <rPr>
            <sz val="9"/>
            <color indexed="81"/>
            <rFont val="Tahoma"/>
            <family val="2"/>
          </rPr>
          <t xml:space="preserve">The amount requested from the sponsoring Program Office.
</t>
        </r>
      </text>
    </comment>
    <comment ref="C116"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22"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30" authorId="0" shapeId="0">
      <text>
        <r>
          <rPr>
            <sz val="8"/>
            <color indexed="81"/>
            <rFont val="Tahoma"/>
            <family val="2"/>
          </rPr>
          <t>Total cost is the value or cost of the other cost.</t>
        </r>
      </text>
    </comment>
    <comment ref="K130" authorId="2" shapeId="0">
      <text>
        <r>
          <rPr>
            <sz val="9"/>
            <color indexed="81"/>
            <rFont val="Tahoma"/>
            <family val="2"/>
          </rPr>
          <t xml:space="preserve">The amount requested from the sponsoring Program Office.
</t>
        </r>
      </text>
    </comment>
    <comment ref="A13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40"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43" authorId="1" shapeId="0">
      <text>
        <r>
          <rPr>
            <sz val="8"/>
            <color indexed="81"/>
            <rFont val="Tahoma"/>
            <family val="2"/>
          </rPr>
          <t>Cost is the value of the indirect cost.</t>
        </r>
      </text>
    </comment>
    <comment ref="F143" authorId="0" shapeId="0">
      <text>
        <r>
          <rPr>
            <sz val="8"/>
            <color indexed="81"/>
            <rFont val="Tahoma"/>
            <family val="2"/>
          </rPr>
          <t xml:space="preserve">The approved cost rate for this indirect cost.
</t>
        </r>
      </text>
    </comment>
    <comment ref="K143" authorId="2" shapeId="0">
      <text>
        <r>
          <rPr>
            <sz val="9"/>
            <color indexed="81"/>
            <rFont val="Tahoma"/>
            <family val="2"/>
          </rPr>
          <t xml:space="preserve">The amount requested from the sponsoring Program Office.
</t>
        </r>
      </text>
    </comment>
    <comment ref="A149"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3.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4.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5.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color indexed="81"/>
            <rFont val="Tahoma"/>
            <family val="2"/>
          </rPr>
          <t>Note:</t>
        </r>
        <r>
          <rPr>
            <sz val="8"/>
            <color indexed="81"/>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6.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7.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color indexed="81"/>
            <rFont val="Tahoma"/>
            <family val="2"/>
          </rPr>
          <t>Note:</t>
        </r>
        <r>
          <rPr>
            <sz val="8"/>
            <color indexed="81"/>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8.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9"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2"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7" authorId="0" shapeId="0">
      <text>
        <r>
          <rPr>
            <sz val="8"/>
            <color indexed="81"/>
            <rFont val="Tahoma"/>
            <family val="2"/>
          </rPr>
          <t>Total cost is the value or cost of the procurement contract (or consultant) or of the subaward, as applicable.</t>
        </r>
      </text>
    </comment>
    <comment ref="J7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7" authorId="2" shapeId="0">
      <text>
        <r>
          <rPr>
            <sz val="9"/>
            <color indexed="81"/>
            <rFont val="Tahoma"/>
            <family val="2"/>
          </rPr>
          <t xml:space="preserve">The amount requested from the sponsoring Program Office.
</t>
        </r>
      </text>
    </comment>
    <comment ref="A8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4" authorId="2" shapeId="0">
      <text>
        <r>
          <rPr>
            <sz val="9"/>
            <color indexed="81"/>
            <rFont val="Tahoma"/>
            <family val="2"/>
          </rPr>
          <t xml:space="preserve">The amount requested from the sponsoring Program Office.
</t>
        </r>
      </text>
    </comment>
    <comment ref="A102"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7" authorId="0" shapeId="0">
      <text>
        <r>
          <rPr>
            <sz val="8"/>
            <color indexed="81"/>
            <rFont val="Tahoma"/>
            <family val="2"/>
          </rPr>
          <t>Total cost is the value or cost of the procurement contract (or consultant) or of the subaward, as applicable.</t>
        </r>
      </text>
    </comment>
    <comment ref="J10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7" authorId="2" shapeId="0">
      <text>
        <r>
          <rPr>
            <sz val="9"/>
            <color indexed="81"/>
            <rFont val="Tahoma"/>
            <family val="2"/>
          </rPr>
          <t xml:space="preserve">The amount requested from the sponsoring Program Office.
</t>
        </r>
      </text>
    </comment>
    <comment ref="C112"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8" authorId="2" shapeId="0">
      <text>
        <r>
          <rPr>
            <sz val="9"/>
            <color indexed="81"/>
            <rFont val="Tahoma"/>
            <family val="2"/>
          </rPr>
          <t xml:space="preserve">The amount requested from the sponsoring Program Office.
</t>
        </r>
      </text>
    </comment>
    <comment ref="A123"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6" authorId="0" shapeId="0">
      <text>
        <r>
          <rPr>
            <sz val="8"/>
            <color indexed="81"/>
            <rFont val="Tahoma"/>
            <family val="2"/>
          </rPr>
          <t>Total cost is the value or cost of the other cost.</t>
        </r>
      </text>
    </comment>
    <comment ref="K126" authorId="2" shapeId="0">
      <text>
        <r>
          <rPr>
            <sz val="9"/>
            <color indexed="81"/>
            <rFont val="Tahoma"/>
            <family val="2"/>
          </rPr>
          <t xml:space="preserve">The amount requested from the sponsoring Program Office.
</t>
        </r>
      </text>
    </comment>
    <comment ref="A13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6"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9" authorId="1" shapeId="0">
      <text>
        <r>
          <rPr>
            <sz val="8"/>
            <color indexed="81"/>
            <rFont val="Tahoma"/>
            <family val="2"/>
          </rPr>
          <t>Cost is the value of the indirect cost.</t>
        </r>
      </text>
    </comment>
    <comment ref="F139" authorId="0" shapeId="0">
      <text>
        <r>
          <rPr>
            <sz val="8"/>
            <color indexed="81"/>
            <rFont val="Tahoma"/>
            <family val="2"/>
          </rPr>
          <t xml:space="preserve">The approved cost rate for this indirect cost.
</t>
        </r>
      </text>
    </comment>
    <comment ref="K139" authorId="2" shapeId="0">
      <text>
        <r>
          <rPr>
            <sz val="9"/>
            <color indexed="81"/>
            <rFont val="Tahoma"/>
            <family val="2"/>
          </rPr>
          <t xml:space="preserve">The amount requested from the sponsoring Program Office.
</t>
        </r>
      </text>
    </comment>
    <comment ref="A14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9.xml><?xml version="1.0" encoding="utf-8"?>
<comments xmlns="http://schemas.openxmlformats.org/spreadsheetml/2006/main">
  <authors>
    <author>Klousia, John</author>
    <author>Jerry Makris</author>
    <author>mangatadm</author>
    <author>Conner, James</author>
  </authors>
  <commentList>
    <comment ref="A5"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8" authorId="1" shapeId="0">
      <text>
        <r>
          <rPr>
            <sz val="8"/>
            <color indexed="81"/>
            <rFont val="Tahoma"/>
            <family val="2"/>
          </rPr>
          <t>Enter the total number of positions for type.</t>
        </r>
      </text>
    </comment>
    <comment ref="D8" authorId="0" shapeId="0">
      <text>
        <r>
          <rPr>
            <sz val="8"/>
            <color indexed="81"/>
            <rFont val="Tahoma"/>
            <family val="2"/>
          </rPr>
          <t xml:space="preserve">Enter the employee’s salary. This value can be entered as hourly, daily, weekly or yearly rates. </t>
        </r>
      </text>
    </comment>
    <comment ref="E8"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8"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8" authorId="0" shapeId="0">
      <text>
        <r>
          <rPr>
            <sz val="8"/>
            <color indexed="81"/>
            <rFont val="Tahoma"/>
            <family val="2"/>
          </rPr>
          <t xml:space="preserve">Enter the percentage the individual will be working on the proposed project. If the employee is full-time enter 100%.
</t>
        </r>
      </text>
    </comment>
    <comment ref="I8"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t>
        </r>
        <r>
          <rPr>
            <sz val="8"/>
            <color indexed="81"/>
            <rFont val="Tahoma"/>
            <family val="2"/>
          </rPr>
          <t xml:space="preserve">
</t>
        </r>
      </text>
    </comment>
    <comment ref="J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8"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I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J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9" authorId="2" shapeId="0">
      <text>
        <r>
          <rPr>
            <sz val="9"/>
            <color indexed="81"/>
            <rFont val="Tahoma"/>
            <family val="2"/>
          </rPr>
          <t xml:space="preserve">The amount requested from the sponsoring Program Office.
</t>
        </r>
      </text>
    </comment>
    <comment ref="A2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27"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0"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0"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0"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0"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J3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30" authorId="2" shapeId="0">
      <text>
        <r>
          <rPr>
            <sz val="9"/>
            <color indexed="81"/>
            <rFont val="Tahoma"/>
            <family val="2"/>
          </rPr>
          <t xml:space="preserve">The amount requested from the sponsoring Program Office.
</t>
        </r>
      </text>
    </comment>
    <comment ref="A35"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38"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1" authorId="0" shapeId="0">
      <text>
        <r>
          <rPr>
            <sz val="8"/>
            <color indexed="81"/>
            <rFont val="Tahoma"/>
            <family val="2"/>
          </rPr>
          <t xml:space="preserve">Enter the total number of items to be purchased.
</t>
        </r>
      </text>
    </comment>
    <comment ref="F41" authorId="0" shapeId="0">
      <text>
        <r>
          <rPr>
            <sz val="8"/>
            <color indexed="81"/>
            <rFont val="Tahoma"/>
            <family val="2"/>
          </rPr>
          <t xml:space="preserve">Enter the cost of each equipment item.
</t>
        </r>
      </text>
    </comment>
    <comment ref="I41"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J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41" authorId="2" shapeId="0">
      <text>
        <r>
          <rPr>
            <sz val="9"/>
            <color indexed="81"/>
            <rFont val="Tahoma"/>
            <family val="2"/>
          </rPr>
          <t xml:space="preserve">The amount requested from the sponsoring Program Office.
</t>
        </r>
      </text>
    </comment>
    <comment ref="A4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4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2" authorId="0" shapeId="0">
      <text>
        <r>
          <rPr>
            <sz val="8"/>
            <color indexed="81"/>
            <rFont val="Tahoma"/>
            <family val="2"/>
          </rPr>
          <t xml:space="preserve">Enter the total number of items to be purchased.
</t>
        </r>
      </text>
    </comment>
    <comment ref="F52" authorId="0" shapeId="0">
      <text>
        <r>
          <rPr>
            <sz val="8"/>
            <color indexed="81"/>
            <rFont val="Tahoma"/>
            <family val="2"/>
          </rPr>
          <t xml:space="preserve">Enter the cost of each supply item, for example, $11 for printer ink or $110 for office supplies.
</t>
        </r>
      </text>
    </comment>
    <comment ref="I5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J5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52" authorId="2" shapeId="0">
      <text>
        <r>
          <rPr>
            <sz val="9"/>
            <color indexed="81"/>
            <rFont val="Tahoma"/>
            <family val="2"/>
          </rPr>
          <t xml:space="preserve">The amount requested from the sponsoring Program Office.
</t>
        </r>
      </text>
    </comment>
    <comment ref="A5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60" authorId="0" shapeId="0">
      <text>
        <r>
          <rPr>
            <sz val="8"/>
            <color indexed="81"/>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3" authorId="0" shapeId="0">
      <text>
        <r>
          <rPr>
            <sz val="8"/>
            <color indexed="81"/>
            <rFont val="Tahoma"/>
            <family val="2"/>
          </rPr>
          <t>Construction costs are not permitted by this Purpose Area.</t>
        </r>
      </text>
    </comment>
    <comment ref="D63" authorId="0" shapeId="0">
      <text>
        <r>
          <rPr>
            <sz val="8"/>
            <color indexed="81"/>
            <rFont val="Tahoma"/>
            <family val="2"/>
          </rPr>
          <t xml:space="preserve">Enter the total number of items to be purchased.
</t>
        </r>
      </text>
    </comment>
    <comment ref="F63" authorId="0" shapeId="0">
      <text>
        <r>
          <rPr>
            <sz val="8"/>
            <color indexed="81"/>
            <rFont val="Tahoma"/>
            <family val="2"/>
          </rPr>
          <t xml:space="preserve">Enter the cost of each construction task.
</t>
        </r>
      </text>
    </comment>
    <comment ref="I63"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J6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63" authorId="2" shapeId="0">
      <text>
        <r>
          <rPr>
            <sz val="9"/>
            <color indexed="81"/>
            <rFont val="Tahoma"/>
            <family val="2"/>
          </rPr>
          <t xml:space="preserve">The amount requested from the sponsoring Program Office.
</t>
        </r>
      </text>
    </comment>
    <comment ref="A68"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71"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6" authorId="0" shapeId="0">
      <text>
        <r>
          <rPr>
            <sz val="8"/>
            <color indexed="81"/>
            <rFont val="Tahoma"/>
            <family val="2"/>
          </rPr>
          <t>Total cost is the value or cost of the procurement contract (or consultant) or of the subaward, as applicable.</t>
        </r>
      </text>
    </comment>
    <comment ref="J7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76" authorId="2" shapeId="0">
      <text>
        <r>
          <rPr>
            <sz val="9"/>
            <color indexed="81"/>
            <rFont val="Tahoma"/>
            <family val="2"/>
          </rPr>
          <t xml:space="preserve">The amount requested from the sponsoring Program Office.
</t>
        </r>
      </text>
    </comment>
    <comment ref="A87"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K93" authorId="2" shapeId="0">
      <text>
        <r>
          <rPr>
            <sz val="9"/>
            <color indexed="81"/>
            <rFont val="Tahoma"/>
            <family val="2"/>
          </rPr>
          <t xml:space="preserve">The amount requested from the sponsoring Program Office.
</t>
        </r>
      </text>
    </comment>
    <comment ref="A101" authorId="0" shapeId="0">
      <text>
        <r>
          <rPr>
            <b/>
            <sz val="8"/>
            <color indexed="81"/>
            <rFont val="Tahoma"/>
            <family val="2"/>
          </rPr>
          <t>Procurement contracts (see “Contract” definition at 2 CFR 200.22):</t>
        </r>
        <r>
          <rPr>
            <sz val="8"/>
            <color indexed="81"/>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I106" authorId="0" shapeId="0">
      <text>
        <r>
          <rPr>
            <sz val="8"/>
            <color indexed="81"/>
            <rFont val="Tahoma"/>
            <family val="2"/>
          </rPr>
          <t>Total cost is the value or cost of the procurement contract (or consultant) or of the subaward, as applicable.</t>
        </r>
      </text>
    </comment>
    <comment ref="J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K106" authorId="2" shapeId="0">
      <text>
        <r>
          <rPr>
            <sz val="9"/>
            <color indexed="81"/>
            <rFont val="Tahoma"/>
            <family val="2"/>
          </rPr>
          <t xml:space="preserve">The amount requested from the sponsoring Program Office.
</t>
        </r>
      </text>
    </comment>
    <comment ref="C111" authorId="3" shapeId="0">
      <text>
        <r>
          <rPr>
            <sz val="8"/>
            <color indexed="81"/>
            <rFont val="Tahoma"/>
            <family val="2"/>
          </rPr>
          <t>Enter a text description explaining how the numbers provided in this section were generated, as well as any explanation of the proposed personnel’s roles and qualifications.</t>
        </r>
        <r>
          <rPr>
            <b/>
            <sz val="8"/>
            <color indexed="81"/>
            <rFont val="Tahoma"/>
            <family val="2"/>
          </rPr>
          <t xml:space="preserve"> </t>
        </r>
        <r>
          <rPr>
            <b/>
            <sz val="9"/>
            <color indexed="81"/>
            <rFont val="Tahoma"/>
            <family val="2"/>
          </rPr>
          <t xml:space="preserve">
</t>
        </r>
        <r>
          <rPr>
            <sz val="9"/>
            <color indexed="81"/>
            <rFont val="Tahoma"/>
            <family val="2"/>
          </rPr>
          <t xml:space="preserve">
</t>
        </r>
      </text>
    </comment>
    <comment ref="K117" authorId="2" shapeId="0">
      <text>
        <r>
          <rPr>
            <sz val="9"/>
            <color indexed="81"/>
            <rFont val="Tahoma"/>
            <family val="2"/>
          </rPr>
          <t xml:space="preserve">The amount requested from the sponsoring Program Office.
</t>
        </r>
      </text>
    </comment>
    <comment ref="A122" authorId="0" shapeId="0">
      <text>
        <r>
          <rPr>
            <sz val="8"/>
            <color indexed="81"/>
            <rFont val="Tahoma"/>
            <family val="2"/>
          </rPr>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r>
      </text>
    </comment>
    <comment ref="I125" authorId="0" shapeId="0">
      <text>
        <r>
          <rPr>
            <sz val="8"/>
            <color indexed="81"/>
            <rFont val="Tahoma"/>
            <family val="2"/>
          </rPr>
          <t>Total cost is the value or cost of the other cost.</t>
        </r>
      </text>
    </comment>
    <comment ref="K125" authorId="2" shapeId="0">
      <text>
        <r>
          <rPr>
            <sz val="9"/>
            <color indexed="81"/>
            <rFont val="Tahoma"/>
            <family val="2"/>
          </rPr>
          <t xml:space="preserve">The amount requested from the sponsoring Program Office.
</t>
        </r>
      </text>
    </comment>
    <comment ref="A132"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35" authorId="0" shapeId="0">
      <text>
        <r>
          <rPr>
            <sz val="8"/>
            <color indexed="81"/>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38" authorId="1" shapeId="0">
      <text>
        <r>
          <rPr>
            <sz val="8"/>
            <color indexed="81"/>
            <rFont val="Tahoma"/>
            <family val="2"/>
          </rPr>
          <t>Cost is the value of the indirect cost.</t>
        </r>
      </text>
    </comment>
    <comment ref="F138" authorId="0" shapeId="0">
      <text>
        <r>
          <rPr>
            <sz val="8"/>
            <color indexed="81"/>
            <rFont val="Tahoma"/>
            <family val="2"/>
          </rPr>
          <t xml:space="preserve">The approved cost rate for this indirect cost.
</t>
        </r>
      </text>
    </comment>
    <comment ref="K138" authorId="2" shapeId="0">
      <text>
        <r>
          <rPr>
            <sz val="9"/>
            <color indexed="81"/>
            <rFont val="Tahoma"/>
            <family val="2"/>
          </rPr>
          <t xml:space="preserve">The amount requested from the sponsoring Program Office.
</t>
        </r>
      </text>
    </comment>
    <comment ref="A144"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List>
</comments>
</file>

<file path=xl/sharedStrings.xml><?xml version="1.0" encoding="utf-8"?>
<sst xmlns="http://schemas.openxmlformats.org/spreadsheetml/2006/main" count="1833" uniqueCount="318">
  <si>
    <t>Personnel</t>
  </si>
  <si>
    <t>Purpose:</t>
  </si>
  <si>
    <t>The Budget Detail Worksheet is provided for your use in the preparation of the budget and budget narrative. All required information (including the budget narrative) must be provided. Funds may not be budgeted in the shaded categories under each purpose area. Indicate any non-federal (matching) amount in the appropriate category, if applicable.</t>
  </si>
  <si>
    <t>Computation</t>
  </si>
  <si>
    <t>Fringe Benefits</t>
  </si>
  <si>
    <t>Travel</t>
  </si>
  <si>
    <t>Equipment</t>
  </si>
  <si>
    <t>Supplies</t>
  </si>
  <si>
    <t>Construction</t>
  </si>
  <si>
    <t>Other Costs</t>
  </si>
  <si>
    <t>Indirect Costs</t>
  </si>
  <si>
    <t>Name/Position</t>
  </si>
  <si>
    <t>Type of Benefit</t>
  </si>
  <si>
    <t>Purpose of Travel</t>
  </si>
  <si>
    <t>Location</t>
  </si>
  <si>
    <t>Type of Expense</t>
  </si>
  <si>
    <t>Supply Items</t>
  </si>
  <si>
    <t>List of Construction Activities</t>
  </si>
  <si>
    <t>Item</t>
  </si>
  <si>
    <t>Description</t>
  </si>
  <si>
    <t>Total</t>
  </si>
  <si>
    <t>Narrative</t>
  </si>
  <si>
    <t xml:space="preserve">Salary </t>
  </si>
  <si>
    <t>List each grant-support fringe benefit that is provided to the grant-funded position.</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</si>
  <si>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</si>
  <si>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</si>
  <si>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</si>
  <si>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</si>
  <si>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</si>
  <si>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</si>
  <si>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</si>
  <si>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</si>
  <si>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</si>
  <si>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</si>
  <si>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</si>
  <si>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</si>
  <si>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</si>
  <si>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</si>
  <si>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</si>
  <si>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</si>
  <si>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</si>
  <si>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G. Consultants/Contracts</t>
  </si>
  <si>
    <t>Program Office</t>
  </si>
  <si>
    <t>COPS</t>
  </si>
  <si>
    <t>Purpose Area (1)</t>
  </si>
  <si>
    <t>I. Indirect Costs</t>
  </si>
  <si>
    <t>H. Other Costs</t>
  </si>
  <si>
    <t>List and describe items that will be paid with grants funds.</t>
  </si>
  <si>
    <t xml:space="preserve">Description </t>
  </si>
  <si>
    <t>Total Direct Costs</t>
  </si>
  <si>
    <t>Total Project Costs</t>
  </si>
  <si>
    <t>Federal Request</t>
  </si>
  <si>
    <t>Budget Category</t>
  </si>
  <si>
    <t>Total(s)</t>
  </si>
  <si>
    <t>Up to 100% of total Project</t>
  </si>
  <si>
    <t>N/A</t>
  </si>
  <si>
    <t>Name</t>
  </si>
  <si>
    <t>PA (#)</t>
  </si>
  <si>
    <t>BJA</t>
  </si>
  <si>
    <t>OVW</t>
  </si>
  <si>
    <t>OVC</t>
  </si>
  <si>
    <t>OJJDP</t>
  </si>
  <si>
    <t>Worksheet Instructions</t>
  </si>
  <si>
    <t>PA(1)</t>
  </si>
  <si>
    <t>PA (2)</t>
  </si>
  <si>
    <t>PA (3)</t>
  </si>
  <si>
    <t>PA (4)</t>
  </si>
  <si>
    <t>PA (5)</t>
  </si>
  <si>
    <t>PA (6)</t>
  </si>
  <si>
    <t>PA (7)</t>
  </si>
  <si>
    <t>Budget Summary</t>
  </si>
  <si>
    <t>Duration or Distance</t>
  </si>
  <si>
    <t>Rate</t>
  </si>
  <si>
    <t>Non-Federal Contribution</t>
  </si>
  <si>
    <t>Show annual salary rate &amp; amount of time devoted to the project for each name/position.</t>
  </si>
  <si>
    <t>Total Cost</t>
  </si>
  <si>
    <t>Required Match Met</t>
  </si>
  <si>
    <t>Note: Non-Federal match is not required for this purpose area but can be provided if desired.</t>
  </si>
  <si>
    <t>%</t>
  </si>
  <si>
    <r>
      <t xml:space="preserve">Time Worked
</t>
    </r>
    <r>
      <rPr>
        <b/>
        <i/>
        <sz val="8"/>
        <color indexed="8"/>
        <rFont val="Calibri"/>
        <family val="2"/>
      </rPr>
      <t>(# of hours, days, months, years)</t>
    </r>
  </si>
  <si>
    <t>How to use this Workbook:</t>
  </si>
  <si>
    <t>Note: Any errors detected on this page should be fixed on the Purpose Area specific tab.</t>
  </si>
  <si>
    <t>Compute the indirect costs for those portions of the program which allow such costs.</t>
  </si>
  <si>
    <t>Budget Category Descriptions:</t>
  </si>
  <si>
    <t>Show the basis for computation.</t>
  </si>
  <si>
    <t>Indicate the travel destination.</t>
  </si>
  <si>
    <t>List and describe each item that is part of construction.</t>
  </si>
  <si>
    <t>Describe what the approved rate is and how it is applied.</t>
  </si>
  <si>
    <t>List each position and name, if known. New positions may be grouped by type.</t>
  </si>
  <si>
    <t>CFDA #</t>
  </si>
  <si>
    <t>16.710</t>
  </si>
  <si>
    <t>16.608</t>
  </si>
  <si>
    <t>16.596</t>
  </si>
  <si>
    <t>16.587</t>
  </si>
  <si>
    <t>16.582</t>
  </si>
  <si>
    <t>16.731</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</si>
  <si>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</si>
  <si>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</si>
  <si>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</si>
  <si>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</si>
  <si>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Purpose Area Index:</t>
  </si>
  <si>
    <t>Purpose Area (2)</t>
  </si>
  <si>
    <t>Purpose Area (4)</t>
  </si>
  <si>
    <t>Purpose Area (8)</t>
  </si>
  <si>
    <t>Purpose Area (6)</t>
  </si>
  <si>
    <t>Purpose Area (3)</t>
  </si>
  <si>
    <t>Indirect Cost Rate</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</si>
  <si>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he document as pictured here. If you elected to disable macros, </t>
  </si>
  <si>
    <t>Justice Systems and Alcohol and Substance Abuse</t>
  </si>
  <si>
    <t>Children’s Justice Act Partnerships for Indian Communities</t>
  </si>
  <si>
    <t xml:space="preserve">Comprehensive Tribal Victim Assistance Program </t>
  </si>
  <si>
    <t>Purpose Area (9)</t>
  </si>
  <si>
    <t>PA(9)</t>
  </si>
  <si>
    <t xml:space="preserve">Public Safety and Community Policing </t>
  </si>
  <si>
    <t xml:space="preserve"> please close the document and reopen it with macros enabled. </t>
  </si>
  <si>
    <t># of Positions</t>
  </si>
  <si>
    <r>
      <t xml:space="preserve">Time Worked
</t>
    </r>
    <r>
      <rPr>
        <b/>
        <i/>
        <sz val="8"/>
        <color indexed="8"/>
        <rFont val="Calibri"/>
        <family val="2"/>
      </rPr>
      <t>(# of  years)</t>
    </r>
  </si>
  <si>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</si>
  <si>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</si>
  <si>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</si>
  <si>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</si>
  <si>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</si>
  <si>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</si>
  <si>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</si>
  <si>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</si>
  <si>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</si>
  <si>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</si>
  <si>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</si>
  <si>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</si>
  <si>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</si>
  <si>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</si>
  <si>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</si>
  <si>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</si>
  <si>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</si>
  <si>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</si>
  <si>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</si>
  <si>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</si>
  <si>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</si>
  <si>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</si>
  <si>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</si>
  <si>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</si>
  <si>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</si>
  <si>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</si>
  <si>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</si>
  <si>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</si>
  <si>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</si>
  <si>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</si>
  <si>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</si>
  <si>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</si>
  <si>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</si>
  <si>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</si>
  <si>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</si>
  <si>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</si>
  <si>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</si>
  <si>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</si>
  <si>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</si>
  <si>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</si>
  <si>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</si>
  <si>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</si>
  <si>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</si>
  <si>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</si>
  <si>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</si>
  <si>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</si>
  <si>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</si>
  <si>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</si>
  <si>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</si>
  <si>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Demographics Form</t>
  </si>
  <si>
    <t>CTAS Demographic Form</t>
  </si>
  <si>
    <t>Tribal Youth Program</t>
  </si>
  <si>
    <t xml:space="preserve">Note: No more than 50% of the request amount can be used salary and fringe benefits. Non-Federal match is not required for this purpose area but can be provided if desired. </t>
  </si>
  <si>
    <t>Purpose Area (7)</t>
  </si>
  <si>
    <t>Comprehensive Tribal Justice Systems Strategic Planning</t>
  </si>
  <si>
    <t>PA(8)</t>
  </si>
  <si>
    <t xml:space="preserve">Applicants should check and provide data for all the facilities and services located within the reservation/jurisdiction described in question 8 above. </t>
  </si>
  <si>
    <t>Purpose Area (5)</t>
  </si>
  <si>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</si>
  <si>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</si>
  <si>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Worker's Compensation</t>
  </si>
  <si>
    <t>Social Security</t>
  </si>
  <si>
    <t>Medicare</t>
  </si>
  <si>
    <t>Health Insurance</t>
  </si>
  <si>
    <t>Life Insurance</t>
  </si>
  <si>
    <t>Vacation</t>
  </si>
  <si>
    <t>Sick Leave</t>
  </si>
  <si>
    <t>Retirement</t>
  </si>
  <si>
    <t>Unemployment Insurance</t>
  </si>
  <si>
    <t>Other (Please specify in Narrative field below)</t>
  </si>
  <si>
    <t>Year 1</t>
  </si>
  <si>
    <t>Year 2</t>
  </si>
  <si>
    <t>Year 3</t>
  </si>
  <si>
    <t>Type of Position</t>
  </si>
  <si>
    <t>Registration, Hotel, airfare, per diem</t>
  </si>
  <si>
    <t>Personnel Salary Values</t>
  </si>
  <si>
    <t>Personnel Fringe Values</t>
  </si>
  <si>
    <t>Registration:</t>
  </si>
  <si>
    <t>Transportation:</t>
  </si>
  <si>
    <t>Lodging:</t>
  </si>
  <si>
    <t>Per Diem:</t>
  </si>
  <si>
    <t>B.Fringe Benefits</t>
  </si>
  <si>
    <t>Personnel Salary Total</t>
  </si>
  <si>
    <t>Personnel Fringe Total</t>
  </si>
  <si>
    <t>Personnel Grand Total</t>
  </si>
  <si>
    <t>A. Personnel, B. Fringe Benefits</t>
  </si>
  <si>
    <t>Equipment Narrative</t>
  </si>
  <si>
    <t>Supplies Narrative</t>
  </si>
  <si>
    <t>Other Costs Narrative</t>
  </si>
  <si>
    <t>Indirect Costs Narrative</t>
  </si>
  <si>
    <t>Non-Federal Salary Values</t>
  </si>
  <si>
    <t>Non-Federal Fringe Values</t>
  </si>
  <si>
    <t>Event Title</t>
  </si>
  <si>
    <t>Indicate the location of the event</t>
  </si>
  <si>
    <t>Radios</t>
  </si>
  <si>
    <t>Vehicles</t>
  </si>
  <si>
    <t>Computers</t>
  </si>
  <si>
    <t>Computer Aided Dispatch</t>
  </si>
  <si>
    <t>Records Management System</t>
  </si>
  <si>
    <t>Communication System</t>
  </si>
  <si>
    <t>Basic Issue Firearm</t>
  </si>
  <si>
    <t>Basic Issue Equipment</t>
  </si>
  <si>
    <t>Basic Issue Uniforms</t>
  </si>
  <si>
    <t>Total Cost (Per Position)</t>
  </si>
  <si>
    <t>Total Fringe (All Positions)</t>
  </si>
  <si>
    <t>Number of Positions:</t>
  </si>
  <si>
    <t>Compute the cost (e.g Cost-Non-Federal Contribution)</t>
  </si>
  <si>
    <t>Yes</t>
  </si>
  <si>
    <t>No</t>
  </si>
  <si>
    <t>Does Salary include Sick Leave?</t>
  </si>
  <si>
    <t>Does Salary include Vacation Time?</t>
  </si>
  <si>
    <t>List all travel-related expenses to be paid from the grant to the individual consultants (e.g., transportation, meals, lodging) separate from their consultant fees.</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</si>
  <si>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</si>
  <si>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</si>
  <si>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</si>
  <si>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</si>
  <si>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</si>
  <si>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</si>
  <si>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</si>
  <si>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</si>
  <si>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</si>
  <si>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</si>
  <si>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</si>
  <si>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Travel Narrative</t>
  </si>
  <si>
    <t>16.585</t>
  </si>
  <si>
    <t>Tribal Juvenile Healing To Wellness Courts</t>
  </si>
  <si>
    <t>Tribal Justice System Infrastructure Program</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</si>
  <si>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</si>
  <si>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</si>
  <si>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</si>
  <si>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</si>
  <si>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</si>
  <si>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</si>
  <si>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</si>
  <si>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</si>
  <si>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</si>
  <si>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</si>
  <si>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</si>
  <si>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</si>
  <si>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</si>
  <si>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</si>
  <si>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</si>
  <si>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</si>
  <si>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</si>
  <si>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</si>
  <si>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Totals</t>
  </si>
  <si>
    <t>B. Personnel Fringe</t>
  </si>
  <si>
    <t>A. Personnel Salary</t>
  </si>
  <si>
    <t>Federal Total</t>
  </si>
  <si>
    <t>Non-Federal Total</t>
  </si>
  <si>
    <t>Project Total</t>
  </si>
  <si>
    <t>Summary Totals</t>
  </si>
  <si>
    <t>Office on Violence Against Women Tribal Governments Program</t>
  </si>
  <si>
    <t>Subawards (Subgrants) / Procurement Contracts</t>
  </si>
  <si>
    <t>Non-Federal match is not required for this purpose area but can be provided if desired.</t>
  </si>
  <si>
    <r>
      <t xml:space="preserve">This workbook has been made available to CTAS applicants so that they can provide budgetary information for each Purpose Area they are applying for.  It is a required document and must be completed and uploaded to the Grant Management System (GMS) as an attachment to your application. The workbook includes three different worksheets. The first worksheet (this one) is an instruction sheet; the second worksheet includes the Purpose Area specific budget detail worksheet and narrative and each must be filled out if the applicant is applying for that specific Purpose Area. If an application is not being submitted for a particular Purpose Area, no action on the budget worksheet is required. The last worksheet is a Budget Summary. It compiles all of the relevant budget information for all Purpose Areas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1. Please read and print this instruction page. It can be used as a reference while completing the rest of the document.
2. A purpose area index for this workbook has been created for your convenience. Clicking on the link for each Purpose Area will take you directly to that tab in this document.
3. Complete this document by selecting the relevant Purpose Area tabs for which funds are being requested and entering the budget detail information in the boxes.
4. None of the purpose areas in this solicitation require a match.  However, if a successful application proposes a voluntary match amount, and DOJ approves the budget, the total match amount incorporated into the approved budget becomes mandatory and subject to audit.
5. A budget narrative section is provided to you for each category within the worksheet.  This is where your justification and/or linkages to the program narrative may be entered.
6. A Budget Summary is automatically calculated for you on the last worksheet.  </t>
    </r>
    <r>
      <rPr>
        <sz val="9"/>
        <color indexed="10"/>
        <rFont val="Calibri"/>
        <family val="2"/>
      </rPr>
      <t>Note</t>
    </r>
    <r>
      <rPr>
        <sz val="9"/>
        <color indexed="8"/>
        <rFont val="Calibri"/>
        <family val="2"/>
      </rPr>
      <t xml:space="preserve">:  Any errors detected on this page should be fixed on the Purpose Area specific tab.
</t>
    </r>
    <r>
      <rPr>
        <b/>
        <sz val="9"/>
        <color indexed="8"/>
        <rFont val="Calibri"/>
        <family val="2"/>
      </rPr>
      <t>Note regarding “Subawards (Subgrants)/Procurement Contracts” category (formerly labeled “Consultants/Contracts”):</t>
    </r>
    <r>
      <rPr>
        <sz val="9"/>
        <color indexed="8"/>
        <rFont val="Calibri"/>
        <family val="2"/>
      </rPr>
      <t xml:space="preserve">  DOJ has designated this budget category, starting with the FY 16 CTAS, to enable applicants to identify proposed costs for subawards (see “Subaward” definition at 2 CFR 200.92) and distinguish those costs from costs for procurement contracts (see “Contract” definition at 2 CFR 200.22) the applicant proposes to fund with Federal award funds.  For more information, see item IV.  “Budget Detail Worksheet and Budget Narrative including Demographic Form” under Section D. What an Application Should Include in the solicitation and the response to the CTAS FY 2016 FAQ entitled, “What do I need to know before entering data and information under the ‘Subawards (Subgrants)/Procurement Contracts’ budget category in the CTAS Budget Worksheet?”
</t>
    </r>
    <r>
      <rPr>
        <b/>
        <sz val="11"/>
        <color indexed="8"/>
        <rFont val="Calibri"/>
        <family val="2"/>
      </rPr>
      <t>Contact Information</t>
    </r>
    <r>
      <rPr>
        <sz val="9"/>
        <color indexed="8"/>
        <rFont val="Calibri"/>
        <family val="2"/>
      </rPr>
      <t xml:space="preserve">
</t>
    </r>
    <r>
      <rPr>
        <b/>
        <sz val="9"/>
        <color indexed="8"/>
        <rFont val="Calibri"/>
        <family val="2"/>
      </rPr>
      <t>Technical Assistance</t>
    </r>
    <r>
      <rPr>
        <sz val="9"/>
        <color indexed="8"/>
        <rFont val="Calibri"/>
        <family val="2"/>
      </rPr>
      <t xml:space="preserve">: For technical assistance with submitting an application, contact the Grants Management System Support Hotline at 1–888–549–9901, option 3, or via e-mail to GMSHelpDesk@usdoj.gov. The GMS Support Hotline is available Monday–Friday (except U.S. federal government holidays) from 6:00 a.m. to 12:00 midnight, Eastern Time. 
</t>
    </r>
    <r>
      <rPr>
        <b/>
        <sz val="9"/>
        <color indexed="8"/>
        <rFont val="Calibri"/>
        <family val="2"/>
      </rPr>
      <t>Programmatic Assistance</t>
    </r>
    <r>
      <rPr>
        <sz val="9"/>
        <color indexed="8"/>
        <rFont val="Calibri"/>
        <family val="2"/>
      </rPr>
      <t xml:space="preserve">: For programmatic and general assistance with the requirements of this solicitation, contact the Response Center at 1–800–421–6770 or by e-mail at tribalgrants@usdoj.gov. The Response Center’s hours of operation are Monday–Friday (except U.S. federal government holidays) from 9:00 a.m. to 5:00 p.m. Eastern Time. The Response Center will remain open on the solicitation closing date until 9:00 p.m. Eastern Time. </t>
    </r>
  </si>
  <si>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t>
    </r>
    <r>
      <rPr>
        <sz val="9"/>
        <color theme="1"/>
        <rFont val="Calibri"/>
        <family val="2"/>
        <scheme val="minor"/>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</si>
  <si>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</si>
  <si>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</si>
  <si>
    <r>
      <rPr>
        <b/>
        <sz val="9"/>
        <color indexed="8"/>
        <rFont val="Calibri"/>
        <family val="2"/>
      </rPr>
      <t>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require additional justification and prior approval from the respective DOJ grant-making component.  All requested information must be included in the budget detail worksheet and budget narrative.
</t>
    </r>
    <r>
      <rPr>
        <b/>
        <sz val="9"/>
        <color indexed="8"/>
        <rFont val="Calibri"/>
        <family val="2"/>
      </rPr>
      <t>Subawards (see “Subaward” definition at 2 CFR 200.92):</t>
    </r>
    <r>
      <rPr>
        <sz val="9"/>
        <color indexed="8"/>
        <rFont val="Calibri"/>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</si>
  <si>
    <t>CTAS Budget Detail Worksheet  FY17</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</si>
  <si>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</si>
  <si>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</si>
  <si>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</si>
  <si>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</si>
  <si>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</si>
  <si>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</si>
  <si>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</si>
  <si>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</si>
  <si>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</si>
  <si>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</si>
  <si>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All applicants are required to budget sufficient funds to pay for airfare, lodging, and per diem to send two staff members to: the CTAS Orientation; an OVC-sponsored regional grantee training; and one National Indian Nations Conference. Please base all estimated cost on traveling to Washington, DC for these events.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</si>
  <si>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</si>
  <si>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</si>
  <si>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G. Subawards (Subgrants)</t>
  </si>
  <si>
    <t>Subawards (Subgrants)</t>
  </si>
  <si>
    <t>Subawards (Subgrants): Provide a cost estimate for activities to be carried out by subrecipients.</t>
  </si>
  <si>
    <t>Purpose</t>
  </si>
  <si>
    <t>Describe the purpose of the subaward (subgrant)</t>
  </si>
  <si>
    <t>Subawards (Subgrants):  Provide a description of the activities to be carried out by subrecipients</t>
  </si>
  <si>
    <t>Consultant?</t>
  </si>
  <si>
    <t>Is the subaward for a consultant? If yes, use the section below to explain associated travel expenses included in the cost.</t>
  </si>
  <si>
    <t>Consultant Travel (if necessary)</t>
  </si>
  <si>
    <t>H. Procurement Contracts</t>
  </si>
  <si>
    <t>Procurement Contracts</t>
  </si>
  <si>
    <t>Procurement contracts: Provide a cost estimate for the product or service to be procured by contract</t>
  </si>
  <si>
    <t>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t>
  </si>
  <si>
    <t>J. Indirect Costs</t>
  </si>
  <si>
    <t>Describe the purpose of the procurement contract</t>
  </si>
  <si>
    <t>Is the procurement contract for a consultant? If yes, use the section below to explain associated travel expenses included in the cost.</t>
  </si>
  <si>
    <t>Subaward Narrative</t>
  </si>
  <si>
    <t>Procurement Contract Narrative</t>
  </si>
  <si>
    <t>Travel Items</t>
  </si>
  <si>
    <t>Lodging</t>
  </si>
  <si>
    <t>Meals</t>
  </si>
  <si>
    <t>Mileage</t>
  </si>
  <si>
    <t>Transportation</t>
  </si>
  <si>
    <t>Local Travel</t>
  </si>
  <si>
    <t>Other</t>
  </si>
  <si>
    <t>I. Other Costs</t>
  </si>
  <si>
    <t>I.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</si>
</sst>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quot;$&quot;#,##0.0"/>
  </numFmts>
  <fonts count="38"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b/>
      <i/>
      <sz val="24"/>
      <color theme="1"/>
      <name val="Calibri"/>
      <family val="2"/>
      <scheme val="minor"/>
    </font>
    <font>
      <b/>
      <i/>
      <sz val="11"/>
      <color theme="1"/>
      <name val="Calibri"/>
      <family val="2"/>
      <scheme val="minor"/>
    </font>
    <font>
      <i/>
      <sz val="11"/>
      <color rgb="FFFF0000"/>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b/>
      <i/>
      <sz val="14"/>
      <color theme="1"/>
      <name val="Calibri"/>
      <family val="2"/>
      <scheme val="minor"/>
    </font>
    <font>
      <i/>
      <sz val="18"/>
      <color rgb="FFFF0000"/>
      <name val="Calibri"/>
      <family val="2"/>
      <scheme val="minor"/>
    </font>
    <font>
      <u/>
      <sz val="10"/>
      <color theme="10"/>
      <name val="Calibri"/>
      <family val="2"/>
    </font>
    <font>
      <i/>
      <sz val="16"/>
      <color theme="1"/>
      <name val="Calibri"/>
      <family val="2"/>
      <scheme val="minor"/>
    </font>
    <font>
      <i/>
      <sz val="14"/>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8"/>
      <name val="Calibri"/>
      <family val="2"/>
      <scheme val="minor"/>
    </font>
    <font>
      <sz val="9"/>
      <color rgb="FFFF0000"/>
      <name val="Calibri"/>
      <family val="2"/>
      <scheme val="minor"/>
    </font>
    <font>
      <b/>
      <i/>
      <sz val="11"/>
      <color rgb="FF000000"/>
      <name val="Calibri"/>
      <family val="2"/>
    </font>
    <font>
      <b/>
      <sz val="9"/>
      <color indexed="81"/>
      <name val="Tahoma"/>
      <family val="2"/>
    </font>
    <font>
      <i/>
      <sz val="11"/>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2F2F2"/>
        <bgColor indexed="64"/>
      </patternFill>
    </fill>
    <fill>
      <patternFill patternType="solid">
        <fgColor rgb="FFDBE5F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710">
    <xf numFmtId="0" fontId="0" fillId="0" borderId="0" xfId="0"/>
    <xf numFmtId="0" fontId="12" fillId="0" borderId="0" xfId="0" applyFont="1" applyAlignment="1">
      <alignment wrapText="1"/>
    </xf>
    <xf numFmtId="0" fontId="12" fillId="0" borderId="0" xfId="0" applyFont="1" applyAlignment="1">
      <alignment horizontal="left" wrapText="1"/>
    </xf>
    <xf numFmtId="0" fontId="13" fillId="0" borderId="0" xfId="0" applyFont="1" applyAlignment="1">
      <alignment horizontal="center" vertical="center" textRotation="90" wrapText="1"/>
    </xf>
    <xf numFmtId="0" fontId="0" fillId="0" borderId="0" xfId="0" applyProtection="1">
      <protection hidden="1"/>
    </xf>
    <xf numFmtId="0" fontId="0" fillId="0" borderId="0" xfId="0" applyBorder="1" applyProtection="1">
      <protection hidden="1"/>
    </xf>
    <xf numFmtId="0" fontId="12" fillId="0" borderId="0" xfId="0" applyFont="1" applyAlignment="1">
      <alignment vertical="top" wrapText="1"/>
    </xf>
    <xf numFmtId="0" fontId="11" fillId="2" borderId="1" xfId="0" applyFont="1" applyFill="1" applyBorder="1" applyAlignment="1">
      <alignment horizontal="center" vertical="center"/>
    </xf>
    <xf numFmtId="0" fontId="13" fillId="3" borderId="1" xfId="0" applyFont="1" applyFill="1" applyBorder="1" applyAlignment="1">
      <alignment horizontal="center"/>
    </xf>
    <xf numFmtId="0" fontId="13" fillId="4" borderId="1" xfId="0" applyFont="1" applyFill="1" applyBorder="1" applyAlignment="1">
      <alignment horizontal="center"/>
    </xf>
    <xf numFmtId="0" fontId="14" fillId="3" borderId="1" xfId="0" applyFont="1" applyFill="1" applyBorder="1" applyAlignment="1">
      <alignment horizontal="left" vertical="top"/>
    </xf>
    <xf numFmtId="0" fontId="14" fillId="4" borderId="1" xfId="0" applyFont="1" applyFill="1" applyBorder="1" applyAlignment="1">
      <alignment horizontal="left" vertical="top"/>
    </xf>
    <xf numFmtId="0" fontId="12" fillId="5" borderId="2" xfId="0" applyFont="1" applyFill="1" applyBorder="1" applyAlignment="1">
      <alignment horizontal="center" vertical="center" wrapText="1"/>
    </xf>
    <xf numFmtId="0" fontId="16" fillId="6" borderId="5" xfId="0" applyFont="1" applyFill="1" applyBorder="1" applyAlignment="1" applyProtection="1">
      <alignment horizontal="center" wrapText="1"/>
      <protection hidden="1"/>
    </xf>
    <xf numFmtId="0" fontId="0" fillId="0" borderId="0" xfId="0" applyBorder="1" applyProtection="1">
      <protection hidden="1"/>
    </xf>
    <xf numFmtId="0" fontId="15" fillId="3" borderId="6" xfId="0" applyFont="1" applyFill="1" applyBorder="1" applyAlignment="1" applyProtection="1">
      <alignment horizontal="left" vertical="top"/>
      <protection hidden="1"/>
    </xf>
    <xf numFmtId="0" fontId="15" fillId="3" borderId="7" xfId="0" applyFont="1" applyFill="1" applyBorder="1" applyAlignment="1" applyProtection="1">
      <alignment horizontal="left" vertical="top"/>
      <protection hidden="1"/>
    </xf>
    <xf numFmtId="0" fontId="0" fillId="0" borderId="0" xfId="0"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3" fontId="0" fillId="0" borderId="0" xfId="0" applyNumberFormat="1" applyProtection="1">
      <protection hidden="1"/>
    </xf>
    <xf numFmtId="0" fontId="17" fillId="2" borderId="10" xfId="0" applyFont="1" applyFill="1" applyBorder="1" applyAlignment="1" applyProtection="1">
      <protection hidden="1"/>
    </xf>
    <xf numFmtId="0" fontId="17" fillId="2" borderId="11" xfId="0" applyFont="1" applyFill="1" applyBorder="1" applyAlignment="1" applyProtection="1">
      <protection hidden="1"/>
    </xf>
    <xf numFmtId="0" fontId="17" fillId="2" borderId="12" xfId="0" applyFont="1" applyFill="1" applyBorder="1" applyAlignment="1" applyProtection="1">
      <protection hidden="1"/>
    </xf>
    <xf numFmtId="0" fontId="17" fillId="2" borderId="10" xfId="0" applyFont="1" applyFill="1" applyBorder="1" applyAlignment="1" applyProtection="1">
      <alignment vertical="center"/>
      <protection hidden="1"/>
    </xf>
    <xf numFmtId="0" fontId="17" fillId="2" borderId="11"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5" fillId="3" borderId="0" xfId="0" applyFont="1" applyFill="1" applyBorder="1" applyAlignment="1" applyProtection="1">
      <alignment horizontal="left" vertical="top"/>
      <protection hidden="1"/>
    </xf>
    <xf numFmtId="0" fontId="15" fillId="3" borderId="9" xfId="0" applyFont="1" applyFill="1" applyBorder="1" applyAlignment="1" applyProtection="1">
      <alignment horizontal="left" vertical="top"/>
      <protection hidden="1"/>
    </xf>
    <xf numFmtId="0" fontId="18" fillId="3" borderId="13" xfId="0" applyFont="1" applyFill="1" applyBorder="1" applyAlignment="1" applyProtection="1">
      <alignment horizontal="left" vertical="top"/>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65" fontId="19" fillId="3" borderId="14" xfId="0" applyNumberFormat="1" applyFont="1" applyFill="1" applyBorder="1" applyAlignment="1" applyProtection="1">
      <alignment horizontal="center" vertical="center" wrapText="1"/>
      <protection hidden="1"/>
    </xf>
    <xf numFmtId="165" fontId="19" fillId="3" borderId="1" xfId="0" applyNumberFormat="1" applyFont="1" applyFill="1" applyBorder="1" applyAlignment="1" applyProtection="1">
      <alignment horizontal="center" vertical="center" wrapText="1"/>
      <protection hidden="1"/>
    </xf>
    <xf numFmtId="165" fontId="19" fillId="4" borderId="1" xfId="0" applyNumberFormat="1" applyFont="1" applyFill="1" applyBorder="1" applyAlignment="1" applyProtection="1">
      <alignment horizontal="center" vertical="center" wrapText="1"/>
      <protection hidden="1"/>
    </xf>
    <xf numFmtId="165" fontId="19" fillId="6" borderId="1" xfId="0" applyNumberFormat="1" applyFont="1" applyFill="1" applyBorder="1" applyAlignment="1" applyProtection="1">
      <alignment horizontal="center" vertical="center" wrapText="1"/>
      <protection hidden="1"/>
    </xf>
    <xf numFmtId="165" fontId="19" fillId="3" borderId="14" xfId="0" applyNumberFormat="1"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textRotation="90" wrapText="1"/>
    </xf>
    <xf numFmtId="0" fontId="12" fillId="3" borderId="14" xfId="0" applyFont="1" applyFill="1" applyBorder="1" applyAlignment="1">
      <alignment vertical="center" wrapText="1"/>
    </xf>
    <xf numFmtId="0" fontId="12" fillId="3" borderId="14" xfId="0" applyFont="1" applyFill="1" applyBorder="1" applyAlignment="1">
      <alignment horizontal="left" vertical="center" wrapText="1"/>
    </xf>
    <xf numFmtId="0" fontId="12" fillId="3" borderId="1" xfId="0" applyFont="1" applyFill="1" applyBorder="1" applyAlignment="1">
      <alignment vertical="center" wrapText="1"/>
    </xf>
    <xf numFmtId="0" fontId="20" fillId="6" borderId="1" xfId="0" applyFont="1" applyFill="1" applyBorder="1" applyAlignment="1">
      <alignment vertical="center" wrapText="1"/>
    </xf>
    <xf numFmtId="0" fontId="12" fillId="5" borderId="2"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0" fontId="19" fillId="5"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2" fillId="5" borderId="17" xfId="0" applyFont="1" applyFill="1" applyBorder="1" applyAlignment="1">
      <alignment horizontal="center" vertical="center" textRotation="90" wrapText="1"/>
    </xf>
    <xf numFmtId="9" fontId="12" fillId="0" borderId="1" xfId="0" applyNumberFormat="1" applyFont="1" applyBorder="1" applyAlignment="1" applyProtection="1">
      <alignment horizontal="center" vertical="center"/>
      <protection locked="0"/>
    </xf>
    <xf numFmtId="165" fontId="12" fillId="5" borderId="5" xfId="0" applyNumberFormat="1" applyFont="1" applyFill="1" applyBorder="1" applyAlignment="1" applyProtection="1">
      <alignment horizontal="center" vertical="center"/>
      <protection hidden="1"/>
    </xf>
    <xf numFmtId="165" fontId="12" fillId="5" borderId="19" xfId="0" applyNumberFormat="1" applyFont="1" applyFill="1" applyBorder="1" applyAlignment="1" applyProtection="1">
      <alignment horizontal="center" vertical="center"/>
      <protection hidden="1"/>
    </xf>
    <xf numFmtId="0" fontId="17" fillId="5" borderId="1" xfId="0" applyFont="1" applyFill="1" applyBorder="1" applyAlignment="1" applyProtection="1">
      <alignment horizontal="left" vertical="center"/>
      <protection hidden="1"/>
    </xf>
    <xf numFmtId="0" fontId="11" fillId="2" borderId="18" xfId="0" applyFont="1" applyFill="1" applyBorder="1" applyAlignment="1">
      <alignment vertical="top"/>
    </xf>
    <xf numFmtId="0" fontId="11" fillId="2" borderId="5" xfId="0" applyFont="1" applyFill="1" applyBorder="1" applyAlignment="1">
      <alignment vertical="top"/>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1" fillId="2" borderId="1" xfId="0" applyFont="1" applyFill="1" applyBorder="1" applyAlignment="1">
      <alignment horizontal="center"/>
    </xf>
    <xf numFmtId="0" fontId="11" fillId="2" borderId="1" xfId="0" applyFont="1" applyFill="1" applyBorder="1" applyAlignment="1">
      <alignment vertical="top"/>
    </xf>
    <xf numFmtId="49" fontId="13" fillId="3" borderId="1"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49" fontId="22" fillId="3" borderId="4" xfId="0" applyNumberFormat="1" applyFont="1" applyFill="1" applyBorder="1" applyAlignment="1" applyProtection="1">
      <alignment horizontal="center" vertical="center"/>
      <protection hidden="1"/>
    </xf>
    <xf numFmtId="165" fontId="23" fillId="3" borderId="4" xfId="0" applyNumberFormat="1" applyFont="1" applyFill="1" applyBorder="1" applyAlignment="1" applyProtection="1">
      <alignment horizontal="center" vertical="center"/>
      <protection hidden="1"/>
    </xf>
    <xf numFmtId="3" fontId="19" fillId="5" borderId="1" xfId="0" applyNumberFormat="1" applyFont="1" applyFill="1" applyBorder="1" applyAlignment="1">
      <alignment horizontal="center" vertical="center" wrapText="1"/>
    </xf>
    <xf numFmtId="166" fontId="12" fillId="0" borderId="0" xfId="0" applyNumberFormat="1" applyFont="1" applyAlignment="1">
      <alignment wrapText="1"/>
    </xf>
    <xf numFmtId="0" fontId="24" fillId="3" borderId="3" xfId="0" applyFont="1" applyFill="1" applyBorder="1" applyAlignment="1">
      <alignment vertical="top" wrapText="1"/>
    </xf>
    <xf numFmtId="0" fontId="12" fillId="0" borderId="1" xfId="0" applyNumberFormat="1" applyFont="1" applyBorder="1" applyAlignment="1" applyProtection="1">
      <alignment horizontal="center" vertical="center"/>
      <protection locked="0"/>
    </xf>
    <xf numFmtId="0" fontId="21" fillId="3" borderId="15"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left" vertical="top"/>
      <protection hidden="1"/>
    </xf>
    <xf numFmtId="0" fontId="15" fillId="3" borderId="3" xfId="0" applyFont="1" applyFill="1" applyBorder="1" applyAlignment="1" applyProtection="1">
      <alignment horizontal="left" vertical="top"/>
      <protection hidden="1"/>
    </xf>
    <xf numFmtId="0" fontId="17" fillId="5" borderId="18" xfId="0" applyFont="1" applyFill="1" applyBorder="1" applyAlignment="1" applyProtection="1">
      <alignment horizontal="right"/>
      <protection hidden="1"/>
    </xf>
    <xf numFmtId="0" fontId="17" fillId="5" borderId="5"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9"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left" vertical="center" wrapText="1"/>
    </xf>
    <xf numFmtId="3" fontId="12" fillId="0" borderId="1" xfId="0" applyNumberFormat="1" applyFont="1" applyBorder="1" applyAlignment="1" applyProtection="1">
      <alignment horizontal="left" vertical="center"/>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21" fillId="3" borderId="15" xfId="0" applyFont="1" applyFill="1" applyBorder="1" applyAlignment="1" applyProtection="1">
      <alignment horizontal="center" vertical="center" wrapText="1"/>
      <protection hidden="1"/>
    </xf>
    <xf numFmtId="3" fontId="12" fillId="0" borderId="1" xfId="0" applyNumberFormat="1" applyFont="1" applyBorder="1" applyAlignment="1" applyProtection="1">
      <alignment horizontal="left" vertical="center"/>
    </xf>
    <xf numFmtId="0" fontId="17" fillId="5" borderId="18" xfId="0" applyFont="1" applyFill="1" applyBorder="1" applyAlignment="1" applyProtection="1">
      <alignment horizontal="right"/>
      <protection hidden="1"/>
    </xf>
    <xf numFmtId="0" fontId="17" fillId="5" borderId="5"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0" fontId="15" fillId="3" borderId="4" xfId="0" applyFont="1" applyFill="1" applyBorder="1" applyAlignment="1" applyProtection="1">
      <alignment horizontal="left" vertical="top"/>
      <protection hidden="1"/>
    </xf>
    <xf numFmtId="0" fontId="15" fillId="3" borderId="3" xfId="0" applyFont="1" applyFill="1" applyBorder="1" applyAlignment="1" applyProtection="1">
      <alignment horizontal="left" vertical="top"/>
      <protection hidden="1"/>
    </xf>
    <xf numFmtId="0"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0" fontId="19" fillId="5" borderId="6" xfId="0" applyFont="1" applyFill="1" applyBorder="1" applyAlignment="1">
      <alignment horizontal="center" vertical="center" wrapText="1"/>
    </xf>
    <xf numFmtId="49" fontId="19" fillId="5" borderId="1" xfId="0" applyNumberFormat="1" applyFont="1" applyFill="1" applyBorder="1" applyAlignment="1">
      <alignment horizontal="center" vertical="center" wrapText="1"/>
    </xf>
    <xf numFmtId="9" fontId="12" fillId="5" borderId="1" xfId="0" applyNumberFormat="1" applyFont="1" applyFill="1" applyBorder="1" applyAlignment="1" applyProtection="1">
      <alignment horizontal="center" vertical="center"/>
    </xf>
    <xf numFmtId="3" fontId="12" fillId="0" borderId="1" xfId="0" applyNumberFormat="1" applyFont="1" applyBorder="1" applyAlignment="1" applyProtection="1">
      <alignment horizontal="left" vertical="center"/>
    </xf>
    <xf numFmtId="0" fontId="17" fillId="5" borderId="5" xfId="0" applyFont="1" applyFill="1" applyBorder="1" applyAlignment="1" applyProtection="1">
      <alignment horizontal="right"/>
      <protection hidden="1"/>
    </xf>
    <xf numFmtId="0" fontId="12" fillId="0" borderId="19" xfId="0" applyFont="1" applyBorder="1" applyAlignment="1" applyProtection="1">
      <alignment horizontal="left" vertical="center"/>
    </xf>
    <xf numFmtId="0" fontId="12" fillId="0" borderId="19" xfId="0" applyFont="1" applyBorder="1" applyAlignment="1" applyProtection="1">
      <alignment horizontal="left" vertical="center" wrapText="1"/>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xf>
    <xf numFmtId="3" fontId="12" fillId="0" borderId="1" xfId="0" applyNumberFormat="1" applyFont="1" applyBorder="1" applyAlignment="1" applyProtection="1">
      <alignment horizontal="left" vertical="center"/>
    </xf>
    <xf numFmtId="0" fontId="12" fillId="0" borderId="19" xfId="0" applyFont="1" applyBorder="1" applyAlignment="1" applyProtection="1">
      <alignment horizontal="left" vertical="center"/>
    </xf>
    <xf numFmtId="0" fontId="17" fillId="5" borderId="5" xfId="0" applyFont="1" applyFill="1" applyBorder="1" applyAlignment="1" applyProtection="1">
      <alignment horizontal="right"/>
      <protection hidden="1"/>
    </xf>
    <xf numFmtId="0" fontId="12" fillId="0" borderId="19" xfId="0" applyFont="1" applyBorder="1" applyAlignment="1" applyProtection="1">
      <alignment horizontal="left" vertical="center" wrapText="1"/>
    </xf>
    <xf numFmtId="0" fontId="12" fillId="0" borderId="1" xfId="0" applyFont="1" applyBorder="1" applyAlignment="1" applyProtection="1">
      <alignment horizontal="left" vertical="center" wrapText="1"/>
      <protection locked="0"/>
    </xf>
    <xf numFmtId="0" fontId="12" fillId="0" borderId="19" xfId="0" applyFont="1" applyBorder="1" applyAlignment="1" applyProtection="1">
      <alignment horizontal="left" vertical="top"/>
      <protection hidden="1"/>
    </xf>
    <xf numFmtId="0" fontId="12" fillId="0" borderId="1" xfId="0" applyFont="1" applyBorder="1" applyAlignment="1" applyProtection="1">
      <alignment horizontal="left" vertical="center" wrapText="1"/>
    </xf>
    <xf numFmtId="0" fontId="12" fillId="0" borderId="19" xfId="0" applyFont="1" applyBorder="1" applyAlignment="1" applyProtection="1">
      <alignment horizontal="left" vertical="top"/>
      <protection locked="0" hidden="1"/>
    </xf>
    <xf numFmtId="0" fontId="0" fillId="0" borderId="0" xfId="0"/>
    <xf numFmtId="0" fontId="13" fillId="4" borderId="1" xfId="0" applyFont="1" applyFill="1" applyBorder="1" applyAlignment="1">
      <alignment horizontal="center"/>
    </xf>
    <xf numFmtId="0" fontId="13" fillId="4" borderId="1" xfId="0" applyFont="1" applyFill="1" applyBorder="1" applyAlignment="1">
      <alignment horizontal="center" vertical="center"/>
    </xf>
    <xf numFmtId="49" fontId="13" fillId="4" borderId="1" xfId="0" applyNumberFormat="1" applyFont="1" applyFill="1" applyBorder="1" applyAlignment="1">
      <alignment horizontal="center" vertical="center"/>
    </xf>
    <xf numFmtId="0" fontId="12" fillId="5" borderId="25" xfId="0" applyFont="1" applyFill="1" applyBorder="1" applyAlignment="1" applyProtection="1">
      <alignment vertical="top" wrapText="1"/>
      <protection hidden="1"/>
    </xf>
    <xf numFmtId="0" fontId="0" fillId="5" borderId="27" xfId="0" applyFill="1" applyBorder="1" applyAlignment="1" applyProtection="1">
      <alignment vertical="top" wrapText="1"/>
      <protection hidden="1"/>
    </xf>
    <xf numFmtId="0" fontId="0" fillId="5" borderId="0" xfId="0" applyFill="1" applyBorder="1" applyProtection="1">
      <protection hidden="1"/>
    </xf>
    <xf numFmtId="0" fontId="0" fillId="5" borderId="9" xfId="0" applyFill="1" applyBorder="1" applyProtection="1">
      <protection hidden="1"/>
    </xf>
    <xf numFmtId="0" fontId="0" fillId="5" borderId="13" xfId="0" applyFill="1" applyBorder="1" applyProtection="1">
      <protection hidden="1"/>
    </xf>
    <xf numFmtId="0" fontId="0" fillId="5" borderId="9" xfId="0" applyFill="1" applyBorder="1" applyAlignment="1" applyProtection="1">
      <alignment vertical="top" wrapText="1"/>
      <protection hidden="1"/>
    </xf>
    <xf numFmtId="0" fontId="0" fillId="5" borderId="13"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9"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9"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3" xfId="0" applyFill="1" applyBorder="1" applyAlignment="1" applyProtection="1">
      <alignment horizontal="left" vertical="top"/>
      <protection hidden="1"/>
    </xf>
    <xf numFmtId="0" fontId="11" fillId="5" borderId="13" xfId="0" applyFont="1" applyFill="1" applyBorder="1" applyProtection="1">
      <protection hidden="1"/>
    </xf>
    <xf numFmtId="0" fontId="11" fillId="5" borderId="0" xfId="0" applyFont="1" applyFill="1" applyBorder="1" applyProtection="1">
      <protection hidden="1"/>
    </xf>
    <xf numFmtId="0" fontId="14" fillId="5" borderId="9"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5" xfId="0" applyFill="1" applyBorder="1" applyProtection="1">
      <protection hidden="1"/>
    </xf>
    <xf numFmtId="0" fontId="0" fillId="5" borderId="3" xfId="0" applyFill="1" applyBorder="1" applyProtection="1">
      <protection hidden="1"/>
    </xf>
    <xf numFmtId="0" fontId="0" fillId="5" borderId="7" xfId="0" applyFill="1" applyBorder="1" applyProtection="1">
      <protection hidden="1"/>
    </xf>
    <xf numFmtId="0" fontId="0" fillId="0" borderId="0" xfId="0" applyProtection="1"/>
    <xf numFmtId="165" fontId="12" fillId="0" borderId="1" xfId="0" applyNumberFormat="1" applyFont="1" applyBorder="1" applyAlignment="1" applyProtection="1">
      <alignment horizontal="center" vertical="center"/>
      <protection hidden="1"/>
    </xf>
    <xf numFmtId="0" fontId="17" fillId="5" borderId="7" xfId="0" applyFont="1" applyFill="1" applyBorder="1" applyAlignment="1" applyProtection="1">
      <alignment vertical="center" wrapText="1"/>
      <protection hidden="1"/>
    </xf>
    <xf numFmtId="164" fontId="12" fillId="0"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right"/>
      <protection hidden="1"/>
    </xf>
    <xf numFmtId="3" fontId="12" fillId="0" borderId="1" xfId="0" applyNumberFormat="1" applyFont="1" applyBorder="1" applyAlignment="1" applyProtection="1">
      <alignment horizontal="left" vertical="center"/>
    </xf>
    <xf numFmtId="165" fontId="12" fillId="0" borderId="1" xfId="0" applyNumberFormat="1" applyFont="1" applyBorder="1" applyAlignment="1" applyProtection="1">
      <alignment horizontal="center" vertical="center"/>
      <protection hidden="1"/>
    </xf>
    <xf numFmtId="0" fontId="12" fillId="0" borderId="19" xfId="0" applyFont="1" applyBorder="1" applyAlignment="1" applyProtection="1">
      <alignment horizontal="left" vertical="center"/>
    </xf>
    <xf numFmtId="164" fontId="12" fillId="0" borderId="1" xfId="0" applyNumberFormat="1" applyFont="1" applyBorder="1" applyAlignment="1" applyProtection="1">
      <alignment horizontal="center" vertical="center"/>
    </xf>
    <xf numFmtId="0" fontId="15" fillId="3" borderId="4" xfId="0" applyFont="1" applyFill="1" applyBorder="1" applyAlignment="1" applyProtection="1">
      <alignment horizontal="left" vertical="top"/>
      <protection hidden="1"/>
    </xf>
    <xf numFmtId="0" fontId="15" fillId="3" borderId="3" xfId="0" applyFont="1" applyFill="1" applyBorder="1" applyAlignment="1" applyProtection="1">
      <alignment horizontal="left" vertical="top"/>
      <protection hidden="1"/>
    </xf>
    <xf numFmtId="0" fontId="12" fillId="0" borderId="1" xfId="0" applyNumberFormat="1" applyFont="1" applyBorder="1" applyAlignment="1" applyProtection="1">
      <alignment horizontal="center" vertical="center"/>
    </xf>
    <xf numFmtId="0" fontId="18" fillId="3" borderId="0" xfId="0" applyFont="1" applyFill="1" applyBorder="1" applyAlignment="1" applyProtection="1">
      <alignment horizontal="left" vertical="top"/>
      <protection hidden="1"/>
    </xf>
    <xf numFmtId="0" fontId="17" fillId="5" borderId="18" xfId="0" applyFont="1" applyFill="1" applyBorder="1" applyAlignment="1" applyProtection="1">
      <alignment horizontal="left" vertical="center"/>
      <protection hidden="1"/>
    </xf>
    <xf numFmtId="0" fontId="17" fillId="5" borderId="5" xfId="0" applyFont="1" applyFill="1" applyBorder="1" applyAlignment="1" applyProtection="1">
      <alignment horizontal="left" vertical="center"/>
      <protection hidden="1"/>
    </xf>
    <xf numFmtId="0" fontId="27" fillId="3" borderId="4" xfId="0" applyFont="1" applyFill="1" applyBorder="1" applyAlignment="1" applyProtection="1">
      <alignment horizontal="left" vertical="top"/>
      <protection hidden="1"/>
    </xf>
    <xf numFmtId="0" fontId="27" fillId="3" borderId="3" xfId="0" applyFont="1" applyFill="1" applyBorder="1" applyAlignment="1" applyProtection="1">
      <alignment horizontal="left" vertical="top"/>
      <protection hidden="1"/>
    </xf>
    <xf numFmtId="164" fontId="0" fillId="0" borderId="0" xfId="0" applyNumberFormat="1" applyBorder="1" applyProtection="1">
      <protection hidden="1"/>
    </xf>
    <xf numFmtId="164" fontId="0" fillId="0" borderId="0" xfId="0" applyNumberFormat="1" applyProtection="1">
      <protection hidden="1"/>
    </xf>
    <xf numFmtId="164" fontId="0" fillId="0" borderId="0" xfId="0" applyNumberFormat="1" applyBorder="1" applyAlignment="1" applyProtection="1">
      <alignment horizontal="center"/>
      <protection hidden="1"/>
    </xf>
    <xf numFmtId="10" fontId="12" fillId="0" borderId="1" xfId="0" applyNumberFormat="1" applyFont="1" applyBorder="1" applyAlignment="1" applyProtection="1">
      <alignment horizontal="center" vertical="center"/>
      <protection locked="0"/>
    </xf>
    <xf numFmtId="0" fontId="12" fillId="5" borderId="19" xfId="0" applyNumberFormat="1" applyFont="1" applyFill="1" applyBorder="1" applyAlignment="1" applyProtection="1">
      <alignment horizontal="center" vertical="center"/>
    </xf>
    <xf numFmtId="164" fontId="12" fillId="9" borderId="1" xfId="0" applyNumberFormat="1" applyFont="1" applyFill="1" applyBorder="1" applyAlignment="1" applyProtection="1">
      <alignment horizontal="center" vertical="center"/>
      <protection hidden="1"/>
    </xf>
    <xf numFmtId="165" fontId="12" fillId="9"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5" fontId="0" fillId="9" borderId="1" xfId="0" applyNumberFormat="1" applyFill="1" applyBorder="1" applyAlignment="1" applyProtection="1">
      <alignment horizontal="center" vertical="top" wrapText="1"/>
      <protection hidden="1"/>
    </xf>
    <xf numFmtId="165" fontId="17" fillId="9" borderId="1" xfId="0" applyNumberFormat="1" applyFont="1" applyFill="1" applyBorder="1" applyAlignment="1" applyProtection="1">
      <alignment horizontal="center" vertical="center" wrapText="1"/>
      <protection hidden="1"/>
    </xf>
    <xf numFmtId="165" fontId="22" fillId="9" borderId="1" xfId="0" applyNumberFormat="1" applyFont="1" applyFill="1" applyBorder="1" applyAlignment="1" applyProtection="1">
      <alignment horizontal="center" vertical="center" wrapText="1"/>
      <protection hidden="1"/>
    </xf>
    <xf numFmtId="0" fontId="0" fillId="0" borderId="0" xfId="0" applyBorder="1" applyAlignment="1" applyProtection="1">
      <protection hidden="1"/>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center"/>
      <protection hidden="1"/>
    </xf>
    <xf numFmtId="0" fontId="17" fillId="0" borderId="0" xfId="0" applyFont="1" applyFill="1" applyBorder="1" applyAlignment="1" applyProtection="1">
      <alignment horizontal="center"/>
      <protection hidden="1"/>
    </xf>
    <xf numFmtId="0" fontId="15" fillId="0" borderId="0" xfId="0" applyFont="1" applyFill="1" applyBorder="1" applyAlignment="1" applyProtection="1">
      <alignment horizontal="left" vertical="top"/>
      <protection hidden="1"/>
    </xf>
    <xf numFmtId="0" fontId="17" fillId="0" borderId="0" xfId="0" applyFont="1" applyFill="1" applyBorder="1" applyAlignment="1" applyProtection="1">
      <protection hidden="1"/>
    </xf>
    <xf numFmtId="0" fontId="11"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wrapText="1"/>
      <protection hidden="1"/>
    </xf>
    <xf numFmtId="165" fontId="12" fillId="0" borderId="0" xfId="0" applyNumberFormat="1" applyFont="1" applyFill="1" applyBorder="1" applyAlignment="1" applyProtection="1">
      <alignment horizontal="center" vertical="center"/>
      <protection hidden="1"/>
    </xf>
    <xf numFmtId="0" fontId="0" fillId="0" borderId="0" xfId="0" applyFill="1" applyProtection="1">
      <protection hidden="1"/>
    </xf>
    <xf numFmtId="0" fontId="11" fillId="0" borderId="0" xfId="0" applyFont="1" applyFill="1" applyBorder="1" applyAlignment="1" applyProtection="1">
      <protection hidden="1"/>
    </xf>
    <xf numFmtId="0" fontId="11" fillId="0" borderId="13" xfId="0" applyFont="1" applyFill="1" applyBorder="1" applyAlignment="1" applyProtection="1">
      <protection hidden="1"/>
    </xf>
    <xf numFmtId="0" fontId="0" fillId="0" borderId="13" xfId="0" applyBorder="1" applyAlignment="1" applyProtection="1">
      <alignment horizontal="left" vertical="top" wrapText="1"/>
      <protection locked="0"/>
    </xf>
    <xf numFmtId="0" fontId="12" fillId="9" borderId="19" xfId="0" applyFont="1" applyFill="1" applyBorder="1" applyAlignment="1" applyProtection="1">
      <alignment vertical="center"/>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3" fontId="12" fillId="0" borderId="4"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3" fontId="20" fillId="0" borderId="3" xfId="0" applyNumberFormat="1" applyFont="1" applyFill="1" applyBorder="1" applyAlignment="1" applyProtection="1">
      <alignment horizontal="left" vertical="center"/>
    </xf>
    <xf numFmtId="164" fontId="12" fillId="0" borderId="3" xfId="0"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horizontal="center" vertical="center"/>
      <protection locked="0"/>
    </xf>
    <xf numFmtId="3" fontId="12" fillId="0" borderId="3" xfId="0" applyNumberFormat="1" applyFont="1" applyFill="1" applyBorder="1" applyAlignment="1" applyProtection="1">
      <alignment horizontal="center" vertical="center"/>
      <protection locked="0"/>
    </xf>
    <xf numFmtId="165" fontId="12" fillId="0" borderId="3" xfId="0" applyNumberFormat="1" applyFont="1" applyFill="1" applyBorder="1" applyAlignment="1" applyProtection="1">
      <alignment horizontal="center" vertical="center"/>
      <protection hidden="1"/>
    </xf>
    <xf numFmtId="3" fontId="20" fillId="0" borderId="4" xfId="0" applyNumberFormat="1" applyFont="1" applyFill="1" applyBorder="1" applyAlignment="1" applyProtection="1">
      <alignment horizontal="left" vertical="center"/>
    </xf>
    <xf numFmtId="164" fontId="12" fillId="0" borderId="4"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horizontal="center" vertical="center"/>
      <protection locked="0"/>
    </xf>
    <xf numFmtId="3" fontId="12" fillId="0" borderId="4" xfId="0" applyNumberFormat="1" applyFont="1" applyFill="1" applyBorder="1" applyAlignment="1" applyProtection="1">
      <alignment horizontal="center" vertical="center"/>
      <protection locked="0"/>
    </xf>
    <xf numFmtId="165" fontId="12" fillId="0" borderId="4" xfId="0" applyNumberFormat="1" applyFont="1" applyFill="1" applyBorder="1" applyAlignment="1" applyProtection="1">
      <alignment horizontal="center" vertical="center"/>
      <protection hidden="1"/>
    </xf>
    <xf numFmtId="165" fontId="12" fillId="0" borderId="6" xfId="0" applyNumberFormat="1" applyFont="1" applyFill="1" applyBorder="1" applyAlignment="1" applyProtection="1">
      <alignment horizontal="center" vertical="center"/>
      <protection hidden="1"/>
    </xf>
    <xf numFmtId="165" fontId="12" fillId="0" borderId="7" xfId="0" applyNumberFormat="1" applyFont="1" applyFill="1" applyBorder="1" applyAlignment="1" applyProtection="1">
      <alignment horizontal="center" vertical="center"/>
      <protection hidden="1"/>
    </xf>
    <xf numFmtId="165" fontId="12" fillId="5" borderId="1"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0" fillId="0" borderId="6" xfId="0" applyFill="1" applyBorder="1" applyProtection="1">
      <protection hidden="1"/>
    </xf>
    <xf numFmtId="0" fontId="0" fillId="0" borderId="7" xfId="0" applyFill="1" applyBorder="1" applyProtection="1">
      <protection hidden="1"/>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165" fontId="12"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164" fontId="0" fillId="0" borderId="9" xfId="0" applyNumberFormat="1" applyBorder="1" applyProtection="1">
      <protection hidden="1"/>
    </xf>
    <xf numFmtId="165" fontId="12" fillId="5" borderId="1"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22" fillId="5" borderId="16" xfId="0" applyFont="1" applyFill="1" applyBorder="1" applyAlignment="1" applyProtection="1">
      <alignment horizontal="center" vertical="center" wrapText="1"/>
      <protection hidden="1"/>
    </xf>
    <xf numFmtId="0" fontId="17" fillId="5" borderId="1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2" fillId="0" borderId="0" xfId="0" applyNumberFormat="1" applyFont="1" applyBorder="1" applyAlignment="1" applyProtection="1">
      <alignment horizontal="center" vertical="center"/>
      <protection locked="0" hidden="1"/>
    </xf>
    <xf numFmtId="0" fontId="12" fillId="0" borderId="0" xfId="0" applyFont="1" applyFill="1" applyBorder="1" applyAlignment="1" applyProtection="1">
      <alignment horizontal="center" vertical="center"/>
      <protection locked="0"/>
    </xf>
    <xf numFmtId="164" fontId="1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left" vertical="top" wrapText="1"/>
      <protection locked="0"/>
    </xf>
    <xf numFmtId="3" fontId="20"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 vertical="center" wrapText="1"/>
      <protection locked="0"/>
    </xf>
    <xf numFmtId="0" fontId="0" fillId="0" borderId="9" xfId="0" applyFill="1" applyBorder="1" applyProtection="1">
      <protection hidden="1"/>
    </xf>
    <xf numFmtId="0" fontId="12" fillId="0" borderId="0" xfId="0" applyFont="1" applyFill="1" applyBorder="1" applyAlignment="1" applyProtection="1">
      <alignment horizontal="left" vertical="center" wrapText="1"/>
      <protection locked="0"/>
    </xf>
    <xf numFmtId="165" fontId="12" fillId="0" borderId="0" xfId="0" applyNumberFormat="1" applyFont="1" applyFill="1" applyBorder="1" applyAlignment="1" applyProtection="1">
      <alignment horizontal="center" vertical="center"/>
      <protection locked="0"/>
    </xf>
    <xf numFmtId="165" fontId="12" fillId="0" borderId="0" xfId="0" applyNumberFormat="1" applyFont="1" applyFill="1" applyBorder="1" applyAlignment="1" applyProtection="1">
      <alignment horizontal="center" vertical="center"/>
      <protection locked="0" hidden="1"/>
    </xf>
    <xf numFmtId="0" fontId="12" fillId="0" borderId="0" xfId="0" applyNumberFormat="1" applyFont="1" applyBorder="1" applyAlignment="1" applyProtection="1">
      <alignment horizontal="center" vertical="center"/>
      <protection locked="0" hidden="1"/>
    </xf>
    <xf numFmtId="165" fontId="12" fillId="0" borderId="1" xfId="0" applyNumberFormat="1" applyFont="1" applyFill="1" applyBorder="1" applyAlignment="1" applyProtection="1">
      <alignment horizontal="center" vertical="center"/>
      <protection locked="0"/>
    </xf>
    <xf numFmtId="165" fontId="0" fillId="0" borderId="0" xfId="0" applyNumberFormat="1" applyBorder="1" applyAlignment="1" applyProtection="1">
      <protection hidden="1"/>
    </xf>
    <xf numFmtId="165" fontId="0" fillId="0" borderId="0" xfId="0" applyNumberFormat="1" applyProtection="1">
      <protection hidden="1"/>
    </xf>
    <xf numFmtId="164" fontId="0" fillId="0" borderId="0" xfId="0" applyNumberFormat="1" applyFill="1" applyAlignment="1" applyProtection="1">
      <alignment horizontal="center"/>
      <protection hidden="1"/>
    </xf>
    <xf numFmtId="0" fontId="0" fillId="0" borderId="0" xfId="0" applyFill="1" applyBorder="1" applyAlignment="1" applyProtection="1">
      <alignment horizontal="left" vertical="top" wrapText="1"/>
      <protection hidden="1"/>
    </xf>
    <xf numFmtId="0" fontId="11" fillId="0" borderId="0" xfId="0" applyFont="1" applyFill="1" applyProtection="1">
      <protection hidden="1"/>
    </xf>
    <xf numFmtId="0" fontId="11" fillId="0" borderId="0" xfId="0" applyFont="1" applyProtection="1">
      <protection hidden="1"/>
    </xf>
    <xf numFmtId="0" fontId="11" fillId="3" borderId="23" xfId="0" applyFont="1" applyFill="1" applyBorder="1" applyAlignment="1" applyProtection="1">
      <protection hidden="1"/>
    </xf>
    <xf numFmtId="0" fontId="11" fillId="3" borderId="24" xfId="0" applyFont="1" applyFill="1" applyBorder="1" applyAlignment="1" applyProtection="1">
      <protection hidden="1"/>
    </xf>
    <xf numFmtId="0" fontId="21" fillId="3" borderId="15" xfId="0" applyFont="1" applyFill="1" applyBorder="1" applyAlignment="1" applyProtection="1">
      <alignment vertical="center" wrapText="1"/>
      <protection hidden="1"/>
    </xf>
    <xf numFmtId="0" fontId="21" fillId="3" borderId="3" xfId="0" applyFont="1" applyFill="1" applyBorder="1" applyAlignment="1" applyProtection="1">
      <alignment vertical="center" wrapText="1"/>
      <protection hidden="1"/>
    </xf>
    <xf numFmtId="0" fontId="17" fillId="5" borderId="5" xfId="0" applyFont="1" applyFill="1" applyBorder="1" applyAlignment="1" applyProtection="1">
      <protection hidden="1"/>
    </xf>
    <xf numFmtId="0" fontId="17" fillId="5" borderId="5" xfId="0" applyFont="1" applyFill="1" applyBorder="1" applyAlignment="1" applyProtection="1">
      <alignment horizontal="left"/>
      <protection hidden="1"/>
    </xf>
    <xf numFmtId="0" fontId="17" fillId="0" borderId="11" xfId="0" applyFont="1" applyFill="1" applyBorder="1" applyAlignment="1" applyProtection="1">
      <protection locked="0"/>
    </xf>
    <xf numFmtId="0" fontId="17" fillId="5" borderId="5" xfId="0" applyFont="1" applyFill="1" applyBorder="1" applyAlignment="1" applyProtection="1">
      <alignment horizontal="right"/>
      <protection hidden="1"/>
    </xf>
    <xf numFmtId="165" fontId="33" fillId="3" borderId="14" xfId="0" applyNumberFormat="1" applyFont="1" applyFill="1" applyBorder="1" applyAlignment="1">
      <alignment horizontal="center" vertical="center" wrapText="1"/>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0" fontId="0" fillId="5" borderId="9"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20" fillId="4" borderId="16" xfId="0" applyFont="1" applyFill="1" applyBorder="1" applyAlignment="1" applyProtection="1">
      <alignment horizontal="left" vertical="top" wrapText="1"/>
      <protection hidden="1"/>
    </xf>
    <xf numFmtId="0" fontId="12" fillId="4" borderId="16" xfId="0" applyFont="1" applyFill="1" applyBorder="1" applyAlignment="1" applyProtection="1">
      <alignment horizontal="left" vertical="top" wrapText="1"/>
      <protection hidden="1"/>
    </xf>
    <xf numFmtId="0" fontId="30" fillId="4" borderId="18"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6" xfId="0" applyFont="1" applyFill="1" applyBorder="1" applyAlignment="1" applyProtection="1">
      <alignment horizontal="left" vertical="top" wrapText="1"/>
      <protection locked="0"/>
    </xf>
    <xf numFmtId="0" fontId="14" fillId="3" borderId="1" xfId="0" applyFont="1" applyFill="1" applyBorder="1" applyAlignment="1">
      <alignment horizontal="left" vertical="top" wrapText="1"/>
    </xf>
    <xf numFmtId="0" fontId="0" fillId="9" borderId="0" xfId="0" applyFill="1" applyBorder="1" applyProtection="1">
      <protection hidden="1"/>
    </xf>
    <xf numFmtId="0" fontId="0" fillId="9" borderId="13" xfId="0" applyFill="1" applyBorder="1" applyProtection="1">
      <protection hidden="1"/>
    </xf>
    <xf numFmtId="3" fontId="0" fillId="9" borderId="0" xfId="0" applyNumberFormat="1" applyFill="1" applyBorder="1" applyAlignment="1" applyProtection="1">
      <alignment horizontal="center" vertical="center"/>
      <protection locked="0"/>
    </xf>
    <xf numFmtId="0" fontId="0" fillId="9" borderId="0" xfId="0" applyFill="1" applyBorder="1" applyAlignment="1" applyProtection="1">
      <alignment horizontal="center"/>
      <protection hidden="1"/>
    </xf>
    <xf numFmtId="0" fontId="0" fillId="9" borderId="9" xfId="0" applyFill="1" applyBorder="1" applyAlignment="1" applyProtection="1">
      <alignment vertical="top"/>
      <protection hidden="1"/>
    </xf>
    <xf numFmtId="0" fontId="13" fillId="9" borderId="0" xfId="0" applyFont="1" applyFill="1" applyBorder="1" applyProtection="1">
      <protection hidden="1"/>
    </xf>
    <xf numFmtId="0" fontId="0" fillId="9" borderId="0" xfId="0" applyFont="1" applyFill="1" applyBorder="1" applyProtection="1">
      <protection hidden="1"/>
    </xf>
    <xf numFmtId="3" fontId="0" fillId="9" borderId="0" xfId="0" applyNumberFormat="1" applyFill="1" applyBorder="1" applyAlignment="1" applyProtection="1">
      <alignment horizontal="center" vertical="center"/>
      <protection hidden="1"/>
    </xf>
    <xf numFmtId="0" fontId="0" fillId="5" borderId="13" xfId="0" applyFill="1" applyBorder="1" applyAlignment="1" applyProtection="1">
      <alignment horizontal="left" vertical="top"/>
      <protection hidden="1"/>
    </xf>
    <xf numFmtId="0" fontId="0" fillId="9" borderId="0" xfId="0" applyFill="1" applyBorder="1" applyAlignment="1" applyProtection="1">
      <alignment horizontal="left" vertical="top" wrapText="1"/>
      <protection locked="0"/>
    </xf>
    <xf numFmtId="0" fontId="22" fillId="5" borderId="16" xfId="0" applyFont="1" applyFill="1" applyBorder="1" applyAlignment="1" applyProtection="1">
      <alignment horizontal="center" vertical="center" wrapText="1"/>
      <protection hidden="1"/>
    </xf>
    <xf numFmtId="0" fontId="17" fillId="5" borderId="16"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right"/>
      <protection hidden="1"/>
    </xf>
    <xf numFmtId="0" fontId="17" fillId="2" borderId="11" xfId="0" applyFont="1" applyFill="1" applyBorder="1" applyAlignment="1" applyProtection="1">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Fill="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0" fontId="17" fillId="5" borderId="5" xfId="0" applyFont="1" applyFill="1" applyBorder="1" applyAlignment="1" applyProtection="1">
      <alignment horizontal="right"/>
      <protection hidden="1"/>
    </xf>
    <xf numFmtId="0" fontId="17" fillId="5" borderId="19" xfId="0" applyFont="1" applyFill="1" applyBorder="1" applyAlignment="1" applyProtection="1">
      <alignment horizontal="right"/>
      <protection hidden="1"/>
    </xf>
    <xf numFmtId="0" fontId="17" fillId="5" borderId="16" xfId="0" applyFont="1" applyFill="1" applyBorder="1" applyAlignment="1" applyProtection="1">
      <alignment horizontal="center" vertical="center" wrapText="1"/>
      <protection hidden="1"/>
    </xf>
    <xf numFmtId="0" fontId="22" fillId="5" borderId="16" xfId="0" applyFont="1" applyFill="1" applyBorder="1" applyAlignment="1" applyProtection="1">
      <alignment horizontal="center" vertical="center" wrapText="1"/>
      <protection hidden="1"/>
    </xf>
    <xf numFmtId="0" fontId="12" fillId="0" borderId="1" xfId="0" applyNumberFormat="1" applyFont="1" applyBorder="1" applyAlignment="1" applyProtection="1">
      <alignment horizontal="center" vertical="center"/>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Fill="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0" fontId="17" fillId="2" borderId="10" xfId="0" applyFont="1" applyFill="1" applyBorder="1" applyAlignment="1" applyProtection="1">
      <protection hidden="1"/>
    </xf>
    <xf numFmtId="0" fontId="17" fillId="2" borderId="11" xfId="0" applyFont="1" applyFill="1" applyBorder="1" applyAlignment="1" applyProtection="1">
      <protection hidden="1"/>
    </xf>
    <xf numFmtId="0" fontId="21" fillId="3" borderId="14"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0" fontId="17" fillId="5" borderId="5" xfId="0" applyFont="1" applyFill="1" applyBorder="1" applyAlignment="1" applyProtection="1">
      <alignment vertical="center"/>
      <protection hidden="1"/>
    </xf>
    <xf numFmtId="165" fontId="12" fillId="5" borderId="1" xfId="0" applyNumberFormat="1" applyFont="1" applyFill="1" applyBorder="1" applyAlignment="1" applyProtection="1">
      <alignment horizontal="center" vertical="center"/>
      <protection hidden="1"/>
    </xf>
    <xf numFmtId="165" fontId="12" fillId="9" borderId="1" xfId="0" applyNumberFormat="1" applyFont="1" applyFill="1" applyBorder="1" applyAlignment="1" applyProtection="1">
      <alignment horizontal="center" vertical="center"/>
      <protection hidden="1"/>
    </xf>
    <xf numFmtId="3" fontId="12" fillId="0" borderId="6" xfId="0" applyNumberFormat="1" applyFont="1" applyBorder="1" applyAlignment="1" applyProtection="1">
      <alignment vertical="center" wrapText="1"/>
      <protection locked="0"/>
    </xf>
    <xf numFmtId="165" fontId="12" fillId="5" borderId="1" xfId="0" applyNumberFormat="1" applyFont="1" applyFill="1" applyBorder="1" applyAlignment="1" applyProtection="1">
      <alignment vertical="center"/>
      <protection hidden="1"/>
    </xf>
    <xf numFmtId="165" fontId="12" fillId="9" borderId="1" xfId="0" applyNumberFormat="1" applyFont="1" applyFill="1" applyBorder="1" applyAlignment="1" applyProtection="1">
      <alignment vertical="center"/>
      <protection hidden="1"/>
    </xf>
    <xf numFmtId="3" fontId="12" fillId="0" borderId="1" xfId="0" applyNumberFormat="1" applyFont="1" applyBorder="1" applyAlignment="1" applyProtection="1">
      <alignment vertical="center"/>
      <protection locked="0"/>
    </xf>
    <xf numFmtId="0"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wrapText="1"/>
      <protection locked="0"/>
    </xf>
    <xf numFmtId="0" fontId="0" fillId="5" borderId="22" xfId="0" applyFill="1" applyBorder="1" applyAlignment="1" applyProtection="1">
      <protection hidden="1"/>
    </xf>
    <xf numFmtId="0" fontId="0" fillId="5" borderId="4" xfId="0" applyFill="1" applyBorder="1" applyAlignment="1" applyProtection="1">
      <protection hidden="1"/>
    </xf>
    <xf numFmtId="0" fontId="0" fillId="5" borderId="15" xfId="0" applyFill="1" applyBorder="1" applyAlignment="1" applyProtection="1">
      <protection hidden="1"/>
    </xf>
    <xf numFmtId="0" fontId="0" fillId="5" borderId="3" xfId="0" applyFill="1" applyBorder="1" applyAlignment="1" applyProtection="1">
      <protection hidden="1"/>
    </xf>
    <xf numFmtId="0" fontId="12" fillId="0" borderId="1" xfId="0" applyFont="1" applyBorder="1" applyAlignment="1" applyProtection="1">
      <alignment vertical="center" wrapText="1"/>
      <protection locked="0"/>
    </xf>
    <xf numFmtId="0" fontId="11" fillId="3" borderId="22" xfId="0" applyFont="1" applyFill="1" applyBorder="1" applyAlignment="1" applyProtection="1">
      <alignment vertical="top"/>
      <protection hidden="1"/>
    </xf>
    <xf numFmtId="0" fontId="11" fillId="3" borderId="16" xfId="0" applyFont="1" applyFill="1" applyBorder="1" applyAlignment="1" applyProtection="1">
      <alignment vertical="top"/>
      <protection hidden="1"/>
    </xf>
    <xf numFmtId="0" fontId="0" fillId="5" borderId="16" xfId="0" applyFill="1" applyBorder="1" applyAlignment="1" applyProtection="1">
      <protection hidden="1"/>
    </xf>
    <xf numFmtId="0" fontId="0" fillId="5" borderId="14" xfId="0" applyFill="1" applyBorder="1" applyAlignment="1" applyProtection="1">
      <protection hidden="1"/>
    </xf>
    <xf numFmtId="3" fontId="0" fillId="0" borderId="16" xfId="0" applyNumberFormat="1" applyBorder="1" applyProtection="1">
      <protection hidden="1"/>
    </xf>
    <xf numFmtId="165" fontId="12" fillId="0" borderId="1" xfId="0" applyNumberFormat="1" applyFont="1" applyFill="1" applyBorder="1" applyAlignment="1" applyProtection="1">
      <alignment horizontal="center" vertical="center"/>
      <protection hidden="1"/>
    </xf>
    <xf numFmtId="165" fontId="12" fillId="0" borderId="1" xfId="0" applyNumberFormat="1" applyFont="1" applyFill="1" applyBorder="1" applyAlignment="1" applyProtection="1">
      <alignment horizontal="center" vertical="center"/>
      <protection locked="0" hidden="1"/>
    </xf>
    <xf numFmtId="0" fontId="0" fillId="5" borderId="18" xfId="0" applyFill="1" applyBorder="1" applyAlignment="1" applyProtection="1">
      <protection hidden="1"/>
    </xf>
    <xf numFmtId="0" fontId="0" fillId="5" borderId="5" xfId="0" applyFill="1" applyBorder="1" applyAlignment="1" applyProtection="1">
      <protection hidden="1"/>
    </xf>
    <xf numFmtId="165" fontId="12" fillId="5" borderId="1" xfId="0" applyNumberFormat="1" applyFont="1" applyFill="1" applyBorder="1" applyAlignment="1" applyProtection="1">
      <alignment horizontal="center" vertical="center"/>
      <protection locked="0"/>
    </xf>
    <xf numFmtId="0" fontId="12" fillId="3" borderId="2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5"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7" xfId="0" applyFont="1" applyFill="1" applyBorder="1" applyAlignment="1">
      <alignment horizontal="left" vertical="top" wrapText="1"/>
    </xf>
    <xf numFmtId="0" fontId="25" fillId="4" borderId="18" xfId="1" applyFont="1" applyFill="1" applyBorder="1" applyAlignment="1" applyProtection="1">
      <alignment horizontal="left" vertical="center"/>
    </xf>
    <xf numFmtId="0" fontId="25" fillId="4" borderId="5" xfId="1" applyFont="1" applyFill="1" applyBorder="1" applyAlignment="1" applyProtection="1">
      <alignment horizontal="left" vertical="center"/>
    </xf>
    <xf numFmtId="0" fontId="25" fillId="4" borderId="19" xfId="1" applyFont="1" applyFill="1" applyBorder="1" applyAlignment="1" applyProtection="1">
      <alignment horizontal="left" vertical="center"/>
    </xf>
    <xf numFmtId="0" fontId="11" fillId="6" borderId="1" xfId="0" applyFont="1" applyFill="1" applyBorder="1" applyAlignment="1">
      <alignment horizontal="left" vertical="top"/>
    </xf>
    <xf numFmtId="0" fontId="11" fillId="6" borderId="14" xfId="0" applyFont="1" applyFill="1" applyBorder="1" applyAlignment="1">
      <alignment horizontal="left" vertical="top"/>
    </xf>
    <xf numFmtId="0" fontId="25" fillId="3" borderId="18" xfId="1" applyFont="1" applyFill="1" applyBorder="1" applyAlignment="1" applyProtection="1">
      <alignment horizontal="left" vertical="center"/>
    </xf>
    <xf numFmtId="0" fontId="25" fillId="3" borderId="5" xfId="1" applyFont="1" applyFill="1" applyBorder="1" applyAlignment="1" applyProtection="1">
      <alignment horizontal="left" vertical="center"/>
    </xf>
    <xf numFmtId="0" fontId="11" fillId="6" borderId="18" xfId="0" applyFont="1" applyFill="1" applyBorder="1" applyAlignment="1" applyProtection="1">
      <alignment horizontal="left" vertical="top" wrapText="1"/>
      <protection hidden="1"/>
    </xf>
    <xf numFmtId="0" fontId="12" fillId="6" borderId="5"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19" xfId="0" applyFont="1" applyFill="1" applyBorder="1" applyAlignment="1" applyProtection="1">
      <alignment horizontal="left" vertical="top" wrapText="1"/>
      <protection hidden="1"/>
    </xf>
    <xf numFmtId="0" fontId="12" fillId="7" borderId="18" xfId="0" applyFont="1" applyFill="1" applyBorder="1" applyAlignment="1" applyProtection="1">
      <alignment vertical="top" wrapText="1"/>
      <protection locked="0"/>
    </xf>
    <xf numFmtId="0" fontId="12" fillId="7" borderId="5" xfId="0" applyFont="1" applyFill="1" applyBorder="1" applyAlignment="1" applyProtection="1">
      <alignment vertical="top" wrapText="1"/>
      <protection locked="0"/>
    </xf>
    <xf numFmtId="0" fontId="12" fillId="7" borderId="19" xfId="0" applyFont="1" applyFill="1" applyBorder="1" applyAlignment="1" applyProtection="1">
      <alignment vertical="top" wrapText="1"/>
      <protection locked="0"/>
    </xf>
    <xf numFmtId="0" fontId="16" fillId="6" borderId="1" xfId="0" applyFont="1" applyFill="1" applyBorder="1" applyAlignment="1" applyProtection="1">
      <alignment horizontal="left" vertical="top"/>
      <protection hidden="1"/>
    </xf>
    <xf numFmtId="0" fontId="26" fillId="4" borderId="16" xfId="0" applyFont="1" applyFill="1" applyBorder="1" applyAlignment="1">
      <alignment horizontal="left" vertical="top"/>
    </xf>
    <xf numFmtId="0" fontId="12" fillId="3" borderId="1" xfId="0" applyFont="1" applyFill="1" applyBorder="1" applyAlignment="1">
      <alignment horizontal="left" vertical="top" wrapText="1"/>
    </xf>
    <xf numFmtId="0" fontId="24" fillId="3" borderId="22" xfId="0" applyFont="1" applyFill="1" applyBorder="1" applyAlignment="1">
      <alignment horizontal="left" vertical="top" wrapText="1"/>
    </xf>
    <xf numFmtId="0" fontId="24" fillId="3" borderId="4"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15" xfId="0" applyFont="1" applyFill="1" applyBorder="1" applyAlignment="1">
      <alignment horizontal="center" vertical="top" wrapText="1"/>
    </xf>
    <xf numFmtId="0" fontId="24" fillId="3" borderId="3" xfId="0" applyFont="1" applyFill="1" applyBorder="1" applyAlignment="1">
      <alignment horizontal="center" vertical="top" wrapText="1"/>
    </xf>
    <xf numFmtId="0" fontId="1" fillId="3"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7" borderId="1" xfId="0" applyFont="1" applyFill="1" applyBorder="1" applyAlignment="1" applyProtection="1">
      <alignment horizontal="left" vertical="top" wrapText="1"/>
      <protection locked="0"/>
    </xf>
    <xf numFmtId="0" fontId="12" fillId="7" borderId="22" xfId="0" applyFont="1" applyFill="1" applyBorder="1" applyAlignment="1" applyProtection="1">
      <alignment horizontal="left" vertical="top" wrapText="1"/>
      <protection locked="0"/>
    </xf>
    <xf numFmtId="0" fontId="12" fillId="7" borderId="5" xfId="0" applyFont="1" applyFill="1" applyBorder="1" applyAlignment="1" applyProtection="1">
      <alignment horizontal="left" vertical="top" wrapText="1"/>
      <protection locked="0"/>
    </xf>
    <xf numFmtId="0" fontId="12" fillId="7" borderId="19" xfId="0" applyFont="1" applyFill="1" applyBorder="1" applyAlignment="1" applyProtection="1">
      <alignment horizontal="left" vertical="top" wrapText="1"/>
      <protection locked="0"/>
    </xf>
    <xf numFmtId="0" fontId="30" fillId="7" borderId="18" xfId="0" applyFont="1" applyFill="1" applyBorder="1" applyAlignment="1" applyProtection="1">
      <alignment horizontal="center" vertical="top" wrapText="1"/>
      <protection locked="0"/>
    </xf>
    <xf numFmtId="0" fontId="30" fillId="7" borderId="19" xfId="0" applyFont="1" applyFill="1" applyBorder="1" applyAlignment="1" applyProtection="1">
      <alignment horizontal="center" vertical="top" wrapText="1"/>
      <protection locked="0"/>
    </xf>
    <xf numFmtId="0" fontId="11" fillId="4" borderId="18" xfId="0" applyFont="1" applyFill="1" applyBorder="1" applyAlignment="1" applyProtection="1">
      <alignment vertical="top" wrapText="1"/>
      <protection hidden="1"/>
    </xf>
    <xf numFmtId="0" fontId="11" fillId="4" borderId="5" xfId="0" applyFont="1" applyFill="1" applyBorder="1" applyAlignment="1" applyProtection="1">
      <alignment vertical="top" wrapText="1"/>
      <protection hidden="1"/>
    </xf>
    <xf numFmtId="0" fontId="11" fillId="4" borderId="18" xfId="0" applyFont="1" applyFill="1" applyBorder="1" applyAlignment="1" applyProtection="1">
      <alignment horizontal="left" vertical="top" wrapText="1"/>
      <protection hidden="1"/>
    </xf>
    <xf numFmtId="0" fontId="11" fillId="4" borderId="5" xfId="0" applyFont="1" applyFill="1" applyBorder="1" applyAlignment="1" applyProtection="1">
      <alignment horizontal="left" vertical="top" wrapText="1"/>
      <protection hidden="1"/>
    </xf>
    <xf numFmtId="0" fontId="13" fillId="9" borderId="13" xfId="0" applyFont="1" applyFill="1" applyBorder="1" applyProtection="1">
      <protection hidden="1"/>
    </xf>
    <xf numFmtId="0" fontId="13" fillId="9" borderId="0" xfId="0" applyFont="1" applyFill="1" applyBorder="1" applyProtection="1">
      <protection hidden="1"/>
    </xf>
    <xf numFmtId="3" fontId="0" fillId="0" borderId="18" xfId="0" applyNumberFormat="1" applyFill="1" applyBorder="1" applyAlignment="1" applyProtection="1">
      <alignment horizontal="center"/>
      <protection locked="0"/>
    </xf>
    <xf numFmtId="3" fontId="0" fillId="0" borderId="19" xfId="0" applyNumberFormat="1" applyFill="1" applyBorder="1" applyAlignment="1" applyProtection="1">
      <alignment horizontal="center"/>
      <protection locked="0"/>
    </xf>
    <xf numFmtId="0" fontId="13" fillId="9" borderId="0" xfId="0" applyFont="1" applyFill="1" applyBorder="1" applyAlignment="1" applyProtection="1">
      <alignment wrapText="1"/>
      <protection hidden="1"/>
    </xf>
    <xf numFmtId="3" fontId="0" fillId="0" borderId="18" xfId="0" applyNumberFormat="1" applyFill="1" applyBorder="1" applyAlignment="1" applyProtection="1">
      <alignment horizontal="center" vertical="center"/>
      <protection locked="0"/>
    </xf>
    <xf numFmtId="3" fontId="0" fillId="0" borderId="19" xfId="0" applyNumberFormat="1" applyFill="1" applyBorder="1" applyAlignment="1" applyProtection="1">
      <alignment horizontal="center" vertical="center"/>
      <protection locked="0"/>
    </xf>
    <xf numFmtId="0" fontId="0" fillId="9" borderId="0" xfId="0" applyFont="1" applyFill="1" applyBorder="1" applyAlignment="1" applyProtection="1">
      <alignment wrapText="1"/>
      <protection hidden="1"/>
    </xf>
    <xf numFmtId="0" fontId="13" fillId="9" borderId="9" xfId="0" applyFont="1" applyFill="1" applyBorder="1" applyProtection="1">
      <protection hidden="1"/>
    </xf>
    <xf numFmtId="0" fontId="0" fillId="5" borderId="0" xfId="0" applyFill="1" applyBorder="1" applyAlignment="1" applyProtection="1">
      <alignment horizontal="left" vertical="top" wrapText="1"/>
      <protection hidden="1"/>
    </xf>
    <xf numFmtId="3" fontId="0" fillId="7" borderId="18" xfId="0" applyNumberFormat="1" applyFill="1" applyBorder="1" applyAlignment="1" applyProtection="1">
      <alignment horizontal="center" vertical="center"/>
      <protection locked="0"/>
    </xf>
    <xf numFmtId="3" fontId="0" fillId="7" borderId="19" xfId="0" applyNumberFormat="1" applyFill="1" applyBorder="1" applyAlignment="1" applyProtection="1">
      <alignment horizontal="center" vertical="center"/>
      <protection locked="0"/>
    </xf>
    <xf numFmtId="0" fontId="16" fillId="6" borderId="10" xfId="0" applyFont="1" applyFill="1" applyBorder="1" applyAlignment="1" applyProtection="1">
      <alignment horizontal="left" vertical="center" wrapText="1"/>
      <protection hidden="1"/>
    </xf>
    <xf numFmtId="0" fontId="16" fillId="6" borderId="11" xfId="0" applyFont="1" applyFill="1" applyBorder="1" applyAlignment="1" applyProtection="1">
      <alignment horizontal="left" vertical="center" wrapText="1"/>
      <protection hidden="1"/>
    </xf>
    <xf numFmtId="0" fontId="16" fillId="6" borderId="12" xfId="0" applyFont="1" applyFill="1" applyBorder="1" applyAlignment="1" applyProtection="1">
      <alignment horizontal="left" vertical="center" wrapText="1"/>
      <protection hidden="1"/>
    </xf>
    <xf numFmtId="0" fontId="12" fillId="5" borderId="26" xfId="0" applyFont="1" applyFill="1" applyBorder="1" applyAlignment="1" applyProtection="1">
      <alignment horizontal="left" vertical="top" wrapText="1"/>
      <protection hidden="1"/>
    </xf>
    <xf numFmtId="0" fontId="11" fillId="5" borderId="23" xfId="0" applyFont="1" applyFill="1" applyBorder="1" applyAlignment="1" applyProtection="1">
      <alignment horizontal="left" vertical="top"/>
      <protection hidden="1"/>
    </xf>
    <xf numFmtId="0" fontId="11" fillId="5" borderId="24" xfId="0" applyFont="1" applyFill="1" applyBorder="1" applyAlignment="1" applyProtection="1">
      <alignment horizontal="left" vertical="top"/>
      <protection hidden="1"/>
    </xf>
    <xf numFmtId="0" fontId="0" fillId="0" borderId="1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5" borderId="0" xfId="0" applyFill="1" applyBorder="1" applyAlignment="1" applyProtection="1">
      <alignment vertical="top" wrapText="1"/>
      <protection hidden="1"/>
    </xf>
    <xf numFmtId="3" fontId="0" fillId="7" borderId="22"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3" fontId="0" fillId="7" borderId="15"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7" xfId="0" applyNumberFormat="1" applyFill="1" applyBorder="1" applyAlignment="1" applyProtection="1">
      <alignment horizontal="left" vertical="top" wrapText="1"/>
      <protection locked="0"/>
    </xf>
    <xf numFmtId="0" fontId="11" fillId="5" borderId="13"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8" xfId="0" applyNumberFormat="1" applyFill="1" applyBorder="1" applyAlignment="1" applyProtection="1">
      <alignment horizontal="left" vertical="top"/>
      <protection locked="0"/>
    </xf>
    <xf numFmtId="3" fontId="0" fillId="7" borderId="5" xfId="0" applyNumberFormat="1" applyFill="1" applyBorder="1" applyAlignment="1" applyProtection="1">
      <alignment horizontal="left" vertical="top"/>
      <protection locked="0"/>
    </xf>
    <xf numFmtId="3" fontId="0" fillId="7" borderId="19" xfId="0" applyNumberFormat="1" applyFill="1" applyBorder="1" applyAlignment="1" applyProtection="1">
      <alignment horizontal="left" vertical="top"/>
      <protection locked="0"/>
    </xf>
    <xf numFmtId="0" fontId="13" fillId="5" borderId="0" xfId="0" applyFont="1" applyFill="1" applyBorder="1" applyAlignment="1" applyProtection="1">
      <alignment horizontal="left" vertical="top" wrapText="1"/>
      <protection hidden="1"/>
    </xf>
    <xf numFmtId="0" fontId="13" fillId="5" borderId="3" xfId="0" applyFont="1" applyFill="1" applyBorder="1" applyAlignment="1" applyProtection="1">
      <alignment horizontal="left" vertical="top" wrapText="1"/>
      <protection hidden="1"/>
    </xf>
    <xf numFmtId="0" fontId="0" fillId="7" borderId="18"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3" borderId="18" xfId="0" applyFill="1" applyBorder="1" applyAlignment="1" applyProtection="1">
      <alignment horizontal="left" vertical="top"/>
      <protection hidden="1"/>
    </xf>
    <xf numFmtId="0" fontId="0" fillId="3" borderId="5"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0" fillId="3" borderId="18"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3" borderId="19" xfId="0" applyNumberFormat="1" applyFill="1" applyBorder="1" applyAlignment="1" applyProtection="1">
      <alignment horizontal="center" vertical="center"/>
      <protection locked="0"/>
    </xf>
    <xf numFmtId="3" fontId="0" fillId="7" borderId="18" xfId="0" applyNumberFormat="1" applyFill="1" applyBorder="1" applyAlignment="1" applyProtection="1">
      <alignment horizontal="center" vertical="top" wrapText="1"/>
      <protection locked="0"/>
    </xf>
    <xf numFmtId="3" fontId="0" fillId="7" borderId="5" xfId="0" applyNumberFormat="1" applyFill="1" applyBorder="1" applyAlignment="1" applyProtection="1">
      <alignment horizontal="center" vertical="top" wrapText="1"/>
      <protection locked="0"/>
    </xf>
    <xf numFmtId="3" fontId="0" fillId="7" borderId="19" xfId="0" applyNumberFormat="1" applyFill="1" applyBorder="1" applyAlignment="1" applyProtection="1">
      <alignment horizontal="center" vertical="top" wrapText="1"/>
      <protection locked="0"/>
    </xf>
    <xf numFmtId="0" fontId="14" fillId="5" borderId="0" xfId="0" applyFont="1" applyFill="1" applyBorder="1" applyAlignment="1" applyProtection="1">
      <alignment horizontal="left" vertical="top" wrapText="1"/>
      <protection hidden="1"/>
    </xf>
    <xf numFmtId="3" fontId="0" fillId="0" borderId="18" xfId="0" applyNumberFormat="1"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5" borderId="13" xfId="0" applyFill="1" applyBorder="1" applyAlignment="1" applyProtection="1">
      <alignment horizontal="center"/>
      <protection hidden="1"/>
    </xf>
    <xf numFmtId="0" fontId="0" fillId="5" borderId="9" xfId="0" applyFill="1" applyBorder="1" applyAlignment="1" applyProtection="1">
      <alignment horizontal="center"/>
      <protection hidden="1"/>
    </xf>
    <xf numFmtId="3" fontId="0" fillId="7" borderId="18"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9" xfId="0" applyNumberFormat="1" applyFill="1" applyBorder="1" applyAlignment="1" applyProtection="1">
      <alignment horizontal="left" vertical="top" wrapText="1"/>
      <protection locked="0"/>
    </xf>
    <xf numFmtId="1" fontId="0" fillId="7" borderId="18" xfId="0" applyNumberFormat="1" applyFill="1" applyBorder="1" applyAlignment="1" applyProtection="1">
      <alignment horizontal="center" vertical="center"/>
      <protection locked="0"/>
    </xf>
    <xf numFmtId="1" fontId="0" fillId="7" borderId="19" xfId="0" applyNumberFormat="1" applyFill="1" applyBorder="1" applyAlignment="1" applyProtection="1">
      <alignment horizontal="center" vertical="center"/>
      <protection locked="0"/>
    </xf>
    <xf numFmtId="0" fontId="0" fillId="7" borderId="18" xfId="0"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indent="3"/>
      <protection hidden="1"/>
    </xf>
    <xf numFmtId="0" fontId="0" fillId="5" borderId="13" xfId="0" applyFill="1" applyBorder="1" applyAlignment="1" applyProtection="1">
      <alignment horizontal="left" vertical="top"/>
      <protection hidden="1"/>
    </xf>
    <xf numFmtId="0" fontId="0" fillId="5" borderId="9" xfId="0" applyFill="1" applyBorder="1" applyAlignment="1" applyProtection="1">
      <alignment horizontal="left" vertical="top"/>
      <protection hidden="1"/>
    </xf>
    <xf numFmtId="0" fontId="11" fillId="6" borderId="18" xfId="0" applyFont="1" applyFill="1" applyBorder="1" applyAlignment="1" applyProtection="1">
      <alignment horizontal="left" vertical="top"/>
      <protection hidden="1"/>
    </xf>
    <xf numFmtId="0" fontId="11" fillId="6" borderId="5" xfId="0" applyFont="1" applyFill="1" applyBorder="1" applyAlignment="1" applyProtection="1">
      <alignment horizontal="left" vertical="top"/>
      <protection hidden="1"/>
    </xf>
    <xf numFmtId="0" fontId="11" fillId="6" borderId="19" xfId="0" applyFont="1" applyFill="1" applyBorder="1" applyAlignment="1" applyProtection="1">
      <alignment horizontal="left" vertical="top"/>
      <protection hidden="1"/>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3" fontId="12" fillId="0" borderId="22" xfId="0" applyNumberFormat="1" applyFont="1" applyBorder="1" applyAlignment="1" applyProtection="1">
      <alignment horizontal="center" vertical="center" wrapText="1"/>
      <protection locked="0"/>
    </xf>
    <xf numFmtId="3" fontId="12" fillId="0" borderId="6" xfId="0" applyNumberFormat="1" applyFont="1" applyBorder="1" applyAlignment="1" applyProtection="1">
      <alignment horizontal="center" vertical="center" wrapText="1"/>
      <protection locked="0"/>
    </xf>
    <xf numFmtId="3" fontId="12" fillId="0" borderId="4" xfId="0" applyNumberFormat="1" applyFont="1" applyBorder="1" applyAlignment="1" applyProtection="1">
      <alignment horizontal="center" vertical="center" wrapText="1"/>
      <protection locked="0"/>
    </xf>
    <xf numFmtId="0" fontId="17" fillId="2" borderId="10" xfId="0" applyFont="1" applyFill="1" applyBorder="1" applyAlignment="1" applyProtection="1">
      <protection hidden="1"/>
    </xf>
    <xf numFmtId="0" fontId="17" fillId="2" borderId="11" xfId="0" applyFont="1" applyFill="1" applyBorder="1" applyAlignment="1" applyProtection="1">
      <protection hidden="1"/>
    </xf>
    <xf numFmtId="0" fontId="11" fillId="3" borderId="4" xfId="0" applyFont="1" applyFill="1" applyBorder="1" applyAlignment="1" applyProtection="1">
      <alignment horizontal="center" vertical="top"/>
      <protection hidden="1"/>
    </xf>
    <xf numFmtId="0" fontId="11" fillId="3" borderId="6" xfId="0" applyFont="1" applyFill="1" applyBorder="1" applyAlignment="1" applyProtection="1">
      <alignment horizontal="center" vertical="top"/>
      <protection hidden="1"/>
    </xf>
    <xf numFmtId="0" fontId="11" fillId="3" borderId="23" xfId="0" applyFont="1" applyFill="1" applyBorder="1" applyAlignment="1" applyProtection="1">
      <alignment horizontal="center"/>
      <protection hidden="1"/>
    </xf>
    <xf numFmtId="0" fontId="11" fillId="3" borderId="24" xfId="0" applyFont="1" applyFill="1" applyBorder="1" applyAlignment="1" applyProtection="1">
      <alignment horizontal="center"/>
      <protection hidden="1"/>
    </xf>
    <xf numFmtId="0" fontId="11" fillId="3" borderId="20" xfId="0" applyFont="1" applyFill="1" applyBorder="1" applyAlignment="1" applyProtection="1">
      <alignment horizontal="center"/>
      <protection hidden="1"/>
    </xf>
    <xf numFmtId="0" fontId="21" fillId="3" borderId="15"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3" fontId="20" fillId="0" borderId="1" xfId="0" applyNumberFormat="1" applyFont="1" applyFill="1" applyBorder="1" applyAlignment="1" applyProtection="1">
      <alignment horizontal="center" vertical="center"/>
    </xf>
    <xf numFmtId="3" fontId="12" fillId="0" borderId="1" xfId="0" applyNumberFormat="1" applyFont="1" applyBorder="1" applyAlignment="1" applyProtection="1">
      <alignment horizontal="center" vertical="center" wrapText="1"/>
      <protection locked="0"/>
    </xf>
    <xf numFmtId="3" fontId="20" fillId="9" borderId="1" xfId="0" applyNumberFormat="1" applyFont="1" applyFill="1" applyBorder="1" applyAlignment="1" applyProtection="1">
      <alignment horizontal="left" vertical="center"/>
    </xf>
    <xf numFmtId="0" fontId="17" fillId="5" borderId="16" xfId="0" applyFont="1" applyFill="1" applyBorder="1" applyAlignment="1" applyProtection="1">
      <alignment horizontal="center" vertical="center" wrapText="1"/>
      <protection hidden="1"/>
    </xf>
    <xf numFmtId="0" fontId="17" fillId="5" borderId="14" xfId="0" applyFont="1" applyFill="1" applyBorder="1" applyAlignment="1" applyProtection="1">
      <alignment horizontal="center" vertical="center" wrapText="1"/>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7" fillId="0" borderId="10" xfId="0" applyFont="1" applyFill="1" applyBorder="1" applyAlignment="1" applyProtection="1">
      <alignment horizontal="center"/>
      <protection hidden="1"/>
    </xf>
    <xf numFmtId="0" fontId="17" fillId="0" borderId="11"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0" fontId="22" fillId="5" borderId="16" xfId="0" applyFont="1" applyFill="1" applyBorder="1" applyAlignment="1" applyProtection="1">
      <alignment horizontal="center" vertical="center" wrapText="1"/>
      <protection hidden="1"/>
    </xf>
    <xf numFmtId="0" fontId="22" fillId="5"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9" borderId="1" xfId="0" applyNumberFormat="1" applyFont="1" applyFill="1" applyBorder="1" applyAlignment="1" applyProtection="1">
      <alignment horizontal="center" vertical="center"/>
      <protection hidden="1"/>
    </xf>
    <xf numFmtId="0" fontId="21" fillId="3" borderId="13" xfId="0" applyFont="1" applyFill="1" applyBorder="1" applyAlignment="1" applyProtection="1">
      <alignment horizontal="center" vertical="center" wrapText="1"/>
      <protection hidden="1"/>
    </xf>
    <xf numFmtId="0" fontId="21" fillId="3" borderId="0"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12" fillId="9" borderId="18" xfId="0" applyFont="1" applyFill="1" applyBorder="1" applyAlignment="1" applyProtection="1">
      <alignment horizontal="left" vertical="center"/>
    </xf>
    <xf numFmtId="0" fontId="12" fillId="9" borderId="5" xfId="0" applyFont="1" applyFill="1" applyBorder="1" applyAlignment="1" applyProtection="1">
      <alignment horizontal="left" vertical="center"/>
    </xf>
    <xf numFmtId="0" fontId="17" fillId="5" borderId="18" xfId="0" applyFont="1" applyFill="1" applyBorder="1" applyAlignment="1" applyProtection="1">
      <alignment horizontal="right"/>
      <protection hidden="1"/>
    </xf>
    <xf numFmtId="0" fontId="17" fillId="5" borderId="5" xfId="0" applyFont="1" applyFill="1" applyBorder="1" applyAlignment="1" applyProtection="1">
      <alignment horizontal="right"/>
      <protection hidden="1"/>
    </xf>
    <xf numFmtId="0" fontId="17" fillId="5" borderId="19" xfId="0" applyFont="1" applyFill="1" applyBorder="1" applyAlignment="1" applyProtection="1">
      <alignment horizontal="right"/>
      <protection hidden="1"/>
    </xf>
    <xf numFmtId="0" fontId="11" fillId="3" borderId="23" xfId="0" applyFont="1" applyFill="1" applyBorder="1" applyAlignment="1" applyProtection="1">
      <alignment horizontal="center" vertical="top"/>
      <protection hidden="1"/>
    </xf>
    <xf numFmtId="0" fontId="11" fillId="3" borderId="24" xfId="0" applyFont="1" applyFill="1" applyBorder="1" applyAlignment="1" applyProtection="1">
      <alignment horizontal="center" vertical="top"/>
      <protection hidden="1"/>
    </xf>
    <xf numFmtId="0" fontId="11" fillId="3" borderId="20" xfId="0" applyFont="1" applyFill="1" applyBorder="1" applyAlignment="1" applyProtection="1">
      <alignment horizontal="center" vertical="top"/>
      <protection hidden="1"/>
    </xf>
    <xf numFmtId="0" fontId="11" fillId="9" borderId="18" xfId="0" applyFont="1" applyFill="1" applyBorder="1" applyAlignment="1" applyProtection="1">
      <alignment horizontal="right" vertical="top" wrapText="1"/>
      <protection hidden="1"/>
    </xf>
    <xf numFmtId="0" fontId="11" fillId="9" borderId="5" xfId="0" applyFont="1" applyFill="1" applyBorder="1" applyAlignment="1" applyProtection="1">
      <alignment horizontal="right" vertical="top" wrapText="1"/>
      <protection hidden="1"/>
    </xf>
    <xf numFmtId="0" fontId="11" fillId="9" borderId="19" xfId="0" applyFont="1" applyFill="1" applyBorder="1" applyAlignment="1" applyProtection="1">
      <alignment horizontal="right" vertical="top" wrapText="1"/>
      <protection hidden="1"/>
    </xf>
    <xf numFmtId="0" fontId="17" fillId="5" borderId="18" xfId="0" applyFont="1" applyFill="1" applyBorder="1" applyAlignment="1" applyProtection="1">
      <alignment horizontal="left"/>
      <protection hidden="1"/>
    </xf>
    <xf numFmtId="0" fontId="17" fillId="5" borderId="5" xfId="0" applyFont="1" applyFill="1" applyBorder="1" applyAlignment="1" applyProtection="1">
      <alignment horizontal="left"/>
      <protection hidden="1"/>
    </xf>
    <xf numFmtId="3" fontId="12" fillId="0" borderId="1" xfId="0" applyNumberFormat="1" applyFont="1" applyBorder="1" applyAlignment="1" applyProtection="1">
      <alignment horizontal="center" vertical="top" wrapText="1"/>
      <protection locked="0"/>
    </xf>
    <xf numFmtId="0" fontId="12" fillId="0" borderId="18"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19" xfId="0" applyFont="1" applyBorder="1" applyAlignment="1" applyProtection="1">
      <alignment horizontal="left" vertical="center"/>
    </xf>
    <xf numFmtId="0" fontId="0" fillId="5" borderId="1" xfId="0" applyFill="1" applyBorder="1" applyAlignment="1" applyProtection="1">
      <alignment horizontal="center"/>
      <protection hidden="1"/>
    </xf>
    <xf numFmtId="0" fontId="11" fillId="5" borderId="22" xfId="0" applyFont="1" applyFill="1" applyBorder="1" applyAlignment="1" applyProtection="1">
      <alignment horizontal="center" vertical="center"/>
      <protection hidden="1"/>
    </xf>
    <xf numFmtId="0" fontId="11" fillId="5" borderId="6" xfId="0" applyFont="1" applyFill="1" applyBorder="1" applyAlignment="1" applyProtection="1">
      <alignment horizontal="center" vertical="center"/>
      <protection hidden="1"/>
    </xf>
    <xf numFmtId="0" fontId="11" fillId="5" borderId="15"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top" wrapText="1"/>
      <protection hidden="1"/>
    </xf>
    <xf numFmtId="0" fontId="11" fillId="0" borderId="5" xfId="0" applyFont="1" applyFill="1" applyBorder="1" applyAlignment="1" applyProtection="1">
      <alignment horizontal="center" vertical="top" wrapText="1"/>
      <protection hidden="1"/>
    </xf>
    <xf numFmtId="0" fontId="11" fillId="0" borderId="19" xfId="0" applyFont="1" applyFill="1" applyBorder="1" applyAlignment="1" applyProtection="1">
      <alignment horizontal="center" vertical="top" wrapText="1"/>
      <protection hidden="1"/>
    </xf>
    <xf numFmtId="3" fontId="12" fillId="0" borderId="18" xfId="0" applyNumberFormat="1" applyFont="1" applyBorder="1" applyAlignment="1" applyProtection="1">
      <alignment horizontal="left" vertical="center"/>
    </xf>
    <xf numFmtId="3" fontId="12" fillId="0" borderId="5" xfId="0" applyNumberFormat="1" applyFont="1" applyBorder="1" applyAlignment="1" applyProtection="1">
      <alignment horizontal="left" vertical="center"/>
    </xf>
    <xf numFmtId="3" fontId="12" fillId="0" borderId="19" xfId="0" applyNumberFormat="1" applyFont="1" applyBorder="1" applyAlignment="1" applyProtection="1">
      <alignment horizontal="left" vertical="center"/>
    </xf>
    <xf numFmtId="165" fontId="12" fillId="0" borderId="1" xfId="0" applyNumberFormat="1" applyFont="1" applyFill="1" applyBorder="1" applyAlignment="1" applyProtection="1">
      <alignment horizontal="center" vertical="center"/>
      <protection locked="0"/>
    </xf>
    <xf numFmtId="0" fontId="17" fillId="5" borderId="22"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7" fillId="5" borderId="6" xfId="0" applyFont="1" applyFill="1" applyBorder="1" applyAlignment="1" applyProtection="1">
      <alignment horizontal="center" vertical="center"/>
      <protection hidden="1"/>
    </xf>
    <xf numFmtId="0" fontId="17" fillId="5" borderId="15" xfId="0" applyFont="1" applyFill="1" applyBorder="1" applyAlignment="1" applyProtection="1">
      <alignment horizontal="center" vertical="center"/>
      <protection hidden="1"/>
    </xf>
    <xf numFmtId="0" fontId="17" fillId="5" borderId="3" xfId="0" applyFont="1" applyFill="1" applyBorder="1" applyAlignment="1" applyProtection="1">
      <alignment horizontal="center" vertical="center"/>
      <protection hidden="1"/>
    </xf>
    <xf numFmtId="0" fontId="17" fillId="5" borderId="7"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12" fillId="0" borderId="1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19"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protection hidden="1"/>
    </xf>
    <xf numFmtId="0" fontId="11" fillId="3" borderId="23" xfId="0" applyFont="1" applyFill="1" applyBorder="1" applyAlignment="1" applyProtection="1">
      <alignment horizontal="center" wrapText="1"/>
      <protection hidden="1"/>
    </xf>
    <xf numFmtId="0" fontId="11" fillId="3" borderId="24" xfId="0" applyFont="1" applyFill="1" applyBorder="1" applyAlignment="1" applyProtection="1">
      <alignment horizontal="center" wrapText="1"/>
      <protection hidden="1"/>
    </xf>
    <xf numFmtId="0" fontId="11" fillId="3" borderId="20" xfId="0" applyFont="1" applyFill="1" applyBorder="1" applyAlignment="1" applyProtection="1">
      <alignment horizontal="center" wrapText="1"/>
      <protection hidden="1"/>
    </xf>
    <xf numFmtId="0" fontId="17" fillId="2" borderId="11" xfId="0" applyFont="1" applyFill="1" applyBorder="1" applyAlignment="1" applyProtection="1">
      <alignment horizontal="center"/>
      <protection hidden="1"/>
    </xf>
    <xf numFmtId="0" fontId="17" fillId="5" borderId="22"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15"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8" xfId="0" applyBorder="1" applyAlignment="1" applyProtection="1">
      <alignment horizontal="center" vertical="top" wrapText="1"/>
      <protection hidden="1"/>
    </xf>
    <xf numFmtId="0" fontId="0" fillId="0" borderId="5"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165" fontId="12" fillId="0" borderId="1" xfId="0" applyNumberFormat="1" applyFont="1" applyBorder="1" applyAlignment="1" applyProtection="1">
      <alignment horizontal="center" vertical="center"/>
      <protection locked="0"/>
    </xf>
    <xf numFmtId="0" fontId="17" fillId="6" borderId="5"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6" fillId="6" borderId="18" xfId="0" applyFont="1" applyFill="1" applyBorder="1" applyAlignment="1" applyProtection="1">
      <alignment horizontal="center" vertical="center" wrapText="1"/>
      <protection hidden="1"/>
    </xf>
    <xf numFmtId="0" fontId="16" fillId="6" borderId="5"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left" vertical="top"/>
      <protection hidden="1"/>
    </xf>
    <xf numFmtId="0" fontId="15" fillId="3" borderId="3" xfId="0" applyFont="1" applyFill="1" applyBorder="1" applyAlignment="1" applyProtection="1">
      <alignment horizontal="left" vertical="top"/>
      <protection hidden="1"/>
    </xf>
    <xf numFmtId="0" fontId="17" fillId="0" borderId="25" xfId="0" applyFont="1" applyFill="1" applyBorder="1" applyAlignment="1" applyProtection="1">
      <alignment horizontal="center"/>
      <protection hidden="1"/>
    </xf>
    <xf numFmtId="0" fontId="17" fillId="0" borderId="26" xfId="0" applyFont="1" applyFill="1" applyBorder="1" applyAlignment="1" applyProtection="1">
      <alignment horizontal="center"/>
      <protection hidden="1"/>
    </xf>
    <xf numFmtId="0" fontId="17" fillId="0" borderId="28" xfId="0" applyFont="1" applyFill="1" applyBorder="1" applyAlignment="1" applyProtection="1">
      <alignment horizontal="center"/>
      <protection hidden="1"/>
    </xf>
    <xf numFmtId="0" fontId="11" fillId="8" borderId="22" xfId="0" applyFont="1" applyFill="1" applyBorder="1" applyAlignment="1" applyProtection="1">
      <alignment horizontal="center"/>
      <protection hidden="1"/>
    </xf>
    <xf numFmtId="0" fontId="11" fillId="8" borderId="4" xfId="0" applyFont="1" applyFill="1" applyBorder="1" applyAlignment="1" applyProtection="1">
      <alignment horizontal="center"/>
      <protection hidden="1"/>
    </xf>
    <xf numFmtId="0" fontId="11" fillId="8" borderId="6" xfId="0" applyFont="1" applyFill="1" applyBorder="1" applyAlignment="1" applyProtection="1">
      <alignment horizontal="center"/>
      <protection hidden="1"/>
    </xf>
    <xf numFmtId="0" fontId="21" fillId="8" borderId="15" xfId="0" applyFont="1" applyFill="1" applyBorder="1" applyAlignment="1" applyProtection="1">
      <alignment horizontal="center" wrapText="1"/>
      <protection hidden="1"/>
    </xf>
    <xf numFmtId="0" fontId="21" fillId="8" borderId="3" xfId="0" applyFont="1" applyFill="1" applyBorder="1" applyAlignment="1" applyProtection="1">
      <alignment horizontal="center" wrapText="1"/>
      <protection hidden="1"/>
    </xf>
    <xf numFmtId="0" fontId="21" fillId="8" borderId="7" xfId="0" applyFont="1" applyFill="1" applyBorder="1" applyAlignment="1" applyProtection="1">
      <alignment horizontal="center" wrapText="1"/>
      <protection hidden="1"/>
    </xf>
    <xf numFmtId="0" fontId="30" fillId="5" borderId="16" xfId="0" applyFont="1" applyFill="1" applyBorder="1" applyAlignment="1" applyProtection="1">
      <alignment horizontal="center" vertical="center" wrapText="1"/>
      <protection hidden="1"/>
    </xf>
    <xf numFmtId="0" fontId="30" fillId="5" borderId="14" xfId="0" applyFont="1" applyFill="1" applyBorder="1" applyAlignment="1" applyProtection="1">
      <alignment horizontal="center" vertical="center" wrapText="1"/>
      <protection hidden="1"/>
    </xf>
    <xf numFmtId="0" fontId="27" fillId="3" borderId="22" xfId="0" applyFont="1" applyFill="1" applyBorder="1" applyAlignment="1" applyProtection="1">
      <alignment horizontal="left" vertical="top"/>
      <protection hidden="1"/>
    </xf>
    <xf numFmtId="0" fontId="0" fillId="0" borderId="4" xfId="0" applyBorder="1"/>
    <xf numFmtId="0" fontId="0" fillId="0" borderId="15" xfId="0" applyBorder="1"/>
    <xf numFmtId="0" fontId="0" fillId="0" borderId="3" xfId="0" applyBorder="1"/>
    <xf numFmtId="0" fontId="21" fillId="0" borderId="15" xfId="0" applyFont="1" applyFill="1" applyBorder="1" applyAlignment="1" applyProtection="1">
      <alignment horizontal="center" vertical="center" wrapText="1"/>
      <protection hidden="1"/>
    </xf>
    <xf numFmtId="0" fontId="21" fillId="0" borderId="3" xfId="0" applyFont="1" applyFill="1" applyBorder="1" applyAlignment="1" applyProtection="1">
      <alignment horizontal="center" vertical="center" wrapText="1"/>
      <protection hidden="1"/>
    </xf>
    <xf numFmtId="0" fontId="21" fillId="0" borderId="7" xfId="0" applyFont="1" applyFill="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protection locked="0"/>
    </xf>
    <xf numFmtId="0" fontId="0" fillId="5" borderId="22"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7" xfId="0" applyFill="1" applyBorder="1" applyAlignment="1" applyProtection="1">
      <alignment horizontal="center"/>
      <protection hidden="1"/>
    </xf>
    <xf numFmtId="164" fontId="12" fillId="0" borderId="18" xfId="0" applyNumberFormat="1" applyFont="1" applyBorder="1" applyAlignment="1" applyProtection="1">
      <alignment horizontal="center" vertical="center"/>
    </xf>
    <xf numFmtId="164" fontId="12" fillId="0" borderId="5" xfId="0" applyNumberFormat="1" applyFont="1" applyBorder="1" applyAlignment="1" applyProtection="1">
      <alignment horizontal="center" vertical="center"/>
    </xf>
    <xf numFmtId="164" fontId="12" fillId="0" borderId="19" xfId="0" applyNumberFormat="1" applyFont="1" applyBorder="1" applyAlignment="1" applyProtection="1">
      <alignment horizontal="center" vertical="center"/>
    </xf>
    <xf numFmtId="0" fontId="17" fillId="0" borderId="18" xfId="0" applyFont="1" applyFill="1" applyBorder="1" applyAlignment="1" applyProtection="1">
      <alignment horizontal="center"/>
      <protection hidden="1"/>
    </xf>
    <xf numFmtId="0" fontId="17" fillId="0" borderId="5" xfId="0" applyFont="1" applyFill="1" applyBorder="1" applyAlignment="1" applyProtection="1">
      <alignment horizontal="center"/>
      <protection hidden="1"/>
    </xf>
    <xf numFmtId="0" fontId="17" fillId="0" borderId="4" xfId="0" applyFont="1" applyFill="1" applyBorder="1" applyAlignment="1" applyProtection="1">
      <alignment horizontal="center"/>
      <protection hidden="1"/>
    </xf>
    <xf numFmtId="0" fontId="17" fillId="0" borderId="19" xfId="0" applyFont="1" applyFill="1" applyBorder="1" applyAlignment="1" applyProtection="1">
      <alignment horizontal="center"/>
      <protection hidden="1"/>
    </xf>
    <xf numFmtId="0" fontId="12" fillId="0" borderId="18"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9" xfId="0" applyFont="1" applyBorder="1" applyAlignment="1" applyProtection="1">
      <alignment horizontal="center" vertical="center"/>
    </xf>
    <xf numFmtId="0" fontId="11" fillId="3" borderId="18"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1" fillId="3" borderId="19" xfId="0" applyFont="1" applyFill="1" applyBorder="1" applyAlignment="1" applyProtection="1">
      <alignment horizontal="center"/>
      <protection hidden="1"/>
    </xf>
    <xf numFmtId="0" fontId="21" fillId="3" borderId="18"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21" fillId="3" borderId="19" xfId="0" applyFont="1" applyFill="1" applyBorder="1" applyAlignment="1" applyProtection="1">
      <alignment horizontal="center" vertical="center" wrapText="1"/>
      <protection hidden="1"/>
    </xf>
    <xf numFmtId="0" fontId="11" fillId="3" borderId="22" xfId="0" applyFont="1" applyFill="1" applyBorder="1" applyAlignment="1" applyProtection="1">
      <alignment horizontal="center"/>
      <protection hidden="1"/>
    </xf>
    <xf numFmtId="0" fontId="11" fillId="3" borderId="4" xfId="0" applyFont="1" applyFill="1" applyBorder="1" applyAlignment="1" applyProtection="1">
      <alignment horizontal="center"/>
      <protection hidden="1"/>
    </xf>
    <xf numFmtId="0" fontId="11" fillId="3" borderId="6" xfId="0" applyFont="1" applyFill="1" applyBorder="1" applyAlignment="1" applyProtection="1">
      <alignment horizontal="center"/>
      <protection hidden="1"/>
    </xf>
    <xf numFmtId="0" fontId="17" fillId="5" borderId="1" xfId="0" applyFont="1" applyFill="1" applyBorder="1" applyAlignment="1" applyProtection="1">
      <alignment horizontal="right"/>
      <protection hidden="1"/>
    </xf>
    <xf numFmtId="0" fontId="12" fillId="0" borderId="1" xfId="0" applyFont="1" applyBorder="1" applyAlignment="1" applyProtection="1">
      <alignment horizontal="center" vertical="center"/>
      <protection locked="0"/>
    </xf>
    <xf numFmtId="0" fontId="0" fillId="0" borderId="29" xfId="0" applyBorder="1" applyAlignment="1" applyProtection="1">
      <alignment horizontal="left" vertical="top" wrapText="1"/>
      <protection hidden="1"/>
    </xf>
    <xf numFmtId="0" fontId="0" fillId="0" borderId="30" xfId="0"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12" fillId="0" borderId="18"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0" fillId="0" borderId="0" xfId="0" applyBorder="1" applyAlignment="1" applyProtection="1">
      <alignment horizontal="left"/>
      <protection hidden="1"/>
    </xf>
    <xf numFmtId="164" fontId="0" fillId="0" borderId="0" xfId="0" applyNumberFormat="1" applyAlignment="1" applyProtection="1">
      <alignment horizontal="center"/>
      <protection hidden="1"/>
    </xf>
    <xf numFmtId="3" fontId="20" fillId="0" borderId="1" xfId="0" applyNumberFormat="1" applyFont="1" applyFill="1" applyBorder="1" applyAlignment="1" applyProtection="1">
      <alignment horizontal="left" vertical="center"/>
    </xf>
    <xf numFmtId="0" fontId="0" fillId="0" borderId="1" xfId="0" applyBorder="1" applyAlignment="1" applyProtection="1">
      <alignment horizontal="left" vertical="top" wrapText="1"/>
      <protection locked="0"/>
    </xf>
    <xf numFmtId="0" fontId="12" fillId="0" borderId="1" xfId="0" applyFont="1" applyBorder="1" applyAlignment="1" applyProtection="1">
      <alignment horizontal="left" vertical="center" wrapText="1"/>
      <protection locked="0"/>
    </xf>
    <xf numFmtId="0" fontId="12" fillId="0" borderId="1" xfId="0" applyNumberFormat="1" applyFont="1" applyBorder="1" applyAlignment="1" applyProtection="1">
      <alignment horizontal="center" vertical="center"/>
      <protection locked="0" hidden="1"/>
    </xf>
    <xf numFmtId="0" fontId="0" fillId="5" borderId="18"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0" fillId="5" borderId="19" xfId="0" applyFill="1" applyBorder="1" applyAlignment="1" applyProtection="1">
      <alignment horizontal="center"/>
      <protection hidden="1"/>
    </xf>
    <xf numFmtId="0" fontId="11" fillId="0" borderId="0" xfId="0" applyFont="1" applyBorder="1" applyAlignment="1" applyProtection="1">
      <alignment horizontal="center"/>
      <protection hidden="1"/>
    </xf>
    <xf numFmtId="0" fontId="11" fillId="3" borderId="22" xfId="0" applyFont="1" applyFill="1" applyBorder="1" applyAlignment="1" applyProtection="1">
      <alignment horizontal="center" vertical="top"/>
      <protection hidden="1"/>
    </xf>
    <xf numFmtId="3" fontId="12" fillId="0" borderId="22" xfId="0" applyNumberFormat="1" applyFont="1" applyBorder="1" applyAlignment="1" applyProtection="1">
      <alignment horizontal="left" vertical="center" wrapText="1"/>
      <protection locked="0"/>
    </xf>
    <xf numFmtId="3" fontId="12" fillId="0" borderId="4" xfId="0" applyNumberFormat="1" applyFont="1" applyBorder="1" applyAlignment="1" applyProtection="1">
      <alignment horizontal="left" vertical="center" wrapText="1"/>
      <protection locked="0"/>
    </xf>
    <xf numFmtId="3" fontId="12" fillId="0" borderId="6" xfId="0" applyNumberFormat="1" applyFont="1" applyBorder="1" applyAlignment="1" applyProtection="1">
      <alignment horizontal="left" vertical="center" wrapText="1"/>
      <protection locked="0"/>
    </xf>
    <xf numFmtId="3" fontId="12" fillId="0" borderId="13" xfId="0" applyNumberFormat="1" applyFont="1" applyBorder="1" applyAlignment="1" applyProtection="1">
      <alignment horizontal="left" vertical="center" wrapText="1"/>
      <protection locked="0"/>
    </xf>
    <xf numFmtId="3" fontId="12" fillId="0" borderId="0" xfId="0" applyNumberFormat="1" applyFont="1" applyBorder="1" applyAlignment="1" applyProtection="1">
      <alignment horizontal="left" vertical="center" wrapText="1"/>
      <protection locked="0"/>
    </xf>
    <xf numFmtId="3" fontId="12" fillId="0" borderId="9" xfId="0" applyNumberFormat="1" applyFont="1" applyBorder="1" applyAlignment="1" applyProtection="1">
      <alignment horizontal="left" vertical="center" wrapText="1"/>
      <protection locked="0"/>
    </xf>
    <xf numFmtId="3" fontId="12" fillId="0" borderId="15" xfId="0" applyNumberFormat="1" applyFont="1" applyBorder="1" applyAlignment="1" applyProtection="1">
      <alignment horizontal="left" vertical="center" wrapText="1"/>
      <protection locked="0"/>
    </xf>
    <xf numFmtId="3" fontId="12" fillId="0" borderId="3" xfId="0" applyNumberFormat="1" applyFont="1" applyBorder="1" applyAlignment="1" applyProtection="1">
      <alignment horizontal="left" vertical="center" wrapText="1"/>
      <protection locked="0"/>
    </xf>
    <xf numFmtId="3" fontId="12" fillId="0" borderId="7" xfId="0" applyNumberFormat="1" applyFont="1" applyBorder="1" applyAlignment="1" applyProtection="1">
      <alignment horizontal="left" vertical="center" wrapText="1"/>
      <protection locked="0"/>
    </xf>
    <xf numFmtId="0" fontId="17" fillId="5" borderId="5" xfId="0" applyFont="1" applyFill="1" applyBorder="1" applyAlignment="1" applyProtection="1">
      <alignment horizontal="right" wrapText="1"/>
      <protection locked="0"/>
    </xf>
    <xf numFmtId="0" fontId="37" fillId="5" borderId="5" xfId="0" applyFont="1" applyFill="1" applyBorder="1" applyAlignment="1" applyProtection="1">
      <alignment horizontal="right" wrapText="1"/>
      <protection locked="0"/>
    </xf>
    <xf numFmtId="0" fontId="37" fillId="5" borderId="19" xfId="0" applyFont="1" applyFill="1" applyBorder="1" applyAlignment="1" applyProtection="1">
      <alignment horizontal="right" wrapText="1"/>
      <protection locked="0"/>
    </xf>
    <xf numFmtId="3" fontId="20" fillId="0" borderId="22" xfId="0"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0" fontId="12" fillId="0" borderId="18" xfId="0" applyNumberFormat="1" applyFont="1" applyBorder="1" applyAlignment="1" applyProtection="1">
      <alignment horizontal="center" vertical="center"/>
      <protection locked="0"/>
    </xf>
    <xf numFmtId="0" fontId="12" fillId="0" borderId="5" xfId="0" applyNumberFormat="1"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10" fontId="12" fillId="0" borderId="1" xfId="0" applyNumberFormat="1" applyFont="1" applyBorder="1" applyAlignment="1" applyProtection="1">
      <alignment horizontal="center" vertical="center"/>
      <protection locked="0"/>
    </xf>
    <xf numFmtId="3" fontId="12" fillId="0" borderId="18" xfId="0" applyNumberFormat="1" applyFont="1" applyBorder="1" applyAlignment="1" applyProtection="1">
      <alignment horizontal="center" vertical="center"/>
      <protection locked="0"/>
    </xf>
    <xf numFmtId="3" fontId="12" fillId="0" borderId="19" xfId="0" applyNumberFormat="1" applyFont="1" applyBorder="1" applyAlignment="1" applyProtection="1">
      <alignment horizontal="center" vertical="center"/>
      <protection locked="0"/>
    </xf>
    <xf numFmtId="0" fontId="21" fillId="3" borderId="1"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protection hidden="1"/>
    </xf>
    <xf numFmtId="0" fontId="12" fillId="0" borderId="1" xfId="0" applyFont="1" applyBorder="1" applyAlignment="1" applyProtection="1">
      <alignment horizontal="center" vertical="center" wrapText="1"/>
      <protection locked="0"/>
    </xf>
    <xf numFmtId="0" fontId="0" fillId="0" borderId="18"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17" fillId="5" borderId="18" xfId="0" applyFont="1" applyFill="1" applyBorder="1" applyAlignment="1" applyProtection="1">
      <alignment horizontal="center" vertical="center"/>
      <protection hidden="1"/>
    </xf>
    <xf numFmtId="0" fontId="17" fillId="5" borderId="19" xfId="0" applyFont="1" applyFill="1" applyBorder="1" applyAlignment="1" applyProtection="1">
      <alignment horizontal="center" vertical="center"/>
      <protection hidden="1"/>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3" fontId="12" fillId="0" borderId="18" xfId="0" applyNumberFormat="1" applyFont="1" applyBorder="1" applyAlignment="1" applyProtection="1">
      <alignment horizontal="center" vertical="center" wrapText="1"/>
      <protection locked="0"/>
    </xf>
    <xf numFmtId="3" fontId="12" fillId="0" borderId="19" xfId="0" applyNumberFormat="1" applyFont="1" applyBorder="1" applyAlignment="1" applyProtection="1">
      <alignment horizontal="center" vertical="center" wrapText="1"/>
      <protection locked="0"/>
    </xf>
    <xf numFmtId="0" fontId="0" fillId="0" borderId="22"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11" fillId="3" borderId="14" xfId="0" applyFont="1" applyFill="1" applyBorder="1" applyAlignment="1" applyProtection="1">
      <alignment horizontal="center"/>
      <protection hidden="1"/>
    </xf>
    <xf numFmtId="0" fontId="17" fillId="5" borderId="1" xfId="0" applyFont="1" applyFill="1" applyBorder="1" applyAlignment="1" applyProtection="1">
      <alignment horizontal="center" vertical="center"/>
      <protection hidden="1"/>
    </xf>
    <xf numFmtId="0" fontId="17" fillId="5" borderId="1" xfId="0" applyFont="1" applyFill="1" applyBorder="1" applyAlignment="1" applyProtection="1">
      <alignment horizontal="center" vertical="center" wrapText="1"/>
      <protection hidden="1"/>
    </xf>
    <xf numFmtId="0" fontId="0" fillId="5" borderId="22" xfId="0" applyFill="1" applyBorder="1" applyAlignment="1" applyProtection="1">
      <alignment horizontal="left"/>
      <protection hidden="1"/>
    </xf>
    <xf numFmtId="0" fontId="0" fillId="5" borderId="4" xfId="0" applyFill="1" applyBorder="1" applyAlignment="1" applyProtection="1">
      <alignment horizontal="left"/>
      <protection hidden="1"/>
    </xf>
    <xf numFmtId="0" fontId="0" fillId="5" borderId="6" xfId="0" applyFill="1" applyBorder="1" applyAlignment="1" applyProtection="1">
      <alignment horizontal="left"/>
      <protection hidden="1"/>
    </xf>
    <xf numFmtId="0" fontId="0" fillId="5" borderId="15" xfId="0" applyFill="1" applyBorder="1" applyAlignment="1" applyProtection="1">
      <alignment horizontal="left"/>
      <protection hidden="1"/>
    </xf>
    <xf numFmtId="0" fontId="0" fillId="5" borderId="3" xfId="0"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0" borderId="18"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5" borderId="1"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9" xfId="0" applyFont="1" applyFill="1" applyBorder="1" applyAlignment="1" applyProtection="1">
      <alignment horizontal="center"/>
      <protection hidden="1"/>
    </xf>
    <xf numFmtId="0" fontId="12" fillId="0" borderId="1" xfId="0"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0" fontId="12" fillId="0" borderId="18"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0" fontId="11" fillId="3" borderId="13" xfId="0" applyFont="1" applyFill="1" applyBorder="1" applyAlignment="1" applyProtection="1">
      <alignment horizontal="center" vertical="top"/>
      <protection hidden="1"/>
    </xf>
    <xf numFmtId="0" fontId="11" fillId="3" borderId="0" xfId="0" applyFont="1" applyFill="1" applyBorder="1" applyAlignment="1" applyProtection="1">
      <alignment horizontal="center" vertical="top"/>
      <protection hidden="1"/>
    </xf>
    <xf numFmtId="0" fontId="11" fillId="3" borderId="9" xfId="0" applyFont="1" applyFill="1" applyBorder="1" applyAlignment="1" applyProtection="1">
      <alignment horizontal="center" vertical="top"/>
      <protection hidden="1"/>
    </xf>
    <xf numFmtId="0" fontId="27" fillId="3" borderId="15" xfId="0" applyFont="1" applyFill="1" applyBorder="1" applyAlignment="1" applyProtection="1">
      <alignment horizontal="left" vertical="top"/>
      <protection hidden="1"/>
    </xf>
    <xf numFmtId="3" fontId="12" fillId="0" borderId="1" xfId="0" applyNumberFormat="1" applyFont="1" applyBorder="1" applyAlignment="1" applyProtection="1">
      <alignment horizontal="left" vertical="center"/>
    </xf>
    <xf numFmtId="0" fontId="12" fillId="0" borderId="1" xfId="0" applyFont="1" applyBorder="1" applyAlignment="1" applyProtection="1">
      <alignment horizontal="left" vertical="center" wrapText="1"/>
    </xf>
    <xf numFmtId="0" fontId="12" fillId="0" borderId="18" xfId="0" applyNumberFormat="1" applyFont="1" applyBorder="1" applyAlignment="1" applyProtection="1">
      <alignment horizontal="center" vertical="center"/>
    </xf>
    <xf numFmtId="0" fontId="12" fillId="0" borderId="5" xfId="0" applyNumberFormat="1" applyFont="1" applyBorder="1" applyAlignment="1" applyProtection="1">
      <alignment horizontal="center" vertical="center"/>
    </xf>
    <xf numFmtId="0" fontId="11" fillId="3" borderId="21" xfId="0" applyFont="1" applyFill="1" applyBorder="1" applyAlignment="1" applyProtection="1">
      <alignment horizontal="center"/>
      <protection hidden="1"/>
    </xf>
    <xf numFmtId="0" fontId="21" fillId="3" borderId="14" xfId="0" applyFont="1" applyFill="1" applyBorder="1" applyAlignment="1" applyProtection="1">
      <alignment horizontal="center" vertical="center" wrapText="1"/>
      <protection hidden="1"/>
    </xf>
    <xf numFmtId="0" fontId="0" fillId="0" borderId="22" xfId="0" applyBorder="1" applyAlignment="1" applyProtection="1">
      <alignment horizontal="left" vertical="top" wrapText="1"/>
      <protection locked="0" hidden="1"/>
    </xf>
    <xf numFmtId="0" fontId="0" fillId="0" borderId="4"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0" fillId="0" borderId="15" xfId="0" applyBorder="1" applyAlignment="1" applyProtection="1">
      <alignment horizontal="left" vertical="top" wrapText="1"/>
      <protection locked="0" hidden="1"/>
    </xf>
    <xf numFmtId="0" fontId="0" fillId="0" borderId="3" xfId="0" applyBorder="1" applyAlignment="1" applyProtection="1">
      <alignment horizontal="left" vertical="top" wrapText="1"/>
      <protection locked="0" hidden="1"/>
    </xf>
    <xf numFmtId="0" fontId="0" fillId="0" borderId="7"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0" fontId="12" fillId="0" borderId="18" xfId="0" applyFont="1" applyBorder="1" applyAlignment="1" applyProtection="1">
      <alignment horizontal="left" vertical="top"/>
      <protection hidden="1"/>
    </xf>
    <xf numFmtId="0" fontId="12" fillId="0" borderId="19" xfId="0" applyFont="1" applyBorder="1" applyAlignment="1" applyProtection="1">
      <alignment horizontal="left" vertical="top"/>
      <protection hidden="1"/>
    </xf>
    <xf numFmtId="0" fontId="12" fillId="0" borderId="18" xfId="0" applyFont="1" applyBorder="1" applyAlignment="1" applyProtection="1">
      <alignment horizontal="center" vertical="center"/>
      <protection locked="0" hidden="1"/>
    </xf>
    <xf numFmtId="0" fontId="12" fillId="0" borderId="5" xfId="0" applyFont="1" applyBorder="1" applyAlignment="1" applyProtection="1">
      <alignment horizontal="center" vertical="center"/>
      <protection locked="0" hidden="1"/>
    </xf>
    <xf numFmtId="0" fontId="12" fillId="0" borderId="19" xfId="0" applyFont="1" applyBorder="1" applyAlignment="1" applyProtection="1">
      <alignment horizontal="center" vertical="center"/>
      <protection locked="0" hidden="1"/>
    </xf>
    <xf numFmtId="0" fontId="18" fillId="3" borderId="18" xfId="0" applyFont="1" applyFill="1" applyBorder="1" applyAlignment="1" applyProtection="1">
      <alignment horizontal="left" vertical="top" wrapText="1"/>
      <protection hidden="1"/>
    </xf>
    <xf numFmtId="0" fontId="0" fillId="0" borderId="5" xfId="0" applyBorder="1" applyAlignment="1">
      <alignment horizontal="left" vertical="top" wrapText="1"/>
    </xf>
    <xf numFmtId="0" fontId="0" fillId="0" borderId="19" xfId="0" applyBorder="1" applyAlignment="1">
      <alignment horizontal="left" vertical="top" wrapText="1"/>
    </xf>
    <xf numFmtId="0" fontId="13" fillId="2" borderId="11" xfId="0" applyFont="1" applyFill="1" applyBorder="1" applyAlignment="1" applyProtection="1">
      <alignment wrapText="1"/>
      <protection hidden="1"/>
    </xf>
    <xf numFmtId="0" fontId="13" fillId="2" borderId="12" xfId="0" applyFont="1" applyFill="1" applyBorder="1" applyAlignment="1" applyProtection="1">
      <alignment wrapText="1"/>
      <protection hidden="1"/>
    </xf>
    <xf numFmtId="0" fontId="17" fillId="2" borderId="11" xfId="0" applyFont="1" applyFill="1" applyBorder="1" applyAlignment="1" applyProtection="1">
      <alignment wrapText="1"/>
      <protection hidden="1"/>
    </xf>
    <xf numFmtId="0" fontId="17" fillId="2" borderId="12" xfId="0" applyFont="1" applyFill="1" applyBorder="1" applyAlignment="1" applyProtection="1">
      <alignment wrapText="1"/>
      <protection hidden="1"/>
    </xf>
    <xf numFmtId="0" fontId="12" fillId="0" borderId="18" xfId="0" applyFont="1" applyBorder="1" applyAlignment="1" applyProtection="1">
      <alignment horizontal="left" vertical="top"/>
      <protection locked="0" hidden="1"/>
    </xf>
    <xf numFmtId="0" fontId="12" fillId="0" borderId="19" xfId="0" applyFont="1" applyBorder="1" applyAlignment="1" applyProtection="1">
      <alignment horizontal="left" vertical="top"/>
      <protection locked="0" hidden="1"/>
    </xf>
    <xf numFmtId="0" fontId="12" fillId="5" borderId="1" xfId="0" applyFont="1" applyFill="1" applyBorder="1" applyAlignment="1">
      <alignment horizontal="center" vertical="center" textRotation="90" wrapText="1"/>
    </xf>
    <xf numFmtId="0" fontId="12" fillId="5" borderId="22" xfId="0" applyFont="1" applyFill="1" applyBorder="1" applyAlignment="1">
      <alignment horizontal="center" vertical="center" textRotation="90" wrapText="1"/>
    </xf>
    <xf numFmtId="0" fontId="12" fillId="5" borderId="2" xfId="0" applyFont="1" applyFill="1" applyBorder="1" applyAlignment="1">
      <alignment horizontal="center" vertical="center" textRotation="90" wrapText="1"/>
    </xf>
    <xf numFmtId="0" fontId="28" fillId="6" borderId="18" xfId="0" applyFont="1" applyFill="1" applyBorder="1" applyAlignment="1" applyProtection="1">
      <alignment horizontal="left"/>
      <protection hidden="1"/>
    </xf>
    <xf numFmtId="0" fontId="28" fillId="6" borderId="5" xfId="0" applyFont="1" applyFill="1" applyBorder="1" applyAlignment="1" applyProtection="1">
      <alignment horizontal="left"/>
      <protection hidden="1"/>
    </xf>
    <xf numFmtId="0" fontId="28" fillId="6" borderId="19" xfId="0" applyFont="1" applyFill="1" applyBorder="1" applyAlignment="1" applyProtection="1">
      <alignment horizontal="left"/>
      <protection hidden="1"/>
    </xf>
    <xf numFmtId="0" fontId="29" fillId="0" borderId="18"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9" fillId="0" borderId="19" xfId="0" applyFont="1" applyFill="1" applyBorder="1" applyAlignment="1" applyProtection="1">
      <alignment horizontal="center" vertical="center"/>
      <protection hidden="1"/>
    </xf>
  </cellXfs>
  <cellStyles count="2">
    <cellStyle name="Hyperlink" xfId="1" builtinId="8"/>
    <cellStyle name="Normal" xfId="0" builtinId="0"/>
  </cellStyles>
  <dxfs count="631">
    <dxf>
      <font>
        <b/>
        <i val="0"/>
        <color rgb="FFFF0000"/>
      </font>
    </dxf>
    <dxf>
      <font>
        <b/>
        <i val="0"/>
        <color rgb="FFFF0000"/>
      </font>
      <fill>
        <patternFill patternType="solid">
          <bgColor theme="0" tint="-4.9989318521683403E-2"/>
        </patternFill>
      </fill>
    </dxf>
    <dxf>
      <font>
        <b/>
        <i val="0"/>
        <strike val="0"/>
        <color rgb="FF00B050"/>
      </font>
      <fill>
        <patternFill>
          <bgColor theme="0" tint="-4.9989318521683403E-2"/>
        </pattern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3</xdr:row>
      <xdr:rowOff>28575</xdr:rowOff>
    </xdr:from>
    <xdr:to>
      <xdr:col>5</xdr:col>
      <xdr:colOff>400050</xdr:colOff>
      <xdr:row>3</xdr:row>
      <xdr:rowOff>2352675</xdr:rowOff>
    </xdr:to>
    <xdr:pic>
      <xdr:nvPicPr>
        <xdr:cNvPr id="4330"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2</xdr:row>
      <xdr:rowOff>885825</xdr:rowOff>
    </xdr:from>
    <xdr:to>
      <xdr:col>10</xdr:col>
      <xdr:colOff>361950</xdr:colOff>
      <xdr:row>2</xdr:row>
      <xdr:rowOff>2371725</xdr:rowOff>
    </xdr:to>
    <xdr:pic>
      <xdr:nvPicPr>
        <xdr:cNvPr id="4334" name="Picture 238"/>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182880</xdr:colOff>
          <xdr:row>7</xdr:row>
          <xdr:rowOff>1173480</xdr:rowOff>
        </xdr:from>
        <xdr:to>
          <xdr:col>9</xdr:col>
          <xdr:colOff>723900</xdr:colOff>
          <xdr:row>7</xdr:row>
          <xdr:rowOff>1409700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Print</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27654" name="Button 6" hidden="1">
              <a:extLst>
                <a:ext uri="{63B3BB69-23CF-44E3-9099-C40C66FF867C}">
                  <a14:compatExt spid="_x0000_s276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27655" name="Button 7" hidden="1">
              <a:extLst>
                <a:ext uri="{63B3BB69-23CF-44E3-9099-C40C66FF867C}">
                  <a14:compatExt spid="_x0000_s276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27656" name="Button 8" hidden="1">
              <a:extLst>
                <a:ext uri="{63B3BB69-23CF-44E3-9099-C40C66FF867C}">
                  <a14:compatExt spid="_x0000_s276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27659" name="Button 11" hidden="1">
              <a:extLst>
                <a:ext uri="{63B3BB69-23CF-44E3-9099-C40C66FF867C}">
                  <a14:compatExt spid="_x0000_s276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27660" name="Button 12" hidden="1">
              <a:extLst>
                <a:ext uri="{63B3BB69-23CF-44E3-9099-C40C66FF867C}">
                  <a14:compatExt spid="_x0000_s2766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7661" name="Button 13" hidden="1">
              <a:extLst>
                <a:ext uri="{63B3BB69-23CF-44E3-9099-C40C66FF867C}">
                  <a14:compatExt spid="_x0000_s2766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7662" name="Button 14" hidden="1">
              <a:extLst>
                <a:ext uri="{63B3BB69-23CF-44E3-9099-C40C66FF867C}">
                  <a14:compatExt spid="_x0000_s2766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27665" name="Button 17" hidden="1">
              <a:extLst>
                <a:ext uri="{63B3BB69-23CF-44E3-9099-C40C66FF867C}">
                  <a14:compatExt spid="_x0000_s276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27666" name="Button 18" hidden="1">
              <a:extLst>
                <a:ext uri="{63B3BB69-23CF-44E3-9099-C40C66FF867C}">
                  <a14:compatExt spid="_x0000_s276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27667" name="Button 19" hidden="1">
              <a:extLst>
                <a:ext uri="{63B3BB69-23CF-44E3-9099-C40C66FF867C}">
                  <a14:compatExt spid="_x0000_s276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27668" name="Button 20" hidden="1">
              <a:extLst>
                <a:ext uri="{63B3BB69-23CF-44E3-9099-C40C66FF867C}">
                  <a14:compatExt spid="_x0000_s2766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175260</xdr:colOff>
          <xdr:row>56</xdr:row>
          <xdr:rowOff>22860</xdr:rowOff>
        </xdr:from>
        <xdr:to>
          <xdr:col>10</xdr:col>
          <xdr:colOff>716280</xdr:colOff>
          <xdr:row>56</xdr:row>
          <xdr:rowOff>259080</xdr:rowOff>
        </xdr:to>
        <xdr:sp macro="" textlink="">
          <xdr:nvSpPr>
            <xdr:cNvPr id="27669" name="Button 21" hidden="1">
              <a:extLst>
                <a:ext uri="{63B3BB69-23CF-44E3-9099-C40C66FF867C}">
                  <a14:compatExt spid="_x0000_s2766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132</xdr:row>
          <xdr:rowOff>68580</xdr:rowOff>
        </xdr:from>
        <xdr:to>
          <xdr:col>10</xdr:col>
          <xdr:colOff>556260</xdr:colOff>
          <xdr:row>132</xdr:row>
          <xdr:rowOff>350520</xdr:rowOff>
        </xdr:to>
        <xdr:sp macro="" textlink="">
          <xdr:nvSpPr>
            <xdr:cNvPr id="27748" name="Button 100" hidden="1">
              <a:extLst>
                <a:ext uri="{63B3BB69-23CF-44E3-9099-C40C66FF867C}">
                  <a14:compatExt spid="_x0000_s277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144</xdr:row>
          <xdr:rowOff>30480</xdr:rowOff>
        </xdr:from>
        <xdr:to>
          <xdr:col>10</xdr:col>
          <xdr:colOff>632460</xdr:colOff>
          <xdr:row>144</xdr:row>
          <xdr:rowOff>289560</xdr:rowOff>
        </xdr:to>
        <xdr:sp macro="" textlink="">
          <xdr:nvSpPr>
            <xdr:cNvPr id="27749" name="Button 101" hidden="1">
              <a:extLst>
                <a:ext uri="{63B3BB69-23CF-44E3-9099-C40C66FF867C}">
                  <a14:compatExt spid="_x0000_s277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76</xdr:row>
          <xdr:rowOff>45720</xdr:rowOff>
        </xdr:from>
        <xdr:to>
          <xdr:col>1</xdr:col>
          <xdr:colOff>1813560</xdr:colOff>
          <xdr:row>77</xdr:row>
          <xdr:rowOff>137160</xdr:rowOff>
        </xdr:to>
        <xdr:sp macro="" textlink="">
          <xdr:nvSpPr>
            <xdr:cNvPr id="27750" name="Button 102" hidden="1">
              <a:extLst>
                <a:ext uri="{63B3BB69-23CF-44E3-9099-C40C66FF867C}">
                  <a14:compatExt spid="_x0000_s277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125</xdr:row>
          <xdr:rowOff>60960</xdr:rowOff>
        </xdr:from>
        <xdr:to>
          <xdr:col>1</xdr:col>
          <xdr:colOff>1813560</xdr:colOff>
          <xdr:row>125</xdr:row>
          <xdr:rowOff>335280</xdr:rowOff>
        </xdr:to>
        <xdr:sp macro="" textlink="">
          <xdr:nvSpPr>
            <xdr:cNvPr id="27751" name="Button 103" hidden="1">
              <a:extLst>
                <a:ext uri="{63B3BB69-23CF-44E3-9099-C40C66FF867C}">
                  <a14:compatExt spid="_x0000_s277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138</xdr:row>
          <xdr:rowOff>45720</xdr:rowOff>
        </xdr:from>
        <xdr:to>
          <xdr:col>1</xdr:col>
          <xdr:colOff>1798320</xdr:colOff>
          <xdr:row>138</xdr:row>
          <xdr:rowOff>335280</xdr:rowOff>
        </xdr:to>
        <xdr:sp macro="" textlink="">
          <xdr:nvSpPr>
            <xdr:cNvPr id="27752" name="Button 104" hidden="1">
              <a:extLst>
                <a:ext uri="{63B3BB69-23CF-44E3-9099-C40C66FF867C}">
                  <a14:compatExt spid="_x0000_s277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76</xdr:row>
          <xdr:rowOff>45720</xdr:rowOff>
        </xdr:from>
        <xdr:to>
          <xdr:col>1</xdr:col>
          <xdr:colOff>83820</xdr:colOff>
          <xdr:row>77</xdr:row>
          <xdr:rowOff>144780</xdr:rowOff>
        </xdr:to>
        <xdr:sp macro="" textlink="">
          <xdr:nvSpPr>
            <xdr:cNvPr id="27753" name="Button 105" hidden="1">
              <a:extLst>
                <a:ext uri="{63B3BB69-23CF-44E3-9099-C40C66FF867C}">
                  <a14:compatExt spid="_x0000_s277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93</xdr:row>
          <xdr:rowOff>144780</xdr:rowOff>
        </xdr:from>
        <xdr:to>
          <xdr:col>1</xdr:col>
          <xdr:colOff>106680</xdr:colOff>
          <xdr:row>94</xdr:row>
          <xdr:rowOff>0</xdr:rowOff>
        </xdr:to>
        <xdr:sp macro="" textlink="">
          <xdr:nvSpPr>
            <xdr:cNvPr id="27754" name="Button 106" hidden="1">
              <a:extLst>
                <a:ext uri="{63B3BB69-23CF-44E3-9099-C40C66FF867C}">
                  <a14:compatExt spid="_x0000_s277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93</xdr:row>
          <xdr:rowOff>144780</xdr:rowOff>
        </xdr:from>
        <xdr:to>
          <xdr:col>1</xdr:col>
          <xdr:colOff>1821180</xdr:colOff>
          <xdr:row>94</xdr:row>
          <xdr:rowOff>0</xdr:rowOff>
        </xdr:to>
        <xdr:sp macro="" textlink="">
          <xdr:nvSpPr>
            <xdr:cNvPr id="27755" name="Button 107" hidden="1">
              <a:extLst>
                <a:ext uri="{63B3BB69-23CF-44E3-9099-C40C66FF867C}">
                  <a14:compatExt spid="_x0000_s277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125</xdr:row>
          <xdr:rowOff>60960</xdr:rowOff>
        </xdr:from>
        <xdr:to>
          <xdr:col>1</xdr:col>
          <xdr:colOff>83820</xdr:colOff>
          <xdr:row>125</xdr:row>
          <xdr:rowOff>335280</xdr:rowOff>
        </xdr:to>
        <xdr:sp macro="" textlink="">
          <xdr:nvSpPr>
            <xdr:cNvPr id="27756" name="Button 108" hidden="1">
              <a:extLst>
                <a:ext uri="{63B3BB69-23CF-44E3-9099-C40C66FF867C}">
                  <a14:compatExt spid="_x0000_s277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138</xdr:row>
          <xdr:rowOff>45720</xdr:rowOff>
        </xdr:from>
        <xdr:to>
          <xdr:col>1</xdr:col>
          <xdr:colOff>76200</xdr:colOff>
          <xdr:row>138</xdr:row>
          <xdr:rowOff>350520</xdr:rowOff>
        </xdr:to>
        <xdr:sp macro="" textlink="">
          <xdr:nvSpPr>
            <xdr:cNvPr id="27757" name="Button 109" hidden="1">
              <a:extLst>
                <a:ext uri="{63B3BB69-23CF-44E3-9099-C40C66FF867C}">
                  <a14:compatExt spid="_x0000_s277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106</xdr:row>
          <xdr:rowOff>45720</xdr:rowOff>
        </xdr:from>
        <xdr:to>
          <xdr:col>1</xdr:col>
          <xdr:colOff>1813560</xdr:colOff>
          <xdr:row>107</xdr:row>
          <xdr:rowOff>137160</xdr:rowOff>
        </xdr:to>
        <xdr:sp macro="" textlink="">
          <xdr:nvSpPr>
            <xdr:cNvPr id="27758" name="Button 110" hidden="1">
              <a:extLst>
                <a:ext uri="{63B3BB69-23CF-44E3-9099-C40C66FF867C}">
                  <a14:compatExt spid="_x0000_s277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106</xdr:row>
          <xdr:rowOff>45720</xdr:rowOff>
        </xdr:from>
        <xdr:to>
          <xdr:col>1</xdr:col>
          <xdr:colOff>83820</xdr:colOff>
          <xdr:row>107</xdr:row>
          <xdr:rowOff>144780</xdr:rowOff>
        </xdr:to>
        <xdr:sp macro="" textlink="">
          <xdr:nvSpPr>
            <xdr:cNvPr id="27759" name="Button 111" hidden="1">
              <a:extLst>
                <a:ext uri="{63B3BB69-23CF-44E3-9099-C40C66FF867C}">
                  <a14:compatExt spid="_x0000_s277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117</xdr:row>
          <xdr:rowOff>144780</xdr:rowOff>
        </xdr:from>
        <xdr:to>
          <xdr:col>1</xdr:col>
          <xdr:colOff>106680</xdr:colOff>
          <xdr:row>118</xdr:row>
          <xdr:rowOff>0</xdr:rowOff>
        </xdr:to>
        <xdr:sp macro="" textlink="">
          <xdr:nvSpPr>
            <xdr:cNvPr id="27760" name="Button 112" hidden="1">
              <a:extLst>
                <a:ext uri="{63B3BB69-23CF-44E3-9099-C40C66FF867C}">
                  <a14:compatExt spid="_x0000_s2776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117</xdr:row>
          <xdr:rowOff>144780</xdr:rowOff>
        </xdr:from>
        <xdr:to>
          <xdr:col>1</xdr:col>
          <xdr:colOff>1828800</xdr:colOff>
          <xdr:row>118</xdr:row>
          <xdr:rowOff>0</xdr:rowOff>
        </xdr:to>
        <xdr:sp macro="" textlink="">
          <xdr:nvSpPr>
            <xdr:cNvPr id="27761" name="Button 113" hidden="1">
              <a:extLst>
                <a:ext uri="{63B3BB69-23CF-44E3-9099-C40C66FF867C}">
                  <a14:compatExt spid="_x0000_s2776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31746" name="Button 2" hidden="1">
              <a:extLst>
                <a:ext uri="{63B3BB69-23CF-44E3-9099-C40C66FF867C}">
                  <a14:compatExt spid="_x0000_s317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31747" name="Button 3" hidden="1">
              <a:extLst>
                <a:ext uri="{63B3BB69-23CF-44E3-9099-C40C66FF867C}">
                  <a14:compatExt spid="_x0000_s317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31750" name="Button 6" hidden="1">
              <a:extLst>
                <a:ext uri="{63B3BB69-23CF-44E3-9099-C40C66FF867C}">
                  <a14:compatExt spid="_x0000_s317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31751" name="Button 7" hidden="1">
              <a:extLst>
                <a:ext uri="{63B3BB69-23CF-44E3-9099-C40C66FF867C}">
                  <a14:compatExt spid="_x0000_s317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31752" name="Button 8" hidden="1">
              <a:extLst>
                <a:ext uri="{63B3BB69-23CF-44E3-9099-C40C66FF867C}">
                  <a14:compatExt spid="_x0000_s317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31755" name="Button 11" hidden="1">
              <a:extLst>
                <a:ext uri="{63B3BB69-23CF-44E3-9099-C40C66FF867C}">
                  <a14:compatExt spid="_x0000_s317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31756" name="Button 12" hidden="1">
              <a:extLst>
                <a:ext uri="{63B3BB69-23CF-44E3-9099-C40C66FF867C}">
                  <a14:compatExt spid="_x0000_s317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31757" name="Button 13" hidden="1">
              <a:extLst>
                <a:ext uri="{63B3BB69-23CF-44E3-9099-C40C66FF867C}">
                  <a14:compatExt spid="_x0000_s317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31758" name="Button 14" hidden="1">
              <a:extLst>
                <a:ext uri="{63B3BB69-23CF-44E3-9099-C40C66FF867C}">
                  <a14:compatExt spid="_x0000_s317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31761" name="Button 17" hidden="1">
              <a:extLst>
                <a:ext uri="{63B3BB69-23CF-44E3-9099-C40C66FF867C}">
                  <a14:compatExt spid="_x0000_s3176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31762" name="Button 18" hidden="1">
              <a:extLst>
                <a:ext uri="{63B3BB69-23CF-44E3-9099-C40C66FF867C}">
                  <a14:compatExt spid="_x0000_s3176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31763" name="Button 19" hidden="1">
              <a:extLst>
                <a:ext uri="{63B3BB69-23CF-44E3-9099-C40C66FF867C}">
                  <a14:compatExt spid="_x0000_s3176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31764" name="Button 20" hidden="1">
              <a:extLst>
                <a:ext uri="{63B3BB69-23CF-44E3-9099-C40C66FF867C}">
                  <a14:compatExt spid="_x0000_s3176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31765" name="Button 21" hidden="1">
              <a:extLst>
                <a:ext uri="{63B3BB69-23CF-44E3-9099-C40C66FF867C}">
                  <a14:compatExt spid="_x0000_s317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31842" name="Button 98" hidden="1">
              <a:extLst>
                <a:ext uri="{63B3BB69-23CF-44E3-9099-C40C66FF867C}">
                  <a14:compatExt spid="_x0000_s318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31843" name="Button 99" hidden="1">
              <a:extLst>
                <a:ext uri="{63B3BB69-23CF-44E3-9099-C40C66FF867C}">
                  <a14:compatExt spid="_x0000_s318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31844" name="Button 100" hidden="1">
              <a:extLst>
                <a:ext uri="{63B3BB69-23CF-44E3-9099-C40C66FF867C}">
                  <a14:compatExt spid="_x0000_s318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31845" name="Button 101" hidden="1">
              <a:extLst>
                <a:ext uri="{63B3BB69-23CF-44E3-9099-C40C66FF867C}">
                  <a14:compatExt spid="_x0000_s318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31846" name="Button 102" hidden="1">
              <a:extLst>
                <a:ext uri="{63B3BB69-23CF-44E3-9099-C40C66FF867C}">
                  <a14:compatExt spid="_x0000_s318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31847" name="Button 103" hidden="1">
              <a:extLst>
                <a:ext uri="{63B3BB69-23CF-44E3-9099-C40C66FF867C}">
                  <a14:compatExt spid="_x0000_s318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31848" name="Button 104" hidden="1">
              <a:extLst>
                <a:ext uri="{63B3BB69-23CF-44E3-9099-C40C66FF867C}">
                  <a14:compatExt spid="_x0000_s318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31849" name="Button 105" hidden="1">
              <a:extLst>
                <a:ext uri="{63B3BB69-23CF-44E3-9099-C40C66FF867C}">
                  <a14:compatExt spid="_x0000_s318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31850" name="Button 106" hidden="1">
              <a:extLst>
                <a:ext uri="{63B3BB69-23CF-44E3-9099-C40C66FF867C}">
                  <a14:compatExt spid="_x0000_s318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31851" name="Button 107" hidden="1">
              <a:extLst>
                <a:ext uri="{63B3BB69-23CF-44E3-9099-C40C66FF867C}">
                  <a14:compatExt spid="_x0000_s318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31852" name="Button 108" hidden="1">
              <a:extLst>
                <a:ext uri="{63B3BB69-23CF-44E3-9099-C40C66FF867C}">
                  <a14:compatExt spid="_x0000_s318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31853" name="Button 109" hidden="1">
              <a:extLst>
                <a:ext uri="{63B3BB69-23CF-44E3-9099-C40C66FF867C}">
                  <a14:compatExt spid="_x0000_s318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31854" name="Button 110" hidden="1">
              <a:extLst>
                <a:ext uri="{63B3BB69-23CF-44E3-9099-C40C66FF867C}">
                  <a14:compatExt spid="_x0000_s318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31855" name="Button 111" hidden="1">
              <a:extLst>
                <a:ext uri="{63B3BB69-23CF-44E3-9099-C40C66FF867C}">
                  <a14:compatExt spid="_x0000_s318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411480</xdr:colOff>
          <xdr:row>23</xdr:row>
          <xdr:rowOff>137160</xdr:rowOff>
        </xdr:from>
        <xdr:to>
          <xdr:col>4</xdr:col>
          <xdr:colOff>304800</xdr:colOff>
          <xdr:row>24</xdr:row>
          <xdr:rowOff>160020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24</xdr:row>
          <xdr:rowOff>137160</xdr:rowOff>
        </xdr:from>
        <xdr:to>
          <xdr:col>4</xdr:col>
          <xdr:colOff>99060</xdr:colOff>
          <xdr:row>25</xdr:row>
          <xdr:rowOff>160020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25</xdr:row>
          <xdr:rowOff>137160</xdr:rowOff>
        </xdr:from>
        <xdr:to>
          <xdr:col>4</xdr:col>
          <xdr:colOff>99060</xdr:colOff>
          <xdr:row>26</xdr:row>
          <xdr:rowOff>160020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26</xdr:row>
          <xdr:rowOff>137160</xdr:rowOff>
        </xdr:from>
        <xdr:to>
          <xdr:col>4</xdr:col>
          <xdr:colOff>99060</xdr:colOff>
          <xdr:row>27</xdr:row>
          <xdr:rowOff>160020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27</xdr:row>
          <xdr:rowOff>137160</xdr:rowOff>
        </xdr:from>
        <xdr:to>
          <xdr:col>4</xdr:col>
          <xdr:colOff>99060</xdr:colOff>
          <xdr:row>28</xdr:row>
          <xdr:rowOff>160020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28</xdr:row>
          <xdr:rowOff>137160</xdr:rowOff>
        </xdr:from>
        <xdr:to>
          <xdr:col>4</xdr:col>
          <xdr:colOff>99060</xdr:colOff>
          <xdr:row>29</xdr:row>
          <xdr:rowOff>160020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29</xdr:row>
          <xdr:rowOff>137160</xdr:rowOff>
        </xdr:from>
        <xdr:to>
          <xdr:col>4</xdr:col>
          <xdr:colOff>464820</xdr:colOff>
          <xdr:row>30</xdr:row>
          <xdr:rowOff>175260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30</xdr:row>
          <xdr:rowOff>137160</xdr:rowOff>
        </xdr:from>
        <xdr:to>
          <xdr:col>4</xdr:col>
          <xdr:colOff>99060</xdr:colOff>
          <xdr:row>31</xdr:row>
          <xdr:rowOff>160020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23</xdr:row>
          <xdr:rowOff>137160</xdr:rowOff>
        </xdr:from>
        <xdr:to>
          <xdr:col>7</xdr:col>
          <xdr:colOff>30480</xdr:colOff>
          <xdr:row>24</xdr:row>
          <xdr:rowOff>160020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24</xdr:row>
          <xdr:rowOff>137160</xdr:rowOff>
        </xdr:from>
        <xdr:to>
          <xdr:col>7</xdr:col>
          <xdr:colOff>30480</xdr:colOff>
          <xdr:row>25</xdr:row>
          <xdr:rowOff>160020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25</xdr:row>
          <xdr:rowOff>137160</xdr:rowOff>
        </xdr:from>
        <xdr:to>
          <xdr:col>8</xdr:col>
          <xdr:colOff>403860</xdr:colOff>
          <xdr:row>26</xdr:row>
          <xdr:rowOff>160020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26</xdr:row>
          <xdr:rowOff>137160</xdr:rowOff>
        </xdr:from>
        <xdr:to>
          <xdr:col>7</xdr:col>
          <xdr:colOff>30480</xdr:colOff>
          <xdr:row>27</xdr:row>
          <xdr:rowOff>160020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27</xdr:row>
          <xdr:rowOff>137160</xdr:rowOff>
        </xdr:from>
        <xdr:to>
          <xdr:col>7</xdr:col>
          <xdr:colOff>30480</xdr:colOff>
          <xdr:row>28</xdr:row>
          <xdr:rowOff>160020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28</xdr:row>
          <xdr:rowOff>137160</xdr:rowOff>
        </xdr:from>
        <xdr:to>
          <xdr:col>7</xdr:col>
          <xdr:colOff>30480</xdr:colOff>
          <xdr:row>29</xdr:row>
          <xdr:rowOff>160020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29</xdr:row>
          <xdr:rowOff>137160</xdr:rowOff>
        </xdr:from>
        <xdr:to>
          <xdr:col>7</xdr:col>
          <xdr:colOff>449580</xdr:colOff>
          <xdr:row>30</xdr:row>
          <xdr:rowOff>160020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30</xdr:row>
          <xdr:rowOff>137160</xdr:rowOff>
        </xdr:from>
        <xdr:to>
          <xdr:col>7</xdr:col>
          <xdr:colOff>30480</xdr:colOff>
          <xdr:row>31</xdr:row>
          <xdr:rowOff>160020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85</xdr:row>
          <xdr:rowOff>0</xdr:rowOff>
        </xdr:from>
        <xdr:to>
          <xdr:col>3</xdr:col>
          <xdr:colOff>762000</xdr:colOff>
          <xdr:row>86</xdr:row>
          <xdr:rowOff>30480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86</xdr:row>
          <xdr:rowOff>22860</xdr:rowOff>
        </xdr:from>
        <xdr:to>
          <xdr:col>4</xdr:col>
          <xdr:colOff>403860</xdr:colOff>
          <xdr:row>87</xdr:row>
          <xdr:rowOff>45720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87</xdr:row>
          <xdr:rowOff>83820</xdr:rowOff>
        </xdr:from>
        <xdr:to>
          <xdr:col>4</xdr:col>
          <xdr:colOff>403860</xdr:colOff>
          <xdr:row>88</xdr:row>
          <xdr:rowOff>114300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88</xdr:row>
          <xdr:rowOff>152400</xdr:rowOff>
        </xdr:from>
        <xdr:to>
          <xdr:col>4</xdr:col>
          <xdr:colOff>403860</xdr:colOff>
          <xdr:row>89</xdr:row>
          <xdr:rowOff>182880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90</xdr:row>
          <xdr:rowOff>30480</xdr:rowOff>
        </xdr:from>
        <xdr:to>
          <xdr:col>4</xdr:col>
          <xdr:colOff>403860</xdr:colOff>
          <xdr:row>91</xdr:row>
          <xdr:rowOff>60960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655320</xdr:colOff>
          <xdr:row>32</xdr:row>
          <xdr:rowOff>175260</xdr:rowOff>
        </xdr:from>
        <xdr:to>
          <xdr:col>8</xdr:col>
          <xdr:colOff>388620</xdr:colOff>
          <xdr:row>34</xdr:row>
          <xdr:rowOff>7620</xdr:rowOff>
        </xdr:to>
        <xdr:sp macro="" textlink="">
          <xdr:nvSpPr>
            <xdr:cNvPr id="34839" name="Option Button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37</xdr:row>
          <xdr:rowOff>175260</xdr:rowOff>
        </xdr:from>
        <xdr:to>
          <xdr:col>5</xdr:col>
          <xdr:colOff>342900</xdr:colOff>
          <xdr:row>39</xdr:row>
          <xdr:rowOff>7620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38</xdr:row>
          <xdr:rowOff>175260</xdr:rowOff>
        </xdr:from>
        <xdr:to>
          <xdr:col>5</xdr:col>
          <xdr:colOff>342900</xdr:colOff>
          <xdr:row>40</xdr:row>
          <xdr:rowOff>7620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39</xdr:row>
          <xdr:rowOff>175260</xdr:rowOff>
        </xdr:from>
        <xdr:to>
          <xdr:col>5</xdr:col>
          <xdr:colOff>342900</xdr:colOff>
          <xdr:row>41</xdr:row>
          <xdr:rowOff>7620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40</xdr:row>
          <xdr:rowOff>175260</xdr:rowOff>
        </xdr:from>
        <xdr:to>
          <xdr:col>5</xdr:col>
          <xdr:colOff>342900</xdr:colOff>
          <xdr:row>42</xdr:row>
          <xdr:rowOff>7620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41</xdr:row>
          <xdr:rowOff>175260</xdr:rowOff>
        </xdr:from>
        <xdr:to>
          <xdr:col>5</xdr:col>
          <xdr:colOff>342900</xdr:colOff>
          <xdr:row>43</xdr:row>
          <xdr:rowOff>7620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22860</xdr:rowOff>
        </xdr:from>
        <xdr:to>
          <xdr:col>7</xdr:col>
          <xdr:colOff>106680</xdr:colOff>
          <xdr:row>132</xdr:row>
          <xdr:rowOff>45720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220980</xdr:colOff>
          <xdr:row>133</xdr:row>
          <xdr:rowOff>68580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373380</xdr:colOff>
          <xdr:row>134</xdr:row>
          <xdr:rowOff>106680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373380</xdr:colOff>
          <xdr:row>135</xdr:row>
          <xdr:rowOff>144780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138</xdr:row>
          <xdr:rowOff>175260</xdr:rowOff>
        </xdr:from>
        <xdr:to>
          <xdr:col>7</xdr:col>
          <xdr:colOff>594360</xdr:colOff>
          <xdr:row>140</xdr:row>
          <xdr:rowOff>7620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138</xdr:row>
          <xdr:rowOff>175260</xdr:rowOff>
        </xdr:from>
        <xdr:to>
          <xdr:col>8</xdr:col>
          <xdr:colOff>426720</xdr:colOff>
          <xdr:row>140</xdr:row>
          <xdr:rowOff>7620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139</xdr:row>
          <xdr:rowOff>182880</xdr:rowOff>
        </xdr:from>
        <xdr:to>
          <xdr:col>7</xdr:col>
          <xdr:colOff>594360</xdr:colOff>
          <xdr:row>141</xdr:row>
          <xdr:rowOff>22860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139</xdr:row>
          <xdr:rowOff>182880</xdr:rowOff>
        </xdr:from>
        <xdr:to>
          <xdr:col>8</xdr:col>
          <xdr:colOff>426720</xdr:colOff>
          <xdr:row>141</xdr:row>
          <xdr:rowOff>22860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140</xdr:row>
          <xdr:rowOff>175260</xdr:rowOff>
        </xdr:from>
        <xdr:to>
          <xdr:col>7</xdr:col>
          <xdr:colOff>594360</xdr:colOff>
          <xdr:row>142</xdr:row>
          <xdr:rowOff>7620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140</xdr:row>
          <xdr:rowOff>175260</xdr:rowOff>
        </xdr:from>
        <xdr:to>
          <xdr:col>8</xdr:col>
          <xdr:colOff>426720</xdr:colOff>
          <xdr:row>142</xdr:row>
          <xdr:rowOff>7620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141</xdr:row>
          <xdr:rowOff>175260</xdr:rowOff>
        </xdr:from>
        <xdr:to>
          <xdr:col>7</xdr:col>
          <xdr:colOff>594360</xdr:colOff>
          <xdr:row>143</xdr:row>
          <xdr:rowOff>7620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141</xdr:row>
          <xdr:rowOff>175260</xdr:rowOff>
        </xdr:from>
        <xdr:to>
          <xdr:col>8</xdr:col>
          <xdr:colOff>426720</xdr:colOff>
          <xdr:row>143</xdr:row>
          <xdr:rowOff>7620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142</xdr:row>
          <xdr:rowOff>175260</xdr:rowOff>
        </xdr:from>
        <xdr:to>
          <xdr:col>7</xdr:col>
          <xdr:colOff>594360</xdr:colOff>
          <xdr:row>144</xdr:row>
          <xdr:rowOff>7620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142</xdr:row>
          <xdr:rowOff>175260</xdr:rowOff>
        </xdr:from>
        <xdr:to>
          <xdr:col>8</xdr:col>
          <xdr:colOff>426720</xdr:colOff>
          <xdr:row>144</xdr:row>
          <xdr:rowOff>7620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143</xdr:row>
          <xdr:rowOff>175260</xdr:rowOff>
        </xdr:from>
        <xdr:to>
          <xdr:col>7</xdr:col>
          <xdr:colOff>594360</xdr:colOff>
          <xdr:row>145</xdr:row>
          <xdr:rowOff>7620</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143</xdr:row>
          <xdr:rowOff>175260</xdr:rowOff>
        </xdr:from>
        <xdr:to>
          <xdr:col>8</xdr:col>
          <xdr:colOff>426720</xdr:colOff>
          <xdr:row>145</xdr:row>
          <xdr:rowOff>7620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153</xdr:row>
          <xdr:rowOff>0</xdr:rowOff>
        </xdr:from>
        <xdr:to>
          <xdr:col>3</xdr:col>
          <xdr:colOff>114300</xdr:colOff>
          <xdr:row>154</xdr:row>
          <xdr:rowOff>22860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153</xdr:row>
          <xdr:rowOff>175260</xdr:rowOff>
        </xdr:from>
        <xdr:to>
          <xdr:col>3</xdr:col>
          <xdr:colOff>525780</xdr:colOff>
          <xdr:row>155</xdr:row>
          <xdr:rowOff>7620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154</xdr:row>
          <xdr:rowOff>182880</xdr:rowOff>
        </xdr:from>
        <xdr:to>
          <xdr:col>5</xdr:col>
          <xdr:colOff>182880</xdr:colOff>
          <xdr:row>156</xdr:row>
          <xdr:rowOff>22860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155</xdr:row>
          <xdr:rowOff>182880</xdr:rowOff>
        </xdr:from>
        <xdr:to>
          <xdr:col>5</xdr:col>
          <xdr:colOff>182880</xdr:colOff>
          <xdr:row>157</xdr:row>
          <xdr:rowOff>22860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156</xdr:row>
          <xdr:rowOff>182880</xdr:rowOff>
        </xdr:from>
        <xdr:to>
          <xdr:col>5</xdr:col>
          <xdr:colOff>182880</xdr:colOff>
          <xdr:row>158</xdr:row>
          <xdr:rowOff>22860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157</xdr:row>
          <xdr:rowOff>175260</xdr:rowOff>
        </xdr:from>
        <xdr:to>
          <xdr:col>5</xdr:col>
          <xdr:colOff>182880</xdr:colOff>
          <xdr:row>159</xdr:row>
          <xdr:rowOff>7620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158</xdr:row>
          <xdr:rowOff>175260</xdr:rowOff>
        </xdr:from>
        <xdr:to>
          <xdr:col>5</xdr:col>
          <xdr:colOff>182880</xdr:colOff>
          <xdr:row>160</xdr:row>
          <xdr:rowOff>7620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160</xdr:row>
          <xdr:rowOff>0</xdr:rowOff>
        </xdr:from>
        <xdr:to>
          <xdr:col>5</xdr:col>
          <xdr:colOff>182880</xdr:colOff>
          <xdr:row>161</xdr:row>
          <xdr:rowOff>30480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160</xdr:row>
          <xdr:rowOff>182880</xdr:rowOff>
        </xdr:from>
        <xdr:to>
          <xdr:col>5</xdr:col>
          <xdr:colOff>182880</xdr:colOff>
          <xdr:row>162</xdr:row>
          <xdr:rowOff>22860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161</xdr:row>
          <xdr:rowOff>175260</xdr:rowOff>
        </xdr:from>
        <xdr:to>
          <xdr:col>5</xdr:col>
          <xdr:colOff>182880</xdr:colOff>
          <xdr:row>163</xdr:row>
          <xdr:rowOff>7620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162</xdr:row>
          <xdr:rowOff>182880</xdr:rowOff>
        </xdr:from>
        <xdr:to>
          <xdr:col>5</xdr:col>
          <xdr:colOff>182880</xdr:colOff>
          <xdr:row>164</xdr:row>
          <xdr:rowOff>22860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32</xdr:row>
          <xdr:rowOff>114300</xdr:rowOff>
        </xdr:from>
        <xdr:to>
          <xdr:col>8</xdr:col>
          <xdr:colOff>403860</xdr:colOff>
          <xdr:row>34</xdr:row>
          <xdr:rowOff>76200</xdr:rowOff>
        </xdr:to>
        <xdr:sp macro="" textlink="">
          <xdr:nvSpPr>
            <xdr:cNvPr id="34874" name="Group Box 58" hidden="1">
              <a:extLst>
                <a:ext uri="{63B3BB69-23CF-44E3-9099-C40C66FF867C}">
                  <a14:compatExt spid="_x0000_s348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441960</xdr:colOff>
          <xdr:row>54</xdr:row>
          <xdr:rowOff>0</xdr:rowOff>
        </xdr:to>
        <xdr:sp macro="" textlink="">
          <xdr:nvSpPr>
            <xdr:cNvPr id="34875" name="Group Box 59" hidden="1">
              <a:extLst>
                <a:ext uri="{63B3BB69-23CF-44E3-9099-C40C66FF867C}">
                  <a14:compatExt spid="_x0000_s34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35</xdr:row>
          <xdr:rowOff>0</xdr:rowOff>
        </xdr:from>
        <xdr:to>
          <xdr:col>5</xdr:col>
          <xdr:colOff>76200</xdr:colOff>
          <xdr:row>36</xdr:row>
          <xdr:rowOff>30480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137160</xdr:colOff>
          <xdr:row>36</xdr:row>
          <xdr:rowOff>30480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182880</xdr:rowOff>
        </xdr:from>
        <xdr:to>
          <xdr:col>7</xdr:col>
          <xdr:colOff>601980</xdr:colOff>
          <xdr:row>34</xdr:row>
          <xdr:rowOff>7620</xdr:rowOff>
        </xdr:to>
        <xdr:sp macro="" textlink="">
          <xdr:nvSpPr>
            <xdr:cNvPr id="34878" name="Option Button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601980</xdr:rowOff>
        </xdr:from>
        <xdr:to>
          <xdr:col>8</xdr:col>
          <xdr:colOff>274320</xdr:colOff>
          <xdr:row>53</xdr:row>
          <xdr:rowOff>944880</xdr:rowOff>
        </xdr:to>
        <xdr:sp macro="" textlink="">
          <xdr:nvSpPr>
            <xdr:cNvPr id="34879" name="Group Box 63" hidden="1">
              <a:extLst>
                <a:ext uri="{63B3BB69-23CF-44E3-9099-C40C66FF867C}">
                  <a14:compatExt spid="_x0000_s348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53</xdr:row>
          <xdr:rowOff>655320</xdr:rowOff>
        </xdr:from>
        <xdr:to>
          <xdr:col>8</xdr:col>
          <xdr:colOff>182880</xdr:colOff>
          <xdr:row>53</xdr:row>
          <xdr:rowOff>868680</xdr:rowOff>
        </xdr:to>
        <xdr:sp macro="" textlink="">
          <xdr:nvSpPr>
            <xdr:cNvPr id="34881" name="Option Button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640080</xdr:colOff>
          <xdr:row>53</xdr:row>
          <xdr:rowOff>640080</xdr:rowOff>
        </xdr:from>
        <xdr:to>
          <xdr:col>7</xdr:col>
          <xdr:colOff>297180</xdr:colOff>
          <xdr:row>53</xdr:row>
          <xdr:rowOff>868680</xdr:rowOff>
        </xdr:to>
        <xdr:sp macro="" textlink="">
          <xdr:nvSpPr>
            <xdr:cNvPr id="34882" name="Option Button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35</xdr:row>
          <xdr:rowOff>0</xdr:rowOff>
        </xdr:from>
        <xdr:to>
          <xdr:col>7</xdr:col>
          <xdr:colOff>259080</xdr:colOff>
          <xdr:row>36</xdr:row>
          <xdr:rowOff>38100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35</xdr:row>
          <xdr:rowOff>0</xdr:rowOff>
        </xdr:from>
        <xdr:to>
          <xdr:col>8</xdr:col>
          <xdr:colOff>327660</xdr:colOff>
          <xdr:row>36</xdr:row>
          <xdr:rowOff>38100</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213360</xdr:colOff>
          <xdr:row>62</xdr:row>
          <xdr:rowOff>22860</xdr:rowOff>
        </xdr:from>
        <xdr:to>
          <xdr:col>14</xdr:col>
          <xdr:colOff>0</xdr:colOff>
          <xdr:row>62</xdr:row>
          <xdr:rowOff>274320</xdr:rowOff>
        </xdr:to>
        <xdr:sp macro="" textlink="">
          <xdr:nvSpPr>
            <xdr:cNvPr id="1190" name="Button 166" hidden="1">
              <a:extLst>
                <a:ext uri="{63B3BB69-23CF-44E3-9099-C40C66FF867C}">
                  <a14:compatExt spid="_x0000_s11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76</xdr:row>
          <xdr:rowOff>30480</xdr:rowOff>
        </xdr:from>
        <xdr:to>
          <xdr:col>14</xdr:col>
          <xdr:colOff>0</xdr:colOff>
          <xdr:row>76</xdr:row>
          <xdr:rowOff>274320</xdr:rowOff>
        </xdr:to>
        <xdr:sp macro="" textlink="">
          <xdr:nvSpPr>
            <xdr:cNvPr id="1191" name="Button 167" hidden="1">
              <a:extLst>
                <a:ext uri="{63B3BB69-23CF-44E3-9099-C40C66FF867C}">
                  <a14:compatExt spid="_x0000_s11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148</xdr:row>
          <xdr:rowOff>45720</xdr:rowOff>
        </xdr:from>
        <xdr:to>
          <xdr:col>13</xdr:col>
          <xdr:colOff>312420</xdr:colOff>
          <xdr:row>148</xdr:row>
          <xdr:rowOff>289560</xdr:rowOff>
        </xdr:to>
        <xdr:sp macro="" textlink="">
          <xdr:nvSpPr>
            <xdr:cNvPr id="1194" name="Button 170" hidden="1">
              <a:extLst>
                <a:ext uri="{63B3BB69-23CF-44E3-9099-C40C66FF867C}">
                  <a14:compatExt spid="_x0000_s11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160</xdr:row>
          <xdr:rowOff>30480</xdr:rowOff>
        </xdr:from>
        <xdr:to>
          <xdr:col>14</xdr:col>
          <xdr:colOff>0</xdr:colOff>
          <xdr:row>160</xdr:row>
          <xdr:rowOff>289560</xdr:rowOff>
        </xdr:to>
        <xdr:sp macro="" textlink="">
          <xdr:nvSpPr>
            <xdr:cNvPr id="1195" name="Button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279" name="Button 255" hidden="1">
              <a:extLst>
                <a:ext uri="{63B3BB69-23CF-44E3-9099-C40C66FF867C}">
                  <a14:compatExt spid="_x0000_s12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294" name="Button 270" hidden="1">
              <a:extLst>
                <a:ext uri="{63B3BB69-23CF-44E3-9099-C40C66FF867C}">
                  <a14:compatExt spid="_x0000_s12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309" name="Button 285" hidden="1">
              <a:extLst>
                <a:ext uri="{63B3BB69-23CF-44E3-9099-C40C66FF867C}">
                  <a14:compatExt spid="_x0000_s130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324" name="Button 300" hidden="1">
              <a:extLst>
                <a:ext uri="{63B3BB69-23CF-44E3-9099-C40C66FF867C}">
                  <a14:compatExt spid="_x0000_s132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35</xdr:row>
          <xdr:rowOff>0</xdr:rowOff>
        </xdr:from>
        <xdr:to>
          <xdr:col>3</xdr:col>
          <xdr:colOff>99060</xdr:colOff>
          <xdr:row>35</xdr:row>
          <xdr:rowOff>0</xdr:rowOff>
        </xdr:to>
        <xdr:sp macro="" textlink="">
          <xdr:nvSpPr>
            <xdr:cNvPr id="1339" name="Button 315" hidden="1">
              <a:extLst>
                <a:ext uri="{63B3BB69-23CF-44E3-9099-C40C66FF867C}">
                  <a14:compatExt spid="_x0000_s13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Civilian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289560</xdr:colOff>
          <xdr:row>35</xdr:row>
          <xdr:rowOff>0</xdr:rowOff>
        </xdr:from>
        <xdr:to>
          <xdr:col>4</xdr:col>
          <xdr:colOff>144780</xdr:colOff>
          <xdr:row>35</xdr:row>
          <xdr:rowOff>0</xdr:rowOff>
        </xdr:to>
        <xdr:sp macro="" textlink="">
          <xdr:nvSpPr>
            <xdr:cNvPr id="1340" name="Button 316" hidden="1">
              <a:extLst>
                <a:ext uri="{63B3BB69-23CF-44E3-9099-C40C66FF867C}">
                  <a14:compatExt spid="_x0000_s134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35</xdr:row>
          <xdr:rowOff>0</xdr:rowOff>
        </xdr:from>
        <xdr:to>
          <xdr:col>14</xdr:col>
          <xdr:colOff>0</xdr:colOff>
          <xdr:row>35</xdr:row>
          <xdr:rowOff>0</xdr:rowOff>
        </xdr:to>
        <xdr:sp macro="" textlink="">
          <xdr:nvSpPr>
            <xdr:cNvPr id="1341" name="Button 317" hidden="1">
              <a:extLst>
                <a:ext uri="{63B3BB69-23CF-44E3-9099-C40C66FF867C}">
                  <a14:compatExt spid="_x0000_s13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35</xdr:row>
          <xdr:rowOff>0</xdr:rowOff>
        </xdr:from>
        <xdr:to>
          <xdr:col>14</xdr:col>
          <xdr:colOff>0</xdr:colOff>
          <xdr:row>35</xdr:row>
          <xdr:rowOff>0</xdr:rowOff>
        </xdr:to>
        <xdr:sp macro="" textlink="">
          <xdr:nvSpPr>
            <xdr:cNvPr id="1342" name="Button 318" hidden="1">
              <a:extLst>
                <a:ext uri="{63B3BB69-23CF-44E3-9099-C40C66FF867C}">
                  <a14:compatExt spid="_x0000_s13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372" name="Button 348" hidden="1">
              <a:extLst>
                <a:ext uri="{63B3BB69-23CF-44E3-9099-C40C66FF867C}">
                  <a14:compatExt spid="_x0000_s13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35</xdr:row>
          <xdr:rowOff>0</xdr:rowOff>
        </xdr:from>
        <xdr:to>
          <xdr:col>14</xdr:col>
          <xdr:colOff>0</xdr:colOff>
          <xdr:row>35</xdr:row>
          <xdr:rowOff>0</xdr:rowOff>
        </xdr:to>
        <xdr:sp macro="" textlink="">
          <xdr:nvSpPr>
            <xdr:cNvPr id="1387" name="Button 363" hidden="1">
              <a:extLst>
                <a:ext uri="{63B3BB69-23CF-44E3-9099-C40C66FF867C}">
                  <a14:compatExt spid="_x0000_s13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35</xdr:row>
          <xdr:rowOff>0</xdr:rowOff>
        </xdr:from>
        <xdr:to>
          <xdr:col>14</xdr:col>
          <xdr:colOff>0</xdr:colOff>
          <xdr:row>35</xdr:row>
          <xdr:rowOff>0</xdr:rowOff>
        </xdr:to>
        <xdr:sp macro="" textlink="">
          <xdr:nvSpPr>
            <xdr:cNvPr id="1402" name="Button 378" hidden="1">
              <a:extLst>
                <a:ext uri="{63B3BB69-23CF-44E3-9099-C40C66FF867C}">
                  <a14:compatExt spid="_x0000_s14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22" name="Button 398" hidden="1">
              <a:extLst>
                <a:ext uri="{63B3BB69-23CF-44E3-9099-C40C66FF867C}">
                  <a14:compatExt spid="_x0000_s14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44" name="Button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59" name="Button 435" hidden="1">
              <a:extLst>
                <a:ext uri="{63B3BB69-23CF-44E3-9099-C40C66FF867C}">
                  <a14:compatExt spid="_x0000_s14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76" name="Button 452" hidden="1">
              <a:extLst>
                <a:ext uri="{63B3BB69-23CF-44E3-9099-C40C66FF867C}">
                  <a14:compatExt spid="_x0000_s14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84" name="Button 460" hidden="1">
              <a:extLst>
                <a:ext uri="{63B3BB69-23CF-44E3-9099-C40C66FF867C}">
                  <a14:compatExt spid="_x0000_s14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198120</xdr:colOff>
          <xdr:row>6</xdr:row>
          <xdr:rowOff>0</xdr:rowOff>
        </xdr:from>
        <xdr:to>
          <xdr:col>14</xdr:col>
          <xdr:colOff>0</xdr:colOff>
          <xdr:row>6</xdr:row>
          <xdr:rowOff>0</xdr:rowOff>
        </xdr:to>
        <xdr:sp macro="" textlink="">
          <xdr:nvSpPr>
            <xdr:cNvPr id="1499" name="Button 475" hidden="1">
              <a:extLst>
                <a:ext uri="{63B3BB69-23CF-44E3-9099-C40C66FF867C}">
                  <a14:compatExt spid="_x0000_s14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49</xdr:row>
          <xdr:rowOff>7620</xdr:rowOff>
        </xdr:from>
        <xdr:to>
          <xdr:col>14</xdr:col>
          <xdr:colOff>0</xdr:colOff>
          <xdr:row>49</xdr:row>
          <xdr:rowOff>274320</xdr:rowOff>
        </xdr:to>
        <xdr:sp macro="" textlink="">
          <xdr:nvSpPr>
            <xdr:cNvPr id="1727" name="Button 703" hidden="1">
              <a:extLst>
                <a:ext uri="{63B3BB69-23CF-44E3-9099-C40C66FF867C}">
                  <a14:compatExt spid="_x0000_s17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213360</xdr:colOff>
          <xdr:row>55</xdr:row>
          <xdr:rowOff>38100</xdr:rowOff>
        </xdr:from>
        <xdr:to>
          <xdr:col>3</xdr:col>
          <xdr:colOff>198120</xdr:colOff>
          <xdr:row>56</xdr:row>
          <xdr:rowOff>121920</xdr:rowOff>
        </xdr:to>
        <xdr:sp macro="" textlink="">
          <xdr:nvSpPr>
            <xdr:cNvPr id="1731" name="Button 707" hidden="1">
              <a:extLst>
                <a:ext uri="{63B3BB69-23CF-44E3-9099-C40C66FF867C}">
                  <a14:compatExt spid="_x0000_s17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213360</xdr:colOff>
          <xdr:row>69</xdr:row>
          <xdr:rowOff>60960</xdr:rowOff>
        </xdr:from>
        <xdr:to>
          <xdr:col>3</xdr:col>
          <xdr:colOff>213360</xdr:colOff>
          <xdr:row>70</xdr:row>
          <xdr:rowOff>121920</xdr:rowOff>
        </xdr:to>
        <xdr:sp macro="" textlink="">
          <xdr:nvSpPr>
            <xdr:cNvPr id="1732" name="Button 708" hidden="1">
              <a:extLst>
                <a:ext uri="{63B3BB69-23CF-44E3-9099-C40C66FF867C}">
                  <a14:compatExt spid="_x0000_s17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220980</xdr:colOff>
          <xdr:row>87</xdr:row>
          <xdr:rowOff>45720</xdr:rowOff>
        </xdr:from>
        <xdr:to>
          <xdr:col>3</xdr:col>
          <xdr:colOff>289560</xdr:colOff>
          <xdr:row>88</xdr:row>
          <xdr:rowOff>137160</xdr:rowOff>
        </xdr:to>
        <xdr:sp macro="" textlink="">
          <xdr:nvSpPr>
            <xdr:cNvPr id="1733" name="Button 709" hidden="1">
              <a:extLst>
                <a:ext uri="{63B3BB69-23CF-44E3-9099-C40C66FF867C}">
                  <a14:compatExt spid="_x0000_s17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213360</xdr:colOff>
          <xdr:row>141</xdr:row>
          <xdr:rowOff>60960</xdr:rowOff>
        </xdr:from>
        <xdr:to>
          <xdr:col>3</xdr:col>
          <xdr:colOff>274320</xdr:colOff>
          <xdr:row>141</xdr:row>
          <xdr:rowOff>335280</xdr:rowOff>
        </xdr:to>
        <xdr:sp macro="" textlink="">
          <xdr:nvSpPr>
            <xdr:cNvPr id="1736" name="Button 712" hidden="1">
              <a:extLst>
                <a:ext uri="{63B3BB69-23CF-44E3-9099-C40C66FF867C}">
                  <a14:compatExt spid="_x0000_s17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154</xdr:row>
          <xdr:rowOff>45720</xdr:rowOff>
        </xdr:from>
        <xdr:to>
          <xdr:col>3</xdr:col>
          <xdr:colOff>251460</xdr:colOff>
          <xdr:row>154</xdr:row>
          <xdr:rowOff>335280</xdr:rowOff>
        </xdr:to>
        <xdr:sp macro="" textlink="">
          <xdr:nvSpPr>
            <xdr:cNvPr id="1737" name="Button 713" hidden="1">
              <a:extLst>
                <a:ext uri="{63B3BB69-23CF-44E3-9099-C40C66FF867C}">
                  <a14:compatExt spid="_x0000_s17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99060</xdr:colOff>
          <xdr:row>5</xdr:row>
          <xdr:rowOff>60960</xdr:rowOff>
        </xdr:from>
        <xdr:to>
          <xdr:col>2</xdr:col>
          <xdr:colOff>266700</xdr:colOff>
          <xdr:row>5</xdr:row>
          <xdr:rowOff>312420</xdr:rowOff>
        </xdr:to>
        <xdr:sp macro="" textlink="">
          <xdr:nvSpPr>
            <xdr:cNvPr id="1738" name="Button 714" hidden="1">
              <a:extLst>
                <a:ext uri="{63B3BB69-23CF-44E3-9099-C40C66FF867C}">
                  <a14:compatExt spid="_x0000_s17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Add Sworn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350520</xdr:colOff>
          <xdr:row>5</xdr:row>
          <xdr:rowOff>45720</xdr:rowOff>
        </xdr:from>
        <xdr:to>
          <xdr:col>4</xdr:col>
          <xdr:colOff>152400</xdr:colOff>
          <xdr:row>5</xdr:row>
          <xdr:rowOff>304800</xdr:rowOff>
        </xdr:to>
        <xdr:sp macro="" textlink="">
          <xdr:nvSpPr>
            <xdr:cNvPr id="1754" name="Button 730" hidden="1">
              <a:extLst>
                <a:ext uri="{63B3BB69-23CF-44E3-9099-C40C66FF867C}">
                  <a14:compatExt spid="_x0000_s17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Add Civilian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213360</xdr:colOff>
          <xdr:row>5</xdr:row>
          <xdr:rowOff>45720</xdr:rowOff>
        </xdr:from>
        <xdr:to>
          <xdr:col>6</xdr:col>
          <xdr:colOff>419100</xdr:colOff>
          <xdr:row>5</xdr:row>
          <xdr:rowOff>304800</xdr:rowOff>
        </xdr:to>
        <xdr:sp macro="" textlink="">
          <xdr:nvSpPr>
            <xdr:cNvPr id="1755" name="Button 731" hidden="1">
              <a:extLst>
                <a:ext uri="{63B3BB69-23CF-44E3-9099-C40C66FF867C}">
                  <a14:compatExt spid="_x0000_s17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Delete Selected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39</xdr:row>
          <xdr:rowOff>160020</xdr:rowOff>
        </xdr:from>
        <xdr:to>
          <xdr:col>2</xdr:col>
          <xdr:colOff>60960</xdr:colOff>
          <xdr:row>40</xdr:row>
          <xdr:rowOff>274320</xdr:rowOff>
        </xdr:to>
        <xdr:sp macro="" textlink="">
          <xdr:nvSpPr>
            <xdr:cNvPr id="1785" name="Button 761" hidden="1">
              <a:extLst>
                <a:ext uri="{63B3BB69-23CF-44E3-9099-C40C66FF867C}">
                  <a14:compatExt spid="_x0000_s17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236220</xdr:colOff>
          <xdr:row>39</xdr:row>
          <xdr:rowOff>160020</xdr:rowOff>
        </xdr:from>
        <xdr:to>
          <xdr:col>3</xdr:col>
          <xdr:colOff>198120</xdr:colOff>
          <xdr:row>40</xdr:row>
          <xdr:rowOff>289560</xdr:rowOff>
        </xdr:to>
        <xdr:sp macro="" textlink="">
          <xdr:nvSpPr>
            <xdr:cNvPr id="1786" name="Button 762" hidden="1">
              <a:extLst>
                <a:ext uri="{63B3BB69-23CF-44E3-9099-C40C66FF867C}">
                  <a14:compatExt spid="_x0000_s17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99060</xdr:colOff>
          <xdr:row>55</xdr:row>
          <xdr:rowOff>45720</xdr:rowOff>
        </xdr:from>
        <xdr:to>
          <xdr:col>2</xdr:col>
          <xdr:colOff>137160</xdr:colOff>
          <xdr:row>56</xdr:row>
          <xdr:rowOff>114300</xdr:rowOff>
        </xdr:to>
        <xdr:sp macro="" textlink="">
          <xdr:nvSpPr>
            <xdr:cNvPr id="1787" name="Button 763" hidden="1">
              <a:extLst>
                <a:ext uri="{63B3BB69-23CF-44E3-9099-C40C66FF867C}">
                  <a14:compatExt spid="_x0000_s17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1"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69</xdr:row>
          <xdr:rowOff>60960</xdr:rowOff>
        </xdr:from>
        <xdr:to>
          <xdr:col>2</xdr:col>
          <xdr:colOff>121920</xdr:colOff>
          <xdr:row>70</xdr:row>
          <xdr:rowOff>137160</xdr:rowOff>
        </xdr:to>
        <xdr:sp macro="" textlink="">
          <xdr:nvSpPr>
            <xdr:cNvPr id="1788" name="Button 764" hidden="1">
              <a:extLst>
                <a:ext uri="{63B3BB69-23CF-44E3-9099-C40C66FF867C}">
                  <a14:compatExt spid="_x0000_s17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87</xdr:row>
          <xdr:rowOff>45720</xdr:rowOff>
        </xdr:from>
        <xdr:to>
          <xdr:col>2</xdr:col>
          <xdr:colOff>144780</xdr:colOff>
          <xdr:row>88</xdr:row>
          <xdr:rowOff>144780</xdr:rowOff>
        </xdr:to>
        <xdr:sp macro="" textlink="">
          <xdr:nvSpPr>
            <xdr:cNvPr id="1790" name="Button 766" hidden="1">
              <a:extLst>
                <a:ext uri="{63B3BB69-23CF-44E3-9099-C40C66FF867C}">
                  <a14:compatExt spid="_x0000_s17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104</xdr:row>
          <xdr:rowOff>144780</xdr:rowOff>
        </xdr:from>
        <xdr:to>
          <xdr:col>2</xdr:col>
          <xdr:colOff>106680</xdr:colOff>
          <xdr:row>105</xdr:row>
          <xdr:rowOff>0</xdr:rowOff>
        </xdr:to>
        <xdr:sp macro="" textlink="">
          <xdr:nvSpPr>
            <xdr:cNvPr id="1792" name="Button 768" hidden="1">
              <a:extLst>
                <a:ext uri="{63B3BB69-23CF-44E3-9099-C40C66FF867C}">
                  <a14:compatExt spid="_x0000_s17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236220</xdr:colOff>
          <xdr:row>104</xdr:row>
          <xdr:rowOff>144780</xdr:rowOff>
        </xdr:from>
        <xdr:to>
          <xdr:col>3</xdr:col>
          <xdr:colOff>251460</xdr:colOff>
          <xdr:row>105</xdr:row>
          <xdr:rowOff>0</xdr:rowOff>
        </xdr:to>
        <xdr:sp macro="" textlink="">
          <xdr:nvSpPr>
            <xdr:cNvPr id="1793" name="Button 769" hidden="1">
              <a:extLst>
                <a:ext uri="{63B3BB69-23CF-44E3-9099-C40C66FF867C}">
                  <a14:compatExt spid="_x0000_s17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141</xdr:row>
          <xdr:rowOff>60960</xdr:rowOff>
        </xdr:from>
        <xdr:to>
          <xdr:col>2</xdr:col>
          <xdr:colOff>152400</xdr:colOff>
          <xdr:row>141</xdr:row>
          <xdr:rowOff>335280</xdr:rowOff>
        </xdr:to>
        <xdr:sp macro="" textlink="">
          <xdr:nvSpPr>
            <xdr:cNvPr id="1795" name="Button 771" hidden="1">
              <a:extLst>
                <a:ext uri="{63B3BB69-23CF-44E3-9099-C40C66FF867C}">
                  <a14:compatExt spid="_x0000_s17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154</xdr:row>
          <xdr:rowOff>45720</xdr:rowOff>
        </xdr:from>
        <xdr:to>
          <xdr:col>2</xdr:col>
          <xdr:colOff>144780</xdr:colOff>
          <xdr:row>154</xdr:row>
          <xdr:rowOff>342900</xdr:rowOff>
        </xdr:to>
        <xdr:sp macro="" textlink="">
          <xdr:nvSpPr>
            <xdr:cNvPr id="1796" name="Button 772" hidden="1">
              <a:extLst>
                <a:ext uri="{63B3BB69-23CF-44E3-9099-C40C66FF867C}">
                  <a14:compatExt spid="_x0000_s17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220980</xdr:colOff>
          <xdr:row>121</xdr:row>
          <xdr:rowOff>45720</xdr:rowOff>
        </xdr:from>
        <xdr:to>
          <xdr:col>3</xdr:col>
          <xdr:colOff>289560</xdr:colOff>
          <xdr:row>122</xdr:row>
          <xdr:rowOff>137160</xdr:rowOff>
        </xdr:to>
        <xdr:sp macro="" textlink="">
          <xdr:nvSpPr>
            <xdr:cNvPr id="1799" name="Button 775" hidden="1">
              <a:extLst>
                <a:ext uri="{63B3BB69-23CF-44E3-9099-C40C66FF867C}">
                  <a14:compatExt spid="_x0000_s17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121</xdr:row>
          <xdr:rowOff>45720</xdr:rowOff>
        </xdr:from>
        <xdr:to>
          <xdr:col>2</xdr:col>
          <xdr:colOff>144780</xdr:colOff>
          <xdr:row>122</xdr:row>
          <xdr:rowOff>144780</xdr:rowOff>
        </xdr:to>
        <xdr:sp macro="" textlink="">
          <xdr:nvSpPr>
            <xdr:cNvPr id="1800" name="Button 776" hidden="1">
              <a:extLst>
                <a:ext uri="{63B3BB69-23CF-44E3-9099-C40C66FF867C}">
                  <a14:compatExt spid="_x0000_s18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133</xdr:row>
          <xdr:rowOff>144780</xdr:rowOff>
        </xdr:from>
        <xdr:to>
          <xdr:col>2</xdr:col>
          <xdr:colOff>106680</xdr:colOff>
          <xdr:row>134</xdr:row>
          <xdr:rowOff>0</xdr:rowOff>
        </xdr:to>
        <xdr:sp macro="" textlink="">
          <xdr:nvSpPr>
            <xdr:cNvPr id="1811" name="Button 787" hidden="1">
              <a:extLst>
                <a:ext uri="{63B3BB69-23CF-44E3-9099-C40C66FF867C}">
                  <a14:compatExt spid="_x0000_s181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236220</xdr:colOff>
          <xdr:row>133</xdr:row>
          <xdr:rowOff>144780</xdr:rowOff>
        </xdr:from>
        <xdr:to>
          <xdr:col>3</xdr:col>
          <xdr:colOff>251460</xdr:colOff>
          <xdr:row>134</xdr:row>
          <xdr:rowOff>0</xdr:rowOff>
        </xdr:to>
        <xdr:sp macro="" textlink="">
          <xdr:nvSpPr>
            <xdr:cNvPr id="1812" name="Button 788" hidden="1">
              <a:extLst>
                <a:ext uri="{63B3BB69-23CF-44E3-9099-C40C66FF867C}">
                  <a14:compatExt spid="_x0000_s181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31</xdr:row>
          <xdr:rowOff>182880</xdr:rowOff>
        </xdr:from>
        <xdr:to>
          <xdr:col>1</xdr:col>
          <xdr:colOff>83820</xdr:colOff>
          <xdr:row>32</xdr:row>
          <xdr:rowOff>236220</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43</xdr:row>
          <xdr:rowOff>68580</xdr:rowOff>
        </xdr:from>
        <xdr:to>
          <xdr:col>1</xdr:col>
          <xdr:colOff>83820</xdr:colOff>
          <xdr:row>44</xdr:row>
          <xdr:rowOff>121920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55</xdr:row>
          <xdr:rowOff>68580</xdr:rowOff>
        </xdr:from>
        <xdr:to>
          <xdr:col>1</xdr:col>
          <xdr:colOff>106680</xdr:colOff>
          <xdr:row>56</xdr:row>
          <xdr:rowOff>121920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31</xdr:row>
          <xdr:rowOff>182880</xdr:rowOff>
        </xdr:from>
        <xdr:to>
          <xdr:col>2</xdr:col>
          <xdr:colOff>0</xdr:colOff>
          <xdr:row>32</xdr:row>
          <xdr:rowOff>236220</xdr:rowOff>
        </xdr:to>
        <xdr:sp macro="" textlink="">
          <xdr:nvSpPr>
            <xdr:cNvPr id="22534" name="Button 6" hidden="1">
              <a:extLst>
                <a:ext uri="{63B3BB69-23CF-44E3-9099-C40C66FF867C}">
                  <a14:compatExt spid="_x0000_s225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43</xdr:row>
          <xdr:rowOff>68580</xdr:rowOff>
        </xdr:from>
        <xdr:to>
          <xdr:col>1</xdr:col>
          <xdr:colOff>1485900</xdr:colOff>
          <xdr:row>44</xdr:row>
          <xdr:rowOff>121920</xdr:rowOff>
        </xdr:to>
        <xdr:sp macro="" textlink="">
          <xdr:nvSpPr>
            <xdr:cNvPr id="22535" name="Button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55</xdr:row>
          <xdr:rowOff>68580</xdr:rowOff>
        </xdr:from>
        <xdr:to>
          <xdr:col>1</xdr:col>
          <xdr:colOff>1485900</xdr:colOff>
          <xdr:row>56</xdr:row>
          <xdr:rowOff>121920</xdr:rowOff>
        </xdr:to>
        <xdr:sp macro="" textlink="">
          <xdr:nvSpPr>
            <xdr:cNvPr id="22536" name="Button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19</xdr:row>
          <xdr:rowOff>106680</xdr:rowOff>
        </xdr:from>
        <xdr:to>
          <xdr:col>1</xdr:col>
          <xdr:colOff>83820</xdr:colOff>
          <xdr:row>20</xdr:row>
          <xdr:rowOff>160020</xdr:rowOff>
        </xdr:to>
        <xdr:sp macro="" textlink="">
          <xdr:nvSpPr>
            <xdr:cNvPr id="22539" name="Button 11" hidden="1">
              <a:extLst>
                <a:ext uri="{63B3BB69-23CF-44E3-9099-C40C66FF867C}">
                  <a14:compatExt spid="_x0000_s225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19</xdr:row>
          <xdr:rowOff>106680</xdr:rowOff>
        </xdr:from>
        <xdr:to>
          <xdr:col>1</xdr:col>
          <xdr:colOff>1485900</xdr:colOff>
          <xdr:row>20</xdr:row>
          <xdr:rowOff>160020</xdr:rowOff>
        </xdr:to>
        <xdr:sp macro="" textlink="">
          <xdr:nvSpPr>
            <xdr:cNvPr id="22540" name="Button 12" hidden="1">
              <a:extLst>
                <a:ext uri="{63B3BB69-23CF-44E3-9099-C40C66FF867C}">
                  <a14:compatExt spid="_x0000_s2254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2541" name="Button 13" hidden="1">
              <a:extLst>
                <a:ext uri="{63B3BB69-23CF-44E3-9099-C40C66FF867C}">
                  <a14:compatExt spid="_x0000_s225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2542" name="Button 14" hidden="1">
              <a:extLst>
                <a:ext uri="{63B3BB69-23CF-44E3-9099-C40C66FF867C}">
                  <a14:compatExt spid="_x0000_s225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xdr:row>
          <xdr:rowOff>22860</xdr:rowOff>
        </xdr:from>
        <xdr:to>
          <xdr:col>10</xdr:col>
          <xdr:colOff>708660</xdr:colOff>
          <xdr:row>13</xdr:row>
          <xdr:rowOff>259080</xdr:rowOff>
        </xdr:to>
        <xdr:sp macro="" textlink="">
          <xdr:nvSpPr>
            <xdr:cNvPr id="22545" name="Button 17"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25</xdr:row>
          <xdr:rowOff>22860</xdr:rowOff>
        </xdr:from>
        <xdr:to>
          <xdr:col>11</xdr:col>
          <xdr:colOff>0</xdr:colOff>
          <xdr:row>25</xdr:row>
          <xdr:rowOff>259080</xdr:rowOff>
        </xdr:to>
        <xdr:sp macro="" textlink="">
          <xdr:nvSpPr>
            <xdr:cNvPr id="22546" name="Button 18"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37</xdr:row>
          <xdr:rowOff>22860</xdr:rowOff>
        </xdr:from>
        <xdr:to>
          <xdr:col>11</xdr:col>
          <xdr:colOff>0</xdr:colOff>
          <xdr:row>37</xdr:row>
          <xdr:rowOff>259080</xdr:rowOff>
        </xdr:to>
        <xdr:sp macro="" textlink="">
          <xdr:nvSpPr>
            <xdr:cNvPr id="22547" name="Button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49</xdr:row>
          <xdr:rowOff>22860</xdr:rowOff>
        </xdr:from>
        <xdr:to>
          <xdr:col>11</xdr:col>
          <xdr:colOff>0</xdr:colOff>
          <xdr:row>49</xdr:row>
          <xdr:rowOff>259080</xdr:rowOff>
        </xdr:to>
        <xdr:sp macro="" textlink="">
          <xdr:nvSpPr>
            <xdr:cNvPr id="22548" name="Button 20" hidden="1">
              <a:extLst>
                <a:ext uri="{63B3BB69-23CF-44E3-9099-C40C66FF867C}">
                  <a14:compatExt spid="_x0000_s2254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61</xdr:row>
          <xdr:rowOff>22860</xdr:rowOff>
        </xdr:from>
        <xdr:to>
          <xdr:col>11</xdr:col>
          <xdr:colOff>0</xdr:colOff>
          <xdr:row>61</xdr:row>
          <xdr:rowOff>259080</xdr:rowOff>
        </xdr:to>
        <xdr:sp macro="" textlink="">
          <xdr:nvSpPr>
            <xdr:cNvPr id="22549" name="Button 21" hidden="1">
              <a:extLst>
                <a:ext uri="{63B3BB69-23CF-44E3-9099-C40C66FF867C}">
                  <a14:compatExt spid="_x0000_s225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136</xdr:row>
          <xdr:rowOff>68580</xdr:rowOff>
        </xdr:from>
        <xdr:to>
          <xdr:col>10</xdr:col>
          <xdr:colOff>556260</xdr:colOff>
          <xdr:row>136</xdr:row>
          <xdr:rowOff>350520</xdr:rowOff>
        </xdr:to>
        <xdr:sp macro="" textlink="">
          <xdr:nvSpPr>
            <xdr:cNvPr id="22695" name="Button 167" hidden="1">
              <a:extLst>
                <a:ext uri="{63B3BB69-23CF-44E3-9099-C40C66FF867C}">
                  <a14:compatExt spid="_x0000_s226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148</xdr:row>
          <xdr:rowOff>30480</xdr:rowOff>
        </xdr:from>
        <xdr:to>
          <xdr:col>10</xdr:col>
          <xdr:colOff>632460</xdr:colOff>
          <xdr:row>148</xdr:row>
          <xdr:rowOff>289560</xdr:rowOff>
        </xdr:to>
        <xdr:sp macro="" textlink="">
          <xdr:nvSpPr>
            <xdr:cNvPr id="22696" name="Button 168" hidden="1">
              <a:extLst>
                <a:ext uri="{63B3BB69-23CF-44E3-9099-C40C66FF867C}">
                  <a14:compatExt spid="_x0000_s226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80</xdr:row>
          <xdr:rowOff>45720</xdr:rowOff>
        </xdr:from>
        <xdr:to>
          <xdr:col>1</xdr:col>
          <xdr:colOff>1813560</xdr:colOff>
          <xdr:row>81</xdr:row>
          <xdr:rowOff>137160</xdr:rowOff>
        </xdr:to>
        <xdr:sp macro="" textlink="">
          <xdr:nvSpPr>
            <xdr:cNvPr id="22697" name="Button 169" hidden="1">
              <a:extLst>
                <a:ext uri="{63B3BB69-23CF-44E3-9099-C40C66FF867C}">
                  <a14:compatExt spid="_x0000_s226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129</xdr:row>
          <xdr:rowOff>60960</xdr:rowOff>
        </xdr:from>
        <xdr:to>
          <xdr:col>1</xdr:col>
          <xdr:colOff>1813560</xdr:colOff>
          <xdr:row>129</xdr:row>
          <xdr:rowOff>335280</xdr:rowOff>
        </xdr:to>
        <xdr:sp macro="" textlink="">
          <xdr:nvSpPr>
            <xdr:cNvPr id="22698" name="Button 170" hidden="1">
              <a:extLst>
                <a:ext uri="{63B3BB69-23CF-44E3-9099-C40C66FF867C}">
                  <a14:compatExt spid="_x0000_s226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142</xdr:row>
          <xdr:rowOff>45720</xdr:rowOff>
        </xdr:from>
        <xdr:to>
          <xdr:col>1</xdr:col>
          <xdr:colOff>1798320</xdr:colOff>
          <xdr:row>142</xdr:row>
          <xdr:rowOff>335280</xdr:rowOff>
        </xdr:to>
        <xdr:sp macro="" textlink="">
          <xdr:nvSpPr>
            <xdr:cNvPr id="22699" name="Button 171" hidden="1">
              <a:extLst>
                <a:ext uri="{63B3BB69-23CF-44E3-9099-C40C66FF867C}">
                  <a14:compatExt spid="_x0000_s226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80</xdr:row>
          <xdr:rowOff>45720</xdr:rowOff>
        </xdr:from>
        <xdr:to>
          <xdr:col>1</xdr:col>
          <xdr:colOff>83820</xdr:colOff>
          <xdr:row>81</xdr:row>
          <xdr:rowOff>144780</xdr:rowOff>
        </xdr:to>
        <xdr:sp macro="" textlink="">
          <xdr:nvSpPr>
            <xdr:cNvPr id="22700" name="Button 172" hidden="1">
              <a:extLst>
                <a:ext uri="{63B3BB69-23CF-44E3-9099-C40C66FF867C}">
                  <a14:compatExt spid="_x0000_s227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97</xdr:row>
          <xdr:rowOff>144780</xdr:rowOff>
        </xdr:from>
        <xdr:to>
          <xdr:col>1</xdr:col>
          <xdr:colOff>106680</xdr:colOff>
          <xdr:row>98</xdr:row>
          <xdr:rowOff>0</xdr:rowOff>
        </xdr:to>
        <xdr:sp macro="" textlink="">
          <xdr:nvSpPr>
            <xdr:cNvPr id="22701" name="Button 173" hidden="1">
              <a:extLst>
                <a:ext uri="{63B3BB69-23CF-44E3-9099-C40C66FF867C}">
                  <a14:compatExt spid="_x0000_s2270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97</xdr:row>
          <xdr:rowOff>144780</xdr:rowOff>
        </xdr:from>
        <xdr:to>
          <xdr:col>1</xdr:col>
          <xdr:colOff>1821180</xdr:colOff>
          <xdr:row>98</xdr:row>
          <xdr:rowOff>0</xdr:rowOff>
        </xdr:to>
        <xdr:sp macro="" textlink="">
          <xdr:nvSpPr>
            <xdr:cNvPr id="22702" name="Button 174" hidden="1">
              <a:extLst>
                <a:ext uri="{63B3BB69-23CF-44E3-9099-C40C66FF867C}">
                  <a14:compatExt spid="_x0000_s227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129</xdr:row>
          <xdr:rowOff>60960</xdr:rowOff>
        </xdr:from>
        <xdr:to>
          <xdr:col>1</xdr:col>
          <xdr:colOff>83820</xdr:colOff>
          <xdr:row>129</xdr:row>
          <xdr:rowOff>335280</xdr:rowOff>
        </xdr:to>
        <xdr:sp macro="" textlink="">
          <xdr:nvSpPr>
            <xdr:cNvPr id="22703" name="Button 175" hidden="1">
              <a:extLst>
                <a:ext uri="{63B3BB69-23CF-44E3-9099-C40C66FF867C}">
                  <a14:compatExt spid="_x0000_s2270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142</xdr:row>
          <xdr:rowOff>45720</xdr:rowOff>
        </xdr:from>
        <xdr:to>
          <xdr:col>1</xdr:col>
          <xdr:colOff>76200</xdr:colOff>
          <xdr:row>142</xdr:row>
          <xdr:rowOff>350520</xdr:rowOff>
        </xdr:to>
        <xdr:sp macro="" textlink="">
          <xdr:nvSpPr>
            <xdr:cNvPr id="22704" name="Button 176" hidden="1">
              <a:extLst>
                <a:ext uri="{63B3BB69-23CF-44E3-9099-C40C66FF867C}">
                  <a14:compatExt spid="_x0000_s2270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110</xdr:row>
          <xdr:rowOff>45720</xdr:rowOff>
        </xdr:from>
        <xdr:to>
          <xdr:col>1</xdr:col>
          <xdr:colOff>1813560</xdr:colOff>
          <xdr:row>111</xdr:row>
          <xdr:rowOff>137160</xdr:rowOff>
        </xdr:to>
        <xdr:sp macro="" textlink="">
          <xdr:nvSpPr>
            <xdr:cNvPr id="22705" name="Button 177" hidden="1">
              <a:extLst>
                <a:ext uri="{63B3BB69-23CF-44E3-9099-C40C66FF867C}">
                  <a14:compatExt spid="_x0000_s2270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110</xdr:row>
          <xdr:rowOff>45720</xdr:rowOff>
        </xdr:from>
        <xdr:to>
          <xdr:col>1</xdr:col>
          <xdr:colOff>83820</xdr:colOff>
          <xdr:row>111</xdr:row>
          <xdr:rowOff>144780</xdr:rowOff>
        </xdr:to>
        <xdr:sp macro="" textlink="">
          <xdr:nvSpPr>
            <xdr:cNvPr id="22706" name="Button 178" hidden="1">
              <a:extLst>
                <a:ext uri="{63B3BB69-23CF-44E3-9099-C40C66FF867C}">
                  <a14:compatExt spid="_x0000_s2270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121</xdr:row>
          <xdr:rowOff>144780</xdr:rowOff>
        </xdr:from>
        <xdr:to>
          <xdr:col>1</xdr:col>
          <xdr:colOff>106680</xdr:colOff>
          <xdr:row>122</xdr:row>
          <xdr:rowOff>0</xdr:rowOff>
        </xdr:to>
        <xdr:sp macro="" textlink="">
          <xdr:nvSpPr>
            <xdr:cNvPr id="22707" name="Button 179" hidden="1">
              <a:extLst>
                <a:ext uri="{63B3BB69-23CF-44E3-9099-C40C66FF867C}">
                  <a14:compatExt spid="_x0000_s2270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121</xdr:row>
          <xdr:rowOff>144780</xdr:rowOff>
        </xdr:from>
        <xdr:to>
          <xdr:col>1</xdr:col>
          <xdr:colOff>1828800</xdr:colOff>
          <xdr:row>122</xdr:row>
          <xdr:rowOff>0</xdr:rowOff>
        </xdr:to>
        <xdr:sp macro="" textlink="">
          <xdr:nvSpPr>
            <xdr:cNvPr id="22708" name="Button 180" hidden="1">
              <a:extLst>
                <a:ext uri="{63B3BB69-23CF-44E3-9099-C40C66FF867C}">
                  <a14:compatExt spid="_x0000_s2270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23553" name="Button 1" hidden="1">
              <a:extLst>
                <a:ext uri="{63B3BB69-23CF-44E3-9099-C40C66FF867C}">
                  <a14:compatExt spid="_x0000_s235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23558" name="Button 6" hidden="1">
              <a:extLst>
                <a:ext uri="{63B3BB69-23CF-44E3-9099-C40C66FF867C}">
                  <a14:compatExt spid="_x0000_s235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23559" name="Button 7" hidden="1">
              <a:extLst>
                <a:ext uri="{63B3BB69-23CF-44E3-9099-C40C66FF867C}">
                  <a14:compatExt spid="_x0000_s235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23560" name="Button 8" hidden="1">
              <a:extLst>
                <a:ext uri="{63B3BB69-23CF-44E3-9099-C40C66FF867C}">
                  <a14:compatExt spid="_x0000_s2356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23563" name="Button 11" hidden="1">
              <a:extLst>
                <a:ext uri="{63B3BB69-23CF-44E3-9099-C40C66FF867C}">
                  <a14:compatExt spid="_x0000_s2356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23564" name="Button 12" hidden="1">
              <a:extLst>
                <a:ext uri="{63B3BB69-23CF-44E3-9099-C40C66FF867C}">
                  <a14:compatExt spid="_x0000_s2356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3565" name="Button 13" hidden="1">
              <a:extLst>
                <a:ext uri="{63B3BB69-23CF-44E3-9099-C40C66FF867C}">
                  <a14:compatExt spid="_x0000_s235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3566" name="Button 14" hidden="1">
              <a:extLst>
                <a:ext uri="{63B3BB69-23CF-44E3-9099-C40C66FF867C}">
                  <a14:compatExt spid="_x0000_s235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23569" name="Button 17" hidden="1">
              <a:extLst>
                <a:ext uri="{63B3BB69-23CF-44E3-9099-C40C66FF867C}">
                  <a14:compatExt spid="_x0000_s2356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23570" name="Button 18" hidden="1">
              <a:extLst>
                <a:ext uri="{63B3BB69-23CF-44E3-9099-C40C66FF867C}">
                  <a14:compatExt spid="_x0000_s2357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23571" name="Button 19" hidden="1">
              <a:extLst>
                <a:ext uri="{63B3BB69-23CF-44E3-9099-C40C66FF867C}">
                  <a14:compatExt spid="_x0000_s2357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23572" name="Button 20" hidden="1">
              <a:extLst>
                <a:ext uri="{63B3BB69-23CF-44E3-9099-C40C66FF867C}">
                  <a14:compatExt spid="_x0000_s235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23573" name="Button 21" hidden="1">
              <a:extLst>
                <a:ext uri="{63B3BB69-23CF-44E3-9099-C40C66FF867C}">
                  <a14:compatExt spid="_x0000_s235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23649" name="Button 97" hidden="1">
              <a:extLst>
                <a:ext uri="{63B3BB69-23CF-44E3-9099-C40C66FF867C}">
                  <a14:compatExt spid="_x0000_s236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23650" name="Button 98" hidden="1">
              <a:extLst>
                <a:ext uri="{63B3BB69-23CF-44E3-9099-C40C66FF867C}">
                  <a14:compatExt spid="_x0000_s2365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23651" name="Button 99" hidden="1">
              <a:extLst>
                <a:ext uri="{63B3BB69-23CF-44E3-9099-C40C66FF867C}">
                  <a14:compatExt spid="_x0000_s2365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23652" name="Button 100" hidden="1">
              <a:extLst>
                <a:ext uri="{63B3BB69-23CF-44E3-9099-C40C66FF867C}">
                  <a14:compatExt spid="_x0000_s236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23653" name="Button 101" hidden="1">
              <a:extLst>
                <a:ext uri="{63B3BB69-23CF-44E3-9099-C40C66FF867C}">
                  <a14:compatExt spid="_x0000_s236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23654" name="Button 102" hidden="1">
              <a:extLst>
                <a:ext uri="{63B3BB69-23CF-44E3-9099-C40C66FF867C}">
                  <a14:compatExt spid="_x0000_s236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23655" name="Button 103" hidden="1">
              <a:extLst>
                <a:ext uri="{63B3BB69-23CF-44E3-9099-C40C66FF867C}">
                  <a14:compatExt spid="_x0000_s236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23656" name="Button 104" hidden="1">
              <a:extLst>
                <a:ext uri="{63B3BB69-23CF-44E3-9099-C40C66FF867C}">
                  <a14:compatExt spid="_x0000_s236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23657" name="Button 105" hidden="1">
              <a:extLst>
                <a:ext uri="{63B3BB69-23CF-44E3-9099-C40C66FF867C}">
                  <a14:compatExt spid="_x0000_s236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23658" name="Button 106" hidden="1">
              <a:extLst>
                <a:ext uri="{63B3BB69-23CF-44E3-9099-C40C66FF867C}">
                  <a14:compatExt spid="_x0000_s236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23659" name="Button 107" hidden="1">
              <a:extLst>
                <a:ext uri="{63B3BB69-23CF-44E3-9099-C40C66FF867C}">
                  <a14:compatExt spid="_x0000_s236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23660" name="Button 108" hidden="1">
              <a:extLst>
                <a:ext uri="{63B3BB69-23CF-44E3-9099-C40C66FF867C}">
                  <a14:compatExt spid="_x0000_s2366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23661" name="Button 109" hidden="1">
              <a:extLst>
                <a:ext uri="{63B3BB69-23CF-44E3-9099-C40C66FF867C}">
                  <a14:compatExt spid="_x0000_s2366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23662" name="Button 110" hidden="1">
              <a:extLst>
                <a:ext uri="{63B3BB69-23CF-44E3-9099-C40C66FF867C}">
                  <a14:compatExt spid="_x0000_s2366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24582" name="Button 6" hidden="1">
              <a:extLst>
                <a:ext uri="{63B3BB69-23CF-44E3-9099-C40C66FF867C}">
                  <a14:compatExt spid="_x0000_s245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24583" name="Button 7" hidden="1">
              <a:extLst>
                <a:ext uri="{63B3BB69-23CF-44E3-9099-C40C66FF867C}">
                  <a14:compatExt spid="_x0000_s245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24584" name="Button 8" hidden="1">
              <a:extLst>
                <a:ext uri="{63B3BB69-23CF-44E3-9099-C40C66FF867C}">
                  <a14:compatExt spid="_x0000_s245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24587" name="Button 11" hidden="1">
              <a:extLst>
                <a:ext uri="{63B3BB69-23CF-44E3-9099-C40C66FF867C}">
                  <a14:compatExt spid="_x0000_s245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24588" name="Button 12" hidden="1">
              <a:extLst>
                <a:ext uri="{63B3BB69-23CF-44E3-9099-C40C66FF867C}">
                  <a14:compatExt spid="_x0000_s245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4589" name="Button 13" hidden="1">
              <a:extLst>
                <a:ext uri="{63B3BB69-23CF-44E3-9099-C40C66FF867C}">
                  <a14:compatExt spid="_x0000_s245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4590" name="Button 14" hidden="1">
              <a:extLst>
                <a:ext uri="{63B3BB69-23CF-44E3-9099-C40C66FF867C}">
                  <a14:compatExt spid="_x0000_s245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24593" name="Button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24594" name="Button 18" hidden="1">
              <a:extLst>
                <a:ext uri="{63B3BB69-23CF-44E3-9099-C40C66FF867C}">
                  <a14:compatExt spid="_x0000_s245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24595" name="Button 19" hidden="1">
              <a:extLst>
                <a:ext uri="{63B3BB69-23CF-44E3-9099-C40C66FF867C}">
                  <a14:compatExt spid="_x0000_s245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24596" name="Button 20" hidden="1">
              <a:extLst>
                <a:ext uri="{63B3BB69-23CF-44E3-9099-C40C66FF867C}">
                  <a14:compatExt spid="_x0000_s245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24597" name="Button 21" hidden="1">
              <a:extLst>
                <a:ext uri="{63B3BB69-23CF-44E3-9099-C40C66FF867C}">
                  <a14:compatExt spid="_x0000_s245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62</xdr:row>
          <xdr:rowOff>68580</xdr:rowOff>
        </xdr:from>
        <xdr:to>
          <xdr:col>1</xdr:col>
          <xdr:colOff>68580</xdr:colOff>
          <xdr:row>63</xdr:row>
          <xdr:rowOff>121920</xdr:rowOff>
        </xdr:to>
        <xdr:sp macro="" textlink="">
          <xdr:nvSpPr>
            <xdr:cNvPr id="24672" name="Button 96" hidden="1">
              <a:extLst>
                <a:ext uri="{63B3BB69-23CF-44E3-9099-C40C66FF867C}">
                  <a14:compatExt spid="_x0000_s246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62</xdr:row>
          <xdr:rowOff>68580</xdr:rowOff>
        </xdr:from>
        <xdr:to>
          <xdr:col>1</xdr:col>
          <xdr:colOff>1485900</xdr:colOff>
          <xdr:row>63</xdr:row>
          <xdr:rowOff>121920</xdr:rowOff>
        </xdr:to>
        <xdr:sp macro="" textlink="">
          <xdr:nvSpPr>
            <xdr:cNvPr id="24673" name="Button 97" hidden="1">
              <a:extLst>
                <a:ext uri="{63B3BB69-23CF-44E3-9099-C40C66FF867C}">
                  <a14:compatExt spid="_x0000_s246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190500</xdr:colOff>
          <xdr:row>67</xdr:row>
          <xdr:rowOff>22860</xdr:rowOff>
        </xdr:from>
        <xdr:to>
          <xdr:col>10</xdr:col>
          <xdr:colOff>731520</xdr:colOff>
          <xdr:row>67</xdr:row>
          <xdr:rowOff>259080</xdr:rowOff>
        </xdr:to>
        <xdr:sp macro="" textlink="">
          <xdr:nvSpPr>
            <xdr:cNvPr id="24674" name="Button 98" hidden="1">
              <a:extLst>
                <a:ext uri="{63B3BB69-23CF-44E3-9099-C40C66FF867C}">
                  <a14:compatExt spid="_x0000_s246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24676" name="Button 100" hidden="1">
              <a:extLst>
                <a:ext uri="{63B3BB69-23CF-44E3-9099-C40C66FF867C}">
                  <a14:compatExt spid="_x0000_s246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24677" name="Button 101" hidden="1">
              <a:extLst>
                <a:ext uri="{63B3BB69-23CF-44E3-9099-C40C66FF867C}">
                  <a14:compatExt spid="_x0000_s2467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24678" name="Button 102" hidden="1">
              <a:extLst>
                <a:ext uri="{63B3BB69-23CF-44E3-9099-C40C66FF867C}">
                  <a14:compatExt spid="_x0000_s246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24679" name="Button 103" hidden="1">
              <a:extLst>
                <a:ext uri="{63B3BB69-23CF-44E3-9099-C40C66FF867C}">
                  <a14:compatExt spid="_x0000_s246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24680" name="Button 104" hidden="1">
              <a:extLst>
                <a:ext uri="{63B3BB69-23CF-44E3-9099-C40C66FF867C}">
                  <a14:compatExt spid="_x0000_s246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24681" name="Button 105" hidden="1">
              <a:extLst>
                <a:ext uri="{63B3BB69-23CF-44E3-9099-C40C66FF867C}">
                  <a14:compatExt spid="_x0000_s246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24682" name="Button 106" hidden="1">
              <a:extLst>
                <a:ext uri="{63B3BB69-23CF-44E3-9099-C40C66FF867C}">
                  <a14:compatExt spid="_x0000_s246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24683" name="Button 107" hidden="1">
              <a:extLst>
                <a:ext uri="{63B3BB69-23CF-44E3-9099-C40C66FF867C}">
                  <a14:compatExt spid="_x0000_s246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24684" name="Button 108" hidden="1">
              <a:extLst>
                <a:ext uri="{63B3BB69-23CF-44E3-9099-C40C66FF867C}">
                  <a14:compatExt spid="_x0000_s246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24685" name="Button 109" hidden="1">
              <a:extLst>
                <a:ext uri="{63B3BB69-23CF-44E3-9099-C40C66FF867C}">
                  <a14:compatExt spid="_x0000_s246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24686" name="Button 110" hidden="1">
              <a:extLst>
                <a:ext uri="{63B3BB69-23CF-44E3-9099-C40C66FF867C}">
                  <a14:compatExt spid="_x0000_s246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24687" name="Button 111" hidden="1">
              <a:extLst>
                <a:ext uri="{63B3BB69-23CF-44E3-9099-C40C66FF867C}">
                  <a14:compatExt spid="_x0000_s246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24688" name="Button 112" hidden="1">
              <a:extLst>
                <a:ext uri="{63B3BB69-23CF-44E3-9099-C40C66FF867C}">
                  <a14:compatExt spid="_x0000_s2468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24689" name="Button 113" hidden="1">
              <a:extLst>
                <a:ext uri="{63B3BB69-23CF-44E3-9099-C40C66FF867C}">
                  <a14:compatExt spid="_x0000_s246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26627" name="Button 3" hidden="1">
              <a:extLst>
                <a:ext uri="{63B3BB69-23CF-44E3-9099-C40C66FF867C}">
                  <a14:compatExt spid="_x0000_s266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26630" name="Button 6" hidden="1">
              <a:extLst>
                <a:ext uri="{63B3BB69-23CF-44E3-9099-C40C66FF867C}">
                  <a14:compatExt spid="_x0000_s266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26631" name="Button 7" hidden="1">
              <a:extLst>
                <a:ext uri="{63B3BB69-23CF-44E3-9099-C40C66FF867C}">
                  <a14:compatExt spid="_x0000_s266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26632" name="Button 8" hidden="1">
              <a:extLst>
                <a:ext uri="{63B3BB69-23CF-44E3-9099-C40C66FF867C}">
                  <a14:compatExt spid="_x0000_s266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26635" name="Button 11" hidden="1">
              <a:extLst>
                <a:ext uri="{63B3BB69-23CF-44E3-9099-C40C66FF867C}">
                  <a14:compatExt spid="_x0000_s266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26636" name="Button 12" hidden="1">
              <a:extLst>
                <a:ext uri="{63B3BB69-23CF-44E3-9099-C40C66FF867C}">
                  <a14:compatExt spid="_x0000_s266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6637" name="Button 13" hidden="1">
              <a:extLst>
                <a:ext uri="{63B3BB69-23CF-44E3-9099-C40C66FF867C}">
                  <a14:compatExt spid="_x0000_s266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6638" name="Button 14" hidden="1">
              <a:extLst>
                <a:ext uri="{63B3BB69-23CF-44E3-9099-C40C66FF867C}">
                  <a14:compatExt spid="_x0000_s266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26641" name="Button 17" hidden="1">
              <a:extLst>
                <a:ext uri="{63B3BB69-23CF-44E3-9099-C40C66FF867C}">
                  <a14:compatExt spid="_x0000_s266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26642" name="Button 18" hidden="1">
              <a:extLst>
                <a:ext uri="{63B3BB69-23CF-44E3-9099-C40C66FF867C}">
                  <a14:compatExt spid="_x0000_s266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26643" name="Button 19" hidden="1">
              <a:extLst>
                <a:ext uri="{63B3BB69-23CF-44E3-9099-C40C66FF867C}">
                  <a14:compatExt spid="_x0000_s266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26644" name="Button 20" hidden="1">
              <a:extLst>
                <a:ext uri="{63B3BB69-23CF-44E3-9099-C40C66FF867C}">
                  <a14:compatExt spid="_x0000_s266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26645" name="Button 21" hidden="1">
              <a:extLst>
                <a:ext uri="{63B3BB69-23CF-44E3-9099-C40C66FF867C}">
                  <a14:compatExt spid="_x0000_s266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26721" name="Button 97" hidden="1">
              <a:extLst>
                <a:ext uri="{63B3BB69-23CF-44E3-9099-C40C66FF867C}">
                  <a14:compatExt spid="_x0000_s267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26722" name="Button 98" hidden="1">
              <a:extLst>
                <a:ext uri="{63B3BB69-23CF-44E3-9099-C40C66FF867C}">
                  <a14:compatExt spid="_x0000_s267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26723" name="Button 99" hidden="1">
              <a:extLst>
                <a:ext uri="{63B3BB69-23CF-44E3-9099-C40C66FF867C}">
                  <a14:compatExt spid="_x0000_s267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26724" name="Button 100" hidden="1">
              <a:extLst>
                <a:ext uri="{63B3BB69-23CF-44E3-9099-C40C66FF867C}">
                  <a14:compatExt spid="_x0000_s2672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26725" name="Button 101" hidden="1">
              <a:extLst>
                <a:ext uri="{63B3BB69-23CF-44E3-9099-C40C66FF867C}">
                  <a14:compatExt spid="_x0000_s267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26726" name="Button 102" hidden="1">
              <a:extLst>
                <a:ext uri="{63B3BB69-23CF-44E3-9099-C40C66FF867C}">
                  <a14:compatExt spid="_x0000_s267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26727" name="Button 103" hidden="1">
              <a:extLst>
                <a:ext uri="{63B3BB69-23CF-44E3-9099-C40C66FF867C}">
                  <a14:compatExt spid="_x0000_s267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26728" name="Button 104" hidden="1">
              <a:extLst>
                <a:ext uri="{63B3BB69-23CF-44E3-9099-C40C66FF867C}">
                  <a14:compatExt spid="_x0000_s267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26729" name="Button 105" hidden="1">
              <a:extLst>
                <a:ext uri="{63B3BB69-23CF-44E3-9099-C40C66FF867C}">
                  <a14:compatExt spid="_x0000_s267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26730" name="Button 106" hidden="1">
              <a:extLst>
                <a:ext uri="{63B3BB69-23CF-44E3-9099-C40C66FF867C}">
                  <a14:compatExt spid="_x0000_s267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26731" name="Button 107" hidden="1">
              <a:extLst>
                <a:ext uri="{63B3BB69-23CF-44E3-9099-C40C66FF867C}">
                  <a14:compatExt spid="_x0000_s267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26732" name="Button 108" hidden="1">
              <a:extLst>
                <a:ext uri="{63B3BB69-23CF-44E3-9099-C40C66FF867C}">
                  <a14:compatExt spid="_x0000_s267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26733" name="Button 109" hidden="1">
              <a:extLst>
                <a:ext uri="{63B3BB69-23CF-44E3-9099-C40C66FF867C}">
                  <a14:compatExt spid="_x0000_s267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26734" name="Button 110" hidden="1">
              <a:extLst>
                <a:ext uri="{63B3BB69-23CF-44E3-9099-C40C66FF867C}">
                  <a14:compatExt spid="_x0000_s267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30723" name="Button 3" hidden="1">
              <a:extLst>
                <a:ext uri="{63B3BB69-23CF-44E3-9099-C40C66FF867C}">
                  <a14:compatExt spid="_x0000_s307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30726" name="Button 6" hidden="1">
              <a:extLst>
                <a:ext uri="{63B3BB69-23CF-44E3-9099-C40C66FF867C}">
                  <a14:compatExt spid="_x0000_s307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30727" name="Button 7" hidden="1">
              <a:extLst>
                <a:ext uri="{63B3BB69-23CF-44E3-9099-C40C66FF867C}">
                  <a14:compatExt spid="_x0000_s307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30728" name="Button 8" hidden="1">
              <a:extLst>
                <a:ext uri="{63B3BB69-23CF-44E3-9099-C40C66FF867C}">
                  <a14:compatExt spid="_x0000_s307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30731" name="Button 11" hidden="1">
              <a:extLst>
                <a:ext uri="{63B3BB69-23CF-44E3-9099-C40C66FF867C}">
                  <a14:compatExt spid="_x0000_s307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30732" name="Button 12" hidden="1">
              <a:extLst>
                <a:ext uri="{63B3BB69-23CF-44E3-9099-C40C66FF867C}">
                  <a14:compatExt spid="_x0000_s3073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30733" name="Button 13" hidden="1">
              <a:extLst>
                <a:ext uri="{63B3BB69-23CF-44E3-9099-C40C66FF867C}">
                  <a14:compatExt spid="_x0000_s3073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30734" name="Button 14" hidden="1">
              <a:extLst>
                <a:ext uri="{63B3BB69-23CF-44E3-9099-C40C66FF867C}">
                  <a14:compatExt spid="_x0000_s307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30737" name="Button 17" hidden="1">
              <a:extLst>
                <a:ext uri="{63B3BB69-23CF-44E3-9099-C40C66FF867C}">
                  <a14:compatExt spid="_x0000_s307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30738" name="Button 18" hidden="1">
              <a:extLst>
                <a:ext uri="{63B3BB69-23CF-44E3-9099-C40C66FF867C}">
                  <a14:compatExt spid="_x0000_s307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30739" name="Button 19" hidden="1">
              <a:extLst>
                <a:ext uri="{63B3BB69-23CF-44E3-9099-C40C66FF867C}">
                  <a14:compatExt spid="_x0000_s307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30740" name="Button 20" hidden="1">
              <a:extLst>
                <a:ext uri="{63B3BB69-23CF-44E3-9099-C40C66FF867C}">
                  <a14:compatExt spid="_x0000_s3074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30741" name="Button 21" hidden="1">
              <a:extLst>
                <a:ext uri="{63B3BB69-23CF-44E3-9099-C40C66FF867C}">
                  <a14:compatExt spid="_x0000_s307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30817" name="Button 97" hidden="1">
              <a:extLst>
                <a:ext uri="{63B3BB69-23CF-44E3-9099-C40C66FF867C}">
                  <a14:compatExt spid="_x0000_s308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30818" name="Button 98" hidden="1">
              <a:extLst>
                <a:ext uri="{63B3BB69-23CF-44E3-9099-C40C66FF867C}">
                  <a14:compatExt spid="_x0000_s308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30819" name="Button 99" hidden="1">
              <a:extLst>
                <a:ext uri="{63B3BB69-23CF-44E3-9099-C40C66FF867C}">
                  <a14:compatExt spid="_x0000_s308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30820" name="Button 100" hidden="1">
              <a:extLst>
                <a:ext uri="{63B3BB69-23CF-44E3-9099-C40C66FF867C}">
                  <a14:compatExt spid="_x0000_s308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30821" name="Button 101" hidden="1">
              <a:extLst>
                <a:ext uri="{63B3BB69-23CF-44E3-9099-C40C66FF867C}">
                  <a14:compatExt spid="_x0000_s3082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30822" name="Button 102" hidden="1">
              <a:extLst>
                <a:ext uri="{63B3BB69-23CF-44E3-9099-C40C66FF867C}">
                  <a14:compatExt spid="_x0000_s3082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30823" name="Button 103" hidden="1">
              <a:extLst>
                <a:ext uri="{63B3BB69-23CF-44E3-9099-C40C66FF867C}">
                  <a14:compatExt spid="_x0000_s3082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30824" name="Button 104" hidden="1">
              <a:extLst>
                <a:ext uri="{63B3BB69-23CF-44E3-9099-C40C66FF867C}">
                  <a14:compatExt spid="_x0000_s3082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30825" name="Button 105" hidden="1">
              <a:extLst>
                <a:ext uri="{63B3BB69-23CF-44E3-9099-C40C66FF867C}">
                  <a14:compatExt spid="_x0000_s308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30826" name="Button 106" hidden="1">
              <a:extLst>
                <a:ext uri="{63B3BB69-23CF-44E3-9099-C40C66FF867C}">
                  <a14:compatExt spid="_x0000_s308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30827" name="Button 107" hidden="1">
              <a:extLst>
                <a:ext uri="{63B3BB69-23CF-44E3-9099-C40C66FF867C}">
                  <a14:compatExt spid="_x0000_s308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30828" name="Button 108" hidden="1">
              <a:extLst>
                <a:ext uri="{63B3BB69-23CF-44E3-9099-C40C66FF867C}">
                  <a14:compatExt spid="_x0000_s308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30829" name="Button 109" hidden="1">
              <a:extLst>
                <a:ext uri="{63B3BB69-23CF-44E3-9099-C40C66FF867C}">
                  <a14:compatExt spid="_x0000_s3082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30830" name="Button 110" hidden="1">
              <a:extLst>
                <a:ext uri="{63B3BB69-23CF-44E3-9099-C40C66FF867C}">
                  <a14:compatExt spid="_x0000_s3083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29</xdr:row>
          <xdr:rowOff>182880</xdr:rowOff>
        </xdr:from>
        <xdr:to>
          <xdr:col>1</xdr:col>
          <xdr:colOff>83820</xdr:colOff>
          <xdr:row>30</xdr:row>
          <xdr:rowOff>236220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40</xdr:row>
          <xdr:rowOff>68580</xdr:rowOff>
        </xdr:from>
        <xdr:to>
          <xdr:col>1</xdr:col>
          <xdr:colOff>83820</xdr:colOff>
          <xdr:row>41</xdr:row>
          <xdr:rowOff>121920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51</xdr:row>
          <xdr:rowOff>68580</xdr:rowOff>
        </xdr:from>
        <xdr:to>
          <xdr:col>1</xdr:col>
          <xdr:colOff>106680</xdr:colOff>
          <xdr:row>52</xdr:row>
          <xdr:rowOff>121920</xdr:rowOff>
        </xdr:to>
        <xdr:sp macro="" textlink="">
          <xdr:nvSpPr>
            <xdr:cNvPr id="28675" name="Button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182880</xdr:rowOff>
        </xdr:from>
        <xdr:to>
          <xdr:col>2</xdr:col>
          <xdr:colOff>0</xdr:colOff>
          <xdr:row>30</xdr:row>
          <xdr:rowOff>236220</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40</xdr:row>
          <xdr:rowOff>68580</xdr:rowOff>
        </xdr:from>
        <xdr:to>
          <xdr:col>1</xdr:col>
          <xdr:colOff>1485900</xdr:colOff>
          <xdr:row>41</xdr:row>
          <xdr:rowOff>121920</xdr:rowOff>
        </xdr:to>
        <xdr:sp macro="" textlink="">
          <xdr:nvSpPr>
            <xdr:cNvPr id="28679" name="Button 7" hidden="1">
              <a:extLst>
                <a:ext uri="{63B3BB69-23CF-44E3-9099-C40C66FF867C}">
                  <a14:compatExt spid="_x0000_s286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51</xdr:row>
          <xdr:rowOff>68580</xdr:rowOff>
        </xdr:from>
        <xdr:to>
          <xdr:col>1</xdr:col>
          <xdr:colOff>1485900</xdr:colOff>
          <xdr:row>52</xdr:row>
          <xdr:rowOff>121920</xdr:rowOff>
        </xdr:to>
        <xdr:sp macro="" textlink="">
          <xdr:nvSpPr>
            <xdr:cNvPr id="28680" name="Button 8" hidden="1">
              <a:extLst>
                <a:ext uri="{63B3BB69-23CF-44E3-9099-C40C66FF867C}">
                  <a14:compatExt spid="_x0000_s286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18</xdr:row>
          <xdr:rowOff>106680</xdr:rowOff>
        </xdr:from>
        <xdr:to>
          <xdr:col>1</xdr:col>
          <xdr:colOff>83820</xdr:colOff>
          <xdr:row>19</xdr:row>
          <xdr:rowOff>160020</xdr:rowOff>
        </xdr:to>
        <xdr:sp macro="" textlink="">
          <xdr:nvSpPr>
            <xdr:cNvPr id="28683" name="Button 11" hidden="1">
              <a:extLst>
                <a:ext uri="{63B3BB69-23CF-44E3-9099-C40C66FF867C}">
                  <a14:compatExt spid="_x0000_s2868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18</xdr:row>
          <xdr:rowOff>106680</xdr:rowOff>
        </xdr:from>
        <xdr:to>
          <xdr:col>1</xdr:col>
          <xdr:colOff>1485900</xdr:colOff>
          <xdr:row>19</xdr:row>
          <xdr:rowOff>160020</xdr:rowOff>
        </xdr:to>
        <xdr:sp macro="" textlink="">
          <xdr:nvSpPr>
            <xdr:cNvPr id="28684" name="Button 12" hidden="1">
              <a:extLst>
                <a:ext uri="{63B3BB69-23CF-44E3-9099-C40C66FF867C}">
                  <a14:compatExt spid="_x0000_s2868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7</xdr:row>
          <xdr:rowOff>106680</xdr:rowOff>
        </xdr:from>
        <xdr:to>
          <xdr:col>1</xdr:col>
          <xdr:colOff>76200</xdr:colOff>
          <xdr:row>8</xdr:row>
          <xdr:rowOff>160020</xdr:rowOff>
        </xdr:to>
        <xdr:sp macro="" textlink="">
          <xdr:nvSpPr>
            <xdr:cNvPr id="28685" name="Button 13" hidden="1">
              <a:extLst>
                <a:ext uri="{63B3BB69-23CF-44E3-9099-C40C66FF867C}">
                  <a14:compatExt spid="_x0000_s2868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xdr:row>
          <xdr:rowOff>106680</xdr:rowOff>
        </xdr:from>
        <xdr:to>
          <xdr:col>1</xdr:col>
          <xdr:colOff>1485900</xdr:colOff>
          <xdr:row>8</xdr:row>
          <xdr:rowOff>160020</xdr:rowOff>
        </xdr:to>
        <xdr:sp macro="" textlink="">
          <xdr:nvSpPr>
            <xdr:cNvPr id="28686" name="Button 14" hidden="1">
              <a:extLst>
                <a:ext uri="{63B3BB69-23CF-44E3-9099-C40C66FF867C}">
                  <a14:compatExt spid="_x0000_s2868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10</xdr:col>
          <xdr:colOff>708660</xdr:colOff>
          <xdr:row>12</xdr:row>
          <xdr:rowOff>259080</xdr:rowOff>
        </xdr:to>
        <xdr:sp macro="" textlink="">
          <xdr:nvSpPr>
            <xdr:cNvPr id="28689" name="Button 17" hidden="1">
              <a:extLst>
                <a:ext uri="{63B3BB69-23CF-44E3-9099-C40C66FF867C}">
                  <a14:compatExt spid="_x0000_s2868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198120</xdr:colOff>
          <xdr:row>23</xdr:row>
          <xdr:rowOff>22860</xdr:rowOff>
        </xdr:from>
        <xdr:to>
          <xdr:col>11</xdr:col>
          <xdr:colOff>0</xdr:colOff>
          <xdr:row>23</xdr:row>
          <xdr:rowOff>259080</xdr:rowOff>
        </xdr:to>
        <xdr:sp macro="" textlink="">
          <xdr:nvSpPr>
            <xdr:cNvPr id="28690" name="Button 18" hidden="1">
              <a:extLst>
                <a:ext uri="{63B3BB69-23CF-44E3-9099-C40C66FF867C}">
                  <a14:compatExt spid="_x0000_s2869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182880</xdr:colOff>
          <xdr:row>34</xdr:row>
          <xdr:rowOff>22860</xdr:rowOff>
        </xdr:from>
        <xdr:to>
          <xdr:col>11</xdr:col>
          <xdr:colOff>0</xdr:colOff>
          <xdr:row>34</xdr:row>
          <xdr:rowOff>259080</xdr:rowOff>
        </xdr:to>
        <xdr:sp macro="" textlink="">
          <xdr:nvSpPr>
            <xdr:cNvPr id="28691" name="Button 19" hidden="1">
              <a:extLst>
                <a:ext uri="{63B3BB69-23CF-44E3-9099-C40C66FF867C}">
                  <a14:compatExt spid="_x0000_s286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45</xdr:row>
          <xdr:rowOff>22860</xdr:rowOff>
        </xdr:from>
        <xdr:to>
          <xdr:col>11</xdr:col>
          <xdr:colOff>0</xdr:colOff>
          <xdr:row>45</xdr:row>
          <xdr:rowOff>259080</xdr:rowOff>
        </xdr:to>
        <xdr:sp macro="" textlink="">
          <xdr:nvSpPr>
            <xdr:cNvPr id="28692" name="Button 20" hidden="1">
              <a:extLst>
                <a:ext uri="{63B3BB69-23CF-44E3-9099-C40C66FF867C}">
                  <a14:compatExt spid="_x0000_s2869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213360</xdr:colOff>
          <xdr:row>56</xdr:row>
          <xdr:rowOff>22860</xdr:rowOff>
        </xdr:from>
        <xdr:to>
          <xdr:col>11</xdr:col>
          <xdr:colOff>0</xdr:colOff>
          <xdr:row>56</xdr:row>
          <xdr:rowOff>259080</xdr:rowOff>
        </xdr:to>
        <xdr:sp macro="" textlink="">
          <xdr:nvSpPr>
            <xdr:cNvPr id="28693" name="Button 21" hidden="1">
              <a:extLst>
                <a:ext uri="{63B3BB69-23CF-44E3-9099-C40C66FF867C}">
                  <a14:compatExt spid="_x0000_s286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327660</xdr:colOff>
          <xdr:row>131</xdr:row>
          <xdr:rowOff>68580</xdr:rowOff>
        </xdr:from>
        <xdr:to>
          <xdr:col>10</xdr:col>
          <xdr:colOff>556260</xdr:colOff>
          <xdr:row>131</xdr:row>
          <xdr:rowOff>350520</xdr:rowOff>
        </xdr:to>
        <xdr:sp macro="" textlink="">
          <xdr:nvSpPr>
            <xdr:cNvPr id="28769" name="Button 97" hidden="1">
              <a:extLst>
                <a:ext uri="{63B3BB69-23CF-44E3-9099-C40C66FF867C}">
                  <a14:compatExt spid="_x0000_s2876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30480</xdr:rowOff>
        </xdr:from>
        <xdr:to>
          <xdr:col>10</xdr:col>
          <xdr:colOff>632460</xdr:colOff>
          <xdr:row>143</xdr:row>
          <xdr:rowOff>289560</xdr:rowOff>
        </xdr:to>
        <xdr:sp macro="" textlink="">
          <xdr:nvSpPr>
            <xdr:cNvPr id="28770" name="Button 98" hidden="1">
              <a:extLst>
                <a:ext uri="{63B3BB69-23CF-44E3-9099-C40C66FF867C}">
                  <a14:compatExt spid="_x0000_s2877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75</xdr:row>
          <xdr:rowOff>45720</xdr:rowOff>
        </xdr:from>
        <xdr:to>
          <xdr:col>1</xdr:col>
          <xdr:colOff>1813560</xdr:colOff>
          <xdr:row>76</xdr:row>
          <xdr:rowOff>137160</xdr:rowOff>
        </xdr:to>
        <xdr:sp macro="" textlink="">
          <xdr:nvSpPr>
            <xdr:cNvPr id="28771" name="Button 99"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121920</xdr:colOff>
          <xdr:row>124</xdr:row>
          <xdr:rowOff>60960</xdr:rowOff>
        </xdr:from>
        <xdr:to>
          <xdr:col>1</xdr:col>
          <xdr:colOff>1813560</xdr:colOff>
          <xdr:row>124</xdr:row>
          <xdr:rowOff>335280</xdr:rowOff>
        </xdr:to>
        <xdr:sp macro="" textlink="">
          <xdr:nvSpPr>
            <xdr:cNvPr id="28772" name="Button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137</xdr:row>
          <xdr:rowOff>45720</xdr:rowOff>
        </xdr:from>
        <xdr:to>
          <xdr:col>1</xdr:col>
          <xdr:colOff>1798320</xdr:colOff>
          <xdr:row>137</xdr:row>
          <xdr:rowOff>335280</xdr:rowOff>
        </xdr:to>
        <xdr:sp macro="" textlink="">
          <xdr:nvSpPr>
            <xdr:cNvPr id="28773" name="Button 101" hidden="1">
              <a:extLst>
                <a:ext uri="{63B3BB69-23CF-44E3-9099-C40C66FF867C}">
                  <a14:compatExt spid="_x0000_s287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75</xdr:row>
          <xdr:rowOff>45720</xdr:rowOff>
        </xdr:from>
        <xdr:to>
          <xdr:col>1</xdr:col>
          <xdr:colOff>83820</xdr:colOff>
          <xdr:row>76</xdr:row>
          <xdr:rowOff>144780</xdr:rowOff>
        </xdr:to>
        <xdr:sp macro="" textlink="">
          <xdr:nvSpPr>
            <xdr:cNvPr id="28774" name="Button 102" hidden="1">
              <a:extLst>
                <a:ext uri="{63B3BB69-23CF-44E3-9099-C40C66FF867C}">
                  <a14:compatExt spid="_x0000_s2877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92</xdr:row>
          <xdr:rowOff>144780</xdr:rowOff>
        </xdr:from>
        <xdr:to>
          <xdr:col>1</xdr:col>
          <xdr:colOff>106680</xdr:colOff>
          <xdr:row>93</xdr:row>
          <xdr:rowOff>0</xdr:rowOff>
        </xdr:to>
        <xdr:sp macro="" textlink="">
          <xdr:nvSpPr>
            <xdr:cNvPr id="28775" name="Button 103" hidden="1">
              <a:extLst>
                <a:ext uri="{63B3BB69-23CF-44E3-9099-C40C66FF867C}">
                  <a14:compatExt spid="_x0000_s2877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92</xdr:row>
          <xdr:rowOff>144780</xdr:rowOff>
        </xdr:from>
        <xdr:to>
          <xdr:col>1</xdr:col>
          <xdr:colOff>1821180</xdr:colOff>
          <xdr:row>93</xdr:row>
          <xdr:rowOff>0</xdr:rowOff>
        </xdr:to>
        <xdr:sp macro="" textlink="">
          <xdr:nvSpPr>
            <xdr:cNvPr id="28776" name="Button 104" hidden="1">
              <a:extLst>
                <a:ext uri="{63B3BB69-23CF-44E3-9099-C40C66FF867C}">
                  <a14:compatExt spid="_x0000_s2877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124</xdr:row>
          <xdr:rowOff>60960</xdr:rowOff>
        </xdr:from>
        <xdr:to>
          <xdr:col>1</xdr:col>
          <xdr:colOff>83820</xdr:colOff>
          <xdr:row>124</xdr:row>
          <xdr:rowOff>335280</xdr:rowOff>
        </xdr:to>
        <xdr:sp macro="" textlink="">
          <xdr:nvSpPr>
            <xdr:cNvPr id="28777" name="Button 105" hidden="1">
              <a:extLst>
                <a:ext uri="{63B3BB69-23CF-44E3-9099-C40C66FF867C}">
                  <a14:compatExt spid="_x0000_s2877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137</xdr:row>
          <xdr:rowOff>45720</xdr:rowOff>
        </xdr:from>
        <xdr:to>
          <xdr:col>1</xdr:col>
          <xdr:colOff>76200</xdr:colOff>
          <xdr:row>137</xdr:row>
          <xdr:rowOff>350520</xdr:rowOff>
        </xdr:to>
        <xdr:sp macro="" textlink="">
          <xdr:nvSpPr>
            <xdr:cNvPr id="28778" name="Button 106" hidden="1">
              <a:extLst>
                <a:ext uri="{63B3BB69-23CF-44E3-9099-C40C66FF867C}">
                  <a14:compatExt spid="_x0000_s287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137160</xdr:colOff>
          <xdr:row>105</xdr:row>
          <xdr:rowOff>45720</xdr:rowOff>
        </xdr:from>
        <xdr:to>
          <xdr:col>1</xdr:col>
          <xdr:colOff>1813560</xdr:colOff>
          <xdr:row>106</xdr:row>
          <xdr:rowOff>137160</xdr:rowOff>
        </xdr:to>
        <xdr:sp macro="" textlink="">
          <xdr:nvSpPr>
            <xdr:cNvPr id="28779" name="Button 107" hidden="1">
              <a:extLst>
                <a:ext uri="{63B3BB69-23CF-44E3-9099-C40C66FF867C}">
                  <a14:compatExt spid="_x0000_s287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105</xdr:row>
          <xdr:rowOff>45720</xdr:rowOff>
        </xdr:from>
        <xdr:to>
          <xdr:col>1</xdr:col>
          <xdr:colOff>83820</xdr:colOff>
          <xdr:row>106</xdr:row>
          <xdr:rowOff>144780</xdr:rowOff>
        </xdr:to>
        <xdr:sp macro="" textlink="">
          <xdr:nvSpPr>
            <xdr:cNvPr id="28780" name="Button 108" hidden="1">
              <a:extLst>
                <a:ext uri="{63B3BB69-23CF-44E3-9099-C40C66FF867C}">
                  <a14:compatExt spid="_x0000_s287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116</xdr:row>
          <xdr:rowOff>144780</xdr:rowOff>
        </xdr:from>
        <xdr:to>
          <xdr:col>1</xdr:col>
          <xdr:colOff>106680</xdr:colOff>
          <xdr:row>117</xdr:row>
          <xdr:rowOff>0</xdr:rowOff>
        </xdr:to>
        <xdr:sp macro="" textlink="">
          <xdr:nvSpPr>
            <xdr:cNvPr id="28781" name="Button 109" hidden="1">
              <a:extLst>
                <a:ext uri="{63B3BB69-23CF-44E3-9099-C40C66FF867C}">
                  <a14:compatExt spid="_x0000_s287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144780</xdr:colOff>
          <xdr:row>116</xdr:row>
          <xdr:rowOff>144780</xdr:rowOff>
        </xdr:from>
        <xdr:to>
          <xdr:col>1</xdr:col>
          <xdr:colOff>1828800</xdr:colOff>
          <xdr:row>117</xdr:row>
          <xdr:rowOff>0</xdr:rowOff>
        </xdr:to>
        <xdr:sp macro="" textlink="">
          <xdr:nvSpPr>
            <xdr:cNvPr id="28782" name="Button 110" hidden="1">
              <a:extLst>
                <a:ext uri="{63B3BB69-23CF-44E3-9099-C40C66FF867C}">
                  <a14:compatExt spid="_x0000_s2878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Delete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 Type="http://schemas.openxmlformats.org/officeDocument/2006/relationships/vmlDrawing" Target="../drawings/vmlDrawing10.vml"/><Relationship Id="rId21" Type="http://schemas.openxmlformats.org/officeDocument/2006/relationships/ctrlProp" Target="../ctrlProps/ctrlProp303.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omments" Target="../comments8.xml"/><Relationship Id="rId2" Type="http://schemas.openxmlformats.org/officeDocument/2006/relationships/drawing" Target="../drawings/drawing10.xml"/><Relationship Id="rId16" Type="http://schemas.openxmlformats.org/officeDocument/2006/relationships/ctrlProp" Target="../ctrlProps/ctrlProp298.xml"/><Relationship Id="rId20" Type="http://schemas.openxmlformats.org/officeDocument/2006/relationships/ctrlProp" Target="../ctrlProps/ctrlProp302.xml"/><Relationship Id="rId29" Type="http://schemas.openxmlformats.org/officeDocument/2006/relationships/ctrlProp" Target="../ctrlProps/ctrlProp311.xml"/><Relationship Id="rId1" Type="http://schemas.openxmlformats.org/officeDocument/2006/relationships/printerSettings" Target="../printerSettings/printerSettings10.bin"/><Relationship Id="rId6" Type="http://schemas.openxmlformats.org/officeDocument/2006/relationships/ctrlProp" Target="../ctrlProps/ctrlProp288.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5" Type="http://schemas.openxmlformats.org/officeDocument/2006/relationships/ctrlProp" Target="../ctrlProps/ctrlProp287.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10" Type="http://schemas.openxmlformats.org/officeDocument/2006/relationships/ctrlProp" Target="../ctrlProps/ctrlProp292.xml"/><Relationship Id="rId19" Type="http://schemas.openxmlformats.org/officeDocument/2006/relationships/ctrlProp" Target="../ctrlProps/ctrlProp301.xml"/><Relationship Id="rId31" Type="http://schemas.openxmlformats.org/officeDocument/2006/relationships/ctrlProp" Target="../ctrlProps/ctrlProp313.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26" Type="http://schemas.openxmlformats.org/officeDocument/2006/relationships/ctrlProp" Target="../ctrlProps/ctrlProp337.xml"/><Relationship Id="rId3" Type="http://schemas.openxmlformats.org/officeDocument/2006/relationships/vmlDrawing" Target="../drawings/vmlDrawing11.vml"/><Relationship Id="rId21" Type="http://schemas.openxmlformats.org/officeDocument/2006/relationships/ctrlProp" Target="../ctrlProps/ctrlProp332.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5" Type="http://schemas.openxmlformats.org/officeDocument/2006/relationships/ctrlProp" Target="../ctrlProps/ctrlProp336.xml"/><Relationship Id="rId33" Type="http://schemas.openxmlformats.org/officeDocument/2006/relationships/comments" Target="../comments9.xml"/><Relationship Id="rId2" Type="http://schemas.openxmlformats.org/officeDocument/2006/relationships/drawing" Target="../drawings/drawing11.xml"/><Relationship Id="rId16" Type="http://schemas.openxmlformats.org/officeDocument/2006/relationships/ctrlProp" Target="../ctrlProps/ctrlProp327.xml"/><Relationship Id="rId20" Type="http://schemas.openxmlformats.org/officeDocument/2006/relationships/ctrlProp" Target="../ctrlProps/ctrlProp331.xml"/><Relationship Id="rId29" Type="http://schemas.openxmlformats.org/officeDocument/2006/relationships/ctrlProp" Target="../ctrlProps/ctrlProp340.xml"/><Relationship Id="rId1" Type="http://schemas.openxmlformats.org/officeDocument/2006/relationships/printerSettings" Target="../printerSettings/printerSettings11.bin"/><Relationship Id="rId6" Type="http://schemas.openxmlformats.org/officeDocument/2006/relationships/ctrlProp" Target="../ctrlProps/ctrlProp317.xml"/><Relationship Id="rId11" Type="http://schemas.openxmlformats.org/officeDocument/2006/relationships/ctrlProp" Target="../ctrlProps/ctrlProp322.xml"/><Relationship Id="rId24" Type="http://schemas.openxmlformats.org/officeDocument/2006/relationships/ctrlProp" Target="../ctrlProps/ctrlProp335.xml"/><Relationship Id="rId32" Type="http://schemas.openxmlformats.org/officeDocument/2006/relationships/ctrlProp" Target="../ctrlProps/ctrlProp343.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trlProp" Target="../ctrlProps/ctrlProp334.xml"/><Relationship Id="rId28" Type="http://schemas.openxmlformats.org/officeDocument/2006/relationships/ctrlProp" Target="../ctrlProps/ctrlProp339.xml"/><Relationship Id="rId10" Type="http://schemas.openxmlformats.org/officeDocument/2006/relationships/ctrlProp" Target="../ctrlProps/ctrlProp321.xml"/><Relationship Id="rId19" Type="http://schemas.openxmlformats.org/officeDocument/2006/relationships/ctrlProp" Target="../ctrlProps/ctrlProp330.xml"/><Relationship Id="rId31" Type="http://schemas.openxmlformats.org/officeDocument/2006/relationships/ctrlProp" Target="../ctrlProps/ctrlProp342.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 Id="rId27" Type="http://schemas.openxmlformats.org/officeDocument/2006/relationships/ctrlProp" Target="../ctrlProps/ctrlProp338.xml"/><Relationship Id="rId30" Type="http://schemas.openxmlformats.org/officeDocument/2006/relationships/ctrlProp" Target="../ctrlProps/ctrlProp34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3" Type="http://schemas.openxmlformats.org/officeDocument/2006/relationships/vmlDrawing" Target="../drawings/vmlDrawing3.v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omments" Target="../comments1.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2" Type="http://schemas.openxmlformats.org/officeDocument/2006/relationships/drawing" Target="../drawings/drawing3.xml"/><Relationship Id="rId16" Type="http://schemas.openxmlformats.org/officeDocument/2006/relationships/ctrlProp" Target="../ctrlProps/ctrlProp78.xml"/><Relationship Id="rId20" Type="http://schemas.openxmlformats.org/officeDocument/2006/relationships/ctrlProp" Target="../ctrlProps/ctrlProp82.xml"/><Relationship Id="rId29" Type="http://schemas.openxmlformats.org/officeDocument/2006/relationships/ctrlProp" Target="../ctrlProps/ctrlProp91.xml"/><Relationship Id="rId41" Type="http://schemas.openxmlformats.org/officeDocument/2006/relationships/ctrlProp" Target="../ctrlProps/ctrlProp103.xml"/><Relationship Id="rId1" Type="http://schemas.openxmlformats.org/officeDocument/2006/relationships/printerSettings" Target="../printerSettings/printerSettings3.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4" Type="http://schemas.openxmlformats.org/officeDocument/2006/relationships/ctrlProp" Target="../ctrlProps/ctrlProp106.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 Type="http://schemas.openxmlformats.org/officeDocument/2006/relationships/vmlDrawing" Target="../drawings/vmlDrawing4.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omments" Target="../comments2.xml"/><Relationship Id="rId2" Type="http://schemas.openxmlformats.org/officeDocument/2006/relationships/drawing" Target="../drawings/drawing4.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4.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10" Type="http://schemas.openxmlformats.org/officeDocument/2006/relationships/ctrlProp" Target="../ctrlProps/ctrlProp115.xml"/><Relationship Id="rId19" Type="http://schemas.openxmlformats.org/officeDocument/2006/relationships/ctrlProp" Target="../ctrlProps/ctrlProp124.xml"/><Relationship Id="rId31" Type="http://schemas.openxmlformats.org/officeDocument/2006/relationships/ctrlProp" Target="../ctrlProps/ctrlProp136.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2.xml"/><Relationship Id="rId13" Type="http://schemas.openxmlformats.org/officeDocument/2006/relationships/ctrlProp" Target="../ctrlProps/ctrlProp147.xml"/><Relationship Id="rId18" Type="http://schemas.openxmlformats.org/officeDocument/2006/relationships/ctrlProp" Target="../ctrlProps/ctrlProp152.xml"/><Relationship Id="rId26" Type="http://schemas.openxmlformats.org/officeDocument/2006/relationships/ctrlProp" Target="../ctrlProps/ctrlProp160.xml"/><Relationship Id="rId3" Type="http://schemas.openxmlformats.org/officeDocument/2006/relationships/vmlDrawing" Target="../drawings/vmlDrawing5.vml"/><Relationship Id="rId21" Type="http://schemas.openxmlformats.org/officeDocument/2006/relationships/ctrlProp" Target="../ctrlProps/ctrlProp155.xml"/><Relationship Id="rId7" Type="http://schemas.openxmlformats.org/officeDocument/2006/relationships/ctrlProp" Target="../ctrlProps/ctrlProp141.x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omments" Target="../comments3.xml"/><Relationship Id="rId2" Type="http://schemas.openxmlformats.org/officeDocument/2006/relationships/drawing" Target="../drawings/drawing5.xml"/><Relationship Id="rId16" Type="http://schemas.openxmlformats.org/officeDocument/2006/relationships/ctrlProp" Target="../ctrlProps/ctrlProp150.xml"/><Relationship Id="rId20" Type="http://schemas.openxmlformats.org/officeDocument/2006/relationships/ctrlProp" Target="../ctrlProps/ctrlProp154.xml"/><Relationship Id="rId29" Type="http://schemas.openxmlformats.org/officeDocument/2006/relationships/ctrlProp" Target="../ctrlProps/ctrlProp163.xml"/><Relationship Id="rId1" Type="http://schemas.openxmlformats.org/officeDocument/2006/relationships/printerSettings" Target="../printerSettings/printerSettings5.bin"/><Relationship Id="rId6" Type="http://schemas.openxmlformats.org/officeDocument/2006/relationships/ctrlProp" Target="../ctrlProps/ctrlProp140.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5" Type="http://schemas.openxmlformats.org/officeDocument/2006/relationships/ctrlProp" Target="../ctrlProps/ctrlProp139.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10" Type="http://schemas.openxmlformats.org/officeDocument/2006/relationships/ctrlProp" Target="../ctrlProps/ctrlProp144.xml"/><Relationship Id="rId19" Type="http://schemas.openxmlformats.org/officeDocument/2006/relationships/ctrlProp" Target="../ctrlProps/ctrlProp153.xml"/><Relationship Id="rId31" Type="http://schemas.openxmlformats.org/officeDocument/2006/relationships/ctrlProp" Target="../ctrlProps/ctrlProp165.xml"/><Relationship Id="rId4" Type="http://schemas.openxmlformats.org/officeDocument/2006/relationships/ctrlProp" Target="../ctrlProps/ctrlProp138.xml"/><Relationship Id="rId9" Type="http://schemas.openxmlformats.org/officeDocument/2006/relationships/ctrlProp" Target="../ctrlProps/ctrlProp14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 Type="http://schemas.openxmlformats.org/officeDocument/2006/relationships/vmlDrawing" Target="../drawings/vmlDrawing6.v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2" Type="http://schemas.openxmlformats.org/officeDocument/2006/relationships/drawing" Target="../drawings/drawing6.xml"/><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printerSettings" Target="../printerSettings/printerSettings6.bin"/><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omments" Target="../comments4.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ctrlProp" Target="../ctrlProps/ctrlProp167.x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26" Type="http://schemas.openxmlformats.org/officeDocument/2006/relationships/ctrlProp" Target="../ctrlProps/ctrlProp221.xml"/><Relationship Id="rId3" Type="http://schemas.openxmlformats.org/officeDocument/2006/relationships/vmlDrawing" Target="../drawings/vmlDrawing7.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5" Type="http://schemas.openxmlformats.org/officeDocument/2006/relationships/ctrlProp" Target="../ctrlProps/ctrlProp220.xml"/><Relationship Id="rId33" Type="http://schemas.openxmlformats.org/officeDocument/2006/relationships/comments" Target="../comments5.xml"/><Relationship Id="rId2" Type="http://schemas.openxmlformats.org/officeDocument/2006/relationships/drawing" Target="../drawings/drawing7.xml"/><Relationship Id="rId16" Type="http://schemas.openxmlformats.org/officeDocument/2006/relationships/ctrlProp" Target="../ctrlProps/ctrlProp211.xml"/><Relationship Id="rId20" Type="http://schemas.openxmlformats.org/officeDocument/2006/relationships/ctrlProp" Target="../ctrlProps/ctrlProp215.xml"/><Relationship Id="rId29" Type="http://schemas.openxmlformats.org/officeDocument/2006/relationships/ctrlProp" Target="../ctrlProps/ctrlProp224.xml"/><Relationship Id="rId1" Type="http://schemas.openxmlformats.org/officeDocument/2006/relationships/printerSettings" Target="../printerSettings/printerSettings7.bin"/><Relationship Id="rId6" Type="http://schemas.openxmlformats.org/officeDocument/2006/relationships/ctrlProp" Target="../ctrlProps/ctrlProp201.xml"/><Relationship Id="rId11" Type="http://schemas.openxmlformats.org/officeDocument/2006/relationships/ctrlProp" Target="../ctrlProps/ctrlProp206.xml"/><Relationship Id="rId24" Type="http://schemas.openxmlformats.org/officeDocument/2006/relationships/ctrlProp" Target="../ctrlProps/ctrlProp219.xml"/><Relationship Id="rId32" Type="http://schemas.openxmlformats.org/officeDocument/2006/relationships/ctrlProp" Target="../ctrlProps/ctrlProp227.xml"/><Relationship Id="rId5" Type="http://schemas.openxmlformats.org/officeDocument/2006/relationships/ctrlProp" Target="../ctrlProps/ctrlProp200.xml"/><Relationship Id="rId15" Type="http://schemas.openxmlformats.org/officeDocument/2006/relationships/ctrlProp" Target="../ctrlProps/ctrlProp210.xml"/><Relationship Id="rId23" Type="http://schemas.openxmlformats.org/officeDocument/2006/relationships/ctrlProp" Target="../ctrlProps/ctrlProp218.xml"/><Relationship Id="rId28" Type="http://schemas.openxmlformats.org/officeDocument/2006/relationships/ctrlProp" Target="../ctrlProps/ctrlProp223.xml"/><Relationship Id="rId10" Type="http://schemas.openxmlformats.org/officeDocument/2006/relationships/ctrlProp" Target="../ctrlProps/ctrlProp205.xml"/><Relationship Id="rId19" Type="http://schemas.openxmlformats.org/officeDocument/2006/relationships/ctrlProp" Target="../ctrlProps/ctrlProp214.xml"/><Relationship Id="rId31" Type="http://schemas.openxmlformats.org/officeDocument/2006/relationships/ctrlProp" Target="../ctrlProps/ctrlProp226.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 Id="rId22" Type="http://schemas.openxmlformats.org/officeDocument/2006/relationships/ctrlProp" Target="../ctrlProps/ctrlProp217.xml"/><Relationship Id="rId27" Type="http://schemas.openxmlformats.org/officeDocument/2006/relationships/ctrlProp" Target="../ctrlProps/ctrlProp222.xml"/><Relationship Id="rId30" Type="http://schemas.openxmlformats.org/officeDocument/2006/relationships/ctrlProp" Target="../ctrlProps/ctrlProp2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 Type="http://schemas.openxmlformats.org/officeDocument/2006/relationships/vmlDrawing" Target="../drawings/vmlDrawing8.vml"/><Relationship Id="rId21" Type="http://schemas.openxmlformats.org/officeDocument/2006/relationships/ctrlProp" Target="../ctrlProps/ctrlProp245.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33" Type="http://schemas.openxmlformats.org/officeDocument/2006/relationships/comments" Target="../comments6.xml"/><Relationship Id="rId2" Type="http://schemas.openxmlformats.org/officeDocument/2006/relationships/drawing" Target="../drawings/drawing8.xml"/><Relationship Id="rId16" Type="http://schemas.openxmlformats.org/officeDocument/2006/relationships/ctrlProp" Target="../ctrlProps/ctrlProp240.xml"/><Relationship Id="rId20" Type="http://schemas.openxmlformats.org/officeDocument/2006/relationships/ctrlProp" Target="../ctrlProps/ctrlProp244.xml"/><Relationship Id="rId29" Type="http://schemas.openxmlformats.org/officeDocument/2006/relationships/ctrlProp" Target="../ctrlProps/ctrlProp253.xml"/><Relationship Id="rId1" Type="http://schemas.openxmlformats.org/officeDocument/2006/relationships/printerSettings" Target="../printerSettings/printerSettings8.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32" Type="http://schemas.openxmlformats.org/officeDocument/2006/relationships/ctrlProp" Target="../ctrlProps/ctrlProp256.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28" Type="http://schemas.openxmlformats.org/officeDocument/2006/relationships/ctrlProp" Target="../ctrlProps/ctrlProp252.xml"/><Relationship Id="rId10" Type="http://schemas.openxmlformats.org/officeDocument/2006/relationships/ctrlProp" Target="../ctrlProps/ctrlProp234.xml"/><Relationship Id="rId19" Type="http://schemas.openxmlformats.org/officeDocument/2006/relationships/ctrlProp" Target="../ctrlProps/ctrlProp243.xml"/><Relationship Id="rId31" Type="http://schemas.openxmlformats.org/officeDocument/2006/relationships/ctrlProp" Target="../ctrlProps/ctrlProp255.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 Id="rId30" Type="http://schemas.openxmlformats.org/officeDocument/2006/relationships/ctrlProp" Target="../ctrlProps/ctrlProp2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1.xml"/><Relationship Id="rId13" Type="http://schemas.openxmlformats.org/officeDocument/2006/relationships/ctrlProp" Target="../ctrlProps/ctrlProp266.xml"/><Relationship Id="rId18" Type="http://schemas.openxmlformats.org/officeDocument/2006/relationships/ctrlProp" Target="../ctrlProps/ctrlProp271.xml"/><Relationship Id="rId26" Type="http://schemas.openxmlformats.org/officeDocument/2006/relationships/ctrlProp" Target="../ctrlProps/ctrlProp279.xml"/><Relationship Id="rId3" Type="http://schemas.openxmlformats.org/officeDocument/2006/relationships/vmlDrawing" Target="../drawings/vmlDrawing9.vml"/><Relationship Id="rId21" Type="http://schemas.openxmlformats.org/officeDocument/2006/relationships/ctrlProp" Target="../ctrlProps/ctrlProp274.xml"/><Relationship Id="rId7" Type="http://schemas.openxmlformats.org/officeDocument/2006/relationships/ctrlProp" Target="../ctrlProps/ctrlProp260.xml"/><Relationship Id="rId12" Type="http://schemas.openxmlformats.org/officeDocument/2006/relationships/ctrlProp" Target="../ctrlProps/ctrlProp265.xml"/><Relationship Id="rId17" Type="http://schemas.openxmlformats.org/officeDocument/2006/relationships/ctrlProp" Target="../ctrlProps/ctrlProp270.xml"/><Relationship Id="rId25" Type="http://schemas.openxmlformats.org/officeDocument/2006/relationships/ctrlProp" Target="../ctrlProps/ctrlProp278.xml"/><Relationship Id="rId33" Type="http://schemas.openxmlformats.org/officeDocument/2006/relationships/comments" Target="../comments7.xml"/><Relationship Id="rId2" Type="http://schemas.openxmlformats.org/officeDocument/2006/relationships/drawing" Target="../drawings/drawing9.xml"/><Relationship Id="rId16" Type="http://schemas.openxmlformats.org/officeDocument/2006/relationships/ctrlProp" Target="../ctrlProps/ctrlProp269.xml"/><Relationship Id="rId20" Type="http://schemas.openxmlformats.org/officeDocument/2006/relationships/ctrlProp" Target="../ctrlProps/ctrlProp273.xml"/><Relationship Id="rId29" Type="http://schemas.openxmlformats.org/officeDocument/2006/relationships/ctrlProp" Target="../ctrlProps/ctrlProp282.xml"/><Relationship Id="rId1" Type="http://schemas.openxmlformats.org/officeDocument/2006/relationships/printerSettings" Target="../printerSettings/printerSettings9.bin"/><Relationship Id="rId6" Type="http://schemas.openxmlformats.org/officeDocument/2006/relationships/ctrlProp" Target="../ctrlProps/ctrlProp259.xml"/><Relationship Id="rId11" Type="http://schemas.openxmlformats.org/officeDocument/2006/relationships/ctrlProp" Target="../ctrlProps/ctrlProp264.xml"/><Relationship Id="rId24" Type="http://schemas.openxmlformats.org/officeDocument/2006/relationships/ctrlProp" Target="../ctrlProps/ctrlProp277.xml"/><Relationship Id="rId32" Type="http://schemas.openxmlformats.org/officeDocument/2006/relationships/ctrlProp" Target="../ctrlProps/ctrlProp285.xml"/><Relationship Id="rId5" Type="http://schemas.openxmlformats.org/officeDocument/2006/relationships/ctrlProp" Target="../ctrlProps/ctrlProp258.xml"/><Relationship Id="rId15" Type="http://schemas.openxmlformats.org/officeDocument/2006/relationships/ctrlProp" Target="../ctrlProps/ctrlProp268.xml"/><Relationship Id="rId23" Type="http://schemas.openxmlformats.org/officeDocument/2006/relationships/ctrlProp" Target="../ctrlProps/ctrlProp276.xml"/><Relationship Id="rId28" Type="http://schemas.openxmlformats.org/officeDocument/2006/relationships/ctrlProp" Target="../ctrlProps/ctrlProp281.xml"/><Relationship Id="rId10" Type="http://schemas.openxmlformats.org/officeDocument/2006/relationships/ctrlProp" Target="../ctrlProps/ctrlProp263.xml"/><Relationship Id="rId19" Type="http://schemas.openxmlformats.org/officeDocument/2006/relationships/ctrlProp" Target="../ctrlProps/ctrlProp272.xml"/><Relationship Id="rId31" Type="http://schemas.openxmlformats.org/officeDocument/2006/relationships/ctrlProp" Target="../ctrlProps/ctrlProp284.xml"/><Relationship Id="rId4" Type="http://schemas.openxmlformats.org/officeDocument/2006/relationships/ctrlProp" Target="../ctrlProps/ctrlProp257.xml"/><Relationship Id="rId9" Type="http://schemas.openxmlformats.org/officeDocument/2006/relationships/ctrlProp" Target="../ctrlProps/ctrlProp262.xml"/><Relationship Id="rId14" Type="http://schemas.openxmlformats.org/officeDocument/2006/relationships/ctrlProp" Target="../ctrlProps/ctrlProp267.xml"/><Relationship Id="rId22" Type="http://schemas.openxmlformats.org/officeDocument/2006/relationships/ctrlProp" Target="../ctrlProps/ctrlProp275.xml"/><Relationship Id="rId27" Type="http://schemas.openxmlformats.org/officeDocument/2006/relationships/ctrlProp" Target="../ctrlProps/ctrlProp280.xml"/><Relationship Id="rId30"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6"/>
  <sheetViews>
    <sheetView tabSelected="1" zoomScaleNormal="100" workbookViewId="0">
      <selection sqref="A1:K1"/>
    </sheetView>
  </sheetViews>
  <sheetFormatPr defaultRowHeight="14.4" x14ac:dyDescent="0.3"/>
  <cols>
    <col min="1" max="1" width="18.88671875" customWidth="1"/>
    <col min="2" max="2" width="9.109375" customWidth="1"/>
    <col min="10" max="10" width="15.33203125" customWidth="1"/>
    <col min="11" max="11" width="13.5546875" customWidth="1"/>
  </cols>
  <sheetData>
    <row r="1" spans="1:12" ht="31.2" x14ac:dyDescent="0.3">
      <c r="A1" s="346" t="s">
        <v>277</v>
      </c>
      <c r="B1" s="346"/>
      <c r="C1" s="346"/>
      <c r="D1" s="346"/>
      <c r="E1" s="346"/>
      <c r="F1" s="346"/>
      <c r="G1" s="346"/>
      <c r="H1" s="346"/>
      <c r="I1" s="346"/>
      <c r="J1" s="346"/>
      <c r="K1" s="346"/>
    </row>
    <row r="2" spans="1:12" ht="21" x14ac:dyDescent="0.3">
      <c r="A2" s="347" t="s">
        <v>62</v>
      </c>
      <c r="B2" s="347"/>
      <c r="C2" s="347"/>
      <c r="D2" s="347"/>
      <c r="E2" s="347"/>
      <c r="F2" s="347"/>
      <c r="G2" s="347"/>
      <c r="H2" s="347"/>
      <c r="I2" s="347"/>
      <c r="J2" s="347"/>
      <c r="K2" s="347"/>
    </row>
    <row r="3" spans="1:12" s="46" customFormat="1" ht="235.5" customHeight="1" x14ac:dyDescent="0.3">
      <c r="A3" s="349" t="s">
        <v>107</v>
      </c>
      <c r="B3" s="350"/>
      <c r="C3" s="350"/>
      <c r="D3" s="350"/>
      <c r="E3" s="350"/>
      <c r="F3" s="350"/>
      <c r="G3" s="350"/>
      <c r="H3" s="350"/>
      <c r="I3" s="350"/>
      <c r="J3" s="350"/>
      <c r="K3" s="351"/>
    </row>
    <row r="4" spans="1:12" s="46" customFormat="1" ht="195" customHeight="1" x14ac:dyDescent="0.3">
      <c r="A4" s="354"/>
      <c r="B4" s="355"/>
      <c r="C4" s="355"/>
      <c r="D4" s="355"/>
      <c r="E4" s="355"/>
      <c r="F4" s="70"/>
      <c r="G4" s="352" t="s">
        <v>114</v>
      </c>
      <c r="H4" s="352"/>
      <c r="I4" s="352"/>
      <c r="J4" s="352"/>
      <c r="K4" s="353"/>
    </row>
    <row r="5" spans="1:12" x14ac:dyDescent="0.3">
      <c r="A5" s="336" t="s">
        <v>1</v>
      </c>
      <c r="B5" s="336"/>
      <c r="C5" s="336"/>
      <c r="D5" s="336"/>
      <c r="E5" s="336"/>
      <c r="F5" s="335"/>
      <c r="G5" s="335"/>
      <c r="H5" s="335"/>
      <c r="I5" s="335"/>
      <c r="J5" s="335"/>
      <c r="K5" s="335"/>
    </row>
    <row r="6" spans="1:12" ht="37.5" customHeight="1" x14ac:dyDescent="0.3">
      <c r="A6" s="348" t="s">
        <v>2</v>
      </c>
      <c r="B6" s="348"/>
      <c r="C6" s="348"/>
      <c r="D6" s="348"/>
      <c r="E6" s="348"/>
      <c r="F6" s="348"/>
      <c r="G6" s="348"/>
      <c r="H6" s="348"/>
      <c r="I6" s="348"/>
      <c r="J6" s="348"/>
      <c r="K6" s="348"/>
      <c r="L6" s="1"/>
    </row>
    <row r="7" spans="1:12" x14ac:dyDescent="0.3">
      <c r="A7" s="335" t="s">
        <v>80</v>
      </c>
      <c r="B7" s="335"/>
      <c r="C7" s="335"/>
      <c r="D7" s="335"/>
      <c r="E7" s="335"/>
      <c r="F7" s="335"/>
      <c r="G7" s="335"/>
      <c r="H7" s="335"/>
      <c r="I7" s="335"/>
      <c r="J7" s="335"/>
      <c r="K7" s="335"/>
      <c r="L7" s="1"/>
    </row>
    <row r="8" spans="1:12" ht="217.5" customHeight="1" x14ac:dyDescent="0.3">
      <c r="A8" s="326" t="s">
        <v>272</v>
      </c>
      <c r="B8" s="327"/>
      <c r="C8" s="327"/>
      <c r="D8" s="327"/>
      <c r="E8" s="327"/>
      <c r="F8" s="327"/>
      <c r="G8" s="327"/>
      <c r="H8" s="327"/>
      <c r="I8" s="327"/>
      <c r="J8" s="327"/>
      <c r="K8" s="328"/>
      <c r="L8" s="1"/>
    </row>
    <row r="9" spans="1:12" s="116" customFormat="1" ht="217.5" customHeight="1" x14ac:dyDescent="0.3">
      <c r="A9" s="329"/>
      <c r="B9" s="330"/>
      <c r="C9" s="330"/>
      <c r="D9" s="330"/>
      <c r="E9" s="330"/>
      <c r="F9" s="330"/>
      <c r="G9" s="330"/>
      <c r="H9" s="330"/>
      <c r="I9" s="330"/>
      <c r="J9" s="330"/>
      <c r="K9" s="331"/>
      <c r="L9" s="1"/>
    </row>
    <row r="10" spans="1:12" s="116" customFormat="1" x14ac:dyDescent="0.3">
      <c r="A10" s="339" t="s">
        <v>254</v>
      </c>
      <c r="B10" s="340"/>
      <c r="C10" s="341"/>
      <c r="D10" s="341"/>
      <c r="E10" s="341"/>
      <c r="F10" s="340"/>
      <c r="G10" s="340"/>
      <c r="H10" s="340"/>
      <c r="I10" s="340"/>
      <c r="J10" s="340"/>
      <c r="K10" s="342"/>
      <c r="L10" s="1"/>
    </row>
    <row r="11" spans="1:12" s="116" customFormat="1" x14ac:dyDescent="0.3">
      <c r="A11" s="266" t="s">
        <v>255</v>
      </c>
      <c r="B11" s="265" t="s">
        <v>256</v>
      </c>
      <c r="C11" s="343"/>
      <c r="D11" s="344"/>
      <c r="E11" s="345"/>
      <c r="F11" s="264" t="s">
        <v>257</v>
      </c>
      <c r="G11" s="359"/>
      <c r="H11" s="360"/>
      <c r="I11" s="361"/>
      <c r="J11" s="263" t="s">
        <v>258</v>
      </c>
      <c r="K11" s="267"/>
      <c r="L11" s="1"/>
    </row>
    <row r="12" spans="1:12" s="116" customFormat="1" ht="15" customHeight="1" x14ac:dyDescent="0.3">
      <c r="A12" s="266" t="s">
        <v>259</v>
      </c>
      <c r="B12" s="362"/>
      <c r="C12" s="363"/>
      <c r="D12" s="364" t="s">
        <v>260</v>
      </c>
      <c r="E12" s="365"/>
      <c r="F12" s="358"/>
      <c r="G12" s="358"/>
      <c r="H12" s="366" t="s">
        <v>261</v>
      </c>
      <c r="I12" s="367"/>
      <c r="J12" s="358"/>
      <c r="K12" s="358"/>
      <c r="L12" s="1"/>
    </row>
    <row r="13" spans="1:12" x14ac:dyDescent="0.3">
      <c r="A13" s="335" t="s">
        <v>100</v>
      </c>
      <c r="B13" s="335"/>
      <c r="C13" s="336"/>
      <c r="D13" s="336"/>
      <c r="E13" s="336"/>
      <c r="F13" s="336"/>
      <c r="G13" s="336"/>
      <c r="H13" s="335"/>
      <c r="I13" s="335"/>
      <c r="J13" s="336"/>
      <c r="K13" s="336"/>
    </row>
    <row r="14" spans="1:12" x14ac:dyDescent="0.3">
      <c r="A14" s="7" t="s">
        <v>57</v>
      </c>
      <c r="B14" s="58" t="s">
        <v>56</v>
      </c>
      <c r="C14" s="59"/>
      <c r="D14" s="59"/>
      <c r="E14" s="59"/>
      <c r="F14" s="59"/>
      <c r="G14" s="59"/>
      <c r="H14" s="59"/>
      <c r="I14" s="59"/>
      <c r="J14" s="63" t="s">
        <v>42</v>
      </c>
      <c r="K14" s="62" t="s">
        <v>89</v>
      </c>
    </row>
    <row r="15" spans="1:12" s="116" customFormat="1" x14ac:dyDescent="0.3">
      <c r="A15" s="117" t="s">
        <v>166</v>
      </c>
      <c r="B15" s="332" t="s">
        <v>167</v>
      </c>
      <c r="C15" s="333"/>
      <c r="D15" s="333"/>
      <c r="E15" s="333"/>
      <c r="F15" s="333"/>
      <c r="G15" s="333"/>
      <c r="H15" s="333"/>
      <c r="I15" s="334"/>
      <c r="J15" s="118"/>
      <c r="K15" s="119"/>
    </row>
    <row r="16" spans="1:12" x14ac:dyDescent="0.3">
      <c r="A16" s="8">
        <v>1</v>
      </c>
      <c r="B16" s="337" t="s">
        <v>113</v>
      </c>
      <c r="C16" s="338"/>
      <c r="D16" s="338"/>
      <c r="E16" s="338"/>
      <c r="F16" s="338"/>
      <c r="G16" s="338"/>
      <c r="H16" s="338"/>
      <c r="I16" s="338"/>
      <c r="J16" s="60" t="s">
        <v>43</v>
      </c>
      <c r="K16" s="64" t="s">
        <v>90</v>
      </c>
    </row>
    <row r="17" spans="1:18" ht="15" customHeight="1" x14ac:dyDescent="0.3">
      <c r="A17" s="9">
        <v>2</v>
      </c>
      <c r="B17" s="332" t="s">
        <v>171</v>
      </c>
      <c r="C17" s="333"/>
      <c r="D17" s="333"/>
      <c r="E17" s="333"/>
      <c r="F17" s="333"/>
      <c r="G17" s="333"/>
      <c r="H17" s="333"/>
      <c r="I17" s="334"/>
      <c r="J17" s="61"/>
      <c r="K17" s="65" t="s">
        <v>91</v>
      </c>
      <c r="M17" s="3"/>
      <c r="N17" s="3"/>
      <c r="O17" s="3"/>
      <c r="P17" s="3"/>
      <c r="Q17" s="3"/>
      <c r="R17" s="3"/>
    </row>
    <row r="18" spans="1:18" ht="15" customHeight="1" x14ac:dyDescent="0.3">
      <c r="A18" s="8">
        <v>3</v>
      </c>
      <c r="B18" s="332" t="s">
        <v>108</v>
      </c>
      <c r="C18" s="333"/>
      <c r="D18" s="333"/>
      <c r="E18" s="333"/>
      <c r="F18" s="333"/>
      <c r="G18" s="333"/>
      <c r="H18" s="333"/>
      <c r="I18" s="334"/>
      <c r="J18" s="60" t="s">
        <v>58</v>
      </c>
      <c r="K18" s="64" t="s">
        <v>91</v>
      </c>
    </row>
    <row r="19" spans="1:18" ht="15" customHeight="1" x14ac:dyDescent="0.3">
      <c r="A19" s="9">
        <v>4</v>
      </c>
      <c r="B19" s="332" t="s">
        <v>243</v>
      </c>
      <c r="C19" s="333"/>
      <c r="D19" s="333"/>
      <c r="E19" s="333"/>
      <c r="F19" s="333"/>
      <c r="G19" s="333"/>
      <c r="H19" s="333"/>
      <c r="I19" s="334"/>
      <c r="J19" s="61" t="s">
        <v>58</v>
      </c>
      <c r="K19" s="65" t="s">
        <v>92</v>
      </c>
    </row>
    <row r="20" spans="1:18" ht="14.25" customHeight="1" x14ac:dyDescent="0.3">
      <c r="A20" s="9">
        <v>5</v>
      </c>
      <c r="B20" s="332" t="s">
        <v>269</v>
      </c>
      <c r="C20" s="333"/>
      <c r="D20" s="333"/>
      <c r="E20" s="333"/>
      <c r="F20" s="333"/>
      <c r="G20" s="333"/>
      <c r="H20" s="333"/>
      <c r="I20" s="334"/>
      <c r="J20" s="61" t="s">
        <v>59</v>
      </c>
      <c r="K20" s="65" t="s">
        <v>93</v>
      </c>
    </row>
    <row r="21" spans="1:18" x14ac:dyDescent="0.3">
      <c r="A21" s="8">
        <v>6</v>
      </c>
      <c r="B21" s="332" t="s">
        <v>109</v>
      </c>
      <c r="C21" s="333"/>
      <c r="D21" s="333"/>
      <c r="E21" s="333"/>
      <c r="F21" s="333"/>
      <c r="G21" s="333"/>
      <c r="H21" s="333"/>
      <c r="I21" s="334"/>
      <c r="J21" s="60" t="s">
        <v>60</v>
      </c>
      <c r="K21" s="64" t="s">
        <v>94</v>
      </c>
    </row>
    <row r="22" spans="1:18" ht="15" customHeight="1" x14ac:dyDescent="0.3">
      <c r="A22" s="9">
        <v>7</v>
      </c>
      <c r="B22" s="332" t="s">
        <v>110</v>
      </c>
      <c r="C22" s="333"/>
      <c r="D22" s="333"/>
      <c r="E22" s="333"/>
      <c r="F22" s="333"/>
      <c r="G22" s="333"/>
      <c r="H22" s="333"/>
      <c r="I22" s="334"/>
      <c r="J22" s="61" t="s">
        <v>60</v>
      </c>
      <c r="K22" s="65" t="s">
        <v>94</v>
      </c>
    </row>
    <row r="23" spans="1:18" ht="15" customHeight="1" x14ac:dyDescent="0.3">
      <c r="A23" s="8">
        <v>8</v>
      </c>
      <c r="B23" s="332" t="s">
        <v>242</v>
      </c>
      <c r="C23" s="333"/>
      <c r="D23" s="333"/>
      <c r="E23" s="333"/>
      <c r="F23" s="333"/>
      <c r="G23" s="333"/>
      <c r="H23" s="333"/>
      <c r="I23" s="334"/>
      <c r="J23" s="60" t="s">
        <v>61</v>
      </c>
      <c r="K23" s="64" t="s">
        <v>241</v>
      </c>
    </row>
    <row r="24" spans="1:18" ht="15" customHeight="1" x14ac:dyDescent="0.3">
      <c r="A24" s="9">
        <v>9</v>
      </c>
      <c r="B24" s="332" t="s">
        <v>168</v>
      </c>
      <c r="C24" s="333"/>
      <c r="D24" s="333"/>
      <c r="E24" s="333"/>
      <c r="F24" s="333"/>
      <c r="G24" s="333"/>
      <c r="H24" s="333"/>
      <c r="I24" s="334"/>
      <c r="J24" s="61" t="s">
        <v>61</v>
      </c>
      <c r="K24" s="65" t="s">
        <v>95</v>
      </c>
    </row>
    <row r="25" spans="1:18" x14ac:dyDescent="0.3">
      <c r="A25" s="9"/>
      <c r="B25" s="332" t="s">
        <v>70</v>
      </c>
      <c r="C25" s="333"/>
      <c r="D25" s="333"/>
      <c r="E25" s="333"/>
      <c r="F25" s="333"/>
      <c r="G25" s="333"/>
      <c r="H25" s="333"/>
      <c r="I25" s="334"/>
      <c r="J25" s="61"/>
      <c r="K25" s="65"/>
    </row>
    <row r="26" spans="1:18" x14ac:dyDescent="0.3">
      <c r="A26" s="335" t="s">
        <v>83</v>
      </c>
      <c r="B26" s="335"/>
      <c r="C26" s="335"/>
      <c r="D26" s="335"/>
      <c r="E26" s="335"/>
      <c r="F26" s="335"/>
      <c r="G26" s="335"/>
      <c r="H26" s="335"/>
      <c r="I26" s="335"/>
      <c r="J26" s="335"/>
      <c r="K26" s="335"/>
    </row>
    <row r="27" spans="1:18" ht="63" customHeight="1" x14ac:dyDescent="0.3">
      <c r="A27" s="10" t="s">
        <v>0</v>
      </c>
      <c r="B27" s="348" t="s">
        <v>117</v>
      </c>
      <c r="C27" s="348"/>
      <c r="D27" s="348"/>
      <c r="E27" s="348"/>
      <c r="F27" s="348"/>
      <c r="G27" s="348"/>
      <c r="H27" s="348"/>
      <c r="I27" s="348"/>
      <c r="J27" s="348"/>
      <c r="K27" s="348"/>
      <c r="L27" s="6"/>
    </row>
    <row r="28" spans="1:18" ht="51" customHeight="1" x14ac:dyDescent="0.3">
      <c r="A28" s="11" t="s">
        <v>4</v>
      </c>
      <c r="B28" s="357" t="s">
        <v>97</v>
      </c>
      <c r="C28" s="357"/>
      <c r="D28" s="357"/>
      <c r="E28" s="357"/>
      <c r="F28" s="357"/>
      <c r="G28" s="357"/>
      <c r="H28" s="357"/>
      <c r="I28" s="357"/>
      <c r="J28" s="357"/>
      <c r="K28" s="357"/>
      <c r="L28" s="2"/>
    </row>
    <row r="29" spans="1:18" ht="135.75" customHeight="1" x14ac:dyDescent="0.3">
      <c r="A29" s="10" t="s">
        <v>5</v>
      </c>
      <c r="B29" s="348" t="s">
        <v>273</v>
      </c>
      <c r="C29" s="348"/>
      <c r="D29" s="348"/>
      <c r="E29" s="348"/>
      <c r="F29" s="348"/>
      <c r="G29" s="348"/>
      <c r="H29" s="348"/>
      <c r="I29" s="348"/>
      <c r="J29" s="348"/>
      <c r="K29" s="348"/>
      <c r="L29" s="2"/>
    </row>
    <row r="30" spans="1:18" ht="86.25" customHeight="1" x14ac:dyDescent="0.3">
      <c r="A30" s="11" t="s">
        <v>6</v>
      </c>
      <c r="B30" s="357" t="s">
        <v>275</v>
      </c>
      <c r="C30" s="357"/>
      <c r="D30" s="357"/>
      <c r="E30" s="357"/>
      <c r="F30" s="357"/>
      <c r="G30" s="357"/>
      <c r="H30" s="357"/>
      <c r="I30" s="357"/>
      <c r="J30" s="357"/>
      <c r="K30" s="357"/>
      <c r="L30" s="2"/>
    </row>
    <row r="31" spans="1:18" ht="50.25" customHeight="1" x14ac:dyDescent="0.3">
      <c r="A31" s="10" t="s">
        <v>7</v>
      </c>
      <c r="B31" s="348" t="s">
        <v>98</v>
      </c>
      <c r="C31" s="348"/>
      <c r="D31" s="348"/>
      <c r="E31" s="348"/>
      <c r="F31" s="348"/>
      <c r="G31" s="348"/>
      <c r="H31" s="348"/>
      <c r="I31" s="348"/>
      <c r="J31" s="348"/>
      <c r="K31" s="348"/>
      <c r="L31" s="2"/>
    </row>
    <row r="32" spans="1:18" ht="65.25" customHeight="1" x14ac:dyDescent="0.3">
      <c r="A32" s="11" t="s">
        <v>8</v>
      </c>
      <c r="B32" s="357" t="s">
        <v>175</v>
      </c>
      <c r="C32" s="357"/>
      <c r="D32" s="357"/>
      <c r="E32" s="357"/>
      <c r="F32" s="357"/>
      <c r="G32" s="357"/>
      <c r="H32" s="357"/>
      <c r="I32" s="357"/>
      <c r="J32" s="357"/>
      <c r="K32" s="357"/>
      <c r="L32" s="2"/>
    </row>
    <row r="33" spans="1:12" ht="209.25" customHeight="1" x14ac:dyDescent="0.3">
      <c r="A33" s="268" t="s">
        <v>270</v>
      </c>
      <c r="B33" s="356" t="s">
        <v>276</v>
      </c>
      <c r="C33" s="348"/>
      <c r="D33" s="348"/>
      <c r="E33" s="348"/>
      <c r="F33" s="348"/>
      <c r="G33" s="348"/>
      <c r="H33" s="348"/>
      <c r="I33" s="348"/>
      <c r="J33" s="348"/>
      <c r="K33" s="348"/>
      <c r="L33" s="2"/>
    </row>
    <row r="34" spans="1:12" ht="48.75" customHeight="1" x14ac:dyDescent="0.3">
      <c r="A34" s="11" t="s">
        <v>9</v>
      </c>
      <c r="B34" s="357" t="s">
        <v>99</v>
      </c>
      <c r="C34" s="357"/>
      <c r="D34" s="357"/>
      <c r="E34" s="357"/>
      <c r="F34" s="357"/>
      <c r="G34" s="357"/>
      <c r="H34" s="357"/>
      <c r="I34" s="357"/>
      <c r="J34" s="357"/>
      <c r="K34" s="357"/>
      <c r="L34" s="2"/>
    </row>
    <row r="35" spans="1:12" ht="193.5" customHeight="1" x14ac:dyDescent="0.3">
      <c r="A35" s="10" t="s">
        <v>10</v>
      </c>
      <c r="B35" s="348" t="s">
        <v>274</v>
      </c>
      <c r="C35" s="348"/>
      <c r="D35" s="348"/>
      <c r="E35" s="348"/>
      <c r="F35" s="348"/>
      <c r="G35" s="348"/>
      <c r="H35" s="348"/>
      <c r="I35" s="348"/>
      <c r="J35" s="348"/>
      <c r="K35" s="348"/>
      <c r="L35" s="2"/>
    </row>
    <row r="36" spans="1:12" ht="51" customHeight="1" x14ac:dyDescent="0.3"/>
  </sheetData>
  <sheetProtection algorithmName="SHA-512" hashValue="bVcawhnmYNdWMW2TW8VvN7dFdM9RmlgfxUCift63wqn13NZ5/lCO/S58nc00isKGQ7YTWuoLPiQY/lLPvqprqw==" saltValue="adn2AfFajIf+5Ei09+LV0w==" spinCount="100000" sheet="1" objects="1" scenarios="1"/>
  <mergeCells count="39">
    <mergeCell ref="J12:K12"/>
    <mergeCell ref="G11:I11"/>
    <mergeCell ref="B12:C12"/>
    <mergeCell ref="D12:E12"/>
    <mergeCell ref="F12:G12"/>
    <mergeCell ref="H12:I12"/>
    <mergeCell ref="B35:K35"/>
    <mergeCell ref="B33:K33"/>
    <mergeCell ref="B34:K34"/>
    <mergeCell ref="B32:K32"/>
    <mergeCell ref="A26:K26"/>
    <mergeCell ref="B31:K31"/>
    <mergeCell ref="B30:K30"/>
    <mergeCell ref="B27:K27"/>
    <mergeCell ref="B28:K28"/>
    <mergeCell ref="B29:K29"/>
    <mergeCell ref="A1:K1"/>
    <mergeCell ref="A2:K2"/>
    <mergeCell ref="A6:K6"/>
    <mergeCell ref="A3:K3"/>
    <mergeCell ref="A7:K7"/>
    <mergeCell ref="G4:K4"/>
    <mergeCell ref="A4:E4"/>
    <mergeCell ref="A8:K9"/>
    <mergeCell ref="B25:I25"/>
    <mergeCell ref="A13:K13"/>
    <mergeCell ref="A5:K5"/>
    <mergeCell ref="B17:I17"/>
    <mergeCell ref="B18:I18"/>
    <mergeCell ref="B20:I20"/>
    <mergeCell ref="B23:I23"/>
    <mergeCell ref="B24:I24"/>
    <mergeCell ref="B21:I21"/>
    <mergeCell ref="B22:I22"/>
    <mergeCell ref="B19:I19"/>
    <mergeCell ref="B15:I15"/>
    <mergeCell ref="B16:I16"/>
    <mergeCell ref="A10:K10"/>
    <mergeCell ref="C11:E11"/>
  </mergeCells>
  <hyperlinks>
    <hyperlink ref="B16:I16" location="PA1!A1" display="Public safety and community policing"/>
    <hyperlink ref="B17:I17" location="PA2!A1" display="Methamphetamine enforcement"/>
    <hyperlink ref="B18:I18" location="PA3!A1" display="Justice systems, and alcohol and substance abuse"/>
    <hyperlink ref="B19:I19" location="PA4!A1" display="Corrections and correctional alternatives"/>
    <hyperlink ref="B20:I20" location="'PA5'!A1" display="Violence Against Women Tribal Governments Program "/>
    <hyperlink ref="B21:I21" location="'PA6'!A1" display="Children’s Justice Act Partnerships for Indian Communities"/>
    <hyperlink ref="B22:I22" location="'PA7'!A1" display="Comprehensive Tribal Victim Assistance Program "/>
    <hyperlink ref="B25:I25" location="'Budget Summary'!A1" display="Budget Summary"/>
    <hyperlink ref="B24:I24" location="'PA9'!A1" display="Tribal Youth Program"/>
    <hyperlink ref="B23:I23" location="'PA8'!A1" display="Juvenile Justice "/>
    <hyperlink ref="B15:I15" location="Demographics!A1" display="CTAS Demographic Form"/>
  </hyperlinks>
  <pageMargins left="0.7" right="0.7" top="0.75" bottom="0.75" header="0.3" footer="0.3"/>
  <pageSetup orientation="landscape" r:id="rId1"/>
  <headerFooter differentOddEven="1">
    <oddHeader>&amp;CBudget Sheet Instructions</oddHeader>
    <oddFooter>&amp;C&amp;P</oddFooter>
    <evenHeader>&amp;CBudget Sheet Instructions</evenHeader>
  </headerFooter>
  <rowBreaks count="1" manualBreakCount="1">
    <brk id="12" max="16383" man="1"/>
  </rowBreaks>
  <ignoredErrors>
    <ignoredError sqref="K16:K17 K18:K19 K20:K22 K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PrintInstructionsSheet">
                <anchor moveWithCells="1">
                  <from>
                    <xdr:col>9</xdr:col>
                    <xdr:colOff>182880</xdr:colOff>
                    <xdr:row>7</xdr:row>
                    <xdr:rowOff>1173480</xdr:rowOff>
                  </from>
                  <to>
                    <xdr:col>9</xdr:col>
                    <xdr:colOff>723900</xdr:colOff>
                    <xdr:row>7</xdr:row>
                    <xdr:rowOff>1409700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209"/>
  <sheetViews>
    <sheetView zoomScaleNormal="100" workbookViewId="0">
      <selection activeCell="A144" sqref="A144:H144"/>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Instructions'!B23</f>
        <v>Tribal Juvenile Healing To Wellness Courts</v>
      </c>
      <c r="B1" s="538"/>
      <c r="C1" s="538"/>
      <c r="D1" s="538"/>
      <c r="E1" s="538"/>
      <c r="F1" s="538"/>
      <c r="G1" s="13"/>
      <c r="H1" s="535" t="s">
        <v>103</v>
      </c>
      <c r="I1" s="535"/>
      <c r="J1" s="535"/>
      <c r="K1" s="536"/>
      <c r="L1" s="14"/>
      <c r="M1" s="14"/>
      <c r="N1" s="14"/>
    </row>
    <row r="2" spans="1:14" ht="15" customHeight="1" x14ac:dyDescent="0.3">
      <c r="A2" s="552" t="s">
        <v>42</v>
      </c>
      <c r="B2" s="539"/>
      <c r="C2" s="539"/>
      <c r="D2" s="539"/>
      <c r="E2" s="539"/>
      <c r="F2" s="539"/>
      <c r="G2" s="73"/>
      <c r="H2" s="73"/>
      <c r="I2" s="67" t="str">
        <f>'Budget Sheet Instructions'!J23</f>
        <v>OJJDP</v>
      </c>
      <c r="J2" s="66" t="str">
        <f>'Budget Sheet Instructions'!K23</f>
        <v>16.585</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t="s">
        <v>271</v>
      </c>
      <c r="B10" s="597"/>
      <c r="C10" s="112"/>
      <c r="D10" s="78"/>
      <c r="E10" s="78"/>
      <c r="F10" s="618"/>
      <c r="G10" s="619"/>
      <c r="H10" s="54"/>
      <c r="I10" s="47">
        <f>CEILING(C10*D10*F10*H10,1)</f>
        <v>0</v>
      </c>
      <c r="J10" s="77"/>
      <c r="K10" s="47">
        <f t="shared" ref="K10:K11" si="0">IF(I10-J10&lt;0,0,I10-J10)</f>
        <v>0</v>
      </c>
      <c r="L10" s="29"/>
      <c r="M10" s="14"/>
      <c r="N10" s="14"/>
    </row>
    <row r="11" spans="1:14" ht="30" hidden="1" customHeight="1" x14ac:dyDescent="0.3">
      <c r="A11" s="674"/>
      <c r="B11" s="674"/>
      <c r="C11" s="114"/>
      <c r="D11" s="85"/>
      <c r="E11" s="85"/>
      <c r="F11" s="675"/>
      <c r="G11" s="676"/>
      <c r="H11" s="80"/>
      <c r="I11" s="47">
        <f>CEILING(D11*F11*H11,1)</f>
        <v>0</v>
      </c>
      <c r="J11" s="79"/>
      <c r="K11" s="47">
        <f t="shared" si="0"/>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75"/>
      <c r="C13" s="110"/>
      <c r="D13" s="76"/>
      <c r="E13" s="76"/>
      <c r="F13" s="76"/>
      <c r="G13" s="76"/>
      <c r="H13" s="76"/>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 t="shared" ref="I21:I22" si="1">CEILING(D21*F21,1)</f>
        <v>0</v>
      </c>
      <c r="J21" s="77"/>
      <c r="K21" s="47">
        <f t="shared" ref="K21:K22" si="2">IF(I21-J21&lt;0,0,I21-J21)</f>
        <v>0</v>
      </c>
    </row>
    <row r="22" spans="1:11" ht="30" hidden="1" customHeight="1" x14ac:dyDescent="0.3">
      <c r="A22" s="489"/>
      <c r="B22" s="491"/>
      <c r="C22" s="109"/>
      <c r="D22" s="667"/>
      <c r="E22" s="667"/>
      <c r="F22" s="668"/>
      <c r="G22" s="668"/>
      <c r="H22" s="668"/>
      <c r="I22" s="47">
        <f t="shared" si="1"/>
        <v>0</v>
      </c>
      <c r="J22" s="79"/>
      <c r="K22" s="47">
        <f t="shared" si="2"/>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75"/>
      <c r="C24" s="110"/>
      <c r="D24" s="76"/>
      <c r="E24" s="76"/>
      <c r="F24" s="76"/>
      <c r="G24" s="76"/>
      <c r="H24" s="76"/>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15" thickBot="1" x14ac:dyDescent="0.35">
      <c r="A27" s="20" t="s">
        <v>34</v>
      </c>
      <c r="B27" s="21"/>
      <c r="C27" s="21"/>
      <c r="D27" s="21"/>
      <c r="E27" s="21"/>
      <c r="F27" s="21"/>
      <c r="G27" s="21"/>
      <c r="H27" s="21"/>
      <c r="I27" s="21"/>
      <c r="J27" s="21"/>
      <c r="K27" s="22"/>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72"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78"/>
      <c r="G32" s="71"/>
      <c r="H32" s="49"/>
      <c r="I32" s="47">
        <f t="shared" ref="I32:I33" si="3">CEILING(F32*G32*H32,1)</f>
        <v>0</v>
      </c>
      <c r="J32" s="77"/>
      <c r="K32" s="47">
        <f t="shared" ref="K32:K33" si="4">IF(I32-J32&lt;0,0,I32-J32)</f>
        <v>0</v>
      </c>
    </row>
    <row r="33" spans="1:11" s="19" customFormat="1" ht="45" hidden="1" customHeight="1" x14ac:dyDescent="0.3">
      <c r="A33" s="81"/>
      <c r="B33" s="82"/>
      <c r="C33" s="108"/>
      <c r="D33" s="673"/>
      <c r="E33" s="673"/>
      <c r="F33" s="85"/>
      <c r="G33" s="83"/>
      <c r="H33" s="84"/>
      <c r="I33" s="47">
        <f t="shared" si="3"/>
        <v>0</v>
      </c>
      <c r="J33" s="79"/>
      <c r="K33" s="47">
        <f t="shared" si="4"/>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75"/>
      <c r="C35" s="110"/>
      <c r="D35" s="76"/>
      <c r="E35" s="76"/>
      <c r="F35" s="76"/>
      <c r="G35" s="76"/>
      <c r="H35" s="76"/>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 t="shared" ref="I43:I44" si="5">CEILING(D43*F43,1)</f>
        <v>0</v>
      </c>
      <c r="J43" s="77"/>
      <c r="K43" s="47">
        <f t="shared" ref="K43:K44" si="6">IF(I43-J43&lt;0,0,I43-J43)</f>
        <v>0</v>
      </c>
    </row>
    <row r="44" spans="1:11" ht="45.75" hidden="1" customHeight="1" x14ac:dyDescent="0.3">
      <c r="A44" s="665"/>
      <c r="B44" s="666"/>
      <c r="C44" s="111"/>
      <c r="D44" s="663"/>
      <c r="E44" s="663"/>
      <c r="F44" s="667"/>
      <c r="G44" s="667"/>
      <c r="H44" s="667"/>
      <c r="I44" s="47">
        <f t="shared" si="5"/>
        <v>0</v>
      </c>
      <c r="J44" s="79"/>
      <c r="K44" s="47">
        <f t="shared" si="6"/>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75"/>
      <c r="C46" s="110"/>
      <c r="D46" s="76"/>
      <c r="E46" s="76"/>
      <c r="F46" s="76"/>
      <c r="G46" s="76"/>
      <c r="H46" s="76"/>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 hidden="1" customHeight="1" x14ac:dyDescent="0.3">
      <c r="A54" s="620"/>
      <c r="B54" s="621"/>
      <c r="C54" s="622"/>
      <c r="D54" s="586"/>
      <c r="E54" s="586"/>
      <c r="F54" s="559"/>
      <c r="G54" s="559"/>
      <c r="H54" s="559"/>
      <c r="I54" s="47">
        <f>CEILING(D54*F54,1)</f>
        <v>0</v>
      </c>
      <c r="J54" s="77"/>
      <c r="K54" s="47">
        <f>IF(I54-J54&lt;0,0,I54-J54)</f>
        <v>0</v>
      </c>
    </row>
    <row r="55" spans="1:11" ht="30" hidden="1" customHeight="1" x14ac:dyDescent="0.3">
      <c r="A55" s="489"/>
      <c r="B55" s="491"/>
      <c r="C55" s="109"/>
      <c r="D55" s="663"/>
      <c r="E55" s="663"/>
      <c r="F55" s="664"/>
      <c r="G55" s="664"/>
      <c r="H55" s="664"/>
      <c r="I55" s="47">
        <f>CEILING(D55*F55,1)</f>
        <v>0</v>
      </c>
      <c r="J55" s="79"/>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75"/>
      <c r="C57" s="110"/>
      <c r="D57" s="76"/>
      <c r="E57" s="76"/>
      <c r="F57" s="76"/>
      <c r="G57" s="76"/>
      <c r="H57" s="76"/>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89"/>
      <c r="B65" s="690"/>
      <c r="C65" s="691"/>
      <c r="D65" s="685"/>
      <c r="E65" s="685"/>
      <c r="F65" s="686"/>
      <c r="G65" s="686"/>
      <c r="H65" s="686"/>
      <c r="I65" s="47">
        <f>CEILING(D65*F65,1)</f>
        <v>0</v>
      </c>
      <c r="J65" s="86"/>
      <c r="K65" s="47">
        <f>IF(I65-J65&lt;0,0,I65-J65)</f>
        <v>0</v>
      </c>
    </row>
    <row r="66" spans="1:18" ht="30" customHeight="1" x14ac:dyDescent="0.3">
      <c r="A66" s="654" t="s">
        <v>55</v>
      </c>
      <c r="B66" s="655"/>
      <c r="C66" s="656"/>
      <c r="D66" s="661"/>
      <c r="E66" s="661"/>
      <c r="F66" s="662"/>
      <c r="G66" s="662"/>
      <c r="H66" s="662"/>
      <c r="I66" s="47">
        <f>CEILING(D66*F66,1)</f>
        <v>0</v>
      </c>
      <c r="J66" s="147"/>
      <c r="K66" s="47">
        <f>IF(I66-J66&lt;0,0,I66-J66)</f>
        <v>0</v>
      </c>
    </row>
    <row r="67" spans="1:18" ht="30" hidden="1" customHeight="1" x14ac:dyDescent="0.3">
      <c r="A67" s="699"/>
      <c r="B67" s="700"/>
      <c r="C67" s="115"/>
      <c r="D67" s="685"/>
      <c r="E67" s="685"/>
      <c r="F67" s="686"/>
      <c r="G67" s="686"/>
      <c r="H67" s="686"/>
      <c r="I67" s="47">
        <f>CEILING(D67*F67,1)</f>
        <v>0</v>
      </c>
      <c r="J67" s="86"/>
      <c r="K67" s="47">
        <f>IF(I67-J67&lt;0,0,I67-J67)</f>
        <v>0</v>
      </c>
    </row>
    <row r="68" spans="1:18" x14ac:dyDescent="0.3">
      <c r="A68" s="474" t="s">
        <v>20</v>
      </c>
      <c r="B68" s="475"/>
      <c r="C68" s="475"/>
      <c r="D68" s="475"/>
      <c r="E68" s="475"/>
      <c r="F68" s="475"/>
      <c r="G68" s="475"/>
      <c r="H68" s="476"/>
      <c r="I68" s="47">
        <f>SUM(I65:I67)</f>
        <v>0</v>
      </c>
      <c r="J68" s="47">
        <f>SUM(J65:J67)</f>
        <v>0</v>
      </c>
      <c r="K68" s="47">
        <f>SUM(K65:K67)</f>
        <v>0</v>
      </c>
    </row>
    <row r="69" spans="1:18" ht="22.5" customHeight="1" x14ac:dyDescent="0.3">
      <c r="A69" s="57" t="s">
        <v>21</v>
      </c>
      <c r="B69" s="75"/>
      <c r="C69" s="110"/>
      <c r="D69" s="76"/>
      <c r="E69" s="76"/>
      <c r="F69" s="76"/>
      <c r="G69" s="76"/>
      <c r="H69" s="76"/>
      <c r="I69" s="55"/>
      <c r="J69" s="55"/>
      <c r="K69" s="56"/>
    </row>
    <row r="70" spans="1:18" ht="200.1" customHeight="1" x14ac:dyDescent="0.3">
      <c r="A70" s="639"/>
      <c r="B70" s="640"/>
      <c r="C70" s="640"/>
      <c r="D70" s="640"/>
      <c r="E70" s="640"/>
      <c r="F70" s="640"/>
      <c r="G70" s="640"/>
      <c r="H70" s="640"/>
      <c r="I70" s="640"/>
      <c r="J70" s="640"/>
      <c r="K70" s="641"/>
    </row>
    <row r="71" spans="1:18" ht="16.5" hidden="1" customHeight="1" x14ac:dyDescent="0.3">
      <c r="A71" s="642"/>
      <c r="B71" s="643"/>
      <c r="C71" s="643"/>
      <c r="D71" s="643"/>
      <c r="E71" s="643"/>
      <c r="F71" s="643"/>
      <c r="G71" s="643"/>
      <c r="H71" s="643"/>
      <c r="I71" s="643"/>
      <c r="J71" s="643"/>
      <c r="K71" s="644"/>
    </row>
    <row r="72" spans="1:18" ht="15" thickBot="1" x14ac:dyDescent="0.35">
      <c r="A72" s="298" t="s">
        <v>291</v>
      </c>
      <c r="B72" s="299"/>
      <c r="C72" s="299"/>
      <c r="D72" s="299"/>
      <c r="E72" s="299"/>
      <c r="F72" s="299"/>
      <c r="G72" s="299"/>
      <c r="H72" s="299"/>
      <c r="I72" s="299"/>
      <c r="J72" s="299"/>
      <c r="K72" s="22"/>
      <c r="L72" s="187"/>
      <c r="M72" s="187"/>
      <c r="N72" s="166"/>
      <c r="O72" s="166"/>
    </row>
    <row r="73" spans="1:18" ht="15" thickTop="1" x14ac:dyDescent="0.3">
      <c r="A73" s="645" t="s">
        <v>292</v>
      </c>
      <c r="B73" s="645"/>
      <c r="C73" s="645"/>
      <c r="D73" s="645"/>
      <c r="E73" s="645"/>
      <c r="F73" s="645"/>
      <c r="G73" s="645"/>
      <c r="H73" s="645"/>
      <c r="I73" s="645"/>
      <c r="J73" s="645"/>
      <c r="K73" s="645"/>
      <c r="L73" s="187"/>
      <c r="M73" s="187"/>
      <c r="N73" s="166"/>
      <c r="O73" s="166"/>
    </row>
    <row r="74" spans="1:18" ht="26.25" customHeight="1" x14ac:dyDescent="0.3">
      <c r="A74" s="626" t="s">
        <v>293</v>
      </c>
      <c r="B74" s="626"/>
      <c r="C74" s="626"/>
      <c r="D74" s="626"/>
      <c r="E74" s="626"/>
      <c r="F74" s="626"/>
      <c r="G74" s="626"/>
      <c r="H74" s="626"/>
      <c r="I74" s="626"/>
      <c r="J74" s="626"/>
      <c r="K74" s="626"/>
      <c r="L74" s="187"/>
      <c r="M74" s="187"/>
      <c r="N74" s="166"/>
      <c r="O74" s="166"/>
    </row>
    <row r="75" spans="1:18" x14ac:dyDescent="0.3">
      <c r="A75" s="576" t="s">
        <v>19</v>
      </c>
      <c r="B75" s="577"/>
      <c r="C75" s="578"/>
      <c r="D75" s="627" t="s">
        <v>294</v>
      </c>
      <c r="E75" s="627"/>
      <c r="F75" s="627"/>
      <c r="G75" s="627" t="s">
        <v>297</v>
      </c>
      <c r="H75" s="627"/>
      <c r="I75" s="627" t="s">
        <v>3</v>
      </c>
      <c r="J75" s="627"/>
      <c r="K75" s="627"/>
      <c r="L75" s="187"/>
      <c r="M75" s="166"/>
      <c r="N75" s="166"/>
    </row>
    <row r="76" spans="1:18" ht="88.2" customHeight="1" x14ac:dyDescent="0.3">
      <c r="A76" s="579" t="s">
        <v>296</v>
      </c>
      <c r="B76" s="580"/>
      <c r="C76" s="581"/>
      <c r="D76" s="626" t="s">
        <v>295</v>
      </c>
      <c r="E76" s="626"/>
      <c r="F76" s="626"/>
      <c r="G76" s="626" t="s">
        <v>298</v>
      </c>
      <c r="H76" s="626"/>
      <c r="I76" s="626" t="s">
        <v>223</v>
      </c>
      <c r="J76" s="626"/>
      <c r="K76" s="626"/>
      <c r="L76" s="187"/>
      <c r="M76" s="166"/>
      <c r="N76" s="166"/>
    </row>
    <row r="77" spans="1:18" ht="15" customHeight="1" x14ac:dyDescent="0.3">
      <c r="A77" s="311"/>
      <c r="B77" s="312"/>
      <c r="C77" s="312"/>
      <c r="D77" s="312"/>
      <c r="E77" s="312"/>
      <c r="F77" s="312"/>
      <c r="G77" s="312"/>
      <c r="H77" s="312"/>
      <c r="I77" s="458" t="s">
        <v>75</v>
      </c>
      <c r="J77" s="465" t="s">
        <v>73</v>
      </c>
      <c r="K77" s="458" t="s">
        <v>51</v>
      </c>
      <c r="O77" s="187"/>
      <c r="P77" s="187"/>
      <c r="Q77" s="166"/>
      <c r="R77" s="166"/>
    </row>
    <row r="78" spans="1:18" x14ac:dyDescent="0.3">
      <c r="A78" s="313"/>
      <c r="B78" s="314"/>
      <c r="C78" s="314"/>
      <c r="D78" s="314"/>
      <c r="E78" s="314"/>
      <c r="F78" s="314"/>
      <c r="G78" s="314"/>
      <c r="H78" s="314"/>
      <c r="I78" s="459"/>
      <c r="J78" s="466"/>
      <c r="K78" s="459"/>
      <c r="O78" s="187"/>
      <c r="P78" s="187"/>
      <c r="Q78" s="166"/>
      <c r="R78" s="166"/>
    </row>
    <row r="79" spans="1:18" ht="30" hidden="1" customHeight="1" x14ac:dyDescent="0.3">
      <c r="A79" s="511"/>
      <c r="B79" s="512"/>
      <c r="C79" s="513"/>
      <c r="D79" s="511"/>
      <c r="E79" s="512"/>
      <c r="F79" s="512"/>
      <c r="G79" s="513"/>
      <c r="H79" s="511"/>
      <c r="I79" s="512"/>
      <c r="J79" s="512"/>
      <c r="K79" s="513"/>
      <c r="L79" s="294">
        <v>0</v>
      </c>
      <c r="M79" s="301">
        <v>0</v>
      </c>
      <c r="N79" s="293">
        <f>IF(L79-M79&lt;0,0,L79-M79)</f>
        <v>0</v>
      </c>
      <c r="O79" s="187"/>
      <c r="P79" s="187"/>
      <c r="Q79" s="166"/>
      <c r="R79" s="166"/>
    </row>
    <row r="80" spans="1:18" hidden="1" x14ac:dyDescent="0.3">
      <c r="A80" s="511"/>
      <c r="B80" s="512"/>
      <c r="C80" s="513"/>
      <c r="D80" s="511"/>
      <c r="E80" s="512"/>
      <c r="F80" s="512"/>
      <c r="G80" s="513"/>
      <c r="H80" s="511"/>
      <c r="I80" s="512"/>
      <c r="J80" s="512"/>
      <c r="K80" s="513"/>
      <c r="L80" s="215"/>
      <c r="M80" s="227"/>
      <c r="N80" s="211"/>
      <c r="O80" s="187"/>
      <c r="P80" s="166"/>
      <c r="Q80" s="166"/>
    </row>
    <row r="81" spans="1:18" ht="30" hidden="1" customHeight="1" x14ac:dyDescent="0.3">
      <c r="A81" s="511"/>
      <c r="B81" s="512"/>
      <c r="C81" s="513"/>
      <c r="D81" s="511"/>
      <c r="E81" s="512"/>
      <c r="F81" s="512"/>
      <c r="G81" s="513"/>
      <c r="H81" s="511"/>
      <c r="I81" s="512"/>
      <c r="J81" s="512"/>
      <c r="K81" s="513"/>
      <c r="L81" s="294">
        <v>0</v>
      </c>
      <c r="M81" s="301">
        <v>0</v>
      </c>
      <c r="N81" s="293">
        <f>IF(L81-M81&lt;0,0,L81-M81)</f>
        <v>0</v>
      </c>
      <c r="O81" s="187"/>
      <c r="P81" s="187"/>
      <c r="Q81" s="166"/>
      <c r="R81" s="166"/>
    </row>
    <row r="82" spans="1:18" ht="30" customHeight="1" x14ac:dyDescent="0.3">
      <c r="A82" s="511"/>
      <c r="B82" s="512"/>
      <c r="C82" s="513"/>
      <c r="D82" s="628"/>
      <c r="E82" s="628"/>
      <c r="F82" s="628"/>
      <c r="G82" s="511"/>
      <c r="H82" s="513"/>
      <c r="I82" s="294">
        <v>0</v>
      </c>
      <c r="J82" s="301">
        <v>0</v>
      </c>
      <c r="K82" s="293">
        <f>IF(I82-J82&lt;0,0,I82-J82)</f>
        <v>0</v>
      </c>
      <c r="L82" s="187"/>
      <c r="M82" s="187"/>
      <c r="N82" s="166"/>
      <c r="O82" s="166"/>
    </row>
    <row r="83" spans="1:18" hidden="1" x14ac:dyDescent="0.3">
      <c r="A83" s="511"/>
      <c r="B83" s="512"/>
      <c r="C83" s="513"/>
      <c r="D83" s="511"/>
      <c r="E83" s="512"/>
      <c r="F83" s="512"/>
      <c r="G83" s="513"/>
      <c r="H83" s="511"/>
      <c r="I83" s="512"/>
      <c r="J83" s="512"/>
      <c r="K83" s="513"/>
      <c r="L83" s="215"/>
      <c r="M83" s="227"/>
      <c r="N83" s="212"/>
      <c r="O83" s="187"/>
      <c r="P83" s="166"/>
      <c r="Q83" s="166"/>
    </row>
    <row r="84" spans="1:18" hidden="1" x14ac:dyDescent="0.3">
      <c r="A84" s="511"/>
      <c r="B84" s="512"/>
      <c r="C84" s="513"/>
      <c r="D84" s="511"/>
      <c r="E84" s="512"/>
      <c r="F84" s="512"/>
      <c r="G84" s="513"/>
      <c r="H84" s="511"/>
      <c r="I84" s="512"/>
      <c r="J84" s="512"/>
      <c r="K84" s="513"/>
      <c r="L84" s="215">
        <v>0</v>
      </c>
      <c r="M84" s="227"/>
      <c r="N84" s="212"/>
      <c r="O84" s="187"/>
      <c r="P84" s="166"/>
      <c r="Q84" s="166"/>
    </row>
    <row r="85" spans="1:18" x14ac:dyDescent="0.3">
      <c r="A85" s="474" t="s">
        <v>20</v>
      </c>
      <c r="B85" s="475"/>
      <c r="C85" s="475"/>
      <c r="D85" s="475"/>
      <c r="E85" s="475"/>
      <c r="F85" s="475"/>
      <c r="G85" s="475"/>
      <c r="H85" s="475"/>
      <c r="I85" s="293">
        <f>SUM(I79:I84)</f>
        <v>0</v>
      </c>
      <c r="J85" s="293">
        <f>SUM(J79:J84)</f>
        <v>0</v>
      </c>
      <c r="K85" s="293">
        <f>SUM(I85-J85)</f>
        <v>0</v>
      </c>
      <c r="L85" s="187"/>
      <c r="M85" s="187"/>
      <c r="N85" s="166"/>
      <c r="O85" s="166"/>
    </row>
    <row r="86" spans="1:18" hidden="1" x14ac:dyDescent="0.3">
      <c r="A86" s="569"/>
      <c r="B86" s="570"/>
      <c r="C86" s="570"/>
      <c r="D86" s="570"/>
      <c r="E86" s="570"/>
      <c r="F86" s="570"/>
      <c r="G86" s="570"/>
      <c r="H86" s="570"/>
      <c r="I86" s="570"/>
      <c r="J86" s="570"/>
      <c r="K86" s="570"/>
      <c r="L86" s="570"/>
      <c r="M86" s="570"/>
      <c r="N86" s="572"/>
      <c r="O86" s="187"/>
      <c r="P86" s="187"/>
      <c r="Q86" s="166"/>
      <c r="R86" s="166"/>
    </row>
    <row r="87" spans="1:18" hidden="1" x14ac:dyDescent="0.3">
      <c r="A87" s="569"/>
      <c r="B87" s="570"/>
      <c r="C87" s="570"/>
      <c r="D87" s="570"/>
      <c r="E87" s="570"/>
      <c r="F87" s="570"/>
      <c r="G87" s="571"/>
      <c r="H87" s="571"/>
      <c r="I87" s="570"/>
      <c r="J87" s="570"/>
      <c r="K87" s="570"/>
      <c r="L87" s="570"/>
      <c r="M87" s="570"/>
      <c r="N87" s="572"/>
      <c r="O87" s="187"/>
      <c r="P87" s="187"/>
      <c r="Q87" s="166"/>
      <c r="R87" s="166"/>
    </row>
    <row r="88" spans="1:18" ht="25.5" customHeight="1" x14ac:dyDescent="0.3">
      <c r="A88" s="162" t="s">
        <v>307</v>
      </c>
      <c r="B88" s="162"/>
      <c r="C88" s="162"/>
      <c r="D88" s="287"/>
      <c r="E88" s="287"/>
      <c r="F88" s="287"/>
      <c r="G88" s="287"/>
      <c r="H88" s="287"/>
      <c r="I88" s="287"/>
      <c r="J88" s="287"/>
      <c r="K88" s="288"/>
      <c r="L88" s="187"/>
      <c r="M88" s="187"/>
      <c r="N88" s="166"/>
      <c r="O88" s="166"/>
    </row>
    <row r="89" spans="1:18" ht="169.5" customHeight="1" thickBot="1" x14ac:dyDescent="0.35">
      <c r="A89" s="634"/>
      <c r="B89" s="635"/>
      <c r="C89" s="635"/>
      <c r="D89" s="635"/>
      <c r="E89" s="635"/>
      <c r="F89" s="635"/>
      <c r="G89" s="635"/>
      <c r="H89" s="635"/>
      <c r="I89" s="635"/>
      <c r="J89" s="635"/>
      <c r="K89" s="636"/>
      <c r="L89" s="187"/>
      <c r="M89" s="187"/>
      <c r="N89" s="166"/>
      <c r="O89" s="166"/>
    </row>
    <row r="90" spans="1:18" ht="15" thickTop="1" x14ac:dyDescent="0.3">
      <c r="A90" s="449" t="s">
        <v>299</v>
      </c>
      <c r="B90" s="450"/>
      <c r="C90" s="450"/>
      <c r="D90" s="450"/>
      <c r="E90" s="450"/>
      <c r="F90" s="450"/>
      <c r="G90" s="450"/>
      <c r="H90" s="450"/>
      <c r="I90" s="450"/>
      <c r="J90" s="450"/>
      <c r="K90" s="451"/>
      <c r="L90" s="187"/>
      <c r="M90" s="187"/>
      <c r="N90" s="166"/>
      <c r="O90" s="166"/>
    </row>
    <row r="91" spans="1:18" ht="14.4" customHeight="1" x14ac:dyDescent="0.3">
      <c r="A91" s="452" t="s">
        <v>228</v>
      </c>
      <c r="B91" s="453"/>
      <c r="C91" s="453"/>
      <c r="D91" s="453"/>
      <c r="E91" s="453"/>
      <c r="F91" s="453"/>
      <c r="G91" s="453"/>
      <c r="H91" s="453"/>
      <c r="I91" s="453"/>
      <c r="J91" s="453"/>
      <c r="K91" s="454"/>
      <c r="L91" s="187"/>
      <c r="M91" s="187"/>
      <c r="N91" s="166"/>
      <c r="O91" s="166"/>
    </row>
    <row r="92" spans="1:18" x14ac:dyDescent="0.3">
      <c r="A92" s="603" t="s">
        <v>13</v>
      </c>
      <c r="B92" s="448"/>
      <c r="C92" s="317" t="s">
        <v>14</v>
      </c>
      <c r="D92" s="603" t="s">
        <v>15</v>
      </c>
      <c r="E92" s="448"/>
      <c r="F92" s="603" t="s">
        <v>3</v>
      </c>
      <c r="G92" s="447"/>
      <c r="H92" s="447"/>
      <c r="I92" s="447"/>
      <c r="J92" s="447"/>
      <c r="K92" s="448"/>
      <c r="L92" s="187"/>
      <c r="M92" s="166"/>
      <c r="N92" s="166"/>
    </row>
    <row r="93" spans="1:18" ht="36.6" customHeight="1" x14ac:dyDescent="0.3">
      <c r="A93" s="452" t="s">
        <v>24</v>
      </c>
      <c r="B93" s="454"/>
      <c r="C93" s="300" t="s">
        <v>210</v>
      </c>
      <c r="D93" s="452" t="s">
        <v>25</v>
      </c>
      <c r="E93" s="454"/>
      <c r="F93" s="452" t="s">
        <v>28</v>
      </c>
      <c r="G93" s="453"/>
      <c r="H93" s="453"/>
      <c r="I93" s="453"/>
      <c r="J93" s="453"/>
      <c r="K93" s="454"/>
      <c r="L93" s="187"/>
      <c r="M93" s="187"/>
      <c r="N93" s="166"/>
      <c r="O93" s="166"/>
    </row>
    <row r="94" spans="1:18" s="19" customFormat="1" ht="33.75" customHeight="1" x14ac:dyDescent="0.3">
      <c r="A94" s="311"/>
      <c r="B94" s="312"/>
      <c r="C94" s="318"/>
      <c r="D94" s="560"/>
      <c r="E94" s="562"/>
      <c r="F94" s="458" t="s">
        <v>26</v>
      </c>
      <c r="G94" s="465" t="s">
        <v>71</v>
      </c>
      <c r="H94" s="458" t="s">
        <v>27</v>
      </c>
      <c r="I94" s="458" t="s">
        <v>75</v>
      </c>
      <c r="J94" s="465" t="s">
        <v>73</v>
      </c>
      <c r="K94" s="458" t="s">
        <v>51</v>
      </c>
      <c r="L94" s="187"/>
      <c r="M94" s="187"/>
      <c r="N94" s="166"/>
      <c r="O94" s="166"/>
    </row>
    <row r="95" spans="1:18" s="19" customFormat="1" x14ac:dyDescent="0.3">
      <c r="A95" s="313"/>
      <c r="B95" s="314"/>
      <c r="C95" s="319"/>
      <c r="D95" s="563"/>
      <c r="E95" s="565"/>
      <c r="F95" s="459"/>
      <c r="G95" s="466"/>
      <c r="H95" s="459"/>
      <c r="I95" s="459"/>
      <c r="J95" s="466"/>
      <c r="K95" s="459"/>
      <c r="L95" s="187"/>
      <c r="M95" s="187"/>
      <c r="N95" s="166"/>
      <c r="O95" s="166"/>
    </row>
    <row r="96" spans="1:18" s="19" customFormat="1" ht="20.100000000000001" hidden="1" customHeight="1" x14ac:dyDescent="0.3">
      <c r="A96" s="230"/>
      <c r="B96" s="230"/>
      <c r="C96" s="230"/>
      <c r="D96" s="230"/>
      <c r="E96" s="230"/>
      <c r="F96" s="231"/>
      <c r="G96" s="231"/>
      <c r="H96" s="229"/>
      <c r="I96" s="232"/>
      <c r="J96" s="233"/>
      <c r="K96" s="186"/>
      <c r="L96" s="166"/>
      <c r="M96" s="166"/>
    </row>
    <row r="97" spans="1:18" s="19" customFormat="1" ht="20.100000000000001" customHeight="1" x14ac:dyDescent="0.3">
      <c r="A97" s="637"/>
      <c r="B97" s="638"/>
      <c r="C97" s="310"/>
      <c r="D97" s="455"/>
      <c r="E97" s="455"/>
      <c r="F97" s="296"/>
      <c r="G97" s="309"/>
      <c r="H97" s="308"/>
      <c r="I97" s="293">
        <f>SUM(F97:F97)*H97</f>
        <v>0</v>
      </c>
      <c r="J97" s="322">
        <v>0</v>
      </c>
      <c r="K97" s="293">
        <f>IF(I97-J97&lt;0,0,I97-J97)</f>
        <v>0</v>
      </c>
      <c r="N97" s="187"/>
      <c r="O97" s="187"/>
      <c r="P97" s="166"/>
      <c r="Q97" s="166"/>
    </row>
    <row r="98" spans="1:18" s="19" customFormat="1" hidden="1" x14ac:dyDescent="0.3">
      <c r="A98" s="234"/>
      <c r="B98" s="234"/>
      <c r="C98" s="234"/>
      <c r="D98" s="234"/>
      <c r="E98" s="234"/>
      <c r="F98" s="234"/>
      <c r="G98" s="231"/>
      <c r="H98" s="231"/>
      <c r="I98" s="229"/>
      <c r="J98" s="232"/>
      <c r="K98" s="233"/>
      <c r="L98" s="186"/>
      <c r="M98" s="186"/>
      <c r="N98" s="235"/>
      <c r="O98" s="187"/>
      <c r="P98" s="187"/>
      <c r="Q98" s="166"/>
      <c r="R98" s="166"/>
    </row>
    <row r="99" spans="1:18" s="19" customFormat="1" hidden="1" x14ac:dyDescent="0.3">
      <c r="A99" s="234"/>
      <c r="B99" s="234"/>
      <c r="C99" s="234"/>
      <c r="D99" s="234"/>
      <c r="E99" s="234"/>
      <c r="F99" s="234"/>
      <c r="G99" s="231"/>
      <c r="H99" s="231"/>
      <c r="I99" s="229"/>
      <c r="J99" s="232"/>
      <c r="K99" s="233"/>
      <c r="L99" s="186">
        <v>0</v>
      </c>
      <c r="M99" s="186">
        <v>0</v>
      </c>
      <c r="N99" s="235"/>
      <c r="O99" s="187"/>
      <c r="P99" s="187"/>
      <c r="Q99" s="166"/>
      <c r="R99" s="166"/>
    </row>
    <row r="100" spans="1:18" ht="22.5" customHeight="1" x14ac:dyDescent="0.3">
      <c r="A100" s="474" t="s">
        <v>20</v>
      </c>
      <c r="B100" s="475"/>
      <c r="C100" s="475"/>
      <c r="D100" s="475"/>
      <c r="E100" s="475"/>
      <c r="F100" s="475"/>
      <c r="G100" s="475"/>
      <c r="H100" s="476"/>
      <c r="I100" s="293">
        <f>SUM(I97:I99)</f>
        <v>0</v>
      </c>
      <c r="J100" s="293">
        <f>SUM(J97:J99)</f>
        <v>0</v>
      </c>
      <c r="K100" s="293">
        <f>SUM(I100-J100)</f>
        <v>0</v>
      </c>
      <c r="O100" s="187"/>
      <c r="P100" s="187"/>
      <c r="Q100" s="166"/>
      <c r="R100" s="166"/>
    </row>
    <row r="101" spans="1:18" ht="15" hidden="1" thickBot="1" x14ac:dyDescent="0.35">
      <c r="A101" s="462"/>
      <c r="B101" s="463"/>
      <c r="C101" s="463"/>
      <c r="D101" s="463"/>
      <c r="E101" s="463"/>
      <c r="F101" s="463"/>
      <c r="G101" s="463"/>
      <c r="H101" s="463"/>
      <c r="I101" s="463"/>
      <c r="J101" s="463"/>
      <c r="K101" s="571"/>
      <c r="L101" s="463"/>
      <c r="M101" s="463"/>
      <c r="N101" s="464"/>
      <c r="O101" s="187"/>
      <c r="P101" s="187"/>
      <c r="Q101" s="166"/>
      <c r="R101" s="166"/>
    </row>
    <row r="102" spans="1:18" ht="15" thickBot="1" x14ac:dyDescent="0.35">
      <c r="A102" s="445" t="s">
        <v>300</v>
      </c>
      <c r="B102" s="446"/>
      <c r="C102" s="446"/>
      <c r="D102" s="446"/>
      <c r="E102" s="299"/>
      <c r="F102" s="299"/>
      <c r="G102" s="299"/>
      <c r="H102" s="299"/>
      <c r="I102" s="299"/>
      <c r="J102" s="299"/>
      <c r="K102" s="22"/>
      <c r="L102" s="187"/>
      <c r="M102" s="187"/>
      <c r="N102" s="166"/>
      <c r="O102" s="166"/>
    </row>
    <row r="103" spans="1:18" ht="15" thickTop="1" x14ac:dyDescent="0.3">
      <c r="A103" s="449" t="s">
        <v>301</v>
      </c>
      <c r="B103" s="450"/>
      <c r="C103" s="450"/>
      <c r="D103" s="450"/>
      <c r="E103" s="450"/>
      <c r="F103" s="450"/>
      <c r="G103" s="450"/>
      <c r="H103" s="450"/>
      <c r="I103" s="450"/>
      <c r="J103" s="450"/>
      <c r="K103" s="451"/>
      <c r="L103" s="187"/>
      <c r="M103" s="187"/>
      <c r="N103" s="166"/>
      <c r="O103" s="166"/>
    </row>
    <row r="104" spans="1:18" ht="26.25" customHeight="1" x14ac:dyDescent="0.3">
      <c r="A104" s="452" t="s">
        <v>302</v>
      </c>
      <c r="B104" s="453"/>
      <c r="C104" s="453"/>
      <c r="D104" s="453"/>
      <c r="E104" s="453"/>
      <c r="F104" s="453"/>
      <c r="G104" s="453"/>
      <c r="H104" s="453"/>
      <c r="I104" s="453"/>
      <c r="J104" s="453"/>
      <c r="K104" s="454"/>
      <c r="L104" s="187"/>
      <c r="M104" s="187"/>
      <c r="N104" s="166"/>
      <c r="O104" s="166"/>
    </row>
    <row r="105" spans="1:18" x14ac:dyDescent="0.3">
      <c r="A105" s="576" t="s">
        <v>19</v>
      </c>
      <c r="B105" s="577"/>
      <c r="C105" s="578"/>
      <c r="D105" s="576" t="s">
        <v>294</v>
      </c>
      <c r="E105" s="577"/>
      <c r="F105" s="578"/>
      <c r="G105" s="576" t="s">
        <v>297</v>
      </c>
      <c r="H105" s="578"/>
      <c r="I105" s="582" t="s">
        <v>3</v>
      </c>
      <c r="J105" s="583"/>
      <c r="K105" s="584"/>
      <c r="L105" s="187"/>
      <c r="M105" s="187"/>
      <c r="N105" s="166"/>
      <c r="O105" s="166"/>
    </row>
    <row r="106" spans="1:18" ht="71.400000000000006" customHeight="1" x14ac:dyDescent="0.3">
      <c r="A106" s="579" t="s">
        <v>303</v>
      </c>
      <c r="B106" s="580"/>
      <c r="C106" s="581"/>
      <c r="D106" s="579" t="s">
        <v>305</v>
      </c>
      <c r="E106" s="580"/>
      <c r="F106" s="581"/>
      <c r="G106" s="579" t="s">
        <v>306</v>
      </c>
      <c r="H106" s="581"/>
      <c r="I106" s="452" t="s">
        <v>223</v>
      </c>
      <c r="J106" s="453"/>
      <c r="K106" s="454"/>
      <c r="L106" s="187"/>
      <c r="M106" s="187"/>
      <c r="N106" s="166"/>
      <c r="O106" s="166"/>
    </row>
    <row r="107" spans="1:18" ht="15" customHeight="1" x14ac:dyDescent="0.3">
      <c r="A107" s="560"/>
      <c r="B107" s="561"/>
      <c r="C107" s="561"/>
      <c r="D107" s="561"/>
      <c r="E107" s="561"/>
      <c r="F107" s="561"/>
      <c r="G107" s="561"/>
      <c r="H107" s="561"/>
      <c r="I107" s="458" t="s">
        <v>75</v>
      </c>
      <c r="J107" s="465" t="s">
        <v>73</v>
      </c>
      <c r="K107" s="458" t="s">
        <v>51</v>
      </c>
      <c r="O107" s="187"/>
      <c r="P107" s="187"/>
      <c r="Q107" s="166"/>
      <c r="R107" s="166"/>
    </row>
    <row r="108" spans="1:18" x14ac:dyDescent="0.3">
      <c r="A108" s="563"/>
      <c r="B108" s="564"/>
      <c r="C108" s="564"/>
      <c r="D108" s="564"/>
      <c r="E108" s="564"/>
      <c r="F108" s="564"/>
      <c r="G108" s="564"/>
      <c r="H108" s="564"/>
      <c r="I108" s="459"/>
      <c r="J108" s="466"/>
      <c r="K108" s="459"/>
      <c r="O108" s="187"/>
      <c r="P108" s="187"/>
      <c r="Q108" s="166"/>
      <c r="R108" s="166"/>
    </row>
    <row r="109" spans="1:18" ht="30" hidden="1" customHeight="1" x14ac:dyDescent="0.3">
      <c r="A109" s="511"/>
      <c r="B109" s="512"/>
      <c r="C109" s="513"/>
      <c r="D109" s="511"/>
      <c r="E109" s="512"/>
      <c r="F109" s="512"/>
      <c r="G109" s="513"/>
      <c r="H109" s="511"/>
      <c r="I109" s="512"/>
      <c r="J109" s="512"/>
      <c r="K109" s="513"/>
      <c r="L109" s="294">
        <v>0</v>
      </c>
      <c r="M109" s="301">
        <v>0</v>
      </c>
      <c r="N109" s="293">
        <f>IF(L109-M109&lt;0,0,L109-M109)</f>
        <v>0</v>
      </c>
      <c r="O109" s="187"/>
      <c r="P109" s="187"/>
      <c r="Q109" s="166"/>
      <c r="R109" s="166"/>
    </row>
    <row r="110" spans="1:18" ht="30" customHeight="1" x14ac:dyDescent="0.3">
      <c r="A110" s="511"/>
      <c r="B110" s="512"/>
      <c r="C110" s="513"/>
      <c r="D110" s="511"/>
      <c r="E110" s="512"/>
      <c r="F110" s="513"/>
      <c r="G110" s="511"/>
      <c r="H110" s="512"/>
      <c r="I110" s="294">
        <v>0</v>
      </c>
      <c r="J110" s="301">
        <v>0</v>
      </c>
      <c r="K110" s="293">
        <f>IF(I110-J110&lt;0,0,I110-J110)</f>
        <v>0</v>
      </c>
      <c r="O110" s="187"/>
      <c r="P110" s="187"/>
      <c r="Q110" s="166"/>
      <c r="R110" s="166"/>
    </row>
    <row r="111" spans="1:18" ht="30" customHeight="1" x14ac:dyDescent="0.3">
      <c r="A111" s="474" t="s">
        <v>20</v>
      </c>
      <c r="B111" s="475"/>
      <c r="C111" s="475"/>
      <c r="D111" s="475"/>
      <c r="E111" s="475"/>
      <c r="F111" s="475"/>
      <c r="G111" s="475"/>
      <c r="H111" s="476"/>
      <c r="I111" s="293">
        <f>SUM(I109:I110)</f>
        <v>0</v>
      </c>
      <c r="J111" s="293">
        <f>SUM(J109:M110)</f>
        <v>0</v>
      </c>
      <c r="K111" s="293">
        <f>SUM(I111-J111)</f>
        <v>0</v>
      </c>
      <c r="L111" s="187"/>
      <c r="M111" s="187"/>
      <c r="N111" s="166"/>
      <c r="O111" s="166"/>
    </row>
    <row r="112" spans="1:18" ht="25.5" customHeight="1" x14ac:dyDescent="0.3">
      <c r="A112" s="302" t="s">
        <v>308</v>
      </c>
      <c r="B112" s="302"/>
      <c r="C112" s="162"/>
      <c r="D112" s="287"/>
      <c r="E112" s="287"/>
      <c r="F112" s="287"/>
      <c r="G112" s="287"/>
      <c r="H112" s="287"/>
      <c r="I112" s="287"/>
      <c r="J112" s="287"/>
      <c r="K112" s="288"/>
      <c r="L112" s="187"/>
      <c r="M112" s="187"/>
      <c r="N112" s="166"/>
      <c r="O112" s="166"/>
    </row>
    <row r="113" spans="1:18" ht="169.5" customHeight="1" thickBot="1" x14ac:dyDescent="0.35">
      <c r="A113" s="634"/>
      <c r="B113" s="635"/>
      <c r="C113" s="635"/>
      <c r="D113" s="635"/>
      <c r="E113" s="635"/>
      <c r="F113" s="635"/>
      <c r="G113" s="635"/>
      <c r="H113" s="635"/>
      <c r="I113" s="635"/>
      <c r="J113" s="635"/>
      <c r="K113" s="636"/>
      <c r="L113" s="187"/>
      <c r="M113" s="166"/>
      <c r="N113" s="166"/>
    </row>
    <row r="114" spans="1:18" ht="15" thickTop="1" x14ac:dyDescent="0.3">
      <c r="A114" s="449" t="s">
        <v>299</v>
      </c>
      <c r="B114" s="450"/>
      <c r="C114" s="450"/>
      <c r="D114" s="450"/>
      <c r="E114" s="450"/>
      <c r="F114" s="450"/>
      <c r="G114" s="450"/>
      <c r="H114" s="450"/>
      <c r="I114" s="450"/>
      <c r="J114" s="450"/>
      <c r="K114" s="451"/>
      <c r="L114" s="187"/>
      <c r="M114" s="187"/>
      <c r="N114" s="166"/>
      <c r="O114" s="166"/>
    </row>
    <row r="115" spans="1:18" ht="14.4" customHeight="1" x14ac:dyDescent="0.3">
      <c r="A115" s="452" t="s">
        <v>228</v>
      </c>
      <c r="B115" s="453"/>
      <c r="C115" s="453"/>
      <c r="D115" s="453"/>
      <c r="E115" s="453"/>
      <c r="F115" s="453"/>
      <c r="G115" s="453"/>
      <c r="H115" s="453"/>
      <c r="I115" s="453"/>
      <c r="J115" s="453"/>
      <c r="K115" s="454"/>
      <c r="L115" s="187"/>
      <c r="M115" s="187"/>
      <c r="N115" s="166"/>
      <c r="O115" s="166"/>
    </row>
    <row r="116" spans="1:18" x14ac:dyDescent="0.3">
      <c r="A116" s="603" t="s">
        <v>13</v>
      </c>
      <c r="B116" s="448"/>
      <c r="C116" s="316" t="s">
        <v>14</v>
      </c>
      <c r="D116" s="603" t="s">
        <v>15</v>
      </c>
      <c r="E116" s="448"/>
      <c r="F116" s="603" t="s">
        <v>3</v>
      </c>
      <c r="G116" s="447"/>
      <c r="H116" s="447"/>
      <c r="I116" s="447"/>
      <c r="J116" s="447"/>
      <c r="K116" s="448"/>
      <c r="L116" s="187"/>
      <c r="M116" s="187"/>
      <c r="N116" s="166"/>
      <c r="O116" s="166"/>
    </row>
    <row r="117" spans="1:18" ht="36" customHeight="1" x14ac:dyDescent="0.3">
      <c r="A117" s="452" t="s">
        <v>24</v>
      </c>
      <c r="B117" s="454"/>
      <c r="C117" s="249" t="s">
        <v>210</v>
      </c>
      <c r="D117" s="452" t="s">
        <v>25</v>
      </c>
      <c r="E117" s="454"/>
      <c r="F117" s="452" t="s">
        <v>28</v>
      </c>
      <c r="G117" s="453"/>
      <c r="H117" s="453"/>
      <c r="I117" s="453"/>
      <c r="J117" s="453"/>
      <c r="K117" s="454"/>
      <c r="L117" s="187"/>
      <c r="M117" s="187"/>
      <c r="N117" s="166"/>
      <c r="O117" s="166"/>
    </row>
    <row r="118" spans="1:18" s="19" customFormat="1" ht="33.75" customHeight="1" x14ac:dyDescent="0.3">
      <c r="A118" s="560"/>
      <c r="B118" s="561"/>
      <c r="C118" s="562"/>
      <c r="D118" s="560"/>
      <c r="E118" s="562"/>
      <c r="F118" s="458" t="s">
        <v>26</v>
      </c>
      <c r="G118" s="465" t="s">
        <v>71</v>
      </c>
      <c r="H118" s="458" t="s">
        <v>27</v>
      </c>
      <c r="I118" s="458" t="s">
        <v>75</v>
      </c>
      <c r="J118" s="465" t="s">
        <v>73</v>
      </c>
      <c r="K118" s="458" t="s">
        <v>51</v>
      </c>
      <c r="L118" s="187"/>
      <c r="M118" s="187"/>
      <c r="N118" s="166"/>
      <c r="O118" s="166"/>
    </row>
    <row r="119" spans="1:18" s="19" customFormat="1" x14ac:dyDescent="0.3">
      <c r="A119" s="563"/>
      <c r="B119" s="564"/>
      <c r="C119" s="565"/>
      <c r="D119" s="563"/>
      <c r="E119" s="565"/>
      <c r="F119" s="459"/>
      <c r="G119" s="466"/>
      <c r="H119" s="459"/>
      <c r="I119" s="459"/>
      <c r="J119" s="466"/>
      <c r="K119" s="459"/>
      <c r="L119" s="187"/>
      <c r="M119" s="187"/>
      <c r="N119" s="166"/>
      <c r="O119" s="166"/>
    </row>
    <row r="120" spans="1:18" s="19" customFormat="1" ht="20.100000000000001" customHeight="1" x14ac:dyDescent="0.3">
      <c r="A120" s="442"/>
      <c r="B120" s="443"/>
      <c r="C120" s="305"/>
      <c r="D120" s="616"/>
      <c r="E120" s="617"/>
      <c r="G120" s="320"/>
      <c r="I120" s="293">
        <f>SUM(F120*G120)*H120</f>
        <v>0</v>
      </c>
      <c r="J120" s="321">
        <v>0</v>
      </c>
      <c r="K120" s="293">
        <f>IF(I120-J120&lt;0,0,I120-J120)</f>
        <v>0</v>
      </c>
      <c r="L120" s="187"/>
      <c r="M120" s="166"/>
      <c r="N120" s="166"/>
    </row>
    <row r="121" spans="1:18" s="19" customFormat="1" hidden="1" x14ac:dyDescent="0.3">
      <c r="A121" s="234"/>
      <c r="B121" s="234"/>
      <c r="C121" s="234"/>
      <c r="D121" s="234"/>
      <c r="E121" s="234"/>
      <c r="F121" s="234"/>
      <c r="G121" s="231"/>
      <c r="H121" s="231"/>
      <c r="I121" s="229"/>
      <c r="J121" s="232"/>
      <c r="K121" s="233"/>
      <c r="L121" s="186">
        <v>0</v>
      </c>
      <c r="M121" s="186">
        <v>0</v>
      </c>
      <c r="N121" s="235"/>
      <c r="O121" s="187"/>
      <c r="P121" s="187"/>
      <c r="Q121" s="166"/>
      <c r="R121" s="166"/>
    </row>
    <row r="122" spans="1:18" ht="22.5" customHeight="1" x14ac:dyDescent="0.3">
      <c r="A122" s="474" t="s">
        <v>20</v>
      </c>
      <c r="B122" s="475"/>
      <c r="C122" s="475"/>
      <c r="D122" s="475"/>
      <c r="E122" s="475"/>
      <c r="F122" s="475"/>
      <c r="G122" s="475"/>
      <c r="H122" s="476"/>
      <c r="I122" s="293">
        <f>SUM(I121:I121)</f>
        <v>0</v>
      </c>
      <c r="J122" s="293">
        <f>SUM(J121:J121)</f>
        <v>0</v>
      </c>
      <c r="K122" s="293">
        <f>SUM(I122-J122)</f>
        <v>0</v>
      </c>
      <c r="L122" s="187"/>
      <c r="M122" s="187"/>
      <c r="N122" s="166"/>
      <c r="O122" s="166"/>
    </row>
    <row r="123" spans="1:18" ht="15" thickBot="1" x14ac:dyDescent="0.35">
      <c r="A123" s="298" t="s">
        <v>316</v>
      </c>
      <c r="B123" s="299"/>
      <c r="C123" s="299"/>
      <c r="D123" s="299"/>
      <c r="E123" s="299"/>
      <c r="F123" s="299"/>
      <c r="G123" s="299"/>
      <c r="H123" s="299"/>
      <c r="I123" s="299"/>
      <c r="J123" s="299"/>
      <c r="K123" s="22"/>
      <c r="L123" s="187"/>
      <c r="M123" s="187"/>
      <c r="N123" s="166"/>
      <c r="O123" s="166"/>
    </row>
    <row r="124" spans="1:18" ht="15" thickTop="1" x14ac:dyDescent="0.3">
      <c r="A124" s="449" t="s">
        <v>48</v>
      </c>
      <c r="B124" s="450"/>
      <c r="C124" s="450"/>
      <c r="D124" s="450"/>
      <c r="E124" s="450"/>
      <c r="F124" s="450"/>
      <c r="G124" s="450"/>
      <c r="H124" s="450"/>
      <c r="I124" s="450"/>
      <c r="J124" s="450"/>
      <c r="K124" s="451"/>
      <c r="L124" s="187"/>
      <c r="M124" s="187"/>
      <c r="N124" s="166"/>
      <c r="O124" s="166"/>
    </row>
    <row r="125" spans="1:18" ht="15" customHeight="1" x14ac:dyDescent="0.3">
      <c r="A125" s="452" t="s">
        <v>47</v>
      </c>
      <c r="B125" s="453"/>
      <c r="C125" s="453"/>
      <c r="D125" s="453"/>
      <c r="E125" s="453"/>
      <c r="F125" s="453"/>
      <c r="G125" s="453"/>
      <c r="H125" s="453"/>
      <c r="I125" s="453"/>
      <c r="J125" s="453"/>
      <c r="K125" s="454"/>
      <c r="L125" s="187"/>
      <c r="M125" s="187"/>
      <c r="N125" s="166"/>
      <c r="O125" s="166"/>
    </row>
    <row r="126" spans="1:18" ht="31.5" customHeight="1" x14ac:dyDescent="0.3">
      <c r="A126" s="323"/>
      <c r="B126" s="324"/>
      <c r="C126" s="324"/>
      <c r="D126" s="324"/>
      <c r="E126" s="324"/>
      <c r="F126" s="324"/>
      <c r="G126" s="324"/>
      <c r="H126" s="324"/>
      <c r="I126" s="289" t="s">
        <v>75</v>
      </c>
      <c r="J126" s="290" t="s">
        <v>73</v>
      </c>
      <c r="K126" s="289" t="s">
        <v>51</v>
      </c>
      <c r="L126" s="187"/>
      <c r="M126" s="187"/>
      <c r="N126" s="166"/>
      <c r="O126" s="166"/>
    </row>
    <row r="127" spans="1:18" ht="30" hidden="1" customHeight="1" x14ac:dyDescent="0.3">
      <c r="A127" s="315"/>
      <c r="B127" s="315"/>
      <c r="C127" s="315"/>
      <c r="D127" s="315"/>
      <c r="E127" s="315"/>
      <c r="F127" s="315"/>
      <c r="G127" s="315"/>
      <c r="H127" s="315"/>
      <c r="I127" s="295"/>
      <c r="J127" s="301"/>
      <c r="K127" s="293">
        <f>IF(I127-J127&lt;0,0,I127-J127)</f>
        <v>0</v>
      </c>
      <c r="L127" s="187"/>
      <c r="M127" s="187"/>
      <c r="N127" s="166"/>
      <c r="O127" s="166"/>
    </row>
    <row r="128" spans="1:18" hidden="1" x14ac:dyDescent="0.3">
      <c r="A128" s="236"/>
      <c r="B128" s="236"/>
      <c r="C128" s="236"/>
      <c r="D128" s="236"/>
      <c r="E128" s="236"/>
      <c r="F128" s="236"/>
      <c r="G128" s="236"/>
      <c r="H128" s="236"/>
      <c r="I128" s="237"/>
      <c r="J128" s="238"/>
      <c r="K128" s="235"/>
      <c r="L128" s="187"/>
      <c r="M128" s="166"/>
      <c r="N128" s="166"/>
    </row>
    <row r="129" spans="1:18" ht="30" customHeight="1" x14ac:dyDescent="0.3">
      <c r="A129" s="315"/>
      <c r="B129" s="315"/>
      <c r="C129" s="315"/>
      <c r="D129" s="315"/>
      <c r="E129" s="315"/>
      <c r="F129" s="315"/>
      <c r="G129" s="315"/>
      <c r="H129" s="315"/>
      <c r="I129" s="295"/>
      <c r="J129" s="301"/>
      <c r="K129" s="293">
        <f>IF(I129-J129&lt;0,0,I129-J129)</f>
        <v>0</v>
      </c>
      <c r="L129" s="187"/>
      <c r="M129" s="187"/>
      <c r="N129" s="166"/>
      <c r="O129" s="166"/>
    </row>
    <row r="130" spans="1:18" hidden="1" x14ac:dyDescent="0.3">
      <c r="A130" s="236"/>
      <c r="B130" s="236"/>
      <c r="C130" s="236"/>
      <c r="D130" s="236"/>
      <c r="E130" s="236"/>
      <c r="F130" s="236"/>
      <c r="G130" s="236"/>
      <c r="H130" s="236"/>
      <c r="I130" s="236"/>
      <c r="J130" s="236"/>
      <c r="K130" s="236"/>
      <c r="L130" s="237"/>
      <c r="M130" s="238"/>
      <c r="N130" s="235"/>
      <c r="O130" s="187"/>
      <c r="P130" s="166"/>
      <c r="Q130" s="166"/>
    </row>
    <row r="131" spans="1:18" hidden="1" x14ac:dyDescent="0.3">
      <c r="A131" s="236"/>
      <c r="B131" s="236"/>
      <c r="C131" s="236"/>
      <c r="D131" s="236"/>
      <c r="E131" s="236"/>
      <c r="F131" s="236"/>
      <c r="G131" s="236"/>
      <c r="H131" s="236"/>
      <c r="I131" s="236"/>
      <c r="J131" s="236"/>
      <c r="K131" s="236"/>
      <c r="L131" s="237">
        <v>0</v>
      </c>
      <c r="M131" s="238">
        <v>0</v>
      </c>
      <c r="N131" s="235"/>
      <c r="O131" s="187"/>
      <c r="P131" s="166"/>
      <c r="Q131" s="166"/>
    </row>
    <row r="132" spans="1:18" ht="22.5" customHeight="1" x14ac:dyDescent="0.3">
      <c r="A132" s="474" t="s">
        <v>20</v>
      </c>
      <c r="B132" s="475"/>
      <c r="C132" s="475"/>
      <c r="D132" s="475"/>
      <c r="E132" s="475"/>
      <c r="F132" s="475"/>
      <c r="G132" s="475"/>
      <c r="H132" s="476"/>
      <c r="I132" s="293">
        <f>SUM(I130:I131)</f>
        <v>0</v>
      </c>
      <c r="J132" s="293">
        <f>SUM(J130:J131)</f>
        <v>0</v>
      </c>
      <c r="K132" s="293">
        <f>SUM(I132-J132)</f>
        <v>0</v>
      </c>
      <c r="L132" s="187"/>
      <c r="M132" s="187"/>
      <c r="N132" s="166"/>
      <c r="O132" s="166"/>
    </row>
    <row r="133" spans="1:18" ht="31.95" customHeight="1" x14ac:dyDescent="0.3">
      <c r="A133" s="162" t="s">
        <v>205</v>
      </c>
      <c r="B133" s="162"/>
      <c r="C133" s="162"/>
      <c r="D133" s="287"/>
      <c r="E133" s="287"/>
      <c r="F133" s="287"/>
      <c r="G133" s="287"/>
      <c r="H133" s="287"/>
      <c r="I133" s="287"/>
      <c r="J133" s="287"/>
      <c r="K133" s="288"/>
      <c r="L133" s="187"/>
      <c r="M133" s="187"/>
      <c r="N133" s="166"/>
      <c r="O133" s="166"/>
    </row>
    <row r="134" spans="1:18" ht="134.25" customHeight="1" x14ac:dyDescent="0.3">
      <c r="A134" s="629"/>
      <c r="B134" s="630"/>
      <c r="C134" s="630"/>
      <c r="D134" s="630"/>
      <c r="E134" s="630"/>
      <c r="F134" s="630"/>
      <c r="G134" s="630"/>
      <c r="H134" s="630"/>
      <c r="I134" s="630"/>
      <c r="J134" s="630"/>
      <c r="K134" s="631"/>
      <c r="L134" s="187"/>
      <c r="M134" s="187"/>
      <c r="N134" s="166"/>
      <c r="O134" s="166"/>
    </row>
    <row r="135" spans="1:18" hidden="1" x14ac:dyDescent="0.3">
      <c r="A135" s="531"/>
      <c r="B135" s="532"/>
      <c r="C135" s="532"/>
      <c r="D135" s="532"/>
      <c r="E135" s="532"/>
      <c r="F135" s="532"/>
      <c r="G135" s="532"/>
      <c r="H135" s="532"/>
      <c r="I135" s="532"/>
      <c r="J135" s="532"/>
      <c r="K135" s="532"/>
      <c r="L135" s="532"/>
      <c r="M135" s="532"/>
      <c r="N135" s="533"/>
      <c r="O135" s="187"/>
      <c r="P135" s="187"/>
      <c r="Q135" s="166"/>
      <c r="R135" s="166"/>
    </row>
    <row r="136" spans="1:18" ht="15" thickBot="1" x14ac:dyDescent="0.35">
      <c r="A136" s="23" t="s">
        <v>304</v>
      </c>
      <c r="B136" s="24"/>
      <c r="C136" s="24"/>
      <c r="D136" s="24"/>
      <c r="E136" s="24"/>
      <c r="F136" s="24"/>
      <c r="G136" s="24"/>
      <c r="H136" s="24"/>
      <c r="I136" s="24"/>
      <c r="J136" s="24"/>
      <c r="K136" s="25"/>
      <c r="L136" s="187"/>
      <c r="M136" s="187"/>
      <c r="N136" s="166"/>
      <c r="O136" s="166"/>
    </row>
    <row r="137" spans="1:18" ht="15" thickTop="1" x14ac:dyDescent="0.3">
      <c r="A137" s="449" t="s">
        <v>19</v>
      </c>
      <c r="B137" s="450"/>
      <c r="C137" s="451"/>
      <c r="D137" s="449" t="s">
        <v>3</v>
      </c>
      <c r="E137" s="450"/>
      <c r="F137" s="450"/>
      <c r="G137" s="450"/>
      <c r="H137" s="450"/>
      <c r="I137" s="450"/>
      <c r="J137" s="450"/>
      <c r="K137" s="451"/>
      <c r="L137" s="187"/>
      <c r="M137" s="187"/>
      <c r="N137" s="166"/>
      <c r="O137" s="166"/>
    </row>
    <row r="138" spans="1:18" ht="15" customHeight="1" x14ac:dyDescent="0.3">
      <c r="A138" s="452" t="s">
        <v>87</v>
      </c>
      <c r="B138" s="453"/>
      <c r="C138" s="454"/>
      <c r="D138" s="452" t="s">
        <v>82</v>
      </c>
      <c r="E138" s="453"/>
      <c r="F138" s="453"/>
      <c r="G138" s="453"/>
      <c r="H138" s="453"/>
      <c r="I138" s="453"/>
      <c r="J138" s="453"/>
      <c r="K138" s="454"/>
      <c r="L138" s="187"/>
      <c r="M138" s="187"/>
      <c r="N138" s="166"/>
      <c r="O138" s="166"/>
    </row>
    <row r="139" spans="1:18" ht="32.25" customHeight="1" x14ac:dyDescent="0.3">
      <c r="A139" s="323"/>
      <c r="B139" s="600"/>
      <c r="C139" s="601"/>
      <c r="D139" s="632" t="s">
        <v>96</v>
      </c>
      <c r="E139" s="633"/>
      <c r="F139" s="522" t="s">
        <v>106</v>
      </c>
      <c r="G139" s="523"/>
      <c r="H139" s="524"/>
      <c r="I139" s="289" t="s">
        <v>75</v>
      </c>
      <c r="J139" s="290" t="s">
        <v>73</v>
      </c>
      <c r="K139" s="289" t="s">
        <v>51</v>
      </c>
      <c r="L139" s="187"/>
      <c r="M139" s="187"/>
      <c r="N139" s="166"/>
      <c r="O139" s="166"/>
    </row>
    <row r="140" spans="1:18" ht="31.5" customHeight="1" x14ac:dyDescent="0.3">
      <c r="A140" s="511"/>
      <c r="B140" s="512"/>
      <c r="C140" s="513"/>
      <c r="D140" s="511"/>
      <c r="E140" s="513"/>
      <c r="F140" s="534"/>
      <c r="G140" s="534"/>
      <c r="H140" s="534"/>
      <c r="I140" s="293">
        <f>CEILING(C140*F140,1)</f>
        <v>0</v>
      </c>
      <c r="J140" s="301">
        <v>0</v>
      </c>
      <c r="K140" s="293">
        <f>IF(I140-J140&lt;0,0,I140-J140)</f>
        <v>0</v>
      </c>
      <c r="L140" s="187"/>
      <c r="M140" s="187"/>
      <c r="N140" s="166"/>
      <c r="O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39"/>
      <c r="J142" s="239"/>
      <c r="K142" s="239"/>
      <c r="L142" s="166"/>
    </row>
    <row r="143" spans="1:18" hidden="1" x14ac:dyDescent="0.3">
      <c r="A143" s="213"/>
      <c r="B143" s="213"/>
      <c r="C143" s="213"/>
      <c r="D143" s="213"/>
      <c r="E143" s="213"/>
      <c r="F143" s="215"/>
      <c r="G143" s="215"/>
      <c r="H143" s="215"/>
      <c r="I143" s="293">
        <v>0</v>
      </c>
      <c r="J143" s="243">
        <v>0</v>
      </c>
      <c r="K143" s="219"/>
      <c r="L143" s="166"/>
    </row>
    <row r="144" spans="1:18" ht="22.5" customHeight="1" x14ac:dyDescent="0.3">
      <c r="A144" s="474" t="s">
        <v>20</v>
      </c>
      <c r="B144" s="475"/>
      <c r="C144" s="475"/>
      <c r="D144" s="475"/>
      <c r="E144" s="475"/>
      <c r="F144" s="475"/>
      <c r="G144" s="475"/>
      <c r="H144" s="476"/>
      <c r="I144" s="293">
        <f>SUM(I143:I143)</f>
        <v>0</v>
      </c>
      <c r="J144" s="293">
        <f>SUM(J143:J143)</f>
        <v>0</v>
      </c>
      <c r="K144" s="293">
        <f>SUM(I144-J144)</f>
        <v>0</v>
      </c>
      <c r="L144" s="187"/>
      <c r="M144" s="187"/>
      <c r="N144" s="166"/>
      <c r="O144" s="166"/>
    </row>
    <row r="145" spans="1:15" ht="25.95" customHeight="1" x14ac:dyDescent="0.3">
      <c r="A145" s="162" t="s">
        <v>206</v>
      </c>
      <c r="B145" s="162"/>
      <c r="C145" s="162"/>
      <c r="D145" s="287"/>
      <c r="E145" s="287"/>
      <c r="F145" s="287"/>
      <c r="G145" s="287"/>
      <c r="H145" s="287"/>
      <c r="I145" s="287"/>
      <c r="J145" s="287"/>
      <c r="K145" s="288"/>
      <c r="L145" s="187"/>
      <c r="M145" s="187"/>
      <c r="N145" s="166"/>
      <c r="O145" s="166"/>
    </row>
    <row r="146" spans="1:15" ht="98.25" customHeight="1" x14ac:dyDescent="0.3">
      <c r="A146" s="629"/>
      <c r="B146" s="630"/>
      <c r="C146" s="630"/>
      <c r="D146" s="630"/>
      <c r="E146" s="630"/>
      <c r="F146" s="630"/>
      <c r="G146" s="630"/>
      <c r="H146" s="630"/>
      <c r="I146" s="630"/>
      <c r="J146" s="630"/>
      <c r="K146" s="631"/>
    </row>
    <row r="147" spans="1:15" x14ac:dyDescent="0.3">
      <c r="A147" s="14"/>
    </row>
    <row r="148" spans="1:15" x14ac:dyDescent="0.3">
      <c r="A148" s="14"/>
    </row>
    <row r="149" spans="1:15" x14ac:dyDescent="0.3">
      <c r="A149" s="14"/>
    </row>
    <row r="150" spans="1:15" x14ac:dyDescent="0.3">
      <c r="A150" s="14"/>
    </row>
    <row r="151" spans="1:15" x14ac:dyDescent="0.3">
      <c r="A151" s="14"/>
    </row>
    <row r="152" spans="1:15" x14ac:dyDescent="0.3">
      <c r="A152" s="14"/>
    </row>
    <row r="153" spans="1:15" x14ac:dyDescent="0.3">
      <c r="A153" s="14"/>
    </row>
    <row r="154" spans="1:15" x14ac:dyDescent="0.3">
      <c r="A154" s="14"/>
    </row>
    <row r="155" spans="1:15" x14ac:dyDescent="0.3">
      <c r="A155" s="14"/>
    </row>
    <row r="156" spans="1:15" x14ac:dyDescent="0.3">
      <c r="A156" s="14"/>
    </row>
    <row r="157" spans="1:15" x14ac:dyDescent="0.3">
      <c r="A157" s="14"/>
    </row>
    <row r="158" spans="1:15" x14ac:dyDescent="0.3">
      <c r="A158" s="14"/>
    </row>
    <row r="159" spans="1:15" x14ac:dyDescent="0.3">
      <c r="A159" s="14"/>
    </row>
    <row r="160" spans="1:15"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row r="1149" spans="1:1" x14ac:dyDescent="0.3">
      <c r="A1149" s="14"/>
    </row>
    <row r="1150" spans="1:1" x14ac:dyDescent="0.3">
      <c r="A1150" s="14"/>
    </row>
    <row r="1151" spans="1:1" x14ac:dyDescent="0.3">
      <c r="A1151" s="14"/>
    </row>
    <row r="1152" spans="1:1" x14ac:dyDescent="0.3">
      <c r="A1152" s="14"/>
    </row>
    <row r="1153" spans="1:1" x14ac:dyDescent="0.3">
      <c r="A1153" s="14"/>
    </row>
    <row r="1154" spans="1:1" x14ac:dyDescent="0.3">
      <c r="A1154" s="14"/>
    </row>
    <row r="1155" spans="1:1" x14ac:dyDescent="0.3">
      <c r="A1155" s="14"/>
    </row>
    <row r="1156" spans="1:1" x14ac:dyDescent="0.3">
      <c r="A1156" s="14"/>
    </row>
    <row r="1157" spans="1:1" x14ac:dyDescent="0.3">
      <c r="A1157" s="14"/>
    </row>
    <row r="1158" spans="1:1" x14ac:dyDescent="0.3">
      <c r="A1158" s="14"/>
    </row>
    <row r="1159" spans="1:1" x14ac:dyDescent="0.3">
      <c r="A1159" s="14"/>
    </row>
    <row r="1160" spans="1:1" x14ac:dyDescent="0.3">
      <c r="A1160" s="14"/>
    </row>
    <row r="1161" spans="1:1" x14ac:dyDescent="0.3">
      <c r="A1161" s="14"/>
    </row>
    <row r="1162" spans="1:1" x14ac:dyDescent="0.3">
      <c r="A1162" s="14"/>
    </row>
    <row r="1163" spans="1:1" x14ac:dyDescent="0.3">
      <c r="A1163" s="14"/>
    </row>
    <row r="1164" spans="1:1" x14ac:dyDescent="0.3">
      <c r="A1164" s="14"/>
    </row>
    <row r="1165" spans="1:1" x14ac:dyDescent="0.3">
      <c r="A1165" s="14"/>
    </row>
    <row r="1166" spans="1:1" x14ac:dyDescent="0.3">
      <c r="A1166" s="14"/>
    </row>
    <row r="1167" spans="1:1" x14ac:dyDescent="0.3">
      <c r="A1167" s="14"/>
    </row>
    <row r="1168" spans="1:1" x14ac:dyDescent="0.3">
      <c r="A1168" s="14"/>
    </row>
    <row r="1169" spans="1:1" x14ac:dyDescent="0.3">
      <c r="A1169" s="14"/>
    </row>
    <row r="1170" spans="1:1" x14ac:dyDescent="0.3">
      <c r="A1170" s="14"/>
    </row>
    <row r="1171" spans="1:1" x14ac:dyDescent="0.3">
      <c r="A1171" s="14"/>
    </row>
    <row r="1172" spans="1:1" x14ac:dyDescent="0.3">
      <c r="A1172" s="14"/>
    </row>
    <row r="1173" spans="1:1" x14ac:dyDescent="0.3">
      <c r="A1173" s="14"/>
    </row>
    <row r="1174" spans="1:1" x14ac:dyDescent="0.3">
      <c r="A1174" s="14"/>
    </row>
    <row r="1175" spans="1:1" x14ac:dyDescent="0.3">
      <c r="A1175" s="14"/>
    </row>
    <row r="1176" spans="1:1" x14ac:dyDescent="0.3">
      <c r="A1176" s="14"/>
    </row>
    <row r="1177" spans="1:1" x14ac:dyDescent="0.3">
      <c r="A1177" s="14"/>
    </row>
    <row r="1178" spans="1:1" x14ac:dyDescent="0.3">
      <c r="A1178" s="14"/>
    </row>
    <row r="1179" spans="1:1" x14ac:dyDescent="0.3">
      <c r="A1179" s="14"/>
    </row>
    <row r="1180" spans="1:1" x14ac:dyDescent="0.3">
      <c r="A1180" s="14"/>
    </row>
    <row r="1181" spans="1:1" x14ac:dyDescent="0.3">
      <c r="A1181" s="14"/>
    </row>
    <row r="1182" spans="1:1" x14ac:dyDescent="0.3">
      <c r="A1182" s="14"/>
    </row>
    <row r="1183" spans="1:1" x14ac:dyDescent="0.3">
      <c r="A1183" s="14"/>
    </row>
    <row r="1184" spans="1:1" x14ac:dyDescent="0.3">
      <c r="A1184" s="14"/>
    </row>
    <row r="1185" spans="1:1" x14ac:dyDescent="0.3">
      <c r="A1185" s="14"/>
    </row>
    <row r="1186" spans="1:1" x14ac:dyDescent="0.3">
      <c r="A1186" s="14"/>
    </row>
    <row r="1187" spans="1:1" x14ac:dyDescent="0.3">
      <c r="A1187" s="14"/>
    </row>
    <row r="1188" spans="1:1" x14ac:dyDescent="0.3">
      <c r="A1188" s="14"/>
    </row>
    <row r="1189" spans="1:1" x14ac:dyDescent="0.3">
      <c r="A1189" s="14"/>
    </row>
    <row r="1190" spans="1:1" x14ac:dyDescent="0.3">
      <c r="A1190" s="14"/>
    </row>
    <row r="1191" spans="1:1" x14ac:dyDescent="0.3">
      <c r="A1191" s="14"/>
    </row>
    <row r="1192" spans="1:1" x14ac:dyDescent="0.3">
      <c r="A1192" s="14"/>
    </row>
    <row r="1193" spans="1:1" x14ac:dyDescent="0.3">
      <c r="A1193" s="14"/>
    </row>
    <row r="1194" spans="1:1" x14ac:dyDescent="0.3">
      <c r="A1194" s="14"/>
    </row>
    <row r="1195" spans="1:1" x14ac:dyDescent="0.3">
      <c r="A1195" s="14"/>
    </row>
    <row r="1196" spans="1:1" x14ac:dyDescent="0.3">
      <c r="A1196" s="14"/>
    </row>
    <row r="1197" spans="1:1" x14ac:dyDescent="0.3">
      <c r="A1197" s="14"/>
    </row>
    <row r="1198" spans="1:1" x14ac:dyDescent="0.3">
      <c r="A1198" s="14"/>
    </row>
    <row r="1199" spans="1:1" x14ac:dyDescent="0.3">
      <c r="A1199" s="14"/>
    </row>
    <row r="1200" spans="1:1" x14ac:dyDescent="0.3">
      <c r="A1200" s="14"/>
    </row>
    <row r="1201" spans="1:1" x14ac:dyDescent="0.3">
      <c r="A1201" s="14"/>
    </row>
    <row r="1202" spans="1:1" x14ac:dyDescent="0.3">
      <c r="A1202" s="14"/>
    </row>
    <row r="1203" spans="1:1" x14ac:dyDescent="0.3">
      <c r="A1203" s="14"/>
    </row>
    <row r="1204" spans="1:1" x14ac:dyDescent="0.3">
      <c r="A1204" s="14"/>
    </row>
    <row r="1205" spans="1:1" x14ac:dyDescent="0.3">
      <c r="A1205" s="14"/>
    </row>
    <row r="1206" spans="1:1" x14ac:dyDescent="0.3">
      <c r="A1206" s="14"/>
    </row>
    <row r="1207" spans="1:1" x14ac:dyDescent="0.3">
      <c r="A1207" s="14"/>
    </row>
    <row r="1208" spans="1:1" x14ac:dyDescent="0.3">
      <c r="A1208" s="14"/>
    </row>
    <row r="1209" spans="1:1" x14ac:dyDescent="0.3">
      <c r="A1209" s="14"/>
    </row>
  </sheetData>
  <sheetProtection selectLockedCells="1"/>
  <protectedRanges>
    <protectedRange sqref="I65:J67 A11:J11 A10:J10 I21:J22 I32:J33 I43:J44 I54:J55" name="Personnel"/>
    <protectedRange sqref="I140:J140 J127:J129 J82 J110 M79:M81 M83:M84 M109 M130:M131" name="Personnel_3"/>
  </protectedRanges>
  <dataConsolidate/>
  <mergeCells count="230">
    <mergeCell ref="A14:K15"/>
    <mergeCell ref="D17:K17"/>
    <mergeCell ref="D18:K18"/>
    <mergeCell ref="A12:H12"/>
    <mergeCell ref="A18:C18"/>
    <mergeCell ref="A17:C17"/>
    <mergeCell ref="A1:F1"/>
    <mergeCell ref="H1:K1"/>
    <mergeCell ref="A2:A3"/>
    <mergeCell ref="B2:F3"/>
    <mergeCell ref="A6:B6"/>
    <mergeCell ref="K8:K9"/>
    <mergeCell ref="A10:B10"/>
    <mergeCell ref="F10:G10"/>
    <mergeCell ref="A11:B11"/>
    <mergeCell ref="F11:G11"/>
    <mergeCell ref="A7:B7"/>
    <mergeCell ref="A8:B9"/>
    <mergeCell ref="D8:D9"/>
    <mergeCell ref="E8:E9"/>
    <mergeCell ref="F8:G9"/>
    <mergeCell ref="H8:H9"/>
    <mergeCell ref="I8:I9"/>
    <mergeCell ref="J8:J9"/>
    <mergeCell ref="C8:C9"/>
    <mergeCell ref="C7:K7"/>
    <mergeCell ref="C6:K6"/>
    <mergeCell ref="I52:I53"/>
    <mergeCell ref="J52:J53"/>
    <mergeCell ref="K52:K53"/>
    <mergeCell ref="A45:H45"/>
    <mergeCell ref="A47:K48"/>
    <mergeCell ref="D50:K50"/>
    <mergeCell ref="D51:K51"/>
    <mergeCell ref="D43:E43"/>
    <mergeCell ref="F43:H43"/>
    <mergeCell ref="A44:B44"/>
    <mergeCell ref="D44:E44"/>
    <mergeCell ref="F44:H44"/>
    <mergeCell ref="A43:C43"/>
    <mergeCell ref="A51:C51"/>
    <mergeCell ref="A50:C50"/>
    <mergeCell ref="D29:E29"/>
    <mergeCell ref="F29:K29"/>
    <mergeCell ref="K30:K31"/>
    <mergeCell ref="I30:I31"/>
    <mergeCell ref="J30:J31"/>
    <mergeCell ref="D32:E32"/>
    <mergeCell ref="D54:E54"/>
    <mergeCell ref="F54:H54"/>
    <mergeCell ref="A55:B55"/>
    <mergeCell ref="D55:E55"/>
    <mergeCell ref="F55:H55"/>
    <mergeCell ref="D52:E53"/>
    <mergeCell ref="F52:H53"/>
    <mergeCell ref="A54:C54"/>
    <mergeCell ref="A52:C53"/>
    <mergeCell ref="I63:I64"/>
    <mergeCell ref="J63:J64"/>
    <mergeCell ref="K63:K64"/>
    <mergeCell ref="A56:H56"/>
    <mergeCell ref="A58:K59"/>
    <mergeCell ref="D61:K61"/>
    <mergeCell ref="D62:K62"/>
    <mergeCell ref="A63:C64"/>
    <mergeCell ref="A62:C62"/>
    <mergeCell ref="A61:C61"/>
    <mergeCell ref="D65:E65"/>
    <mergeCell ref="F65:H65"/>
    <mergeCell ref="A67:B67"/>
    <mergeCell ref="D67:E67"/>
    <mergeCell ref="F67:H67"/>
    <mergeCell ref="D66:E66"/>
    <mergeCell ref="F66:H66"/>
    <mergeCell ref="A66:C66"/>
    <mergeCell ref="D63:E64"/>
    <mergeCell ref="F63:H64"/>
    <mergeCell ref="A65:C65"/>
    <mergeCell ref="A81:C81"/>
    <mergeCell ref="D81:G81"/>
    <mergeCell ref="H81:K81"/>
    <mergeCell ref="A82:C82"/>
    <mergeCell ref="D82:F82"/>
    <mergeCell ref="G82:H82"/>
    <mergeCell ref="A83:C83"/>
    <mergeCell ref="A68:H68"/>
    <mergeCell ref="A70:K71"/>
    <mergeCell ref="I77:I78"/>
    <mergeCell ref="J77:J78"/>
    <mergeCell ref="K77:K78"/>
    <mergeCell ref="A79:C79"/>
    <mergeCell ref="D79:G79"/>
    <mergeCell ref="H79:K79"/>
    <mergeCell ref="A80:C80"/>
    <mergeCell ref="D80:G80"/>
    <mergeCell ref="H80:K80"/>
    <mergeCell ref="A106:C106"/>
    <mergeCell ref="D106:F106"/>
    <mergeCell ref="G106:H106"/>
    <mergeCell ref="I106:K106"/>
    <mergeCell ref="A107:H108"/>
    <mergeCell ref="I107:I108"/>
    <mergeCell ref="J107:J108"/>
    <mergeCell ref="K107:K108"/>
    <mergeCell ref="A109:C109"/>
    <mergeCell ref="D109:G109"/>
    <mergeCell ref="H109:K109"/>
    <mergeCell ref="B32:C32"/>
    <mergeCell ref="A22:B22"/>
    <mergeCell ref="D22:E22"/>
    <mergeCell ref="F22:H22"/>
    <mergeCell ref="A30:E31"/>
    <mergeCell ref="F30:F31"/>
    <mergeCell ref="G30:G31"/>
    <mergeCell ref="H30:H31"/>
    <mergeCell ref="B29:C29"/>
    <mergeCell ref="B28:C28"/>
    <mergeCell ref="D21:E21"/>
    <mergeCell ref="F21:H21"/>
    <mergeCell ref="A21:C21"/>
    <mergeCell ref="A23:H23"/>
    <mergeCell ref="A25:K26"/>
    <mergeCell ref="D28:E28"/>
    <mergeCell ref="F28:K28"/>
    <mergeCell ref="I19:I20"/>
    <mergeCell ref="J19:J20"/>
    <mergeCell ref="K19:K20"/>
    <mergeCell ref="A19:C20"/>
    <mergeCell ref="D19:E20"/>
    <mergeCell ref="F19:H20"/>
    <mergeCell ref="D40:K40"/>
    <mergeCell ref="D41:E42"/>
    <mergeCell ref="F41:H42"/>
    <mergeCell ref="I41:I42"/>
    <mergeCell ref="J41:J42"/>
    <mergeCell ref="D33:E33"/>
    <mergeCell ref="A34:H34"/>
    <mergeCell ref="A36:K37"/>
    <mergeCell ref="D39:K39"/>
    <mergeCell ref="K41:K42"/>
    <mergeCell ref="A41:C42"/>
    <mergeCell ref="A40:C40"/>
    <mergeCell ref="A39:C39"/>
    <mergeCell ref="A73:K73"/>
    <mergeCell ref="A74:K74"/>
    <mergeCell ref="A75:C75"/>
    <mergeCell ref="D75:F75"/>
    <mergeCell ref="G75:H75"/>
    <mergeCell ref="I75:K75"/>
    <mergeCell ref="A76:C76"/>
    <mergeCell ref="D76:F76"/>
    <mergeCell ref="G76:H76"/>
    <mergeCell ref="I76:K76"/>
    <mergeCell ref="D83:G83"/>
    <mergeCell ref="H83:K83"/>
    <mergeCell ref="A84:C84"/>
    <mergeCell ref="D84:G84"/>
    <mergeCell ref="H84:K84"/>
    <mergeCell ref="F92:K92"/>
    <mergeCell ref="A93:B93"/>
    <mergeCell ref="D93:E93"/>
    <mergeCell ref="F93:K93"/>
    <mergeCell ref="A85:H85"/>
    <mergeCell ref="A90:K90"/>
    <mergeCell ref="A91:K91"/>
    <mergeCell ref="A86:N86"/>
    <mergeCell ref="A87:N87"/>
    <mergeCell ref="A89:K89"/>
    <mergeCell ref="A92:B92"/>
    <mergeCell ref="D92:E92"/>
    <mergeCell ref="D94:E95"/>
    <mergeCell ref="F94:F95"/>
    <mergeCell ref="G94:G95"/>
    <mergeCell ref="H94:H95"/>
    <mergeCell ref="I94:I95"/>
    <mergeCell ref="J94:J95"/>
    <mergeCell ref="K94:K95"/>
    <mergeCell ref="A97:B97"/>
    <mergeCell ref="D97:E97"/>
    <mergeCell ref="A100:H100"/>
    <mergeCell ref="A101:N101"/>
    <mergeCell ref="A102:D102"/>
    <mergeCell ref="A103:K103"/>
    <mergeCell ref="A104:K104"/>
    <mergeCell ref="D105:F105"/>
    <mergeCell ref="G105:H105"/>
    <mergeCell ref="I105:K105"/>
    <mergeCell ref="A105:C105"/>
    <mergeCell ref="A110:C110"/>
    <mergeCell ref="D110:F110"/>
    <mergeCell ref="G110:H110"/>
    <mergeCell ref="A111:H111"/>
    <mergeCell ref="A113:K113"/>
    <mergeCell ref="A114:K114"/>
    <mergeCell ref="A115:K115"/>
    <mergeCell ref="A116:B116"/>
    <mergeCell ref="D116:E116"/>
    <mergeCell ref="F116:K116"/>
    <mergeCell ref="A117:B117"/>
    <mergeCell ref="D117:E117"/>
    <mergeCell ref="F117:K117"/>
    <mergeCell ref="A118:B119"/>
    <mergeCell ref="C118:C119"/>
    <mergeCell ref="D118:E119"/>
    <mergeCell ref="F118:F119"/>
    <mergeCell ref="G118:G119"/>
    <mergeCell ref="H118:H119"/>
    <mergeCell ref="I118:I119"/>
    <mergeCell ref="J118:J119"/>
    <mergeCell ref="K118:K119"/>
    <mergeCell ref="A120:B120"/>
    <mergeCell ref="D120:E120"/>
    <mergeCell ref="A122:H122"/>
    <mergeCell ref="A124:K124"/>
    <mergeCell ref="A125:K125"/>
    <mergeCell ref="A132:H132"/>
    <mergeCell ref="A134:K134"/>
    <mergeCell ref="A135:N135"/>
    <mergeCell ref="A137:C137"/>
    <mergeCell ref="D137:K137"/>
    <mergeCell ref="A138:C138"/>
    <mergeCell ref="D138:K138"/>
    <mergeCell ref="B139:C139"/>
    <mergeCell ref="D139:E139"/>
    <mergeCell ref="F139:H139"/>
    <mergeCell ref="A140:C140"/>
    <mergeCell ref="D140:E140"/>
    <mergeCell ref="F140:H140"/>
    <mergeCell ref="A146:K146"/>
    <mergeCell ref="A144:H144"/>
  </mergeCells>
  <conditionalFormatting sqref="B67:C71 D66:XFD66 B55:C60 A35:XFD35 B38:C38 C30:C32 B44:C49 A38:A41 C10 B16:C16 D16:K21 A1:B10 A16:A19 D8:K10 C1:K5 A65:A71 A11:A14 B11:K13 L36:XFD37 D27:IW32 L25:IW26 C27 A27:B32 L1:IW21 B22:IW24 A21:A24 A33:IW34 A43:A52 A54:A63 D38:IW71 A147:IW65418">
    <cfRule type="cellIs" dxfId="150" priority="129" stopIfTrue="1" operator="lessThan">
      <formula>0</formula>
    </cfRule>
    <cfRule type="containsErrors" dxfId="149" priority="130" stopIfTrue="1">
      <formula>ISERROR(A1)</formula>
    </cfRule>
  </conditionalFormatting>
  <conditionalFormatting sqref="I65:I67 K65:K67 I10:I11 K10:K11 I21:I22 K21:K22 I32:I33 K32:K33 I43:I44 K43:K44 I54:I55 K54:K55">
    <cfRule type="containsBlanks" dxfId="148" priority="128" stopIfTrue="1">
      <formula>LEN(TRIM(I10))=0</formula>
    </cfRule>
  </conditionalFormatting>
  <conditionalFormatting sqref="A25:K26">
    <cfRule type="cellIs" dxfId="147" priority="70" stopIfTrue="1" operator="lessThan">
      <formula>0</formula>
    </cfRule>
    <cfRule type="containsErrors" dxfId="146" priority="71" stopIfTrue="1">
      <formula>ISERROR(A25)</formula>
    </cfRule>
  </conditionalFormatting>
  <conditionalFormatting sqref="A36:K37">
    <cfRule type="cellIs" dxfId="145" priority="82" stopIfTrue="1" operator="lessThan">
      <formula>0</formula>
    </cfRule>
    <cfRule type="containsErrors" dxfId="144" priority="83" stopIfTrue="1">
      <formula>ISERROR(A36)</formula>
    </cfRule>
  </conditionalFormatting>
  <conditionalFormatting sqref="O77:JB79 L72:IY74 L75:IX76 M79:M80 N79 J77:K78 I82:IY82 O86:XFD87 L85:XFD85 F94:K94 J95:K95 H96:XFD96 N97:XFD97 F97:K97 L102:IY106 L88:XFD95 O107:JB108 J107:K108 O110:JB110 I110:K110 L112:XFD117 I118:XFD121 L122:XFD122 L111:IY111 E123:IY123 N126:IY126 L126:M127 L124:IY125 L128:XFD129 L132:XFD134 O135:JB135 L136:IY140 L141:IV143 L144:XFD146">
    <cfRule type="cellIs" dxfId="143" priority="68" stopIfTrue="1" operator="lessThan">
      <formula>0</formula>
    </cfRule>
    <cfRule type="containsErrors" dxfId="142" priority="69" stopIfTrue="1">
      <formula>ISERROR(E72)</formula>
    </cfRule>
  </conditionalFormatting>
  <conditionalFormatting sqref="A123">
    <cfRule type="cellIs" dxfId="141" priority="37" stopIfTrue="1" operator="lessThan">
      <formula>0</formula>
    </cfRule>
    <cfRule type="containsErrors" dxfId="140" priority="38" stopIfTrue="1">
      <formula>ISERROR(A123)</formula>
    </cfRule>
  </conditionalFormatting>
  <conditionalFormatting sqref="B145:K145 B136:K136 B133:K133 N127:XFD127 C112:K112 O100:XFD101 I100:K100 I77 L79:L80 N80:JA80 A72:A77 A100:A101 A130:A134 L130:M132 N130:XFD131 L83:JA84 A136:A146 I141:I142 F140:F143 A79:A80 A83:A87 A90:A94 A124:A128 A112:A115 I98:XFD99 F118:K118 I119:K119">
    <cfRule type="cellIs" dxfId="139" priority="65" stopIfTrue="1" operator="lessThan">
      <formula>0</formula>
    </cfRule>
    <cfRule type="containsErrors" dxfId="138" priority="66" stopIfTrue="1">
      <formula>ISERROR(A72)</formula>
    </cfRule>
  </conditionalFormatting>
  <conditionalFormatting sqref="N79">
    <cfRule type="containsBlanks" dxfId="137" priority="67" stopIfTrue="1">
      <formula>LEN(TRIM(N79))=0</formula>
    </cfRule>
  </conditionalFormatting>
  <conditionalFormatting sqref="A129">
    <cfRule type="cellIs" dxfId="136" priority="63" stopIfTrue="1" operator="lessThan">
      <formula>0</formula>
    </cfRule>
    <cfRule type="containsErrors" dxfId="135" priority="64" stopIfTrue="1">
      <formula>ISERROR(A129)</formula>
    </cfRule>
  </conditionalFormatting>
  <conditionalFormatting sqref="E102:K102 A102:A106">
    <cfRule type="cellIs" dxfId="134" priority="61" stopIfTrue="1" operator="lessThan">
      <formula>0</formula>
    </cfRule>
    <cfRule type="containsErrors" dxfId="133" priority="62" stopIfTrue="1">
      <formula>ISERROR(A102)</formula>
    </cfRule>
  </conditionalFormatting>
  <conditionalFormatting sqref="I107 A107">
    <cfRule type="cellIs" dxfId="132" priority="59" stopIfTrue="1" operator="lessThan">
      <formula>0</formula>
    </cfRule>
    <cfRule type="containsErrors" dxfId="131" priority="60" stopIfTrue="1">
      <formula>ISERROR(A107)</formula>
    </cfRule>
  </conditionalFormatting>
  <conditionalFormatting sqref="L109:JB109 A109">
    <cfRule type="cellIs" dxfId="130" priority="56" stopIfTrue="1" operator="lessThan">
      <formula>0</formula>
    </cfRule>
    <cfRule type="containsErrors" dxfId="129" priority="57" stopIfTrue="1">
      <formula>ISERROR(A109)</formula>
    </cfRule>
  </conditionalFormatting>
  <conditionalFormatting sqref="N109">
    <cfRule type="containsBlanks" dxfId="128" priority="58" stopIfTrue="1">
      <formula>LEN(TRIM(N109))=0</formula>
    </cfRule>
  </conditionalFormatting>
  <conditionalFormatting sqref="A110">
    <cfRule type="cellIs" dxfId="127" priority="53" stopIfTrue="1" operator="lessThan">
      <formula>0</formula>
    </cfRule>
    <cfRule type="containsErrors" dxfId="126" priority="54" stopIfTrue="1">
      <formula>ISERROR(A110)</formula>
    </cfRule>
  </conditionalFormatting>
  <conditionalFormatting sqref="K110">
    <cfRule type="containsBlanks" dxfId="125" priority="55" stopIfTrue="1">
      <formula>LEN(TRIM(K110))=0</formula>
    </cfRule>
  </conditionalFormatting>
  <conditionalFormatting sqref="L81:JB81 A81">
    <cfRule type="cellIs" dxfId="124" priority="50" stopIfTrue="1" operator="lessThan">
      <formula>0</formula>
    </cfRule>
    <cfRule type="containsErrors" dxfId="123" priority="51" stopIfTrue="1">
      <formula>ISERROR(A81)</formula>
    </cfRule>
  </conditionalFormatting>
  <conditionalFormatting sqref="N81">
    <cfRule type="containsBlanks" dxfId="122" priority="52" stopIfTrue="1">
      <formula>LEN(TRIM(N81))=0</formula>
    </cfRule>
  </conditionalFormatting>
  <conditionalFormatting sqref="A82">
    <cfRule type="cellIs" dxfId="121" priority="48" stopIfTrue="1" operator="lessThan">
      <formula>0</formula>
    </cfRule>
    <cfRule type="containsErrors" dxfId="120" priority="49" stopIfTrue="1">
      <formula>ISERROR(A82)</formula>
    </cfRule>
  </conditionalFormatting>
  <conditionalFormatting sqref="B88:K88 A88:A89">
    <cfRule type="cellIs" dxfId="119" priority="46" stopIfTrue="1" operator="lessThan">
      <formula>0</formula>
    </cfRule>
    <cfRule type="containsErrors" dxfId="118" priority="47" stopIfTrue="1">
      <formula>ISERROR(A88)</formula>
    </cfRule>
  </conditionalFormatting>
  <conditionalFormatting sqref="A120 A122 A118">
    <cfRule type="cellIs" dxfId="117" priority="42" stopIfTrue="1" operator="lessThan">
      <formula>0</formula>
    </cfRule>
    <cfRule type="containsErrors" dxfId="116" priority="43" stopIfTrue="1">
      <formula>ISERROR(A118)</formula>
    </cfRule>
  </conditionalFormatting>
  <conditionalFormatting sqref="A116:A117">
    <cfRule type="cellIs" dxfId="115" priority="44" stopIfTrue="1" operator="lessThan">
      <formula>0</formula>
    </cfRule>
    <cfRule type="containsErrors" dxfId="114" priority="45" stopIfTrue="1">
      <formula>ISERROR(A116)</formula>
    </cfRule>
  </conditionalFormatting>
  <conditionalFormatting sqref="D97 A97">
    <cfRule type="cellIs" dxfId="113" priority="39" stopIfTrue="1" operator="lessThan">
      <formula>0</formula>
    </cfRule>
    <cfRule type="containsErrors" dxfId="112" priority="40" stopIfTrue="1">
      <formula>ISERROR(A97)</formula>
    </cfRule>
  </conditionalFormatting>
  <conditionalFormatting sqref="K97">
    <cfRule type="containsBlanks" dxfId="111" priority="41" stopIfTrue="1">
      <formula>LEN(TRIM(K97))=0</formula>
    </cfRule>
  </conditionalFormatting>
  <conditionalFormatting sqref="K82">
    <cfRule type="containsBlanks" dxfId="110" priority="36" stopIfTrue="1">
      <formula>LEN(TRIM(K82))=0</formula>
    </cfRule>
  </conditionalFormatting>
  <conditionalFormatting sqref="I85:K85">
    <cfRule type="cellIs" dxfId="109" priority="34" stopIfTrue="1" operator="lessThan">
      <formula>0</formula>
    </cfRule>
    <cfRule type="containsErrors" dxfId="108" priority="35" stopIfTrue="1">
      <formula>ISERROR(I85)</formula>
    </cfRule>
  </conditionalFormatting>
  <conditionalFormatting sqref="K94:K95">
    <cfRule type="cellIs" dxfId="107" priority="31" stopIfTrue="1" operator="lessThan">
      <formula>0</formula>
    </cfRule>
    <cfRule type="containsErrors" dxfId="106" priority="32" stopIfTrue="1">
      <formula>ISERROR(K94)</formula>
    </cfRule>
  </conditionalFormatting>
  <conditionalFormatting sqref="K94:K95">
    <cfRule type="containsBlanks" dxfId="105" priority="33" stopIfTrue="1">
      <formula>LEN(TRIM(K94))=0</formula>
    </cfRule>
  </conditionalFormatting>
  <conditionalFormatting sqref="F116">
    <cfRule type="cellIs" dxfId="104" priority="29" stopIfTrue="1" operator="lessThan">
      <formula>0</formula>
    </cfRule>
    <cfRule type="containsErrors" dxfId="103" priority="30" stopIfTrue="1">
      <formula>ISERROR(F116)</formula>
    </cfRule>
  </conditionalFormatting>
  <conditionalFormatting sqref="F117">
    <cfRule type="cellIs" dxfId="102" priority="27" stopIfTrue="1" operator="lessThan">
      <formula>0</formula>
    </cfRule>
    <cfRule type="containsErrors" dxfId="101" priority="28" stopIfTrue="1">
      <formula>ISERROR(F117)</formula>
    </cfRule>
  </conditionalFormatting>
  <conditionalFormatting sqref="K118:K119">
    <cfRule type="containsBlanks" dxfId="100" priority="26" stopIfTrue="1">
      <formula>LEN(TRIM(K118))=0</formula>
    </cfRule>
  </conditionalFormatting>
  <conditionalFormatting sqref="K120">
    <cfRule type="containsBlanks" dxfId="99" priority="25" stopIfTrue="1">
      <formula>LEN(TRIM(K120))=0</formula>
    </cfRule>
  </conditionalFormatting>
  <conditionalFormatting sqref="I122:K122">
    <cfRule type="cellIs" dxfId="98" priority="23" stopIfTrue="1" operator="lessThan">
      <formula>0</formula>
    </cfRule>
    <cfRule type="containsErrors" dxfId="97" priority="24" stopIfTrue="1">
      <formula>ISERROR(I122)</formula>
    </cfRule>
  </conditionalFormatting>
  <conditionalFormatting sqref="I111:K111 A111">
    <cfRule type="cellIs" dxfId="96" priority="21" stopIfTrue="1" operator="lessThan">
      <formula>0</formula>
    </cfRule>
    <cfRule type="containsErrors" dxfId="95" priority="22" stopIfTrue="1">
      <formula>ISERROR(A111)</formula>
    </cfRule>
  </conditionalFormatting>
  <conditionalFormatting sqref="I126:K128">
    <cfRule type="cellIs" dxfId="94" priority="18" stopIfTrue="1" operator="lessThan">
      <formula>0</formula>
    </cfRule>
    <cfRule type="containsErrors" dxfId="93" priority="19" stopIfTrue="1">
      <formula>ISERROR(I126)</formula>
    </cfRule>
  </conditionalFormatting>
  <conditionalFormatting sqref="K127">
    <cfRule type="containsBlanks" dxfId="92" priority="20" stopIfTrue="1">
      <formula>LEN(TRIM(K127))=0</formula>
    </cfRule>
  </conditionalFormatting>
  <conditionalFormatting sqref="I129:K129">
    <cfRule type="cellIs" dxfId="91" priority="15" stopIfTrue="1" operator="lessThan">
      <formula>0</formula>
    </cfRule>
    <cfRule type="containsErrors" dxfId="90" priority="16" stopIfTrue="1">
      <formula>ISERROR(I129)</formula>
    </cfRule>
  </conditionalFormatting>
  <conditionalFormatting sqref="K129">
    <cfRule type="containsBlanks" dxfId="89" priority="17" stopIfTrue="1">
      <formula>LEN(TRIM(K129))=0</formula>
    </cfRule>
  </conditionalFormatting>
  <conditionalFormatting sqref="I132:K132">
    <cfRule type="cellIs" dxfId="88" priority="13" stopIfTrue="1" operator="lessThan">
      <formula>0</formula>
    </cfRule>
    <cfRule type="containsErrors" dxfId="87" priority="14" stopIfTrue="1">
      <formula>ISERROR(I132)</formula>
    </cfRule>
  </conditionalFormatting>
  <conditionalFormatting sqref="F139:H139">
    <cfRule type="cellIs" dxfId="86" priority="11" stopIfTrue="1" operator="lessThan">
      <formula>0</formula>
    </cfRule>
    <cfRule type="containsErrors" dxfId="85" priority="12" stopIfTrue="1">
      <formula>ISERROR(F139)</formula>
    </cfRule>
  </conditionalFormatting>
  <conditionalFormatting sqref="I139:K139">
    <cfRule type="cellIs" dxfId="84" priority="9" stopIfTrue="1" operator="lessThan">
      <formula>0</formula>
    </cfRule>
    <cfRule type="containsErrors" dxfId="83" priority="10" stopIfTrue="1">
      <formula>ISERROR(I139)</formula>
    </cfRule>
  </conditionalFormatting>
  <conditionalFormatting sqref="I140:K140">
    <cfRule type="cellIs" dxfId="82" priority="6" stopIfTrue="1" operator="lessThan">
      <formula>0</formula>
    </cfRule>
    <cfRule type="containsErrors" dxfId="81" priority="7" stopIfTrue="1">
      <formula>ISERROR(I140)</formula>
    </cfRule>
  </conditionalFormatting>
  <conditionalFormatting sqref="I140 K140">
    <cfRule type="containsBlanks" dxfId="80" priority="8" stopIfTrue="1">
      <formula>LEN(TRIM(I140))=0</formula>
    </cfRule>
  </conditionalFormatting>
  <conditionalFormatting sqref="I144:K144">
    <cfRule type="cellIs" dxfId="79" priority="1" stopIfTrue="1" operator="lessThan">
      <formula>0</formula>
    </cfRule>
    <cfRule type="containsErrors" dxfId="78" priority="2" stopIfTrue="1">
      <formula>ISERROR(I144)</formula>
    </cfRule>
  </conditionalFormatting>
  <conditionalFormatting sqref="I143:K143">
    <cfRule type="cellIs" dxfId="77" priority="4" stopIfTrue="1" operator="lessThan">
      <formula>0</formula>
    </cfRule>
    <cfRule type="containsErrors" dxfId="76" priority="5" stopIfTrue="1">
      <formula>ISERROR(I143)</formula>
    </cfRule>
  </conditionalFormatting>
  <conditionalFormatting sqref="I143">
    <cfRule type="containsBlanks" dxfId="75" priority="3" stopIfTrue="1">
      <formula>LEN(TRIM(I143))=0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65:J67 J10:J11 J21:J22 J32:J33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7 M79:M81 M83:M84 J82 J110 M109 J120 J127:J129 M130:M131 J140">
      <formula1>I79</formula1>
    </dataValidation>
    <dataValidation type="list" allowBlank="1" showInputMessage="1" showErrorMessage="1" sqref="H79:K81 H83:K84 G82 H109:K109 G110:H110">
      <formula1>DemographicsYesNoSelection</formula1>
    </dataValidation>
  </dataValidations>
  <pageMargins left="0.7" right="0.7" top="0.75" bottom="0.75" header="0.3" footer="0.3"/>
  <pageSetup scale="93" orientation="landscape" r:id="rId1"/>
  <headerFooter>
    <oddHeader>&amp;CPurpose Area #8</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27650"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27651"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27654"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27655"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27656"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27659"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27660"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27661"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7662"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7665"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27666"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27667"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27668"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27669" r:id="rId18" name="Button 21">
              <controlPr defaultSize="0" print="0" autoFill="0" autoPict="0" macro="[0]!InsertRowsNarrative">
                <anchor moveWithCells="1" sizeWithCells="1">
                  <from>
                    <xdr:col>8</xdr:col>
                    <xdr:colOff>175260</xdr:colOff>
                    <xdr:row>56</xdr:row>
                    <xdr:rowOff>22860</xdr:rowOff>
                  </from>
                  <to>
                    <xdr:col>10</xdr:col>
                    <xdr:colOff>716280</xdr:colOff>
                    <xdr:row>56</xdr:row>
                    <xdr:rowOff>259080</xdr:rowOff>
                  </to>
                </anchor>
              </controlPr>
            </control>
          </mc:Choice>
        </mc:AlternateContent>
        <mc:AlternateContent xmlns:mc="http://schemas.openxmlformats.org/markup-compatibility/2006">
          <mc:Choice Requires="x14">
            <control shapeId="27748" r:id="rId19" name="Button 100">
              <controlPr defaultSize="0" print="0" autoFill="0" autoPict="0" macro="[0]!InsertRowsNarrative">
                <anchor moveWithCells="1" sizeWithCells="1">
                  <from>
                    <xdr:col>8</xdr:col>
                    <xdr:colOff>327660</xdr:colOff>
                    <xdr:row>132</xdr:row>
                    <xdr:rowOff>68580</xdr:rowOff>
                  </from>
                  <to>
                    <xdr:col>10</xdr:col>
                    <xdr:colOff>556260</xdr:colOff>
                    <xdr:row>132</xdr:row>
                    <xdr:rowOff>350520</xdr:rowOff>
                  </to>
                </anchor>
              </controlPr>
            </control>
          </mc:Choice>
        </mc:AlternateContent>
        <mc:AlternateContent xmlns:mc="http://schemas.openxmlformats.org/markup-compatibility/2006">
          <mc:Choice Requires="x14">
            <control shapeId="27749" r:id="rId20" name="Button 101">
              <controlPr defaultSize="0" print="0" autoFill="0" autoPict="0" macro="[0]!InsertRowsNarrative">
                <anchor moveWithCells="1" sizeWithCells="1">
                  <from>
                    <xdr:col>8</xdr:col>
                    <xdr:colOff>228600</xdr:colOff>
                    <xdr:row>144</xdr:row>
                    <xdr:rowOff>30480</xdr:rowOff>
                  </from>
                  <to>
                    <xdr:col>10</xdr:col>
                    <xdr:colOff>632460</xdr:colOff>
                    <xdr:row>144</xdr:row>
                    <xdr:rowOff>289560</xdr:rowOff>
                  </to>
                </anchor>
              </controlPr>
            </control>
          </mc:Choice>
        </mc:AlternateContent>
        <mc:AlternateContent xmlns:mc="http://schemas.openxmlformats.org/markup-compatibility/2006">
          <mc:Choice Requires="x14">
            <control shapeId="27750" r:id="rId21" name="Button 102">
              <controlPr defaultSize="0" print="0" autoFill="0" autoPict="0" macro="[0]!DeleteConsultantItemPA1">
                <anchor moveWithCells="1" sizeWithCells="1">
                  <from>
                    <xdr:col>1</xdr:col>
                    <xdr:colOff>121920</xdr:colOff>
                    <xdr:row>76</xdr:row>
                    <xdr:rowOff>45720</xdr:rowOff>
                  </from>
                  <to>
                    <xdr:col>1</xdr:col>
                    <xdr:colOff>1813560</xdr:colOff>
                    <xdr:row>77</xdr:row>
                    <xdr:rowOff>137160</xdr:rowOff>
                  </to>
                </anchor>
              </controlPr>
            </control>
          </mc:Choice>
        </mc:AlternateContent>
        <mc:AlternateContent xmlns:mc="http://schemas.openxmlformats.org/markup-compatibility/2006">
          <mc:Choice Requires="x14">
            <control shapeId="27751" r:id="rId22" name="Button 103">
              <controlPr defaultSize="0" print="0" autoFill="0" autoPict="0" macro="[0]!DeleteOtherPA1">
                <anchor moveWithCells="1" sizeWithCells="1">
                  <from>
                    <xdr:col>1</xdr:col>
                    <xdr:colOff>121920</xdr:colOff>
                    <xdr:row>125</xdr:row>
                    <xdr:rowOff>60960</xdr:rowOff>
                  </from>
                  <to>
                    <xdr:col>1</xdr:col>
                    <xdr:colOff>1813560</xdr:colOff>
                    <xdr:row>125</xdr:row>
                    <xdr:rowOff>335280</xdr:rowOff>
                  </to>
                </anchor>
              </controlPr>
            </control>
          </mc:Choice>
        </mc:AlternateContent>
        <mc:AlternateContent xmlns:mc="http://schemas.openxmlformats.org/markup-compatibility/2006">
          <mc:Choice Requires="x14">
            <control shapeId="27752" r:id="rId23" name="Button 104">
              <controlPr defaultSize="0" print="0" autoFill="0" autoPict="0" macro="[0]!DeleteIndirectCostPA1">
                <anchor moveWithCells="1" sizeWithCells="1">
                  <from>
                    <xdr:col>1</xdr:col>
                    <xdr:colOff>114300</xdr:colOff>
                    <xdr:row>138</xdr:row>
                    <xdr:rowOff>45720</xdr:rowOff>
                  </from>
                  <to>
                    <xdr:col>1</xdr:col>
                    <xdr:colOff>1798320</xdr:colOff>
                    <xdr:row>138</xdr:row>
                    <xdr:rowOff>335280</xdr:rowOff>
                  </to>
                </anchor>
              </controlPr>
            </control>
          </mc:Choice>
        </mc:AlternateContent>
        <mc:AlternateContent xmlns:mc="http://schemas.openxmlformats.org/markup-compatibility/2006">
          <mc:Choice Requires="x14">
            <control shapeId="27753" r:id="rId24" name="Button 105">
              <controlPr defaultSize="0" print="0" autoFill="0" autoPict="0" macro="[0]!PA1AddConsultantItem">
                <anchor moveWithCells="1" sizeWithCells="1">
                  <from>
                    <xdr:col>0</xdr:col>
                    <xdr:colOff>45720</xdr:colOff>
                    <xdr:row>76</xdr:row>
                    <xdr:rowOff>45720</xdr:rowOff>
                  </from>
                  <to>
                    <xdr:col>1</xdr:col>
                    <xdr:colOff>83820</xdr:colOff>
                    <xdr:row>77</xdr:row>
                    <xdr:rowOff>144780</xdr:rowOff>
                  </to>
                </anchor>
              </controlPr>
            </control>
          </mc:Choice>
        </mc:AlternateContent>
        <mc:AlternateContent xmlns:mc="http://schemas.openxmlformats.org/markup-compatibility/2006">
          <mc:Choice Requires="x14">
            <control shapeId="27754" r:id="rId25" name="Button 106">
              <controlPr defaultSize="0" print="0" autoFill="0" autoPict="0" macro="[0]!PA1AddConsultantTravel">
                <anchor moveWithCells="1" sizeWithCells="1">
                  <from>
                    <xdr:col>0</xdr:col>
                    <xdr:colOff>68580</xdr:colOff>
                    <xdr:row>93</xdr:row>
                    <xdr:rowOff>144780</xdr:rowOff>
                  </from>
                  <to>
                    <xdr:col>1</xdr:col>
                    <xdr:colOff>106680</xdr:colOff>
                    <xdr:row>94</xdr:row>
                    <xdr:rowOff>0</xdr:rowOff>
                  </to>
                </anchor>
              </controlPr>
            </control>
          </mc:Choice>
        </mc:AlternateContent>
        <mc:AlternateContent xmlns:mc="http://schemas.openxmlformats.org/markup-compatibility/2006">
          <mc:Choice Requires="x14">
            <control shapeId="27755" r:id="rId26" name="Button 107">
              <controlPr defaultSize="0" print="0" autoFill="0" autoPict="0" macro="[0]!PA1DeleteConsultantTravel">
                <anchor moveWithCells="1" sizeWithCells="1">
                  <from>
                    <xdr:col>1</xdr:col>
                    <xdr:colOff>137160</xdr:colOff>
                    <xdr:row>93</xdr:row>
                    <xdr:rowOff>144780</xdr:rowOff>
                  </from>
                  <to>
                    <xdr:col>1</xdr:col>
                    <xdr:colOff>1821180</xdr:colOff>
                    <xdr:row>94</xdr:row>
                    <xdr:rowOff>0</xdr:rowOff>
                  </to>
                </anchor>
              </controlPr>
            </control>
          </mc:Choice>
        </mc:AlternateContent>
        <mc:AlternateContent xmlns:mc="http://schemas.openxmlformats.org/markup-compatibility/2006">
          <mc:Choice Requires="x14">
            <control shapeId="27756" r:id="rId27" name="Button 108">
              <controlPr defaultSize="0" print="0" autoFill="0" autoPict="0" macro="[0]!PA1AddOtherCost">
                <anchor moveWithCells="1" sizeWithCells="1">
                  <from>
                    <xdr:col>0</xdr:col>
                    <xdr:colOff>45720</xdr:colOff>
                    <xdr:row>125</xdr:row>
                    <xdr:rowOff>60960</xdr:rowOff>
                  </from>
                  <to>
                    <xdr:col>1</xdr:col>
                    <xdr:colOff>83820</xdr:colOff>
                    <xdr:row>125</xdr:row>
                    <xdr:rowOff>335280</xdr:rowOff>
                  </to>
                </anchor>
              </controlPr>
            </control>
          </mc:Choice>
        </mc:AlternateContent>
        <mc:AlternateContent xmlns:mc="http://schemas.openxmlformats.org/markup-compatibility/2006">
          <mc:Choice Requires="x14">
            <control shapeId="27757" r:id="rId28" name="Button 109">
              <controlPr defaultSize="0" print="0" autoFill="0" autoPict="0" macro="[0]!PA1AddIndirectCost">
                <anchor moveWithCells="1" sizeWithCells="1">
                  <from>
                    <xdr:col>0</xdr:col>
                    <xdr:colOff>38100</xdr:colOff>
                    <xdr:row>138</xdr:row>
                    <xdr:rowOff>45720</xdr:rowOff>
                  </from>
                  <to>
                    <xdr:col>1</xdr:col>
                    <xdr:colOff>76200</xdr:colOff>
                    <xdr:row>138</xdr:row>
                    <xdr:rowOff>350520</xdr:rowOff>
                  </to>
                </anchor>
              </controlPr>
            </control>
          </mc:Choice>
        </mc:AlternateContent>
        <mc:AlternateContent xmlns:mc="http://schemas.openxmlformats.org/markup-compatibility/2006">
          <mc:Choice Requires="x14">
            <control shapeId="27758" r:id="rId29" name="Button 110">
              <controlPr defaultSize="0" print="0" autoFill="0" autoPict="0" macro="[0]!DeleteConsultantItemPA1">
                <anchor moveWithCells="1" sizeWithCells="1">
                  <from>
                    <xdr:col>1</xdr:col>
                    <xdr:colOff>137160</xdr:colOff>
                    <xdr:row>106</xdr:row>
                    <xdr:rowOff>45720</xdr:rowOff>
                  </from>
                  <to>
                    <xdr:col>1</xdr:col>
                    <xdr:colOff>1813560</xdr:colOff>
                    <xdr:row>107</xdr:row>
                    <xdr:rowOff>137160</xdr:rowOff>
                  </to>
                </anchor>
              </controlPr>
            </control>
          </mc:Choice>
        </mc:AlternateContent>
        <mc:AlternateContent xmlns:mc="http://schemas.openxmlformats.org/markup-compatibility/2006">
          <mc:Choice Requires="x14">
            <control shapeId="27759" r:id="rId30" name="Button 111">
              <controlPr defaultSize="0" print="0" autoFill="0" autoPict="0" macro="[0]!PA1AddConsultantItem">
                <anchor moveWithCells="1" sizeWithCells="1">
                  <from>
                    <xdr:col>0</xdr:col>
                    <xdr:colOff>45720</xdr:colOff>
                    <xdr:row>106</xdr:row>
                    <xdr:rowOff>45720</xdr:rowOff>
                  </from>
                  <to>
                    <xdr:col>1</xdr:col>
                    <xdr:colOff>83820</xdr:colOff>
                    <xdr:row>107</xdr:row>
                    <xdr:rowOff>144780</xdr:rowOff>
                  </to>
                </anchor>
              </controlPr>
            </control>
          </mc:Choice>
        </mc:AlternateContent>
        <mc:AlternateContent xmlns:mc="http://schemas.openxmlformats.org/markup-compatibility/2006">
          <mc:Choice Requires="x14">
            <control shapeId="27760" r:id="rId31" name="Button 112">
              <controlPr defaultSize="0" print="0" autoFill="0" autoPict="0" macro="[0]!PA1AddConsultantTravel">
                <anchor moveWithCells="1" sizeWithCells="1">
                  <from>
                    <xdr:col>0</xdr:col>
                    <xdr:colOff>68580</xdr:colOff>
                    <xdr:row>117</xdr:row>
                    <xdr:rowOff>144780</xdr:rowOff>
                  </from>
                  <to>
                    <xdr:col>1</xdr:col>
                    <xdr:colOff>106680</xdr:colOff>
                    <xdr:row>118</xdr:row>
                    <xdr:rowOff>0</xdr:rowOff>
                  </to>
                </anchor>
              </controlPr>
            </control>
          </mc:Choice>
        </mc:AlternateContent>
        <mc:AlternateContent xmlns:mc="http://schemas.openxmlformats.org/markup-compatibility/2006">
          <mc:Choice Requires="x14">
            <control shapeId="27761" r:id="rId32" name="Button 113">
              <controlPr defaultSize="0" print="0" autoFill="0" autoPict="0" macro="[0]!PA1DeleteConsultantTravel">
                <anchor moveWithCells="1" sizeWithCells="1">
                  <from>
                    <xdr:col>1</xdr:col>
                    <xdr:colOff>144780</xdr:colOff>
                    <xdr:row>117</xdr:row>
                    <xdr:rowOff>144780</xdr:rowOff>
                  </from>
                  <to>
                    <xdr:col>1</xdr:col>
                    <xdr:colOff>1828800</xdr:colOff>
                    <xdr:row>118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D97:E97 D120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R1148"/>
  <sheetViews>
    <sheetView zoomScaleNormal="100" workbookViewId="0">
      <selection activeCell="A143" sqref="A143:H143"/>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Instructions'!B24</f>
        <v>Tribal Youth Program</v>
      </c>
      <c r="B1" s="538"/>
      <c r="C1" s="538"/>
      <c r="D1" s="538"/>
      <c r="E1" s="538"/>
      <c r="F1" s="538"/>
      <c r="G1" s="13"/>
      <c r="H1" s="535" t="s">
        <v>111</v>
      </c>
      <c r="I1" s="535"/>
      <c r="J1" s="535"/>
      <c r="K1" s="536"/>
      <c r="L1" s="14"/>
      <c r="M1" s="14"/>
      <c r="N1" s="14"/>
    </row>
    <row r="2" spans="1:14" ht="15" customHeight="1" x14ac:dyDescent="0.3">
      <c r="A2" s="552" t="s">
        <v>42</v>
      </c>
      <c r="B2" s="539"/>
      <c r="C2" s="539"/>
      <c r="D2" s="539"/>
      <c r="E2" s="539"/>
      <c r="F2" s="539"/>
      <c r="G2" s="94"/>
      <c r="H2" s="94"/>
      <c r="I2" s="67" t="str">
        <f>'Budget Sheet Instructions'!J24</f>
        <v>OJJDP</v>
      </c>
      <c r="J2" s="66" t="str">
        <f>'Budget Sheet Instructions'!K24</f>
        <v>16.731</v>
      </c>
      <c r="K2" s="15"/>
      <c r="L2" s="14"/>
      <c r="M2" s="14"/>
      <c r="N2" s="14"/>
    </row>
    <row r="3" spans="1:14" ht="15" customHeight="1" x14ac:dyDescent="0.3">
      <c r="A3" s="672"/>
      <c r="B3" s="540"/>
      <c r="C3" s="540"/>
      <c r="D3" s="540"/>
      <c r="E3" s="540"/>
      <c r="F3" s="540"/>
      <c r="G3" s="95"/>
      <c r="H3" s="95"/>
      <c r="I3" s="95"/>
      <c r="J3" s="95"/>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12"/>
      <c r="D10" s="92"/>
      <c r="E10" s="92"/>
      <c r="F10" s="618"/>
      <c r="G10" s="619"/>
      <c r="H10" s="54"/>
      <c r="I10" s="47">
        <f>CEILING(C10*D10*F10*H10,1)</f>
        <v>0</v>
      </c>
      <c r="J10" s="98"/>
      <c r="K10" s="47">
        <f t="shared" ref="K10:K11" si="0">IF(I10-J10&lt;0,0,I10-J10)</f>
        <v>0</v>
      </c>
      <c r="L10" s="29"/>
      <c r="M10" s="14"/>
      <c r="N10" s="14"/>
    </row>
    <row r="11" spans="1:14" ht="30" hidden="1" customHeight="1" x14ac:dyDescent="0.3">
      <c r="A11" s="674"/>
      <c r="B11" s="674"/>
      <c r="C11" s="114"/>
      <c r="D11" s="91"/>
      <c r="E11" s="91"/>
      <c r="F11" s="675"/>
      <c r="G11" s="676"/>
      <c r="H11" s="80"/>
      <c r="I11" s="47">
        <f>CEILING(D11*F11*H11,1)</f>
        <v>0</v>
      </c>
      <c r="J11" s="93"/>
      <c r="K11" s="47">
        <f t="shared" si="0"/>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89"/>
      <c r="C13" s="110"/>
      <c r="D13" s="90"/>
      <c r="E13" s="90"/>
      <c r="F13" s="90"/>
      <c r="G13" s="90"/>
      <c r="H13" s="90"/>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 t="shared" ref="I21:I22" si="1">CEILING(D21*F21,1)</f>
        <v>0</v>
      </c>
      <c r="J21" s="98"/>
      <c r="K21" s="47">
        <f t="shared" ref="K21:K22" si="2">IF(I21-J21&lt;0,0,I21-J21)</f>
        <v>0</v>
      </c>
    </row>
    <row r="22" spans="1:11" ht="30" hidden="1" customHeight="1" x14ac:dyDescent="0.3">
      <c r="A22" s="489"/>
      <c r="B22" s="491"/>
      <c r="C22" s="109"/>
      <c r="D22" s="667"/>
      <c r="E22" s="667"/>
      <c r="F22" s="668"/>
      <c r="G22" s="668"/>
      <c r="H22" s="668"/>
      <c r="I22" s="47">
        <f t="shared" si="1"/>
        <v>0</v>
      </c>
      <c r="J22" s="93"/>
      <c r="K22" s="47">
        <f t="shared" si="2"/>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89"/>
      <c r="C24" s="110"/>
      <c r="D24" s="90"/>
      <c r="E24" s="90"/>
      <c r="F24" s="90"/>
      <c r="G24" s="90"/>
      <c r="H24" s="90"/>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15" thickBot="1" x14ac:dyDescent="0.35">
      <c r="A27" s="20" t="s">
        <v>34</v>
      </c>
      <c r="B27" s="21"/>
      <c r="C27" s="21"/>
      <c r="D27" s="21"/>
      <c r="E27" s="21"/>
      <c r="F27" s="21"/>
      <c r="G27" s="21"/>
      <c r="H27" s="21"/>
      <c r="I27" s="21"/>
      <c r="J27" s="21"/>
      <c r="K27" s="22"/>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87"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92"/>
      <c r="G32" s="97"/>
      <c r="H32" s="49"/>
      <c r="I32" s="47">
        <f t="shared" ref="I32:I33" si="3">CEILING(F32*G32*H32,1)</f>
        <v>0</v>
      </c>
      <c r="J32" s="98"/>
      <c r="K32" s="47">
        <f t="shared" ref="K32:K33" si="4">IF(I32-J32&lt;0,0,I32-J32)</f>
        <v>0</v>
      </c>
    </row>
    <row r="33" spans="1:11" s="19" customFormat="1" ht="45" hidden="1" customHeight="1" x14ac:dyDescent="0.3">
      <c r="A33" s="81"/>
      <c r="B33" s="88"/>
      <c r="C33" s="108"/>
      <c r="D33" s="673"/>
      <c r="E33" s="673"/>
      <c r="F33" s="91"/>
      <c r="G33" s="96"/>
      <c r="H33" s="84"/>
      <c r="I33" s="47">
        <f t="shared" si="3"/>
        <v>0</v>
      </c>
      <c r="J33" s="93"/>
      <c r="K33" s="47">
        <f t="shared" si="4"/>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89"/>
      <c r="C35" s="110"/>
      <c r="D35" s="90"/>
      <c r="E35" s="90"/>
      <c r="F35" s="90"/>
      <c r="G35" s="90"/>
      <c r="H35" s="90"/>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6.5" hidden="1" customHeight="1" x14ac:dyDescent="0.3">
      <c r="A43" s="511"/>
      <c r="B43" s="512"/>
      <c r="C43" s="513"/>
      <c r="D43" s="586"/>
      <c r="E43" s="586"/>
      <c r="F43" s="534"/>
      <c r="G43" s="534"/>
      <c r="H43" s="534"/>
      <c r="I43" s="47">
        <f>CEILING(D43*F43,1)</f>
        <v>0</v>
      </c>
      <c r="J43" s="98"/>
      <c r="K43" s="47">
        <f>IF(I43-J43&lt;0,0,I43-J43)</f>
        <v>0</v>
      </c>
    </row>
    <row r="44" spans="1:11" ht="45.75" hidden="1" customHeight="1" x14ac:dyDescent="0.3">
      <c r="A44" s="665"/>
      <c r="B44" s="666"/>
      <c r="C44" s="111"/>
      <c r="D44" s="663"/>
      <c r="E44" s="663"/>
      <c r="F44" s="667"/>
      <c r="G44" s="667"/>
      <c r="H44" s="667"/>
      <c r="I44" s="47">
        <f>CEILING(D44*F44,1)</f>
        <v>0</v>
      </c>
      <c r="J44" s="93"/>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89"/>
      <c r="C46" s="110"/>
      <c r="D46" s="90"/>
      <c r="E46" s="90"/>
      <c r="F46" s="90"/>
      <c r="G46" s="90"/>
      <c r="H46" s="90"/>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29.25" hidden="1" customHeight="1" x14ac:dyDescent="0.3">
      <c r="A54" s="620"/>
      <c r="B54" s="621"/>
      <c r="C54" s="622"/>
      <c r="D54" s="586"/>
      <c r="E54" s="586"/>
      <c r="F54" s="559"/>
      <c r="G54" s="559"/>
      <c r="H54" s="559"/>
      <c r="I54" s="47">
        <f>CEILING(D54*F54,1)</f>
        <v>0</v>
      </c>
      <c r="J54" s="98"/>
      <c r="K54" s="47">
        <f>IF(I54-J54&lt;0,0,I54-J54)</f>
        <v>0</v>
      </c>
    </row>
    <row r="55" spans="1:11" ht="30" hidden="1" customHeight="1" x14ac:dyDescent="0.3">
      <c r="A55" s="489"/>
      <c r="B55" s="491"/>
      <c r="C55" s="109"/>
      <c r="D55" s="663"/>
      <c r="E55" s="663"/>
      <c r="F55" s="664"/>
      <c r="G55" s="664"/>
      <c r="H55" s="664"/>
      <c r="I55" s="47">
        <f>CEILING(D55*F55,1)</f>
        <v>0</v>
      </c>
      <c r="J55" s="93"/>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89"/>
      <c r="C57" s="110"/>
      <c r="D57" s="90"/>
      <c r="E57" s="90"/>
      <c r="F57" s="90"/>
      <c r="G57" s="90"/>
      <c r="H57" s="90"/>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54"/>
      <c r="B65" s="655"/>
      <c r="C65" s="656"/>
      <c r="D65" s="661"/>
      <c r="E65" s="661"/>
      <c r="F65" s="662"/>
      <c r="G65" s="662"/>
      <c r="H65" s="662"/>
      <c r="I65" s="47">
        <f>CEILING(D65*F65,1)</f>
        <v>0</v>
      </c>
      <c r="J65" s="98"/>
      <c r="K65" s="47">
        <f>IF(I65-J65&lt;0,0,I65-J65)</f>
        <v>0</v>
      </c>
    </row>
    <row r="66" spans="1:18" ht="30" customHeight="1" x14ac:dyDescent="0.3">
      <c r="A66" s="654" t="s">
        <v>55</v>
      </c>
      <c r="B66" s="655"/>
      <c r="C66" s="656"/>
      <c r="D66" s="661"/>
      <c r="E66" s="661"/>
      <c r="F66" s="662"/>
      <c r="G66" s="662"/>
      <c r="H66" s="662"/>
      <c r="I66" s="47">
        <f>CEILING(D66*F66,1)</f>
        <v>0</v>
      </c>
      <c r="J66" s="93"/>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89"/>
      <c r="C68" s="110"/>
      <c r="D68" s="90"/>
      <c r="E68" s="90"/>
      <c r="F68" s="90"/>
      <c r="G68" s="90"/>
      <c r="H68" s="90"/>
      <c r="I68" s="55"/>
      <c r="J68" s="55"/>
      <c r="K68" s="56"/>
    </row>
    <row r="69" spans="1:18" ht="200.1" customHeight="1" x14ac:dyDescent="0.3">
      <c r="A69" s="639"/>
      <c r="B69" s="640"/>
      <c r="C69" s="640"/>
      <c r="D69" s="640"/>
      <c r="E69" s="640"/>
      <c r="F69" s="640"/>
      <c r="G69" s="640"/>
      <c r="H69" s="640"/>
      <c r="I69" s="640"/>
      <c r="J69" s="640"/>
      <c r="K69" s="641"/>
    </row>
    <row r="70" spans="1:18" ht="16.5" hidden="1" customHeight="1" x14ac:dyDescent="0.3">
      <c r="A70" s="642"/>
      <c r="B70" s="643"/>
      <c r="C70" s="643"/>
      <c r="D70" s="643"/>
      <c r="E70" s="643"/>
      <c r="F70" s="643"/>
      <c r="G70" s="643"/>
      <c r="H70" s="643"/>
      <c r="I70" s="643"/>
      <c r="J70" s="643"/>
      <c r="K70" s="64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row r="146" spans="1:11" x14ac:dyDescent="0.3">
      <c r="A146" s="14"/>
    </row>
    <row r="147" spans="1:11" x14ac:dyDescent="0.3">
      <c r="A147" s="14"/>
    </row>
    <row r="148" spans="1:11" x14ac:dyDescent="0.3">
      <c r="A148" s="14"/>
    </row>
    <row r="149" spans="1:11" x14ac:dyDescent="0.3">
      <c r="A149" s="14"/>
    </row>
    <row r="150" spans="1:11" x14ac:dyDescent="0.3">
      <c r="A150" s="14"/>
    </row>
    <row r="151" spans="1:11" x14ac:dyDescent="0.3">
      <c r="A151" s="14"/>
    </row>
    <row r="152" spans="1:11" x14ac:dyDescent="0.3">
      <c r="A152" s="14"/>
    </row>
    <row r="153" spans="1:11" x14ac:dyDescent="0.3">
      <c r="A153" s="14"/>
    </row>
    <row r="154" spans="1:11" x14ac:dyDescent="0.3">
      <c r="A154" s="14"/>
    </row>
    <row r="155" spans="1:11" x14ac:dyDescent="0.3">
      <c r="A155" s="14"/>
    </row>
    <row r="156" spans="1:11" x14ac:dyDescent="0.3">
      <c r="A156" s="14"/>
    </row>
    <row r="157" spans="1:11" x14ac:dyDescent="0.3">
      <c r="A157" s="14"/>
    </row>
    <row r="158" spans="1:11" x14ac:dyDescent="0.3">
      <c r="A158" s="14"/>
    </row>
    <row r="159" spans="1:11" x14ac:dyDescent="0.3">
      <c r="A159" s="14"/>
    </row>
    <row r="160" spans="1:11"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sheetData>
  <sheetProtection selectLockedCells="1"/>
  <protectedRanges>
    <protectedRange sqref="I65:J66 A10:J11 I21:J22 I32:J33 I43:J44 I54:J55" name="Personnel"/>
    <protectedRange sqref="I139:J139 J126:J128 J81 J109 M78:M80 M82:M83 M108 M129:M130" name="Personnel_3"/>
  </protectedRanges>
  <dataConsolidate/>
  <mergeCells count="227">
    <mergeCell ref="I76:I77"/>
    <mergeCell ref="J76:J77"/>
    <mergeCell ref="K76:K77"/>
    <mergeCell ref="A78:C78"/>
    <mergeCell ref="A89:K89"/>
    <mergeCell ref="A90:K90"/>
    <mergeCell ref="A84:H84"/>
    <mergeCell ref="A82:C82"/>
    <mergeCell ref="D82:G82"/>
    <mergeCell ref="H82:K82"/>
    <mergeCell ref="A83:C83"/>
    <mergeCell ref="D83:G83"/>
    <mergeCell ref="H83:K83"/>
    <mergeCell ref="D78:G78"/>
    <mergeCell ref="H78:K78"/>
    <mergeCell ref="A79:C79"/>
    <mergeCell ref="D79:G79"/>
    <mergeCell ref="H79:K79"/>
    <mergeCell ref="A80:C80"/>
    <mergeCell ref="D80:G80"/>
    <mergeCell ref="H80:K80"/>
    <mergeCell ref="A81:C81"/>
    <mergeCell ref="D81:F81"/>
    <mergeCell ref="G81:H81"/>
    <mergeCell ref="A67:H67"/>
    <mergeCell ref="A69:K70"/>
    <mergeCell ref="A72:K72"/>
    <mergeCell ref="A73:K73"/>
    <mergeCell ref="A74:C74"/>
    <mergeCell ref="D74:F74"/>
    <mergeCell ref="G74:H74"/>
    <mergeCell ref="I74:K74"/>
    <mergeCell ref="A75:C75"/>
    <mergeCell ref="D75:F75"/>
    <mergeCell ref="G75:H75"/>
    <mergeCell ref="I75:K75"/>
    <mergeCell ref="A62:C62"/>
    <mergeCell ref="A66:C66"/>
    <mergeCell ref="A63:C64"/>
    <mergeCell ref="A65:C65"/>
    <mergeCell ref="D65:E65"/>
    <mergeCell ref="F65:H65"/>
    <mergeCell ref="D66:E66"/>
    <mergeCell ref="F66:H66"/>
    <mergeCell ref="D62:K62"/>
    <mergeCell ref="D63:E64"/>
    <mergeCell ref="F63:H64"/>
    <mergeCell ref="I63:I64"/>
    <mergeCell ref="J63:J64"/>
    <mergeCell ref="K63:K64"/>
    <mergeCell ref="A55:B55"/>
    <mergeCell ref="D55:E55"/>
    <mergeCell ref="F55:H55"/>
    <mergeCell ref="A56:H56"/>
    <mergeCell ref="A58:K59"/>
    <mergeCell ref="D61:K61"/>
    <mergeCell ref="D54:E54"/>
    <mergeCell ref="F54:H54"/>
    <mergeCell ref="A61:C61"/>
    <mergeCell ref="A54:C54"/>
    <mergeCell ref="D51:K51"/>
    <mergeCell ref="D52:E53"/>
    <mergeCell ref="F52:H53"/>
    <mergeCell ref="I52:I53"/>
    <mergeCell ref="J52:J53"/>
    <mergeCell ref="K52:K53"/>
    <mergeCell ref="A44:B44"/>
    <mergeCell ref="D44:E44"/>
    <mergeCell ref="F44:H44"/>
    <mergeCell ref="A45:H45"/>
    <mergeCell ref="A47:K48"/>
    <mergeCell ref="D50:K50"/>
    <mergeCell ref="A52:C53"/>
    <mergeCell ref="A51:C51"/>
    <mergeCell ref="A50:C50"/>
    <mergeCell ref="D41:E42"/>
    <mergeCell ref="F41:H42"/>
    <mergeCell ref="I41:I42"/>
    <mergeCell ref="J41:J42"/>
    <mergeCell ref="K41:K42"/>
    <mergeCell ref="A40:C40"/>
    <mergeCell ref="A41:C42"/>
    <mergeCell ref="A43:C43"/>
    <mergeCell ref="D43:E43"/>
    <mergeCell ref="F43:H43"/>
    <mergeCell ref="A39:C39"/>
    <mergeCell ref="B32:C32"/>
    <mergeCell ref="D33:E33"/>
    <mergeCell ref="A34:H34"/>
    <mergeCell ref="A36:K37"/>
    <mergeCell ref="D39:K39"/>
    <mergeCell ref="B28:C28"/>
    <mergeCell ref="B29:C29"/>
    <mergeCell ref="D40:K40"/>
    <mergeCell ref="A17:C17"/>
    <mergeCell ref="A21:C21"/>
    <mergeCell ref="F29:K29"/>
    <mergeCell ref="A30:E31"/>
    <mergeCell ref="F30:F31"/>
    <mergeCell ref="G30:G31"/>
    <mergeCell ref="H30:H31"/>
    <mergeCell ref="I30:I31"/>
    <mergeCell ref="J30:J31"/>
    <mergeCell ref="K30:K31"/>
    <mergeCell ref="H1:K1"/>
    <mergeCell ref="A2:A3"/>
    <mergeCell ref="B2:F3"/>
    <mergeCell ref="A6:B6"/>
    <mergeCell ref="A10:B10"/>
    <mergeCell ref="F10:G10"/>
    <mergeCell ref="C8:C9"/>
    <mergeCell ref="A7:B7"/>
    <mergeCell ref="A8:B9"/>
    <mergeCell ref="D8:D9"/>
    <mergeCell ref="E8:E9"/>
    <mergeCell ref="F8:G9"/>
    <mergeCell ref="H8:H9"/>
    <mergeCell ref="I8:I9"/>
    <mergeCell ref="J8:J9"/>
    <mergeCell ref="K8:K9"/>
    <mergeCell ref="A1:F1"/>
    <mergeCell ref="C7:K7"/>
    <mergeCell ref="C6:K6"/>
    <mergeCell ref="A11:B11"/>
    <mergeCell ref="F11:G11"/>
    <mergeCell ref="D19:E20"/>
    <mergeCell ref="F19:H20"/>
    <mergeCell ref="A23:H23"/>
    <mergeCell ref="A25:K26"/>
    <mergeCell ref="D28:E28"/>
    <mergeCell ref="F28:K28"/>
    <mergeCell ref="D32:E32"/>
    <mergeCell ref="D29:E29"/>
    <mergeCell ref="I19:I20"/>
    <mergeCell ref="J19:J20"/>
    <mergeCell ref="K19:K20"/>
    <mergeCell ref="A12:H12"/>
    <mergeCell ref="A14:K15"/>
    <mergeCell ref="D17:K17"/>
    <mergeCell ref="D18:K18"/>
    <mergeCell ref="A22:B22"/>
    <mergeCell ref="D22:E22"/>
    <mergeCell ref="F22:H22"/>
    <mergeCell ref="D21:E21"/>
    <mergeCell ref="F21:H21"/>
    <mergeCell ref="A19:C20"/>
    <mergeCell ref="A18:C18"/>
    <mergeCell ref="A85:N85"/>
    <mergeCell ref="A86:N86"/>
    <mergeCell ref="A88:K88"/>
    <mergeCell ref="A91:B91"/>
    <mergeCell ref="D91:E91"/>
    <mergeCell ref="F91:K91"/>
    <mergeCell ref="A92:B92"/>
    <mergeCell ref="D92:E92"/>
    <mergeCell ref="F92:K92"/>
    <mergeCell ref="G93:G94"/>
    <mergeCell ref="H93:H94"/>
    <mergeCell ref="I93:I94"/>
    <mergeCell ref="J93:J94"/>
    <mergeCell ref="K93:K94"/>
    <mergeCell ref="A96:B96"/>
    <mergeCell ref="D96:E96"/>
    <mergeCell ref="A99:H99"/>
    <mergeCell ref="A100:N100"/>
    <mergeCell ref="D93:E94"/>
    <mergeCell ref="F93:F94"/>
    <mergeCell ref="A101:D101"/>
    <mergeCell ref="A102:K102"/>
    <mergeCell ref="A103:K103"/>
    <mergeCell ref="D104:F104"/>
    <mergeCell ref="G104:H104"/>
    <mergeCell ref="I104:K104"/>
    <mergeCell ref="A105:C105"/>
    <mergeCell ref="D105:F105"/>
    <mergeCell ref="G105:H105"/>
    <mergeCell ref="I105:K105"/>
    <mergeCell ref="A104:C104"/>
    <mergeCell ref="A106:H107"/>
    <mergeCell ref="I106:I107"/>
    <mergeCell ref="J106:J107"/>
    <mergeCell ref="K106:K107"/>
    <mergeCell ref="A108:C108"/>
    <mergeCell ref="D108:G108"/>
    <mergeCell ref="H108:K108"/>
    <mergeCell ref="A109:C109"/>
    <mergeCell ref="D109:F109"/>
    <mergeCell ref="G109:H109"/>
    <mergeCell ref="A110:H110"/>
    <mergeCell ref="A112:K112"/>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B55:C60 B67:C70 C24:C27 A35:XFD37 B38:C38 B22:C23 B24:B32 D22:IW32 B44:C49 A38:A41 C30:C32 B16:C16 D16:K21 B11:K13 A11:A14 A16:A19 C10 A1:B10 L1:IW21 D8:K10 C1:K5 A21:A32 A33:IW34 A43:A52 A54:A63 D38:IW70 A65:A70 A146:IW65358">
    <cfRule type="cellIs" dxfId="74" priority="97" stopIfTrue="1" operator="lessThan">
      <formula>0</formula>
    </cfRule>
    <cfRule type="containsErrors" dxfId="73" priority="98" stopIfTrue="1">
      <formula>ISERROR(A1)</formula>
    </cfRule>
  </conditionalFormatting>
  <conditionalFormatting sqref="I65:I66 K65:K66 I10:I11 K10:K11 I21:I22 K21:K22 I32:I33 K32:K33 I43:I44 K43:K44 I54:I55 K54:K55">
    <cfRule type="containsBlanks" dxfId="72" priority="96"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71" priority="68" stopIfTrue="1" operator="lessThan">
      <formula>0</formula>
    </cfRule>
    <cfRule type="containsErrors" dxfId="70" priority="69" stopIfTrue="1">
      <formula>ISERROR(E71)</formula>
    </cfRule>
  </conditionalFormatting>
  <conditionalFormatting sqref="A122">
    <cfRule type="cellIs" dxfId="69" priority="37" stopIfTrue="1" operator="lessThan">
      <formula>0</formula>
    </cfRule>
    <cfRule type="containsErrors" dxfId="68"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67" priority="65" stopIfTrue="1" operator="lessThan">
      <formula>0</formula>
    </cfRule>
    <cfRule type="containsErrors" dxfId="66" priority="66" stopIfTrue="1">
      <formula>ISERROR(A71)</formula>
    </cfRule>
  </conditionalFormatting>
  <conditionalFormatting sqref="N78">
    <cfRule type="containsBlanks" dxfId="65" priority="67" stopIfTrue="1">
      <formula>LEN(TRIM(N78))=0</formula>
    </cfRule>
  </conditionalFormatting>
  <conditionalFormatting sqref="A128">
    <cfRule type="cellIs" dxfId="64" priority="63" stopIfTrue="1" operator="lessThan">
      <formula>0</formula>
    </cfRule>
    <cfRule type="containsErrors" dxfId="63" priority="64" stopIfTrue="1">
      <formula>ISERROR(A128)</formula>
    </cfRule>
  </conditionalFormatting>
  <conditionalFormatting sqref="E101:K101 A101:A105">
    <cfRule type="cellIs" dxfId="62" priority="61" stopIfTrue="1" operator="lessThan">
      <formula>0</formula>
    </cfRule>
    <cfRule type="containsErrors" dxfId="61" priority="62" stopIfTrue="1">
      <formula>ISERROR(A101)</formula>
    </cfRule>
  </conditionalFormatting>
  <conditionalFormatting sqref="I106 A106">
    <cfRule type="cellIs" dxfId="60" priority="59" stopIfTrue="1" operator="lessThan">
      <formula>0</formula>
    </cfRule>
    <cfRule type="containsErrors" dxfId="59" priority="60" stopIfTrue="1">
      <formula>ISERROR(A106)</formula>
    </cfRule>
  </conditionalFormatting>
  <conditionalFormatting sqref="L108:JB108 A108">
    <cfRule type="cellIs" dxfId="58" priority="56" stopIfTrue="1" operator="lessThan">
      <formula>0</formula>
    </cfRule>
    <cfRule type="containsErrors" dxfId="57" priority="57" stopIfTrue="1">
      <formula>ISERROR(A108)</formula>
    </cfRule>
  </conditionalFormatting>
  <conditionalFormatting sqref="N108">
    <cfRule type="containsBlanks" dxfId="56" priority="58" stopIfTrue="1">
      <formula>LEN(TRIM(N108))=0</formula>
    </cfRule>
  </conditionalFormatting>
  <conditionalFormatting sqref="A109">
    <cfRule type="cellIs" dxfId="55" priority="53" stopIfTrue="1" operator="lessThan">
      <formula>0</formula>
    </cfRule>
    <cfRule type="containsErrors" dxfId="54" priority="54" stopIfTrue="1">
      <formula>ISERROR(A109)</formula>
    </cfRule>
  </conditionalFormatting>
  <conditionalFormatting sqref="K109">
    <cfRule type="containsBlanks" dxfId="53" priority="55" stopIfTrue="1">
      <formula>LEN(TRIM(K109))=0</formula>
    </cfRule>
  </conditionalFormatting>
  <conditionalFormatting sqref="L80:JB80 A80">
    <cfRule type="cellIs" dxfId="52" priority="50" stopIfTrue="1" operator="lessThan">
      <formula>0</formula>
    </cfRule>
    <cfRule type="containsErrors" dxfId="51" priority="51" stopIfTrue="1">
      <formula>ISERROR(A80)</formula>
    </cfRule>
  </conditionalFormatting>
  <conditionalFormatting sqref="N80">
    <cfRule type="containsBlanks" dxfId="50" priority="52" stopIfTrue="1">
      <formula>LEN(TRIM(N80))=0</formula>
    </cfRule>
  </conditionalFormatting>
  <conditionalFormatting sqref="A81">
    <cfRule type="cellIs" dxfId="49" priority="48" stopIfTrue="1" operator="lessThan">
      <formula>0</formula>
    </cfRule>
    <cfRule type="containsErrors" dxfId="48" priority="49" stopIfTrue="1">
      <formula>ISERROR(A81)</formula>
    </cfRule>
  </conditionalFormatting>
  <conditionalFormatting sqref="B87:K87 A87:A88">
    <cfRule type="cellIs" dxfId="47" priority="46" stopIfTrue="1" operator="lessThan">
      <formula>0</formula>
    </cfRule>
    <cfRule type="containsErrors" dxfId="46" priority="47" stopIfTrue="1">
      <formula>ISERROR(A87)</formula>
    </cfRule>
  </conditionalFormatting>
  <conditionalFormatting sqref="A119 A121 A117">
    <cfRule type="cellIs" dxfId="45" priority="42" stopIfTrue="1" operator="lessThan">
      <formula>0</formula>
    </cfRule>
    <cfRule type="containsErrors" dxfId="44" priority="43" stopIfTrue="1">
      <formula>ISERROR(A117)</formula>
    </cfRule>
  </conditionalFormatting>
  <conditionalFormatting sqref="A115:A116">
    <cfRule type="cellIs" dxfId="43" priority="44" stopIfTrue="1" operator="lessThan">
      <formula>0</formula>
    </cfRule>
    <cfRule type="containsErrors" dxfId="42" priority="45" stopIfTrue="1">
      <formula>ISERROR(A115)</formula>
    </cfRule>
  </conditionalFormatting>
  <conditionalFormatting sqref="D96 A96">
    <cfRule type="cellIs" dxfId="41" priority="39" stopIfTrue="1" operator="lessThan">
      <formula>0</formula>
    </cfRule>
    <cfRule type="containsErrors" dxfId="40" priority="40" stopIfTrue="1">
      <formula>ISERROR(A96)</formula>
    </cfRule>
  </conditionalFormatting>
  <conditionalFormatting sqref="K96">
    <cfRule type="containsBlanks" dxfId="39" priority="41" stopIfTrue="1">
      <formula>LEN(TRIM(K96))=0</formula>
    </cfRule>
  </conditionalFormatting>
  <conditionalFormatting sqref="K81">
    <cfRule type="containsBlanks" dxfId="38" priority="36" stopIfTrue="1">
      <formula>LEN(TRIM(K81))=0</formula>
    </cfRule>
  </conditionalFormatting>
  <conditionalFormatting sqref="I84:K84">
    <cfRule type="cellIs" dxfId="37" priority="34" stopIfTrue="1" operator="lessThan">
      <formula>0</formula>
    </cfRule>
    <cfRule type="containsErrors" dxfId="36" priority="35" stopIfTrue="1">
      <formula>ISERROR(I84)</formula>
    </cfRule>
  </conditionalFormatting>
  <conditionalFormatting sqref="K93:K94">
    <cfRule type="cellIs" dxfId="35" priority="31" stopIfTrue="1" operator="lessThan">
      <formula>0</formula>
    </cfRule>
    <cfRule type="containsErrors" dxfId="34" priority="32" stopIfTrue="1">
      <formula>ISERROR(K93)</formula>
    </cfRule>
  </conditionalFormatting>
  <conditionalFormatting sqref="K93:K94">
    <cfRule type="containsBlanks" dxfId="33" priority="33" stopIfTrue="1">
      <formula>LEN(TRIM(K93))=0</formula>
    </cfRule>
  </conditionalFormatting>
  <conditionalFormatting sqref="F115">
    <cfRule type="cellIs" dxfId="32" priority="29" stopIfTrue="1" operator="lessThan">
      <formula>0</formula>
    </cfRule>
    <cfRule type="containsErrors" dxfId="31" priority="30" stopIfTrue="1">
      <formula>ISERROR(F115)</formula>
    </cfRule>
  </conditionalFormatting>
  <conditionalFormatting sqref="F116">
    <cfRule type="cellIs" dxfId="30" priority="27" stopIfTrue="1" operator="lessThan">
      <formula>0</formula>
    </cfRule>
    <cfRule type="containsErrors" dxfId="29" priority="28" stopIfTrue="1">
      <formula>ISERROR(F116)</formula>
    </cfRule>
  </conditionalFormatting>
  <conditionalFormatting sqref="K117:K118">
    <cfRule type="containsBlanks" dxfId="28" priority="26" stopIfTrue="1">
      <formula>LEN(TRIM(K117))=0</formula>
    </cfRule>
  </conditionalFormatting>
  <conditionalFormatting sqref="K119">
    <cfRule type="containsBlanks" dxfId="27" priority="25" stopIfTrue="1">
      <formula>LEN(TRIM(K119))=0</formula>
    </cfRule>
  </conditionalFormatting>
  <conditionalFormatting sqref="I121:K121">
    <cfRule type="cellIs" dxfId="26" priority="23" stopIfTrue="1" operator="lessThan">
      <formula>0</formula>
    </cfRule>
    <cfRule type="containsErrors" dxfId="25" priority="24" stopIfTrue="1">
      <formula>ISERROR(I121)</formula>
    </cfRule>
  </conditionalFormatting>
  <conditionalFormatting sqref="I110:K110 A110">
    <cfRule type="cellIs" dxfId="24" priority="21" stopIfTrue="1" operator="lessThan">
      <formula>0</formula>
    </cfRule>
    <cfRule type="containsErrors" dxfId="23" priority="22" stopIfTrue="1">
      <formula>ISERROR(A110)</formula>
    </cfRule>
  </conditionalFormatting>
  <conditionalFormatting sqref="I125:K127">
    <cfRule type="cellIs" dxfId="22" priority="18" stopIfTrue="1" operator="lessThan">
      <formula>0</formula>
    </cfRule>
    <cfRule type="containsErrors" dxfId="21" priority="19" stopIfTrue="1">
      <formula>ISERROR(I125)</formula>
    </cfRule>
  </conditionalFormatting>
  <conditionalFormatting sqref="K126">
    <cfRule type="containsBlanks" dxfId="20" priority="20" stopIfTrue="1">
      <formula>LEN(TRIM(K126))=0</formula>
    </cfRule>
  </conditionalFormatting>
  <conditionalFormatting sqref="I128:K128">
    <cfRule type="cellIs" dxfId="19" priority="15" stopIfTrue="1" operator="lessThan">
      <formula>0</formula>
    </cfRule>
    <cfRule type="containsErrors" dxfId="18" priority="16" stopIfTrue="1">
      <formula>ISERROR(I128)</formula>
    </cfRule>
  </conditionalFormatting>
  <conditionalFormatting sqref="K128">
    <cfRule type="containsBlanks" dxfId="17" priority="17" stopIfTrue="1">
      <formula>LEN(TRIM(K128))=0</formula>
    </cfRule>
  </conditionalFormatting>
  <conditionalFormatting sqref="I131:K131">
    <cfRule type="cellIs" dxfId="16" priority="13" stopIfTrue="1" operator="lessThan">
      <formula>0</formula>
    </cfRule>
    <cfRule type="containsErrors" dxfId="15" priority="14" stopIfTrue="1">
      <formula>ISERROR(I131)</formula>
    </cfRule>
  </conditionalFormatting>
  <conditionalFormatting sqref="F138:H138">
    <cfRule type="cellIs" dxfId="14" priority="11" stopIfTrue="1" operator="lessThan">
      <formula>0</formula>
    </cfRule>
    <cfRule type="containsErrors" dxfId="13" priority="12" stopIfTrue="1">
      <formula>ISERROR(F138)</formula>
    </cfRule>
  </conditionalFormatting>
  <conditionalFormatting sqref="I138:K138">
    <cfRule type="cellIs" dxfId="12" priority="9" stopIfTrue="1" operator="lessThan">
      <formula>0</formula>
    </cfRule>
    <cfRule type="containsErrors" dxfId="11" priority="10" stopIfTrue="1">
      <formula>ISERROR(I138)</formula>
    </cfRule>
  </conditionalFormatting>
  <conditionalFormatting sqref="I139:K139">
    <cfRule type="cellIs" dxfId="10" priority="6" stopIfTrue="1" operator="lessThan">
      <formula>0</formula>
    </cfRule>
    <cfRule type="containsErrors" dxfId="9" priority="7" stopIfTrue="1">
      <formula>ISERROR(I139)</formula>
    </cfRule>
  </conditionalFormatting>
  <conditionalFormatting sqref="I139 K139">
    <cfRule type="containsBlanks" dxfId="8" priority="8" stopIfTrue="1">
      <formula>LEN(TRIM(I139))=0</formula>
    </cfRule>
  </conditionalFormatting>
  <conditionalFormatting sqref="I143:K143">
    <cfRule type="cellIs" dxfId="7" priority="1" stopIfTrue="1" operator="lessThan">
      <formula>0</formula>
    </cfRule>
    <cfRule type="containsErrors" dxfId="6" priority="2" stopIfTrue="1">
      <formula>ISERROR(I143)</formula>
    </cfRule>
  </conditionalFormatting>
  <conditionalFormatting sqref="I142:K142">
    <cfRule type="cellIs" dxfId="5" priority="4" stopIfTrue="1" operator="lessThan">
      <formula>0</formula>
    </cfRule>
    <cfRule type="containsErrors" dxfId="4" priority="5" stopIfTrue="1">
      <formula>ISERROR(I142)</formula>
    </cfRule>
  </conditionalFormatting>
  <conditionalFormatting sqref="I142">
    <cfRule type="containsBlanks" dxfId="3" priority="3" stopIfTrue="1">
      <formula>LEN(TRIM(I142))=0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66 J10:J11 J21:J22 J32:J33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#9</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31746"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31747"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31750"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31751"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31752"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31755"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31756"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31757"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31758"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31761"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31762"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31763"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31764"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31765"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31842" r:id="rId19" name="Button 98">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31843" r:id="rId20" name="Button 99">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31844" r:id="rId21" name="Button 100">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31845" r:id="rId22" name="Button 101">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31846" r:id="rId23" name="Button 102">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31847" r:id="rId24" name="Button 103">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31848" r:id="rId25" name="Button 104">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31849" r:id="rId26" name="Button 105">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31850" r:id="rId27" name="Button 106">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31851" r:id="rId28" name="Button 107">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31852" r:id="rId29" name="Button 108">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31853" r:id="rId30" name="Button 109">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31854" r:id="rId31" name="Button 110">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31855" r:id="rId32" name="Button 111">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9"/>
  <sheetViews>
    <sheetView zoomScaleNormal="100" workbookViewId="0">
      <selection activeCell="K29" sqref="K29"/>
    </sheetView>
  </sheetViews>
  <sheetFormatPr defaultColWidth="9.109375" defaultRowHeight="12" x14ac:dyDescent="0.25"/>
  <cols>
    <col min="1" max="1" width="19.6640625" style="1" customWidth="1"/>
    <col min="2" max="3" width="10" style="1" customWidth="1"/>
    <col min="4" max="4" width="9.88671875" style="1" customWidth="1"/>
    <col min="5" max="5" width="10" style="1" customWidth="1"/>
    <col min="6" max="6" width="9.88671875" style="1" customWidth="1"/>
    <col min="7" max="11" width="10" style="1" customWidth="1"/>
    <col min="12" max="16384" width="9.109375" style="1"/>
  </cols>
  <sheetData>
    <row r="1" spans="1:11" ht="20.25" customHeight="1" x14ac:dyDescent="0.4">
      <c r="A1" s="704" t="s">
        <v>70</v>
      </c>
      <c r="B1" s="705"/>
      <c r="C1" s="705"/>
      <c r="D1" s="705"/>
      <c r="E1" s="705"/>
      <c r="F1" s="705"/>
      <c r="G1" s="705"/>
      <c r="H1" s="705"/>
      <c r="I1" s="705"/>
      <c r="J1" s="705"/>
      <c r="K1" s="706"/>
    </row>
    <row r="2" spans="1:11" ht="14.25" customHeight="1" x14ac:dyDescent="0.25">
      <c r="A2" s="707" t="s">
        <v>81</v>
      </c>
      <c r="B2" s="708"/>
      <c r="C2" s="708"/>
      <c r="D2" s="708"/>
      <c r="E2" s="708"/>
      <c r="F2" s="708"/>
      <c r="G2" s="708"/>
      <c r="H2" s="708"/>
      <c r="I2" s="708"/>
      <c r="J2" s="708"/>
      <c r="K2" s="709"/>
    </row>
    <row r="3" spans="1:11" x14ac:dyDescent="0.25">
      <c r="A3" s="701" t="s">
        <v>52</v>
      </c>
      <c r="B3" s="52" t="s">
        <v>63</v>
      </c>
      <c r="C3" s="52" t="s">
        <v>64</v>
      </c>
      <c r="D3" s="52" t="s">
        <v>65</v>
      </c>
      <c r="E3" s="52" t="s">
        <v>66</v>
      </c>
      <c r="F3" s="52" t="s">
        <v>67</v>
      </c>
      <c r="G3" s="52" t="s">
        <v>68</v>
      </c>
      <c r="H3" s="52" t="s">
        <v>69</v>
      </c>
      <c r="I3" s="52" t="s">
        <v>172</v>
      </c>
      <c r="J3" s="52" t="s">
        <v>112</v>
      </c>
      <c r="K3" s="39"/>
    </row>
    <row r="4" spans="1:11" x14ac:dyDescent="0.25">
      <c r="A4" s="702"/>
      <c r="B4" s="50" t="str">
        <f>'PA1'!L2</f>
        <v>COPS</v>
      </c>
      <c r="C4" s="50"/>
      <c r="D4" s="50" t="str">
        <f>'PA3'!I2</f>
        <v>BJA</v>
      </c>
      <c r="E4" s="50" t="str">
        <f>'PA4'!I2</f>
        <v>BJA</v>
      </c>
      <c r="F4" s="50" t="str">
        <f>'PA5'!I2</f>
        <v>OVW</v>
      </c>
      <c r="G4" s="50" t="str">
        <f>'PA6'!I2</f>
        <v>OVC</v>
      </c>
      <c r="H4" s="50" t="str">
        <f>'PA7'!I2</f>
        <v>OVC</v>
      </c>
      <c r="I4" s="99" t="str">
        <f>'PA8'!I2</f>
        <v>OJJDP</v>
      </c>
      <c r="J4" s="99" t="str">
        <f>'PA9'!I2</f>
        <v>OJJDP</v>
      </c>
      <c r="K4" s="51"/>
    </row>
    <row r="5" spans="1:11" x14ac:dyDescent="0.25">
      <c r="A5" s="702"/>
      <c r="B5" s="68" t="str">
        <f>'PA1'!M2</f>
        <v>16.710</v>
      </c>
      <c r="C5" s="100" t="str">
        <f>'PA2'!J2</f>
        <v>16.608</v>
      </c>
      <c r="D5" s="100" t="str">
        <f>'PA3'!J2</f>
        <v>16.608</v>
      </c>
      <c r="E5" s="100" t="str">
        <f>'PA4'!J2</f>
        <v>16.596</v>
      </c>
      <c r="F5" s="100" t="str">
        <f>'PA5'!J2</f>
        <v>16.587</v>
      </c>
      <c r="G5" s="100" t="str">
        <f>'PA6'!J2</f>
        <v>16.582</v>
      </c>
      <c r="H5" s="100" t="str">
        <f>'PA7'!J2</f>
        <v>16.582</v>
      </c>
      <c r="I5" s="100" t="str">
        <f>'PA8'!J2</f>
        <v>16.585</v>
      </c>
      <c r="J5" s="100" t="str">
        <f>'PA9'!J2</f>
        <v>16.731</v>
      </c>
      <c r="K5" s="51"/>
    </row>
    <row r="6" spans="1:11" ht="114.75" customHeight="1" thickBot="1" x14ac:dyDescent="0.3">
      <c r="A6" s="703"/>
      <c r="B6" s="53" t="str">
        <f>'PA1'!A1</f>
        <v xml:space="preserve">Public Safety and Community Policing </v>
      </c>
      <c r="C6" s="53" t="str">
        <f>'PA2'!A1</f>
        <v>Comprehensive Tribal Justice Systems Strategic Planning</v>
      </c>
      <c r="D6" s="53" t="str">
        <f>'PA3'!A1</f>
        <v>Justice Systems and Alcohol and Substance Abuse</v>
      </c>
      <c r="E6" s="53" t="str">
        <f>'PA4'!A1</f>
        <v>Tribal Justice System Infrastructure Program</v>
      </c>
      <c r="F6" s="53" t="str">
        <f>'PA5'!A1</f>
        <v>Office on Violence Against Women Tribal Governments Program</v>
      </c>
      <c r="G6" s="53" t="str">
        <f>'PA6'!A1</f>
        <v>Children’s Justice Act Partnerships for Indian Communities</v>
      </c>
      <c r="H6" s="53" t="str">
        <f>'PA7'!A1</f>
        <v xml:space="preserve">Comprehensive Tribal Victim Assistance Program </v>
      </c>
      <c r="I6" s="53" t="str">
        <f>'PA8'!A1</f>
        <v>Tribal Juvenile Healing To Wellness Courts</v>
      </c>
      <c r="J6" s="53" t="str">
        <f>'PA9'!A1</f>
        <v>Tribal Youth Program</v>
      </c>
      <c r="K6" s="40" t="s">
        <v>53</v>
      </c>
    </row>
    <row r="7" spans="1:11" ht="12.6" thickTop="1" x14ac:dyDescent="0.25">
      <c r="A7" s="41" t="s">
        <v>32</v>
      </c>
      <c r="B7" s="33">
        <f>SalaryTotal</f>
        <v>0</v>
      </c>
      <c r="C7" s="34">
        <f>'PA2'!I13</f>
        <v>0</v>
      </c>
      <c r="D7" s="33">
        <f>'PA3'!I12</f>
        <v>0</v>
      </c>
      <c r="E7" s="33">
        <f>'PA4'!I12</f>
        <v>0</v>
      </c>
      <c r="F7" s="33">
        <f>'PA5'!I12</f>
        <v>0</v>
      </c>
      <c r="G7" s="33">
        <f>'PA6'!I12</f>
        <v>0</v>
      </c>
      <c r="H7" s="33">
        <f>'PA7'!I12</f>
        <v>0</v>
      </c>
      <c r="I7" s="33">
        <f>'PA8'!I12</f>
        <v>0</v>
      </c>
      <c r="J7" s="33">
        <f>'PA9'!I12</f>
        <v>0</v>
      </c>
      <c r="K7" s="34">
        <f t="shared" ref="K7:K15" si="0">SUM(B7:J7)</f>
        <v>0</v>
      </c>
    </row>
    <row r="8" spans="1:11" x14ac:dyDescent="0.25">
      <c r="A8" s="30" t="s">
        <v>33</v>
      </c>
      <c r="B8" s="35">
        <f>FringeTotal</f>
        <v>0</v>
      </c>
      <c r="C8" s="35">
        <f>'PA2'!I25</f>
        <v>0</v>
      </c>
      <c r="D8" s="35">
        <f>'PA3'!I23</f>
        <v>0</v>
      </c>
      <c r="E8" s="35">
        <f>'PA4'!I23</f>
        <v>0</v>
      </c>
      <c r="F8" s="35">
        <f>'PA5'!I23</f>
        <v>0</v>
      </c>
      <c r="G8" s="35">
        <f>'PA6'!I23</f>
        <v>0</v>
      </c>
      <c r="H8" s="35">
        <f>'PA7'!I23</f>
        <v>0</v>
      </c>
      <c r="I8" s="35">
        <f>'PA8'!I23</f>
        <v>0</v>
      </c>
      <c r="J8" s="35">
        <f>'PA9'!I23</f>
        <v>0</v>
      </c>
      <c r="K8" s="35">
        <f t="shared" si="0"/>
        <v>0</v>
      </c>
    </row>
    <row r="9" spans="1:11" x14ac:dyDescent="0.25">
      <c r="A9" s="43" t="s">
        <v>34</v>
      </c>
      <c r="B9" s="34">
        <f>TravelTotal</f>
        <v>0</v>
      </c>
      <c r="C9" s="34">
        <f>'PA2'!I37</f>
        <v>0</v>
      </c>
      <c r="D9" s="34">
        <f>'PA3'!I34</f>
        <v>0</v>
      </c>
      <c r="E9" s="34">
        <f>'PA4'!I34</f>
        <v>0</v>
      </c>
      <c r="F9" s="34">
        <f>'PA5'!I34</f>
        <v>0</v>
      </c>
      <c r="G9" s="34">
        <f>'PA6'!I34</f>
        <v>0</v>
      </c>
      <c r="H9" s="34">
        <f>'PA7'!I34</f>
        <v>0</v>
      </c>
      <c r="I9" s="34">
        <f>'PA8'!I34</f>
        <v>0</v>
      </c>
      <c r="J9" s="34">
        <f>'PA9'!I34</f>
        <v>0</v>
      </c>
      <c r="K9" s="34">
        <f t="shared" si="0"/>
        <v>0</v>
      </c>
    </row>
    <row r="10" spans="1:11" x14ac:dyDescent="0.25">
      <c r="A10" s="30" t="s">
        <v>35</v>
      </c>
      <c r="B10" s="35">
        <f>EquipmentTotal</f>
        <v>0</v>
      </c>
      <c r="C10" s="35">
        <f>'PA2'!I49</f>
        <v>0</v>
      </c>
      <c r="D10" s="35">
        <f>'PA3'!I45</f>
        <v>0</v>
      </c>
      <c r="E10" s="35">
        <f>'PA4'!I45</f>
        <v>0</v>
      </c>
      <c r="F10" s="35">
        <f>'PA5'!I45</f>
        <v>0</v>
      </c>
      <c r="G10" s="35">
        <f>'PA6'!I45</f>
        <v>0</v>
      </c>
      <c r="H10" s="35">
        <f>'PA7'!I45</f>
        <v>0</v>
      </c>
      <c r="I10" s="35">
        <f>'PA8'!I45</f>
        <v>0</v>
      </c>
      <c r="J10" s="35">
        <f>'PA9'!I45</f>
        <v>0</v>
      </c>
      <c r="K10" s="35">
        <f t="shared" si="0"/>
        <v>0</v>
      </c>
    </row>
    <row r="11" spans="1:11" x14ac:dyDescent="0.25">
      <c r="A11" s="43" t="s">
        <v>37</v>
      </c>
      <c r="B11" s="34">
        <f>SuppliesTotal</f>
        <v>0</v>
      </c>
      <c r="C11" s="34">
        <f>'PA2'!I61</f>
        <v>0</v>
      </c>
      <c r="D11" s="34">
        <f>'PA3'!I56</f>
        <v>0</v>
      </c>
      <c r="E11" s="34">
        <f>'PA4'!I56</f>
        <v>0</v>
      </c>
      <c r="F11" s="34">
        <f>'PA5'!I56</f>
        <v>0</v>
      </c>
      <c r="G11" s="34">
        <f>'PA6'!I56</f>
        <v>0</v>
      </c>
      <c r="H11" s="34">
        <f>'PA7'!I56</f>
        <v>0</v>
      </c>
      <c r="I11" s="34">
        <f>'PA8'!I56</f>
        <v>0</v>
      </c>
      <c r="J11" s="34">
        <f>'PA9'!I56</f>
        <v>0</v>
      </c>
      <c r="K11" s="34">
        <f t="shared" si="0"/>
        <v>0</v>
      </c>
    </row>
    <row r="12" spans="1:11" x14ac:dyDescent="0.25">
      <c r="A12" s="30" t="s">
        <v>39</v>
      </c>
      <c r="B12" s="35" t="s">
        <v>55</v>
      </c>
      <c r="C12" s="35" t="s">
        <v>55</v>
      </c>
      <c r="D12" s="35" t="s">
        <v>55</v>
      </c>
      <c r="E12" s="35">
        <f>'PA4'!I67</f>
        <v>0</v>
      </c>
      <c r="F12" s="35" t="s">
        <v>55</v>
      </c>
      <c r="G12" s="35" t="s">
        <v>55</v>
      </c>
      <c r="H12" s="35" t="s">
        <v>55</v>
      </c>
      <c r="I12" s="35" t="s">
        <v>55</v>
      </c>
      <c r="J12" s="35" t="s">
        <v>55</v>
      </c>
      <c r="K12" s="35">
        <f t="shared" si="0"/>
        <v>0</v>
      </c>
    </row>
    <row r="13" spans="1:11" x14ac:dyDescent="0.25">
      <c r="A13" s="43" t="s">
        <v>291</v>
      </c>
      <c r="B13" s="34">
        <f>'PA1'!L93</f>
        <v>0</v>
      </c>
      <c r="C13" s="34">
        <f>'PA2'!I89</f>
        <v>0</v>
      </c>
      <c r="D13" s="34">
        <f>'PA3'!I89</f>
        <v>0</v>
      </c>
      <c r="E13" s="34">
        <f>'PA4'!I89</f>
        <v>0</v>
      </c>
      <c r="F13" s="34">
        <f>'PA5'!I89</f>
        <v>0</v>
      </c>
      <c r="G13" s="34">
        <f>'PA6'!I89</f>
        <v>0</v>
      </c>
      <c r="H13" s="34">
        <f>'PA7'!I89</f>
        <v>0</v>
      </c>
      <c r="I13" s="34">
        <f>'PA8'!I89</f>
        <v>0</v>
      </c>
      <c r="J13" s="34">
        <f>'PA9'!I89</f>
        <v>0</v>
      </c>
      <c r="K13" s="34">
        <f t="shared" si="0"/>
        <v>0</v>
      </c>
    </row>
    <row r="14" spans="1:11" x14ac:dyDescent="0.25">
      <c r="A14" s="30" t="s">
        <v>300</v>
      </c>
      <c r="B14" s="35">
        <f>'PA1'!L125</f>
        <v>0</v>
      </c>
      <c r="C14" s="35">
        <f>'PA2'!I115</f>
        <v>0</v>
      </c>
      <c r="D14" s="35">
        <f>'PA3'!I115</f>
        <v>0</v>
      </c>
      <c r="E14" s="35">
        <f>'PA4'!I115</f>
        <v>0</v>
      </c>
      <c r="F14" s="35">
        <f>'PA5'!I115</f>
        <v>0</v>
      </c>
      <c r="G14" s="35">
        <f>'PA6'!I115</f>
        <v>0</v>
      </c>
      <c r="H14" s="35">
        <f>'PA7'!I115</f>
        <v>0</v>
      </c>
      <c r="I14" s="35">
        <f>'PA8'!I115</f>
        <v>0</v>
      </c>
      <c r="J14" s="35">
        <f>'PA9'!I115</f>
        <v>0</v>
      </c>
      <c r="K14" s="35">
        <f t="shared" ref="K14" si="1">SUM(B14:J14)</f>
        <v>0</v>
      </c>
    </row>
    <row r="15" spans="1:11" x14ac:dyDescent="0.25">
      <c r="A15" s="43" t="s">
        <v>317</v>
      </c>
      <c r="B15" s="34">
        <f>OtherTotal</f>
        <v>0</v>
      </c>
      <c r="C15" s="34">
        <f>'PA2'!I136</f>
        <v>0</v>
      </c>
      <c r="D15" s="34">
        <f>'PA3'!J136</f>
        <v>0</v>
      </c>
      <c r="E15" s="34">
        <f>'PA4'!K136</f>
        <v>0</v>
      </c>
      <c r="F15" s="34">
        <f>'PA5'!L136</f>
        <v>0</v>
      </c>
      <c r="G15" s="34">
        <f>'PA6'!M136</f>
        <v>0</v>
      </c>
      <c r="H15" s="34">
        <f>'PA7'!N136</f>
        <v>0</v>
      </c>
      <c r="I15" s="34">
        <f>'PA8'!O136</f>
        <v>0</v>
      </c>
      <c r="J15" s="34">
        <f>'PA9'!P136</f>
        <v>0</v>
      </c>
      <c r="K15" s="34">
        <f t="shared" si="0"/>
        <v>0</v>
      </c>
    </row>
    <row r="16" spans="1:11" ht="3.9" customHeight="1" x14ac:dyDescent="0.25">
      <c r="A16" s="43"/>
      <c r="B16" s="34"/>
      <c r="C16" s="34"/>
      <c r="D16" s="34"/>
      <c r="E16" s="34"/>
      <c r="F16" s="34"/>
      <c r="G16" s="34"/>
      <c r="H16" s="34"/>
      <c r="I16" s="34"/>
      <c r="J16" s="34"/>
      <c r="K16" s="34"/>
    </row>
    <row r="17" spans="1:11" x14ac:dyDescent="0.25">
      <c r="A17" s="44" t="s">
        <v>49</v>
      </c>
      <c r="B17" s="36">
        <f t="shared" ref="B17:J17" si="2">SUM(B7:B15)</f>
        <v>0</v>
      </c>
      <c r="C17" s="36">
        <f t="shared" si="2"/>
        <v>0</v>
      </c>
      <c r="D17" s="36">
        <f t="shared" si="2"/>
        <v>0</v>
      </c>
      <c r="E17" s="36">
        <f t="shared" si="2"/>
        <v>0</v>
      </c>
      <c r="F17" s="36">
        <f t="shared" si="2"/>
        <v>0</v>
      </c>
      <c r="G17" s="36">
        <f t="shared" si="2"/>
        <v>0</v>
      </c>
      <c r="H17" s="36">
        <f t="shared" si="2"/>
        <v>0</v>
      </c>
      <c r="I17" s="36">
        <f t="shared" ref="I17" si="3">SUM(I7:I15)</f>
        <v>0</v>
      </c>
      <c r="J17" s="36">
        <f t="shared" si="2"/>
        <v>0</v>
      </c>
      <c r="K17" s="36">
        <f>SUM(B17:J17)</f>
        <v>0</v>
      </c>
    </row>
    <row r="18" spans="1:11" x14ac:dyDescent="0.25">
      <c r="A18" s="43" t="s">
        <v>304</v>
      </c>
      <c r="B18" s="34">
        <f>IndirectTotal</f>
        <v>0</v>
      </c>
      <c r="C18" s="34">
        <f>'PA2'!I148</f>
        <v>0</v>
      </c>
      <c r="D18" s="34">
        <f>'PA3'!I143</f>
        <v>0</v>
      </c>
      <c r="E18" s="34">
        <f>'PA4'!I143</f>
        <v>0</v>
      </c>
      <c r="F18" s="34">
        <f>'PA5'!I143</f>
        <v>0</v>
      </c>
      <c r="G18" s="34">
        <f>'PA6'!I143</f>
        <v>0</v>
      </c>
      <c r="H18" s="34">
        <f>'PA7'!I143</f>
        <v>0</v>
      </c>
      <c r="I18" s="34">
        <f>'PA8'!I144</f>
        <v>0</v>
      </c>
      <c r="J18" s="34">
        <f>'PA9'!I143</f>
        <v>0</v>
      </c>
      <c r="K18" s="34">
        <f>SUM(B18:J18)</f>
        <v>0</v>
      </c>
    </row>
    <row r="19" spans="1:11" ht="3.9" customHeight="1" x14ac:dyDescent="0.25">
      <c r="A19" s="43"/>
      <c r="B19" s="34"/>
      <c r="C19" s="34"/>
      <c r="D19" s="34"/>
      <c r="E19" s="34"/>
      <c r="F19" s="34"/>
      <c r="G19" s="34"/>
      <c r="H19" s="34"/>
      <c r="I19" s="34"/>
      <c r="J19" s="34"/>
      <c r="K19" s="34"/>
    </row>
    <row r="20" spans="1:11" x14ac:dyDescent="0.25">
      <c r="A20" s="44" t="s">
        <v>50</v>
      </c>
      <c r="B20" s="36">
        <f t="shared" ref="B20:H20" si="4">SUM(B17,B18)</f>
        <v>0</v>
      </c>
      <c r="C20" s="36">
        <f t="shared" si="4"/>
        <v>0</v>
      </c>
      <c r="D20" s="36">
        <f t="shared" si="4"/>
        <v>0</v>
      </c>
      <c r="E20" s="36">
        <f t="shared" si="4"/>
        <v>0</v>
      </c>
      <c r="F20" s="36">
        <f t="shared" si="4"/>
        <v>0</v>
      </c>
      <c r="G20" s="36">
        <f t="shared" si="4"/>
        <v>0</v>
      </c>
      <c r="H20" s="36">
        <f t="shared" si="4"/>
        <v>0</v>
      </c>
      <c r="I20" s="36">
        <f t="shared" ref="I20:J20" si="5">SUM(I17,I18)</f>
        <v>0</v>
      </c>
      <c r="J20" s="36">
        <f t="shared" si="5"/>
        <v>0</v>
      </c>
      <c r="K20" s="36">
        <f>SUM(B20:J20)</f>
        <v>0</v>
      </c>
    </row>
    <row r="21" spans="1:11" ht="3.9" customHeight="1" x14ac:dyDescent="0.25">
      <c r="A21" s="43"/>
      <c r="B21" s="31"/>
      <c r="C21" s="32"/>
      <c r="D21" s="32"/>
      <c r="E21" s="32"/>
      <c r="F21" s="32"/>
      <c r="G21" s="32"/>
      <c r="H21" s="32"/>
      <c r="I21" s="32"/>
      <c r="J21" s="32"/>
      <c r="K21" s="32"/>
    </row>
    <row r="22" spans="1:11" ht="41.25" customHeight="1" thickBot="1" x14ac:dyDescent="0.3">
      <c r="A22" s="45"/>
      <c r="B22" s="12" t="s">
        <v>54</v>
      </c>
      <c r="C22" s="12" t="s">
        <v>54</v>
      </c>
      <c r="D22" s="12" t="s">
        <v>54</v>
      </c>
      <c r="E22" s="12" t="s">
        <v>54</v>
      </c>
      <c r="F22" s="12" t="s">
        <v>54</v>
      </c>
      <c r="G22" s="12" t="s">
        <v>54</v>
      </c>
      <c r="H22" s="12" t="s">
        <v>54</v>
      </c>
      <c r="I22" s="12" t="s">
        <v>54</v>
      </c>
      <c r="J22" s="12" t="s">
        <v>54</v>
      </c>
      <c r="K22" s="12"/>
    </row>
    <row r="23" spans="1:11" ht="12.6" thickTop="1" x14ac:dyDescent="0.25">
      <c r="A23" s="41" t="s">
        <v>51</v>
      </c>
      <c r="B23" s="37">
        <f>TravelFederalTotal+PersonnelGrandTotal+EquipmentFederalTotal+SuppliesFederalTotal+ContractsItemFederalTotal+'PA1'!N127+'PA1'!N138+OtherFederalTotal+IndirectFederalTotal</f>
        <v>0</v>
      </c>
      <c r="C23" s="37">
        <f>SUM('PA2'!$K$13,'PA2'!$K$25,'PA2'!$K$37,'PA2'!$K$49,'PA2'!$K$61,'PA2'!$K$72,'PA2'!K89,'PA2'!K115,'PA2'!K136,'PA2'!K148)</f>
        <v>0</v>
      </c>
      <c r="D23" s="37">
        <f>'PA3'!K12+'PA3'!K23+'PA3'!K34+'PA3'!K45+'PA3'!K56+'PA3'!K67+'PA3'!K84+'PA3'!K99+'PA3'!K110+'PA3'!K131+'PA3'!K143</f>
        <v>0</v>
      </c>
      <c r="E23" s="37">
        <f>'PA4'!K12+'PA4'!K23+'PA4'!K34+'PA4'!K56+'PA4'!K67+'PA4'!K84+'PA4'!K99+'PA4'!K110+'PA4'!K121+'PA4'!K131+'PA4'!K143</f>
        <v>0</v>
      </c>
      <c r="F23" s="37">
        <f>SUM('PA5'!$K$12,'PA5'!$K$23,'PA5'!$K$34,'PA5'!$K$45,'PA5'!$K$56,'PA5'!$K$67,'PA5'!K84,'PA5'!K99,'PA5'!K110,'PA5'!K121,'PA5'!K131,'PA5'!K143)</f>
        <v>0</v>
      </c>
      <c r="G23" s="37">
        <f>'PA6'!K12+'PA6'!K23+'PA6'!K34+'PA6'!K45+'PA6'!K56+'PA6'!K67+'PA6'!K84+'PA6'!K110+'PA6'!K131+'PA6'!K143</f>
        <v>0</v>
      </c>
      <c r="H23" s="37">
        <f>SUM('PA7'!$K$12,'PA7'!$K$23,'PA7'!$K$34,'PA7'!$K$45,'PA7'!$K$56,'PA7'!$K$67,'PA7'!K143,'PA7'!K131,'PA7'!K110,'PA7'!K84)</f>
        <v>0</v>
      </c>
      <c r="I23" s="37">
        <f>SUM('PA8'!$K$12,'PA8'!$K$23,'PA8'!$K$34,'PA8'!$K$45,'PA8'!$K$56,'PA8'!$K$68,'PA8'!K85,'PA8'!K111,'PA8'!K132,'PA8'!K144)</f>
        <v>0</v>
      </c>
      <c r="J23" s="37">
        <f>SUM('PA9'!$K$12,'PA9'!$K$23,'PA9'!$K$34,'PA9'!$K$45,'PA9'!$K$56,'PA9'!$K$67,'PA9'!K143,'PA9'!K131,'PA9'!K110,'PA9'!K84)</f>
        <v>0</v>
      </c>
      <c r="K23" s="37">
        <f>SUM(B23:J23)</f>
        <v>0</v>
      </c>
    </row>
    <row r="24" spans="1:11" x14ac:dyDescent="0.25">
      <c r="A24" s="30" t="s">
        <v>73</v>
      </c>
      <c r="B24" s="38">
        <f>IndirectLocalTotal+OtherLocalTotal+'PA1'!M127+ContractsItemLocalTotal+SuppliesLocalTotal+EquipmentLocalTotal+TravelLocalTotal+LocalGrandTotal</f>
        <v>0</v>
      </c>
      <c r="C24" s="38">
        <f>SUM('PA2'!$J$13,'PA2'!$J$25,'PA2'!$J$37,'PA2'!$J$49,'PA2'!$J$61,'PA2'!$J$72,'PA2'!J89+'PA2'!J115+'PA2'!J136+'PA2'!J148)</f>
        <v>0</v>
      </c>
      <c r="D24" s="38">
        <f>'PA3'!J12+'PA3'!J23+'PA3'!J34+'PA3'!J45+'PA3'!J56+'PA3'!J67+'PA3'!J84+'PA3'!J99+'PA3'!J110+'PA3'!J121+'PA3'!J131+'PA3'!J143</f>
        <v>0</v>
      </c>
      <c r="E24" s="38">
        <f>'PA4'!J143+'PA4'!J131+'PA4'!J121+'PA4'!J110+'PA4'!J99+'PA4'!J84+'PA4'!J67+'PA4'!J56+'PA4'!J45+'PA4'!J34+'PA4'!J23+'PA4'!J12</f>
        <v>0</v>
      </c>
      <c r="F24" s="38">
        <f>SUM('PA5'!$J$12,'PA5'!$J$23,'PA5'!$J$34,'PA5'!$J$45,'PA5'!$J$56,'PA5'!$J$67,'PA5'!J143,'PA5'!J131,'PA5'!J121,'PA5'!J110,'PA5'!J99,'PA5'!J84)</f>
        <v>0</v>
      </c>
      <c r="G24" s="38">
        <f>'PA6'!J143+'PA6'!J131+'PA6'!J110+'PA6'!J84+'PA6'!J67+'PA6'!J56+'PA6'!J45+'PA6'!J34+'PA6'!J23+'PA6'!J12</f>
        <v>0</v>
      </c>
      <c r="H24" s="38">
        <f>SUM('PA7'!$J$12,'PA7'!$J$23,'PA7'!$J$34,'PA7'!$J$45,'PA7'!$J$56,'PA7'!$J$67,'PA7'!J143,'PA7'!J131,'PA7'!J110,'PA7'!J84)</f>
        <v>0</v>
      </c>
      <c r="I24" s="38">
        <f>SUM('PA8'!$J$12,'PA8'!$J$23,'PA8'!$J$34,'PA8'!$J$45,'PA8'!$J$56,'PA8'!$J$68,'PA8'!J85,'PA8'!J111,'PA8'!J132,'PA8'!J144)</f>
        <v>0</v>
      </c>
      <c r="J24" s="38">
        <f>SUM('PA9'!$J$12,'PA9'!$J$23,'PA9'!$J$34,'PA9'!$J$45,'PA9'!$J$56,'PA9'!$J$67,'PA9'!J84,'PA9'!J110,'PA9'!J131,'PA9'!J143)</f>
        <v>0</v>
      </c>
      <c r="K24" s="38">
        <f>SUM(B24:J24)</f>
        <v>0</v>
      </c>
    </row>
    <row r="25" spans="1:11" x14ac:dyDescent="0.25">
      <c r="A25" s="42" t="s">
        <v>76</v>
      </c>
      <c r="B25" s="37" t="s">
        <v>55</v>
      </c>
      <c r="C25" s="37" t="s">
        <v>55</v>
      </c>
      <c r="D25" s="37" t="s">
        <v>55</v>
      </c>
      <c r="E25" s="37" t="s">
        <v>55</v>
      </c>
      <c r="F25" s="37" t="s">
        <v>55</v>
      </c>
      <c r="G25" s="37" t="s">
        <v>55</v>
      </c>
      <c r="H25" s="37" t="s">
        <v>55</v>
      </c>
      <c r="I25" s="255" t="s">
        <v>55</v>
      </c>
      <c r="J25" s="37" t="s">
        <v>55</v>
      </c>
      <c r="K25" s="37" t="s">
        <v>55</v>
      </c>
    </row>
    <row r="28" spans="1:11" x14ac:dyDescent="0.25">
      <c r="E28" s="69"/>
    </row>
    <row r="29" spans="1:11" x14ac:dyDescent="0.25">
      <c r="E29" s="69"/>
    </row>
  </sheetData>
  <sheetProtection selectLockedCells="1"/>
  <mergeCells count="3">
    <mergeCell ref="A3:A6"/>
    <mergeCell ref="A1:K1"/>
    <mergeCell ref="A2:K2"/>
  </mergeCells>
  <conditionalFormatting sqref="B25:K25">
    <cfRule type="cellIs" dxfId="2" priority="3" stopIfTrue="1" operator="equal">
      <formula>"Yes"</formula>
    </cfRule>
    <cfRule type="cellIs" dxfId="1" priority="4" stopIfTrue="1" operator="equal">
      <formula>"No"</formula>
    </cfRule>
  </conditionalFormatting>
  <conditionalFormatting sqref="A1:XFD1048576">
    <cfRule type="containsErrors" dxfId="0" priority="1" stopIfTrue="1">
      <formula>ISERROR(A1)</formula>
    </cfRule>
  </conditionalFormatting>
  <pageMargins left="0.7" right="0.7" top="0.75" bottom="0.75" header="0.3" footer="0.3"/>
  <pageSetup scale="86" orientation="landscape" r:id="rId1"/>
  <headerFooter>
    <oddHeader>&amp;CBudget Summary</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8"/>
  <sheetViews>
    <sheetView topLeftCell="A18" workbookViewId="0">
      <selection activeCell="A32" sqref="A32:A38"/>
    </sheetView>
  </sheetViews>
  <sheetFormatPr defaultColWidth="9.109375" defaultRowHeight="14.4" x14ac:dyDescent="0.3"/>
  <cols>
    <col min="1" max="1" width="48" style="4" bestFit="1" customWidth="1"/>
    <col min="2" max="16384" width="9.109375" style="4"/>
  </cols>
  <sheetData>
    <row r="1" spans="1:3" x14ac:dyDescent="0.3">
      <c r="A1" s="4">
        <f>19760</f>
        <v>19760</v>
      </c>
      <c r="B1" s="4">
        <f>A1*0.9</f>
        <v>17784</v>
      </c>
      <c r="C1" s="4">
        <f>A1*0.1</f>
        <v>1976</v>
      </c>
    </row>
    <row r="6" spans="1:3" x14ac:dyDescent="0.3">
      <c r="A6" s="246" t="s">
        <v>231</v>
      </c>
    </row>
    <row r="7" spans="1:3" x14ac:dyDescent="0.3">
      <c r="A7" s="4" t="s">
        <v>212</v>
      </c>
    </row>
    <row r="8" spans="1:3" x14ac:dyDescent="0.3">
      <c r="A8" s="4" t="s">
        <v>229</v>
      </c>
    </row>
    <row r="9" spans="1:3" x14ac:dyDescent="0.3">
      <c r="A9" s="4" t="s">
        <v>211</v>
      </c>
    </row>
    <row r="10" spans="1:3" x14ac:dyDescent="0.3">
      <c r="A10" s="4" t="s">
        <v>213</v>
      </c>
    </row>
    <row r="11" spans="1:3" x14ac:dyDescent="0.3">
      <c r="A11" s="4" t="s">
        <v>214</v>
      </c>
    </row>
    <row r="12" spans="1:3" x14ac:dyDescent="0.3">
      <c r="A12" s="4" t="s">
        <v>215</v>
      </c>
    </row>
    <row r="13" spans="1:3" x14ac:dyDescent="0.3">
      <c r="A13" s="4" t="s">
        <v>216</v>
      </c>
    </row>
    <row r="14" spans="1:3" x14ac:dyDescent="0.3">
      <c r="A14" s="4" t="s">
        <v>217</v>
      </c>
    </row>
    <row r="15" spans="1:3" x14ac:dyDescent="0.3">
      <c r="A15" s="4" t="s">
        <v>218</v>
      </c>
    </row>
    <row r="16" spans="1:3" x14ac:dyDescent="0.3">
      <c r="A16" s="4" t="s">
        <v>230</v>
      </c>
    </row>
    <row r="18" spans="1:1" x14ac:dyDescent="0.3">
      <c r="A18" s="246" t="s">
        <v>232</v>
      </c>
    </row>
    <row r="19" spans="1:1" x14ac:dyDescent="0.3">
      <c r="A19" s="4" t="s">
        <v>219</v>
      </c>
    </row>
    <row r="21" spans="1:1" x14ac:dyDescent="0.3">
      <c r="A21" s="246" t="s">
        <v>233</v>
      </c>
    </row>
    <row r="22" spans="1:1" x14ac:dyDescent="0.3">
      <c r="A22" s="4" t="s">
        <v>234</v>
      </c>
    </row>
    <row r="23" spans="1:1" x14ac:dyDescent="0.3">
      <c r="A23" s="4" t="s">
        <v>235</v>
      </c>
    </row>
    <row r="24" spans="1:1" x14ac:dyDescent="0.3">
      <c r="A24" s="4" t="s">
        <v>236</v>
      </c>
    </row>
    <row r="25" spans="1:1" x14ac:dyDescent="0.3">
      <c r="A25" s="4" t="s">
        <v>237</v>
      </c>
    </row>
    <row r="26" spans="1:1" x14ac:dyDescent="0.3">
      <c r="A26" s="4" t="s">
        <v>238</v>
      </c>
    </row>
    <row r="28" spans="1:1" x14ac:dyDescent="0.3">
      <c r="A28" s="246" t="s">
        <v>286</v>
      </c>
    </row>
    <row r="29" spans="1:1" x14ac:dyDescent="0.3">
      <c r="A29" s="4" t="s">
        <v>224</v>
      </c>
    </row>
    <row r="30" spans="1:1" x14ac:dyDescent="0.3">
      <c r="A30" s="4" t="s">
        <v>225</v>
      </c>
    </row>
    <row r="32" spans="1:1" x14ac:dyDescent="0.3">
      <c r="A32" s="246" t="s">
        <v>309</v>
      </c>
    </row>
    <row r="33" spans="1:1" x14ac:dyDescent="0.3">
      <c r="A33" s="4" t="s">
        <v>310</v>
      </c>
    </row>
    <row r="34" spans="1:1" x14ac:dyDescent="0.3">
      <c r="A34" s="4" t="s">
        <v>311</v>
      </c>
    </row>
    <row r="35" spans="1:1" x14ac:dyDescent="0.3">
      <c r="A35" s="4" t="s">
        <v>312</v>
      </c>
    </row>
    <row r="36" spans="1:1" x14ac:dyDescent="0.3">
      <c r="A36" s="4" t="s">
        <v>313</v>
      </c>
    </row>
    <row r="37" spans="1:1" x14ac:dyDescent="0.3">
      <c r="A37" s="4" t="s">
        <v>314</v>
      </c>
    </row>
    <row r="38" spans="1:1" x14ac:dyDescent="0.3">
      <c r="A38" s="4" t="s">
        <v>315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5"/>
  <sheetViews>
    <sheetView zoomScaleNormal="100" workbookViewId="0">
      <selection activeCell="D5" sqref="D5:I5"/>
    </sheetView>
  </sheetViews>
  <sheetFormatPr defaultColWidth="9.109375" defaultRowHeight="14.4" x14ac:dyDescent="0.3"/>
  <cols>
    <col min="1" max="1" width="2.33203125" style="146" customWidth="1"/>
    <col min="2" max="2" width="4.6640625" style="146" customWidth="1"/>
    <col min="3" max="3" width="12.109375" style="146" customWidth="1"/>
    <col min="4" max="4" width="11.6640625" style="146" customWidth="1"/>
    <col min="5" max="5" width="10.88671875" style="146" customWidth="1"/>
    <col min="6" max="6" width="10.6640625" style="146" customWidth="1"/>
    <col min="7" max="7" width="12.6640625" style="146" customWidth="1"/>
    <col min="8" max="8" width="11.44140625" style="146" customWidth="1"/>
    <col min="9" max="9" width="7.5546875" style="146" customWidth="1"/>
    <col min="10" max="10" width="8.5546875" style="146" customWidth="1"/>
    <col min="11" max="16384" width="9.109375" style="146"/>
  </cols>
  <sheetData>
    <row r="1" spans="1:10" ht="32.25" customHeight="1" thickBot="1" x14ac:dyDescent="0.35">
      <c r="A1" s="380" t="s">
        <v>118</v>
      </c>
      <c r="B1" s="381"/>
      <c r="C1" s="381"/>
      <c r="D1" s="381"/>
      <c r="E1" s="381"/>
      <c r="F1" s="381"/>
      <c r="G1" s="381"/>
      <c r="H1" s="381"/>
      <c r="I1" s="381"/>
      <c r="J1" s="382"/>
    </row>
    <row r="2" spans="1:10" ht="39.75" customHeight="1" thickTop="1" thickBot="1" x14ac:dyDescent="0.35">
      <c r="A2" s="120"/>
      <c r="B2" s="383" t="s">
        <v>176</v>
      </c>
      <c r="C2" s="383"/>
      <c r="D2" s="383"/>
      <c r="E2" s="383"/>
      <c r="F2" s="383"/>
      <c r="G2" s="383"/>
      <c r="H2" s="383"/>
      <c r="I2" s="383"/>
      <c r="J2" s="121"/>
    </row>
    <row r="3" spans="1:10" ht="15" thickTop="1" x14ac:dyDescent="0.3">
      <c r="A3" s="384" t="s">
        <v>119</v>
      </c>
      <c r="B3" s="385"/>
      <c r="C3" s="385"/>
      <c r="D3" s="385"/>
      <c r="E3" s="122"/>
      <c r="F3" s="122"/>
      <c r="G3" s="122"/>
      <c r="H3" s="122"/>
      <c r="I3" s="122"/>
      <c r="J3" s="123"/>
    </row>
    <row r="4" spans="1:10" ht="34.5" customHeight="1" x14ac:dyDescent="0.3">
      <c r="A4" s="124"/>
      <c r="B4" s="377" t="s">
        <v>120</v>
      </c>
      <c r="C4" s="377"/>
      <c r="D4" s="377"/>
      <c r="E4" s="377"/>
      <c r="F4" s="377"/>
      <c r="G4" s="377"/>
      <c r="H4" s="377"/>
      <c r="I4" s="377"/>
      <c r="J4" s="125"/>
    </row>
    <row r="5" spans="1:10" ht="36.75" customHeight="1" x14ac:dyDescent="0.3">
      <c r="A5" s="126"/>
      <c r="B5" s="127" t="s">
        <v>121</v>
      </c>
      <c r="C5" s="127"/>
      <c r="D5" s="386" t="s">
        <v>239</v>
      </c>
      <c r="E5" s="387"/>
      <c r="F5" s="387"/>
      <c r="G5" s="387"/>
      <c r="H5" s="387"/>
      <c r="I5" s="388"/>
      <c r="J5" s="128"/>
    </row>
    <row r="6" spans="1:10" x14ac:dyDescent="0.3">
      <c r="A6" s="126"/>
      <c r="B6" s="127"/>
      <c r="C6" s="127"/>
      <c r="D6" s="127"/>
      <c r="E6" s="127"/>
      <c r="F6" s="127"/>
      <c r="G6" s="127"/>
      <c r="H6" s="127"/>
      <c r="I6" s="127"/>
      <c r="J6" s="128"/>
    </row>
    <row r="7" spans="1:10" ht="35.25" customHeight="1" x14ac:dyDescent="0.3">
      <c r="A7" s="126"/>
      <c r="B7" s="127" t="s">
        <v>122</v>
      </c>
      <c r="C7" s="127"/>
      <c r="D7" s="386"/>
      <c r="E7" s="387"/>
      <c r="F7" s="387"/>
      <c r="G7" s="387"/>
      <c r="H7" s="387"/>
      <c r="I7" s="388"/>
      <c r="J7" s="128"/>
    </row>
    <row r="8" spans="1:10" x14ac:dyDescent="0.3">
      <c r="A8" s="126"/>
      <c r="B8" s="129"/>
      <c r="C8" s="127"/>
      <c r="D8" s="127"/>
      <c r="E8" s="127"/>
      <c r="F8" s="127"/>
      <c r="G8" s="127"/>
      <c r="H8" s="127"/>
      <c r="I8" s="127"/>
      <c r="J8" s="128"/>
    </row>
    <row r="9" spans="1:10" x14ac:dyDescent="0.3">
      <c r="A9" s="124"/>
      <c r="B9" s="389" t="s">
        <v>252</v>
      </c>
      <c r="C9" s="389"/>
      <c r="D9" s="389"/>
      <c r="E9" s="389"/>
      <c r="F9" s="389"/>
      <c r="G9" s="129"/>
      <c r="H9" s="378"/>
      <c r="I9" s="379"/>
      <c r="J9" s="130"/>
    </row>
    <row r="10" spans="1:10" x14ac:dyDescent="0.3">
      <c r="A10" s="124"/>
      <c r="B10" s="389"/>
      <c r="C10" s="389"/>
      <c r="D10" s="389"/>
      <c r="E10" s="389"/>
      <c r="F10" s="389"/>
      <c r="G10" s="129"/>
      <c r="H10" s="260"/>
      <c r="I10" s="260"/>
      <c r="J10" s="259"/>
    </row>
    <row r="11" spans="1:10" x14ac:dyDescent="0.3">
      <c r="A11" s="124"/>
      <c r="B11" s="389" t="s">
        <v>253</v>
      </c>
      <c r="C11" s="389"/>
      <c r="D11" s="389"/>
      <c r="E11" s="389"/>
      <c r="F11" s="389"/>
      <c r="G11" s="129"/>
      <c r="H11" s="378"/>
      <c r="I11" s="379"/>
      <c r="J11" s="259"/>
    </row>
    <row r="12" spans="1:10" x14ac:dyDescent="0.3">
      <c r="A12" s="124"/>
      <c r="B12" s="389"/>
      <c r="C12" s="389"/>
      <c r="D12" s="389"/>
      <c r="E12" s="389"/>
      <c r="F12" s="389"/>
      <c r="G12" s="131"/>
      <c r="H12" s="131"/>
      <c r="I12" s="131"/>
      <c r="J12" s="130"/>
    </row>
    <row r="13" spans="1:10" ht="15" customHeight="1" x14ac:dyDescent="0.3">
      <c r="A13" s="124"/>
      <c r="B13" s="377" t="s">
        <v>244</v>
      </c>
      <c r="C13" s="377"/>
      <c r="D13" s="377"/>
      <c r="E13" s="377"/>
      <c r="F13" s="377"/>
      <c r="G13" s="129"/>
      <c r="H13" s="378"/>
      <c r="I13" s="379"/>
      <c r="J13" s="130"/>
    </row>
    <row r="14" spans="1:10" ht="21" customHeight="1" x14ac:dyDescent="0.3">
      <c r="A14" s="124"/>
      <c r="B14" s="377"/>
      <c r="C14" s="377"/>
      <c r="D14" s="377"/>
      <c r="E14" s="377"/>
      <c r="F14" s="377"/>
      <c r="G14" s="131"/>
      <c r="H14" s="131"/>
      <c r="I14" s="131"/>
      <c r="J14" s="130"/>
    </row>
    <row r="15" spans="1:10" ht="15" customHeight="1" x14ac:dyDescent="0.3">
      <c r="A15" s="124"/>
      <c r="B15" s="377" t="s">
        <v>245</v>
      </c>
      <c r="C15" s="377"/>
      <c r="D15" s="377"/>
      <c r="E15" s="377"/>
      <c r="F15" s="377"/>
      <c r="G15" s="129"/>
      <c r="H15" s="378"/>
      <c r="I15" s="379"/>
      <c r="J15" s="130"/>
    </row>
    <row r="16" spans="1:10" ht="33.75" customHeight="1" x14ac:dyDescent="0.3">
      <c r="A16" s="124"/>
      <c r="B16" s="377"/>
      <c r="C16" s="377"/>
      <c r="D16" s="377"/>
      <c r="E16" s="377"/>
      <c r="F16" s="377"/>
      <c r="G16" s="131"/>
      <c r="H16" s="131"/>
      <c r="I16" s="131"/>
      <c r="J16" s="130"/>
    </row>
    <row r="17" spans="1:10" ht="15" customHeight="1" x14ac:dyDescent="0.3">
      <c r="A17" s="124"/>
      <c r="B17" s="377" t="s">
        <v>246</v>
      </c>
      <c r="C17" s="377"/>
      <c r="D17" s="377"/>
      <c r="E17" s="377"/>
      <c r="F17" s="377"/>
      <c r="G17" s="129"/>
      <c r="H17" s="378"/>
      <c r="I17" s="379"/>
      <c r="J17" s="130"/>
    </row>
    <row r="18" spans="1:10" ht="23.25" customHeight="1" x14ac:dyDescent="0.3">
      <c r="A18" s="124"/>
      <c r="B18" s="377"/>
      <c r="C18" s="377"/>
      <c r="D18" s="377"/>
      <c r="E18" s="377"/>
      <c r="F18" s="377"/>
      <c r="G18" s="131"/>
      <c r="H18" s="131"/>
      <c r="I18" s="131"/>
      <c r="J18" s="130"/>
    </row>
    <row r="19" spans="1:10" x14ac:dyDescent="0.3">
      <c r="A19" s="124"/>
      <c r="B19" s="389" t="s">
        <v>247</v>
      </c>
      <c r="C19" s="389"/>
      <c r="D19" s="389"/>
      <c r="E19" s="389"/>
      <c r="F19" s="389"/>
      <c r="G19" s="129"/>
      <c r="H19" s="378"/>
      <c r="I19" s="379"/>
      <c r="J19" s="130"/>
    </row>
    <row r="20" spans="1:10" x14ac:dyDescent="0.3">
      <c r="A20" s="124"/>
      <c r="B20" s="389"/>
      <c r="C20" s="389"/>
      <c r="D20" s="389"/>
      <c r="E20" s="389"/>
      <c r="F20" s="389"/>
      <c r="G20" s="127"/>
      <c r="H20" s="127"/>
      <c r="I20" s="127"/>
      <c r="J20" s="130"/>
    </row>
    <row r="21" spans="1:10" ht="15" customHeight="1" x14ac:dyDescent="0.3">
      <c r="A21" s="124"/>
      <c r="B21" s="389" t="s">
        <v>248</v>
      </c>
      <c r="C21" s="389"/>
      <c r="D21" s="389"/>
      <c r="E21" s="389"/>
      <c r="F21" s="389"/>
      <c r="G21" s="261"/>
      <c r="H21" s="403"/>
      <c r="I21" s="404"/>
      <c r="J21" s="128"/>
    </row>
    <row r="22" spans="1:10" x14ac:dyDescent="0.3">
      <c r="A22" s="126"/>
      <c r="B22" s="389"/>
      <c r="C22" s="389"/>
      <c r="D22" s="389"/>
      <c r="E22" s="389"/>
      <c r="F22" s="389"/>
      <c r="G22" s="129"/>
      <c r="H22" s="262"/>
      <c r="I22" s="262"/>
      <c r="J22" s="123"/>
    </row>
    <row r="23" spans="1:10" ht="30.75" customHeight="1" x14ac:dyDescent="0.3">
      <c r="A23" s="124"/>
      <c r="B23" s="377" t="s">
        <v>249</v>
      </c>
      <c r="C23" s="377"/>
      <c r="D23" s="377"/>
      <c r="E23" s="377"/>
      <c r="F23" s="377"/>
      <c r="G23" s="377"/>
      <c r="H23" s="377"/>
      <c r="I23" s="377"/>
      <c r="J23" s="123"/>
    </row>
    <row r="24" spans="1:10" x14ac:dyDescent="0.3">
      <c r="A24" s="124"/>
      <c r="B24" s="122"/>
      <c r="C24" s="122"/>
      <c r="D24" s="122"/>
      <c r="E24" s="122"/>
      <c r="F24" s="122"/>
      <c r="G24" s="122"/>
      <c r="H24" s="122"/>
      <c r="I24" s="122"/>
      <c r="J24" s="123"/>
    </row>
    <row r="25" spans="1:10" x14ac:dyDescent="0.3">
      <c r="A25" s="124"/>
      <c r="B25" s="122"/>
      <c r="C25" s="122"/>
      <c r="D25" s="122"/>
      <c r="E25" s="122"/>
      <c r="F25" s="122"/>
      <c r="G25" s="122"/>
      <c r="H25" s="122"/>
      <c r="I25" s="122"/>
      <c r="J25" s="123"/>
    </row>
    <row r="26" spans="1:10" x14ac:dyDescent="0.3">
      <c r="A26" s="124"/>
      <c r="B26" s="122"/>
      <c r="C26" s="122"/>
      <c r="D26" s="122"/>
      <c r="E26" s="122"/>
      <c r="F26" s="122"/>
      <c r="G26" s="122"/>
      <c r="H26" s="122"/>
      <c r="I26" s="122"/>
      <c r="J26" s="123"/>
    </row>
    <row r="27" spans="1:10" x14ac:dyDescent="0.3">
      <c r="A27" s="124"/>
      <c r="B27" s="122"/>
      <c r="C27" s="122"/>
      <c r="D27" s="122"/>
      <c r="E27" s="122"/>
      <c r="F27" s="122"/>
      <c r="G27" s="122"/>
      <c r="H27" s="122"/>
      <c r="I27" s="122"/>
      <c r="J27" s="123"/>
    </row>
    <row r="28" spans="1:10" x14ac:dyDescent="0.3">
      <c r="A28" s="124"/>
      <c r="B28" s="122"/>
      <c r="C28" s="122"/>
      <c r="D28" s="122"/>
      <c r="E28" s="122"/>
      <c r="F28" s="122"/>
      <c r="G28" s="122"/>
      <c r="H28" s="122"/>
      <c r="I28" s="122"/>
      <c r="J28" s="123"/>
    </row>
    <row r="29" spans="1:10" x14ac:dyDescent="0.3">
      <c r="A29" s="124"/>
      <c r="B29" s="122"/>
      <c r="C29" s="122"/>
      <c r="D29" s="122"/>
      <c r="E29" s="122"/>
      <c r="F29" s="122"/>
      <c r="G29" s="122"/>
      <c r="H29" s="122"/>
      <c r="I29" s="122"/>
      <c r="J29" s="123"/>
    </row>
    <row r="30" spans="1:10" x14ac:dyDescent="0.3">
      <c r="A30" s="124"/>
      <c r="B30" s="122"/>
      <c r="C30" s="122"/>
      <c r="D30" s="122"/>
      <c r="E30" s="122"/>
      <c r="F30" s="122"/>
      <c r="G30" s="122"/>
      <c r="H30" s="122"/>
      <c r="I30" s="122"/>
      <c r="J30" s="123"/>
    </row>
    <row r="31" spans="1:10" x14ac:dyDescent="0.3">
      <c r="A31" s="124"/>
      <c r="B31" s="122"/>
      <c r="C31" s="122"/>
      <c r="D31" s="122"/>
      <c r="E31" s="122"/>
      <c r="F31" s="122"/>
      <c r="G31" s="122"/>
      <c r="H31" s="122"/>
      <c r="I31" s="122"/>
      <c r="J31" s="123"/>
    </row>
    <row r="32" spans="1:10" x14ac:dyDescent="0.3">
      <c r="A32" s="124"/>
      <c r="B32" s="122"/>
      <c r="C32" s="122"/>
      <c r="D32" s="122"/>
      <c r="E32" s="122"/>
      <c r="F32" s="122"/>
      <c r="G32" s="122"/>
      <c r="H32" s="122"/>
      <c r="I32" s="122"/>
      <c r="J32" s="123"/>
    </row>
    <row r="33" spans="1:10" x14ac:dyDescent="0.3">
      <c r="A33" s="124"/>
      <c r="B33" s="122"/>
      <c r="C33" s="122"/>
      <c r="D33" s="122"/>
      <c r="E33" s="122"/>
      <c r="F33" s="122"/>
      <c r="G33" s="122"/>
      <c r="H33" s="122"/>
      <c r="I33" s="122"/>
      <c r="J33" s="123"/>
    </row>
    <row r="34" spans="1:10" x14ac:dyDescent="0.3">
      <c r="A34" s="124"/>
      <c r="B34" s="122" t="s">
        <v>250</v>
      </c>
      <c r="C34" s="122"/>
      <c r="D34" s="122"/>
      <c r="E34" s="122"/>
      <c r="F34" s="122"/>
      <c r="G34" s="122"/>
      <c r="H34" s="122"/>
      <c r="I34" s="122"/>
      <c r="J34" s="123"/>
    </row>
    <row r="35" spans="1:10" x14ac:dyDescent="0.3">
      <c r="A35" s="124"/>
      <c r="B35" s="122"/>
      <c r="C35" s="122"/>
      <c r="D35" s="122"/>
      <c r="E35" s="122"/>
      <c r="F35" s="122"/>
      <c r="G35" s="122"/>
      <c r="H35" s="122"/>
      <c r="I35" s="122"/>
      <c r="J35" s="123"/>
    </row>
    <row r="36" spans="1:10" x14ac:dyDescent="0.3">
      <c r="A36" s="124"/>
      <c r="B36" s="122"/>
      <c r="C36" s="122" t="s">
        <v>123</v>
      </c>
      <c r="D36" s="122"/>
      <c r="E36" s="122"/>
      <c r="F36" s="122"/>
      <c r="G36" s="122"/>
      <c r="H36" s="122"/>
      <c r="I36" s="122"/>
      <c r="J36" s="123"/>
    </row>
    <row r="37" spans="1:10" x14ac:dyDescent="0.3">
      <c r="A37" s="124"/>
      <c r="B37" s="122"/>
      <c r="C37" s="122"/>
      <c r="D37" s="122"/>
      <c r="E37" s="122"/>
      <c r="F37" s="122"/>
      <c r="G37" s="122"/>
      <c r="H37" s="122"/>
      <c r="I37" s="122"/>
      <c r="J37" s="123"/>
    </row>
    <row r="38" spans="1:10" x14ac:dyDescent="0.3">
      <c r="A38" s="124"/>
      <c r="B38" s="122" t="s">
        <v>251</v>
      </c>
      <c r="C38" s="122"/>
      <c r="D38" s="122"/>
      <c r="E38" s="122"/>
      <c r="F38" s="122"/>
      <c r="G38" s="122"/>
      <c r="H38" s="122"/>
      <c r="I38" s="122"/>
      <c r="J38" s="123"/>
    </row>
    <row r="39" spans="1:10" x14ac:dyDescent="0.3">
      <c r="A39" s="124"/>
      <c r="B39" s="122"/>
      <c r="C39" s="122"/>
      <c r="D39" s="122"/>
      <c r="E39" s="122"/>
      <c r="F39" s="122"/>
      <c r="G39" s="122"/>
      <c r="H39" s="122"/>
      <c r="I39" s="122"/>
      <c r="J39" s="123"/>
    </row>
    <row r="40" spans="1:10" x14ac:dyDescent="0.3">
      <c r="A40" s="124"/>
      <c r="B40" s="122"/>
      <c r="C40" s="122"/>
      <c r="D40" s="122"/>
      <c r="E40" s="122"/>
      <c r="F40" s="122"/>
      <c r="G40" s="122"/>
      <c r="H40" s="122"/>
      <c r="I40" s="122"/>
      <c r="J40" s="123"/>
    </row>
    <row r="41" spans="1:10" x14ac:dyDescent="0.3">
      <c r="A41" s="124"/>
      <c r="B41" s="122"/>
      <c r="C41" s="122"/>
      <c r="D41" s="122"/>
      <c r="E41" s="122"/>
      <c r="F41" s="122"/>
      <c r="G41" s="122"/>
      <c r="H41" s="122"/>
      <c r="I41" s="122"/>
      <c r="J41" s="123"/>
    </row>
    <row r="42" spans="1:10" x14ac:dyDescent="0.3">
      <c r="A42" s="124"/>
      <c r="B42" s="122"/>
      <c r="C42" s="122"/>
      <c r="D42" s="122"/>
      <c r="E42" s="122"/>
      <c r="F42" s="122"/>
      <c r="G42" s="122"/>
      <c r="H42" s="122"/>
      <c r="I42" s="122"/>
      <c r="J42" s="123"/>
    </row>
    <row r="43" spans="1:10" x14ac:dyDescent="0.3">
      <c r="A43" s="124"/>
      <c r="B43" s="122"/>
      <c r="C43" s="122"/>
      <c r="D43" s="122"/>
      <c r="E43" s="122"/>
      <c r="F43" s="122"/>
      <c r="G43" s="398"/>
      <c r="H43" s="399"/>
      <c r="I43" s="400"/>
      <c r="J43" s="123"/>
    </row>
    <row r="44" spans="1:10" x14ac:dyDescent="0.3">
      <c r="A44" s="124"/>
      <c r="B44" s="122"/>
      <c r="C44" s="122"/>
      <c r="D44" s="122"/>
      <c r="E44" s="122"/>
      <c r="F44" s="122"/>
      <c r="G44" s="122"/>
      <c r="H44" s="122"/>
      <c r="I44" s="122"/>
      <c r="J44" s="123"/>
    </row>
    <row r="45" spans="1:10" x14ac:dyDescent="0.3">
      <c r="A45" s="124"/>
      <c r="B45" s="132" t="s">
        <v>124</v>
      </c>
      <c r="C45" s="122"/>
      <c r="D45" s="122"/>
      <c r="E45" s="122"/>
      <c r="F45" s="122"/>
      <c r="G45" s="122"/>
      <c r="H45" s="122"/>
      <c r="I45" s="122"/>
      <c r="J45" s="123"/>
    </row>
    <row r="46" spans="1:10" x14ac:dyDescent="0.3">
      <c r="A46" s="124"/>
      <c r="B46" s="390"/>
      <c r="C46" s="391"/>
      <c r="D46" s="391"/>
      <c r="E46" s="391"/>
      <c r="F46" s="391"/>
      <c r="G46" s="391"/>
      <c r="H46" s="391"/>
      <c r="I46" s="392"/>
      <c r="J46" s="123"/>
    </row>
    <row r="47" spans="1:10" ht="29.25" customHeight="1" x14ac:dyDescent="0.3">
      <c r="A47" s="124"/>
      <c r="B47" s="393"/>
      <c r="C47" s="394"/>
      <c r="D47" s="394"/>
      <c r="E47" s="394"/>
      <c r="F47" s="394"/>
      <c r="G47" s="394"/>
      <c r="H47" s="394"/>
      <c r="I47" s="395"/>
      <c r="J47" s="123"/>
    </row>
    <row r="48" spans="1:10" x14ac:dyDescent="0.3">
      <c r="A48" s="124"/>
      <c r="B48" s="122"/>
      <c r="C48" s="122"/>
      <c r="D48" s="122"/>
      <c r="E48" s="122"/>
      <c r="F48" s="122"/>
      <c r="G48" s="122"/>
      <c r="H48" s="122"/>
      <c r="I48" s="122"/>
      <c r="J48" s="123"/>
    </row>
    <row r="49" spans="1:10" ht="15" customHeight="1" x14ac:dyDescent="0.3">
      <c r="A49" s="124"/>
      <c r="B49" s="401" t="s">
        <v>125</v>
      </c>
      <c r="C49" s="401"/>
      <c r="D49" s="401"/>
      <c r="E49" s="401"/>
      <c r="F49" s="401"/>
      <c r="G49" s="401"/>
      <c r="H49" s="401"/>
      <c r="I49" s="401"/>
      <c r="J49" s="123"/>
    </row>
    <row r="50" spans="1:10" x14ac:dyDescent="0.3">
      <c r="A50" s="124"/>
      <c r="B50" s="402"/>
      <c r="C50" s="402"/>
      <c r="D50" s="402"/>
      <c r="E50" s="402"/>
      <c r="F50" s="402"/>
      <c r="G50" s="402"/>
      <c r="H50" s="402"/>
      <c r="I50" s="402"/>
      <c r="J50" s="123"/>
    </row>
    <row r="51" spans="1:10" x14ac:dyDescent="0.3">
      <c r="A51" s="124"/>
      <c r="B51" s="390"/>
      <c r="C51" s="391"/>
      <c r="D51" s="391"/>
      <c r="E51" s="391"/>
      <c r="F51" s="391"/>
      <c r="G51" s="391"/>
      <c r="H51" s="391"/>
      <c r="I51" s="392"/>
      <c r="J51" s="123"/>
    </row>
    <row r="52" spans="1:10" ht="33" customHeight="1" x14ac:dyDescent="0.3">
      <c r="A52" s="124"/>
      <c r="B52" s="393"/>
      <c r="C52" s="394"/>
      <c r="D52" s="394"/>
      <c r="E52" s="394"/>
      <c r="F52" s="394"/>
      <c r="G52" s="394"/>
      <c r="H52" s="394"/>
      <c r="I52" s="395"/>
      <c r="J52" s="123"/>
    </row>
    <row r="53" spans="1:10" x14ac:dyDescent="0.3">
      <c r="A53" s="124"/>
      <c r="B53" s="122"/>
      <c r="C53" s="122"/>
      <c r="D53" s="122"/>
      <c r="E53" s="122"/>
      <c r="F53" s="122"/>
      <c r="G53" s="122"/>
      <c r="H53" s="122"/>
      <c r="I53" s="122"/>
      <c r="J53" s="123"/>
    </row>
    <row r="54" spans="1:10" ht="87" customHeight="1" x14ac:dyDescent="0.3">
      <c r="A54" s="124"/>
      <c r="B54" s="377" t="s">
        <v>290</v>
      </c>
      <c r="C54" s="377"/>
      <c r="D54" s="377"/>
      <c r="E54" s="377"/>
      <c r="F54" s="377"/>
      <c r="G54" s="377"/>
      <c r="H54" s="377"/>
      <c r="I54" s="377"/>
      <c r="J54" s="123"/>
    </row>
    <row r="55" spans="1:10" ht="72" customHeight="1" x14ac:dyDescent="0.3">
      <c r="A55" s="124"/>
      <c r="B55" s="402" t="s">
        <v>126</v>
      </c>
      <c r="C55" s="402"/>
      <c r="D55" s="402"/>
      <c r="E55" s="402"/>
      <c r="F55" s="402"/>
      <c r="G55" s="402"/>
      <c r="H55" s="402"/>
      <c r="I55" s="402"/>
      <c r="J55" s="123"/>
    </row>
    <row r="56" spans="1:10" x14ac:dyDescent="0.3">
      <c r="A56" s="124"/>
      <c r="B56" s="390"/>
      <c r="C56" s="391"/>
      <c r="D56" s="391"/>
      <c r="E56" s="391"/>
      <c r="F56" s="391"/>
      <c r="G56" s="391"/>
      <c r="H56" s="391"/>
      <c r="I56" s="392"/>
      <c r="J56" s="123"/>
    </row>
    <row r="57" spans="1:10" ht="32.25" customHeight="1" x14ac:dyDescent="0.3">
      <c r="A57" s="124"/>
      <c r="B57" s="393"/>
      <c r="C57" s="394"/>
      <c r="D57" s="394"/>
      <c r="E57" s="394"/>
      <c r="F57" s="394"/>
      <c r="G57" s="394"/>
      <c r="H57" s="394"/>
      <c r="I57" s="395"/>
      <c r="J57" s="123"/>
    </row>
    <row r="58" spans="1:10" x14ac:dyDescent="0.3">
      <c r="A58" s="124"/>
      <c r="B58" s="122"/>
      <c r="C58" s="122"/>
      <c r="D58" s="122"/>
      <c r="E58" s="122"/>
      <c r="F58" s="122"/>
      <c r="G58" s="122"/>
      <c r="H58" s="122"/>
      <c r="I58" s="122"/>
      <c r="J58" s="123"/>
    </row>
    <row r="59" spans="1:10" x14ac:dyDescent="0.3">
      <c r="A59" s="396" t="s">
        <v>127</v>
      </c>
      <c r="B59" s="397"/>
      <c r="C59" s="397"/>
      <c r="D59" s="397"/>
      <c r="E59" s="122"/>
      <c r="F59" s="122"/>
      <c r="G59" s="122"/>
      <c r="H59" s="122"/>
      <c r="I59" s="122"/>
      <c r="J59" s="123"/>
    </row>
    <row r="60" spans="1:10" ht="63.75" customHeight="1" x14ac:dyDescent="0.3">
      <c r="A60" s="124"/>
      <c r="B60" s="377" t="s">
        <v>128</v>
      </c>
      <c r="C60" s="377"/>
      <c r="D60" s="377"/>
      <c r="E60" s="377"/>
      <c r="F60" s="377"/>
      <c r="G60" s="377"/>
      <c r="H60" s="377"/>
      <c r="I60" s="377"/>
      <c r="J60" s="125"/>
    </row>
    <row r="61" spans="1:10" x14ac:dyDescent="0.3">
      <c r="A61" s="124"/>
      <c r="B61" s="122"/>
      <c r="C61" s="122"/>
      <c r="D61" s="122"/>
      <c r="E61" s="122"/>
      <c r="F61" s="122"/>
      <c r="G61" s="122"/>
      <c r="H61" s="122"/>
      <c r="I61" s="122"/>
      <c r="J61" s="123"/>
    </row>
    <row r="62" spans="1:10" x14ac:dyDescent="0.3">
      <c r="A62" s="124"/>
      <c r="B62" s="122"/>
      <c r="C62" s="430" t="s">
        <v>129</v>
      </c>
      <c r="D62" s="431"/>
      <c r="E62" s="431"/>
      <c r="F62" s="431"/>
      <c r="G62" s="431"/>
      <c r="H62" s="431"/>
      <c r="I62" s="432"/>
      <c r="J62" s="123"/>
    </row>
    <row r="63" spans="1:10" x14ac:dyDescent="0.3">
      <c r="A63" s="124"/>
      <c r="B63" s="122"/>
      <c r="C63" s="405" t="s">
        <v>130</v>
      </c>
      <c r="D63" s="406"/>
      <c r="E63" s="406"/>
      <c r="F63" s="407"/>
      <c r="G63" s="408"/>
      <c r="H63" s="409"/>
      <c r="I63" s="410"/>
      <c r="J63" s="123"/>
    </row>
    <row r="64" spans="1:10" x14ac:dyDescent="0.3">
      <c r="A64" s="124"/>
      <c r="B64" s="122"/>
      <c r="C64" s="405" t="s">
        <v>131</v>
      </c>
      <c r="D64" s="406"/>
      <c r="E64" s="406"/>
      <c r="F64" s="407"/>
      <c r="G64" s="408"/>
      <c r="H64" s="409"/>
      <c r="I64" s="410"/>
      <c r="J64" s="123"/>
    </row>
    <row r="65" spans="1:10" x14ac:dyDescent="0.3">
      <c r="A65" s="124"/>
      <c r="B65" s="122"/>
      <c r="C65" s="405" t="s">
        <v>132</v>
      </c>
      <c r="D65" s="406"/>
      <c r="E65" s="406"/>
      <c r="F65" s="407"/>
      <c r="G65" s="408"/>
      <c r="H65" s="409"/>
      <c r="I65" s="410"/>
      <c r="J65" s="123"/>
    </row>
    <row r="66" spans="1:10" x14ac:dyDescent="0.3">
      <c r="A66" s="124"/>
      <c r="B66" s="122"/>
      <c r="C66" s="405" t="s">
        <v>133</v>
      </c>
      <c r="D66" s="406"/>
      <c r="E66" s="406"/>
      <c r="F66" s="407"/>
      <c r="G66" s="408"/>
      <c r="H66" s="409"/>
      <c r="I66" s="410"/>
      <c r="J66" s="123"/>
    </row>
    <row r="67" spans="1:10" x14ac:dyDescent="0.3">
      <c r="A67" s="124"/>
      <c r="B67" s="122"/>
      <c r="C67" s="405" t="s">
        <v>134</v>
      </c>
      <c r="D67" s="406"/>
      <c r="E67" s="406"/>
      <c r="F67" s="407"/>
      <c r="G67" s="408"/>
      <c r="H67" s="409"/>
      <c r="I67" s="410"/>
      <c r="J67" s="123"/>
    </row>
    <row r="68" spans="1:10" x14ac:dyDescent="0.3">
      <c r="A68" s="124"/>
      <c r="B68" s="122"/>
      <c r="C68" s="405" t="s">
        <v>135</v>
      </c>
      <c r="D68" s="406"/>
      <c r="E68" s="406"/>
      <c r="F68" s="407"/>
      <c r="G68" s="408"/>
      <c r="H68" s="409"/>
      <c r="I68" s="410"/>
      <c r="J68" s="123"/>
    </row>
    <row r="69" spans="1:10" x14ac:dyDescent="0.3">
      <c r="A69" s="124"/>
      <c r="B69" s="122"/>
      <c r="C69" s="405" t="s">
        <v>136</v>
      </c>
      <c r="D69" s="406"/>
      <c r="E69" s="406"/>
      <c r="F69" s="407"/>
      <c r="G69" s="408"/>
      <c r="H69" s="409"/>
      <c r="I69" s="410"/>
      <c r="J69" s="123"/>
    </row>
    <row r="70" spans="1:10" x14ac:dyDescent="0.3">
      <c r="A70" s="124"/>
      <c r="B70" s="122"/>
      <c r="C70" s="405" t="s">
        <v>137</v>
      </c>
      <c r="D70" s="406"/>
      <c r="E70" s="406"/>
      <c r="F70" s="407"/>
      <c r="G70" s="408"/>
      <c r="H70" s="409"/>
      <c r="I70" s="410"/>
      <c r="J70" s="123"/>
    </row>
    <row r="71" spans="1:10" x14ac:dyDescent="0.3">
      <c r="A71" s="124"/>
      <c r="B71" s="122"/>
      <c r="C71" s="122"/>
      <c r="D71" s="127"/>
      <c r="E71" s="127"/>
      <c r="F71" s="127"/>
      <c r="G71" s="127"/>
      <c r="H71" s="127"/>
      <c r="I71" s="127"/>
      <c r="J71" s="123"/>
    </row>
    <row r="72" spans="1:10" ht="85.5" customHeight="1" x14ac:dyDescent="0.3">
      <c r="A72" s="124"/>
      <c r="B72" s="377" t="s">
        <v>165</v>
      </c>
      <c r="C72" s="377"/>
      <c r="D72" s="377"/>
      <c r="E72" s="377"/>
      <c r="F72" s="377"/>
      <c r="G72" s="377"/>
      <c r="H72" s="377"/>
      <c r="I72" s="377"/>
      <c r="J72" s="125"/>
    </row>
    <row r="73" spans="1:10" x14ac:dyDescent="0.3">
      <c r="A73" s="428"/>
      <c r="B73" s="429"/>
      <c r="C73" s="433"/>
      <c r="D73" s="434"/>
      <c r="E73" s="434"/>
      <c r="F73" s="434"/>
      <c r="G73" s="434"/>
      <c r="H73" s="434"/>
      <c r="I73" s="435"/>
      <c r="J73" s="128"/>
    </row>
    <row r="74" spans="1:10" x14ac:dyDescent="0.3">
      <c r="A74" s="428"/>
      <c r="B74" s="429"/>
      <c r="C74" s="436"/>
      <c r="D74" s="437"/>
      <c r="E74" s="437"/>
      <c r="F74" s="437"/>
      <c r="G74" s="437"/>
      <c r="H74" s="437"/>
      <c r="I74" s="438"/>
      <c r="J74" s="128"/>
    </row>
    <row r="75" spans="1:10" x14ac:dyDescent="0.3">
      <c r="A75" s="428"/>
      <c r="B75" s="429"/>
      <c r="C75" s="436"/>
      <c r="D75" s="437"/>
      <c r="E75" s="437"/>
      <c r="F75" s="437"/>
      <c r="G75" s="437"/>
      <c r="H75" s="437"/>
      <c r="I75" s="438"/>
      <c r="J75" s="128"/>
    </row>
    <row r="76" spans="1:10" x14ac:dyDescent="0.3">
      <c r="A76" s="428"/>
      <c r="B76" s="429"/>
      <c r="C76" s="436"/>
      <c r="D76" s="437"/>
      <c r="E76" s="437"/>
      <c r="F76" s="437"/>
      <c r="G76" s="437"/>
      <c r="H76" s="437"/>
      <c r="I76" s="438"/>
      <c r="J76" s="128"/>
    </row>
    <row r="77" spans="1:10" x14ac:dyDescent="0.3">
      <c r="A77" s="428"/>
      <c r="B77" s="429"/>
      <c r="C77" s="436"/>
      <c r="D77" s="437"/>
      <c r="E77" s="437"/>
      <c r="F77" s="437"/>
      <c r="G77" s="437"/>
      <c r="H77" s="437"/>
      <c r="I77" s="438"/>
      <c r="J77" s="128"/>
    </row>
    <row r="78" spans="1:10" x14ac:dyDescent="0.3">
      <c r="A78" s="428"/>
      <c r="B78" s="429"/>
      <c r="C78" s="436"/>
      <c r="D78" s="437"/>
      <c r="E78" s="437"/>
      <c r="F78" s="437"/>
      <c r="G78" s="437"/>
      <c r="H78" s="437"/>
      <c r="I78" s="438"/>
      <c r="J78" s="128"/>
    </row>
    <row r="79" spans="1:10" x14ac:dyDescent="0.3">
      <c r="A79" s="428"/>
      <c r="B79" s="429"/>
      <c r="C79" s="439"/>
      <c r="D79" s="440"/>
      <c r="E79" s="440"/>
      <c r="F79" s="440"/>
      <c r="G79" s="440"/>
      <c r="H79" s="440"/>
      <c r="I79" s="441"/>
      <c r="J79" s="128"/>
    </row>
    <row r="80" spans="1:10" x14ac:dyDescent="0.3">
      <c r="A80" s="277"/>
      <c r="B80" s="127"/>
      <c r="C80" s="278"/>
      <c r="D80" s="278"/>
      <c r="E80" s="278"/>
      <c r="F80" s="278"/>
      <c r="G80" s="278"/>
      <c r="H80" s="278"/>
      <c r="I80" s="278"/>
      <c r="J80" s="128"/>
    </row>
    <row r="81" spans="1:10" ht="122.25" customHeight="1" x14ac:dyDescent="0.3">
      <c r="A81" s="277"/>
      <c r="B81" s="389" t="s">
        <v>289</v>
      </c>
      <c r="C81" s="389"/>
      <c r="D81" s="389"/>
      <c r="E81" s="389"/>
      <c r="F81" s="389"/>
      <c r="G81" s="389"/>
      <c r="H81" s="389"/>
      <c r="I81" s="389"/>
      <c r="J81" s="128"/>
    </row>
    <row r="82" spans="1:10" x14ac:dyDescent="0.3">
      <c r="A82" s="133"/>
      <c r="B82" s="127"/>
      <c r="C82" s="122"/>
      <c r="D82" s="122"/>
      <c r="E82" s="122"/>
      <c r="F82" s="122"/>
      <c r="G82" s="122"/>
      <c r="H82" s="122"/>
      <c r="I82" s="122"/>
      <c r="J82" s="128"/>
    </row>
    <row r="83" spans="1:10" x14ac:dyDescent="0.3">
      <c r="A83" s="134" t="s">
        <v>138</v>
      </c>
      <c r="B83" s="135"/>
      <c r="C83" s="135"/>
      <c r="D83" s="135"/>
      <c r="E83" s="135"/>
      <c r="F83" s="122"/>
      <c r="G83" s="122"/>
      <c r="H83" s="122"/>
      <c r="I83" s="122"/>
      <c r="J83" s="123"/>
    </row>
    <row r="84" spans="1:10" ht="32.25" customHeight="1" x14ac:dyDescent="0.3">
      <c r="A84" s="124"/>
      <c r="B84" s="401" t="s">
        <v>139</v>
      </c>
      <c r="C84" s="401"/>
      <c r="D84" s="401"/>
      <c r="E84" s="401"/>
      <c r="F84" s="401"/>
      <c r="G84" s="401"/>
      <c r="H84" s="401"/>
      <c r="I84" s="401"/>
      <c r="J84" s="125"/>
    </row>
    <row r="85" spans="1:10" ht="30" customHeight="1" x14ac:dyDescent="0.3">
      <c r="A85" s="124"/>
      <c r="B85" s="377" t="s">
        <v>140</v>
      </c>
      <c r="C85" s="377"/>
      <c r="D85" s="377"/>
      <c r="E85" s="377"/>
      <c r="F85" s="377"/>
      <c r="G85" s="377"/>
      <c r="H85" s="377"/>
      <c r="I85" s="377"/>
      <c r="J85" s="123"/>
    </row>
    <row r="86" spans="1:10" x14ac:dyDescent="0.3">
      <c r="A86" s="124"/>
      <c r="B86" s="122"/>
      <c r="C86" s="122"/>
      <c r="D86" s="122"/>
      <c r="E86" s="122"/>
      <c r="F86" s="122"/>
      <c r="G86" s="122"/>
      <c r="H86" s="122"/>
      <c r="I86" s="122"/>
      <c r="J86" s="123"/>
    </row>
    <row r="87" spans="1:10" x14ac:dyDescent="0.3">
      <c r="A87" s="124"/>
      <c r="B87" s="122"/>
      <c r="C87" s="122"/>
      <c r="D87" s="122"/>
      <c r="E87" s="122"/>
      <c r="F87" s="122"/>
      <c r="G87" s="122"/>
      <c r="H87" s="122"/>
      <c r="I87" s="122"/>
      <c r="J87" s="123"/>
    </row>
    <row r="88" spans="1:10" x14ac:dyDescent="0.3">
      <c r="A88" s="124"/>
      <c r="B88" s="122"/>
      <c r="C88" s="122"/>
      <c r="D88" s="122"/>
      <c r="E88" s="122"/>
      <c r="F88" s="122"/>
      <c r="G88" s="122"/>
      <c r="H88" s="122"/>
      <c r="I88" s="122"/>
      <c r="J88" s="123"/>
    </row>
    <row r="89" spans="1:10" x14ac:dyDescent="0.3">
      <c r="A89" s="124"/>
      <c r="B89" s="122"/>
      <c r="C89" s="122"/>
      <c r="D89" s="122"/>
      <c r="E89" s="122"/>
      <c r="F89" s="122"/>
      <c r="G89" s="122"/>
      <c r="H89" s="122"/>
      <c r="I89" s="122"/>
      <c r="J89" s="123"/>
    </row>
    <row r="90" spans="1:10" x14ac:dyDescent="0.3">
      <c r="A90" s="124"/>
      <c r="B90" s="122"/>
      <c r="C90" s="122"/>
      <c r="D90" s="122"/>
      <c r="E90" s="122"/>
      <c r="F90" s="424"/>
      <c r="G90" s="425"/>
      <c r="H90" s="425"/>
      <c r="I90" s="426"/>
      <c r="J90" s="123"/>
    </row>
    <row r="91" spans="1:10" x14ac:dyDescent="0.3">
      <c r="A91" s="124"/>
      <c r="B91" s="122"/>
      <c r="C91" s="122"/>
      <c r="D91" s="122"/>
      <c r="E91" s="122"/>
      <c r="F91" s="122"/>
      <c r="G91" s="122"/>
      <c r="H91" s="122"/>
      <c r="I91" s="122"/>
      <c r="J91" s="123"/>
    </row>
    <row r="92" spans="1:10" x14ac:dyDescent="0.3">
      <c r="A92" s="124"/>
      <c r="B92" s="122"/>
      <c r="C92" s="122"/>
      <c r="D92" s="122"/>
      <c r="E92" s="122"/>
      <c r="F92" s="122"/>
      <c r="G92" s="122"/>
      <c r="H92" s="122"/>
      <c r="I92" s="122"/>
      <c r="J92" s="123"/>
    </row>
    <row r="93" spans="1:10" ht="15" customHeight="1" x14ac:dyDescent="0.3">
      <c r="A93" s="124"/>
      <c r="B93" s="401" t="s">
        <v>141</v>
      </c>
      <c r="C93" s="401"/>
      <c r="D93" s="401"/>
      <c r="E93" s="401"/>
      <c r="F93" s="401"/>
      <c r="G93" s="401"/>
      <c r="H93" s="401"/>
      <c r="I93" s="401"/>
      <c r="J93" s="123"/>
    </row>
    <row r="94" spans="1:10" ht="59.25" customHeight="1" x14ac:dyDescent="0.3">
      <c r="A94" s="124"/>
      <c r="B94" s="122"/>
      <c r="C94" s="414" t="s">
        <v>142</v>
      </c>
      <c r="D94" s="414"/>
      <c r="E94" s="414"/>
      <c r="F94" s="414"/>
      <c r="G94" s="414"/>
      <c r="H94" s="414"/>
      <c r="I94" s="414"/>
      <c r="J94" s="136"/>
    </row>
    <row r="95" spans="1:10" x14ac:dyDescent="0.3">
      <c r="A95" s="126"/>
      <c r="B95" s="129"/>
      <c r="C95" s="122"/>
      <c r="D95" s="122"/>
      <c r="E95" s="122"/>
      <c r="F95" s="411"/>
      <c r="G95" s="412"/>
      <c r="H95" s="412"/>
      <c r="I95" s="413"/>
      <c r="J95" s="128"/>
    </row>
    <row r="96" spans="1:10" x14ac:dyDescent="0.3">
      <c r="A96" s="126"/>
      <c r="B96" s="129"/>
      <c r="C96" s="129"/>
      <c r="D96" s="129"/>
      <c r="E96" s="129"/>
      <c r="F96" s="129"/>
      <c r="G96" s="129"/>
      <c r="H96" s="129"/>
      <c r="I96" s="129"/>
      <c r="J96" s="128"/>
    </row>
    <row r="97" spans="1:10" ht="15" customHeight="1" x14ac:dyDescent="0.3">
      <c r="A97" s="124"/>
      <c r="B97" s="401" t="s">
        <v>143</v>
      </c>
      <c r="C97" s="401"/>
      <c r="D97" s="401"/>
      <c r="E97" s="401"/>
      <c r="F97" s="401"/>
      <c r="G97" s="401"/>
      <c r="H97" s="401"/>
      <c r="I97" s="401"/>
      <c r="J97" s="123"/>
    </row>
    <row r="98" spans="1:10" ht="88.5" customHeight="1" x14ac:dyDescent="0.3">
      <c r="A98" s="124"/>
      <c r="B98" s="122"/>
      <c r="C98" s="414" t="s">
        <v>144</v>
      </c>
      <c r="D98" s="414"/>
      <c r="E98" s="414"/>
      <c r="F98" s="414"/>
      <c r="G98" s="414"/>
      <c r="H98" s="414"/>
      <c r="I98" s="414"/>
      <c r="J98" s="136"/>
    </row>
    <row r="99" spans="1:10" x14ac:dyDescent="0.3">
      <c r="A99" s="124"/>
      <c r="B99" s="122"/>
      <c r="C99" s="122" t="s">
        <v>145</v>
      </c>
      <c r="D99" s="415"/>
      <c r="E99" s="416"/>
      <c r="F99" s="417" t="s">
        <v>146</v>
      </c>
      <c r="G99" s="418"/>
      <c r="H99" s="378"/>
      <c r="I99" s="379"/>
      <c r="J99" s="128"/>
    </row>
    <row r="100" spans="1:10" x14ac:dyDescent="0.3">
      <c r="A100" s="270"/>
      <c r="B100" s="269"/>
      <c r="C100" s="269"/>
      <c r="D100" s="271"/>
      <c r="E100" s="271"/>
      <c r="F100" s="272"/>
      <c r="G100" s="272"/>
      <c r="H100" s="271"/>
      <c r="I100" s="271"/>
      <c r="J100" s="273"/>
    </row>
    <row r="101" spans="1:10" ht="48.75" customHeight="1" x14ac:dyDescent="0.3">
      <c r="A101" s="270"/>
      <c r="B101" s="375" t="s">
        <v>278</v>
      </c>
      <c r="C101" s="375"/>
      <c r="D101" s="375"/>
      <c r="E101" s="375"/>
      <c r="F101" s="375"/>
      <c r="G101" s="375"/>
      <c r="H101" s="375"/>
      <c r="I101" s="375"/>
      <c r="J101" s="273"/>
    </row>
    <row r="102" spans="1:10" x14ac:dyDescent="0.3">
      <c r="A102" s="270"/>
      <c r="B102" s="274"/>
      <c r="C102" s="275"/>
      <c r="D102" s="369"/>
      <c r="E102" s="369"/>
      <c r="F102" s="274"/>
      <c r="G102" s="274"/>
      <c r="H102" s="274"/>
      <c r="I102" s="274"/>
      <c r="J102" s="273"/>
    </row>
    <row r="103" spans="1:10" x14ac:dyDescent="0.3">
      <c r="A103" s="270"/>
      <c r="B103" s="269"/>
      <c r="C103" s="274" t="s">
        <v>279</v>
      </c>
      <c r="D103" s="370"/>
      <c r="E103" s="371"/>
      <c r="F103" s="368" t="s">
        <v>280</v>
      </c>
      <c r="G103" s="369"/>
      <c r="H103" s="370"/>
      <c r="I103" s="371"/>
      <c r="J103" s="273"/>
    </row>
    <row r="104" spans="1:10" x14ac:dyDescent="0.3">
      <c r="A104" s="270"/>
      <c r="B104" s="269"/>
      <c r="C104" s="269"/>
      <c r="D104" s="276"/>
      <c r="E104" s="276"/>
      <c r="F104" s="272"/>
      <c r="G104" s="272"/>
      <c r="H104" s="276"/>
      <c r="I104" s="276"/>
      <c r="J104" s="273"/>
    </row>
    <row r="105" spans="1:10" x14ac:dyDescent="0.3">
      <c r="A105" s="270"/>
      <c r="B105" s="269"/>
      <c r="C105" s="372" t="s">
        <v>281</v>
      </c>
      <c r="D105" s="372"/>
      <c r="E105" s="372"/>
      <c r="F105" s="372"/>
      <c r="G105" s="372"/>
      <c r="H105" s="276"/>
      <c r="I105" s="276"/>
      <c r="J105" s="273"/>
    </row>
    <row r="106" spans="1:10" x14ac:dyDescent="0.3">
      <c r="A106" s="270"/>
      <c r="B106" s="269"/>
      <c r="C106" s="372"/>
      <c r="D106" s="372"/>
      <c r="E106" s="372"/>
      <c r="F106" s="372"/>
      <c r="G106" s="372"/>
      <c r="H106" s="373"/>
      <c r="I106" s="374"/>
      <c r="J106" s="273"/>
    </row>
    <row r="107" spans="1:10" x14ac:dyDescent="0.3">
      <c r="A107" s="270"/>
      <c r="B107" s="269"/>
      <c r="C107" s="269"/>
      <c r="D107" s="276"/>
      <c r="E107" s="276"/>
      <c r="F107" s="272"/>
      <c r="G107" s="272"/>
      <c r="H107" s="276"/>
      <c r="I107" s="276"/>
      <c r="J107" s="273"/>
    </row>
    <row r="108" spans="1:10" x14ac:dyDescent="0.3">
      <c r="A108" s="270"/>
      <c r="B108" s="269"/>
      <c r="C108" s="369" t="s">
        <v>282</v>
      </c>
      <c r="D108" s="369"/>
      <c r="E108" s="369"/>
      <c r="F108" s="369"/>
      <c r="G108" s="376"/>
      <c r="H108" s="373"/>
      <c r="I108" s="374"/>
      <c r="J108" s="273"/>
    </row>
    <row r="109" spans="1:10" x14ac:dyDescent="0.3">
      <c r="A109" s="270"/>
      <c r="B109" s="269"/>
      <c r="C109" s="269"/>
      <c r="D109" s="276"/>
      <c r="E109" s="276"/>
      <c r="F109" s="272"/>
      <c r="G109" s="272"/>
      <c r="H109" s="276"/>
      <c r="I109" s="276"/>
      <c r="J109" s="273"/>
    </row>
    <row r="110" spans="1:10" x14ac:dyDescent="0.3">
      <c r="A110" s="270"/>
      <c r="B110" s="269"/>
      <c r="C110" s="369" t="s">
        <v>283</v>
      </c>
      <c r="D110" s="369"/>
      <c r="E110" s="369"/>
      <c r="F110" s="369"/>
      <c r="G110" s="369"/>
      <c r="H110" s="373"/>
      <c r="I110" s="374"/>
      <c r="J110" s="273"/>
    </row>
    <row r="111" spans="1:10" x14ac:dyDescent="0.3">
      <c r="A111" s="270"/>
      <c r="B111" s="269"/>
      <c r="C111" s="269"/>
      <c r="D111" s="276"/>
      <c r="E111" s="276"/>
      <c r="F111" s="272"/>
      <c r="G111" s="272"/>
      <c r="H111" s="276"/>
      <c r="I111" s="276"/>
      <c r="J111" s="273"/>
    </row>
    <row r="112" spans="1:10" x14ac:dyDescent="0.3">
      <c r="A112" s="270"/>
      <c r="B112" s="269"/>
      <c r="C112" s="369" t="s">
        <v>284</v>
      </c>
      <c r="D112" s="369"/>
      <c r="E112" s="369"/>
      <c r="F112" s="369"/>
      <c r="G112" s="369"/>
      <c r="H112" s="373"/>
      <c r="I112" s="374"/>
      <c r="J112" s="273"/>
    </row>
    <row r="113" spans="1:10" x14ac:dyDescent="0.3">
      <c r="A113" s="270"/>
      <c r="B113" s="269"/>
      <c r="C113" s="269"/>
      <c r="D113" s="276"/>
      <c r="E113" s="276"/>
      <c r="F113" s="272"/>
      <c r="G113" s="272"/>
      <c r="H113" s="276"/>
      <c r="I113" s="276"/>
      <c r="J113" s="273"/>
    </row>
    <row r="114" spans="1:10" x14ac:dyDescent="0.3">
      <c r="A114" s="270"/>
      <c r="B114" s="269" t="s">
        <v>285</v>
      </c>
      <c r="C114" s="269"/>
      <c r="D114" s="276"/>
      <c r="E114" s="276"/>
      <c r="F114" s="272"/>
      <c r="G114" s="272"/>
      <c r="H114" s="373"/>
      <c r="I114" s="374"/>
      <c r="J114" s="273"/>
    </row>
    <row r="115" spans="1:10" ht="15" customHeight="1" x14ac:dyDescent="0.3">
      <c r="A115" s="270"/>
      <c r="B115" s="269"/>
      <c r="C115" s="269"/>
      <c r="D115" s="271"/>
      <c r="E115" s="271"/>
      <c r="F115" s="272"/>
      <c r="G115" s="272"/>
      <c r="H115" s="276"/>
      <c r="I115" s="276"/>
      <c r="J115" s="273"/>
    </row>
    <row r="116" spans="1:10" ht="42" customHeight="1" x14ac:dyDescent="0.3">
      <c r="A116" s="270"/>
      <c r="B116" s="375" t="s">
        <v>287</v>
      </c>
      <c r="C116" s="375"/>
      <c r="D116" s="375"/>
      <c r="E116" s="375"/>
      <c r="F116" s="375"/>
      <c r="G116" s="375"/>
      <c r="H116" s="375"/>
      <c r="I116" s="375"/>
      <c r="J116" s="273"/>
    </row>
    <row r="117" spans="1:10" x14ac:dyDescent="0.3">
      <c r="A117" s="270"/>
      <c r="B117" s="274"/>
      <c r="C117" s="275"/>
      <c r="D117" s="369"/>
      <c r="E117" s="369"/>
      <c r="F117" s="274"/>
      <c r="G117" s="274"/>
      <c r="H117" s="274"/>
      <c r="I117" s="274"/>
      <c r="J117" s="273"/>
    </row>
    <row r="118" spans="1:10" x14ac:dyDescent="0.3">
      <c r="A118" s="270"/>
      <c r="B118" s="269"/>
      <c r="C118" s="274" t="s">
        <v>279</v>
      </c>
      <c r="D118" s="370"/>
      <c r="E118" s="371"/>
      <c r="F118" s="368" t="s">
        <v>280</v>
      </c>
      <c r="G118" s="369"/>
      <c r="H118" s="370"/>
      <c r="I118" s="371"/>
      <c r="J118" s="273"/>
    </row>
    <row r="119" spans="1:10" x14ac:dyDescent="0.3">
      <c r="A119" s="270"/>
      <c r="B119" s="269"/>
      <c r="C119" s="269"/>
      <c r="D119" s="276"/>
      <c r="E119" s="276"/>
      <c r="F119" s="272"/>
      <c r="G119" s="272"/>
      <c r="H119" s="276"/>
      <c r="I119" s="276"/>
      <c r="J119" s="273"/>
    </row>
    <row r="120" spans="1:10" x14ac:dyDescent="0.3">
      <c r="A120" s="270"/>
      <c r="B120" s="269"/>
      <c r="C120" s="372" t="s">
        <v>281</v>
      </c>
      <c r="D120" s="372"/>
      <c r="E120" s="372"/>
      <c r="F120" s="372"/>
      <c r="G120" s="372"/>
      <c r="H120" s="276"/>
      <c r="I120" s="276"/>
      <c r="J120" s="273"/>
    </row>
    <row r="121" spans="1:10" x14ac:dyDescent="0.3">
      <c r="A121" s="270"/>
      <c r="B121" s="269"/>
      <c r="C121" s="372"/>
      <c r="D121" s="372"/>
      <c r="E121" s="372"/>
      <c r="F121" s="372"/>
      <c r="G121" s="372"/>
      <c r="H121" s="373"/>
      <c r="I121" s="374"/>
      <c r="J121" s="273"/>
    </row>
    <row r="122" spans="1:10" x14ac:dyDescent="0.3">
      <c r="A122" s="270"/>
      <c r="B122" s="269"/>
      <c r="C122" s="269"/>
      <c r="D122" s="276"/>
      <c r="E122" s="276"/>
      <c r="F122" s="272"/>
      <c r="G122" s="272"/>
      <c r="H122" s="276"/>
      <c r="I122" s="276"/>
      <c r="J122" s="273"/>
    </row>
    <row r="123" spans="1:10" x14ac:dyDescent="0.3">
      <c r="A123" s="270"/>
      <c r="B123" s="269"/>
      <c r="C123" s="369" t="s">
        <v>282</v>
      </c>
      <c r="D123" s="369"/>
      <c r="E123" s="369"/>
      <c r="F123" s="369"/>
      <c r="G123" s="376"/>
      <c r="H123" s="373"/>
      <c r="I123" s="374"/>
      <c r="J123" s="273"/>
    </row>
    <row r="124" spans="1:10" x14ac:dyDescent="0.3">
      <c r="A124" s="270"/>
      <c r="B124" s="269"/>
      <c r="C124" s="269"/>
      <c r="D124" s="276"/>
      <c r="E124" s="276"/>
      <c r="F124" s="272"/>
      <c r="G124" s="272"/>
      <c r="H124" s="276"/>
      <c r="I124" s="276"/>
      <c r="J124" s="273"/>
    </row>
    <row r="125" spans="1:10" x14ac:dyDescent="0.3">
      <c r="A125" s="270"/>
      <c r="B125" s="269"/>
      <c r="C125" s="369" t="s">
        <v>283</v>
      </c>
      <c r="D125" s="369"/>
      <c r="E125" s="369"/>
      <c r="F125" s="369"/>
      <c r="G125" s="369"/>
      <c r="H125" s="373"/>
      <c r="I125" s="374"/>
      <c r="J125" s="273"/>
    </row>
    <row r="126" spans="1:10" x14ac:dyDescent="0.3">
      <c r="A126" s="270"/>
      <c r="B126" s="269"/>
      <c r="C126" s="269"/>
      <c r="D126" s="276"/>
      <c r="E126" s="276"/>
      <c r="F126" s="272"/>
      <c r="G126" s="272"/>
      <c r="H126" s="276"/>
      <c r="I126" s="276"/>
      <c r="J126" s="273"/>
    </row>
    <row r="127" spans="1:10" x14ac:dyDescent="0.3">
      <c r="A127" s="270"/>
      <c r="B127" s="269"/>
      <c r="C127" s="369" t="s">
        <v>284</v>
      </c>
      <c r="D127" s="369"/>
      <c r="E127" s="369"/>
      <c r="F127" s="369"/>
      <c r="G127" s="369"/>
      <c r="H127" s="373"/>
      <c r="I127" s="374"/>
      <c r="J127" s="273"/>
    </row>
    <row r="128" spans="1:10" x14ac:dyDescent="0.3">
      <c r="A128" s="124"/>
      <c r="B128" s="122"/>
      <c r="C128" s="122"/>
      <c r="D128" s="122"/>
      <c r="E128" s="122"/>
      <c r="F128" s="122"/>
      <c r="G128" s="122"/>
      <c r="H128" s="122"/>
      <c r="I128" s="269"/>
      <c r="J128" s="123"/>
    </row>
    <row r="129" spans="1:10" ht="15" customHeight="1" x14ac:dyDescent="0.3">
      <c r="A129" s="134" t="s">
        <v>147</v>
      </c>
      <c r="B129" s="122"/>
      <c r="C129" s="122"/>
      <c r="D129" s="122"/>
      <c r="E129" s="122"/>
      <c r="F129" s="122"/>
      <c r="G129" s="122"/>
      <c r="H129" s="122"/>
      <c r="I129" s="122"/>
      <c r="J129" s="123"/>
    </row>
    <row r="130" spans="1:10" ht="18.75" customHeight="1" x14ac:dyDescent="0.3">
      <c r="A130" s="124"/>
      <c r="B130" s="129" t="s">
        <v>148</v>
      </c>
      <c r="C130" s="137"/>
      <c r="D130" s="137"/>
      <c r="E130" s="137"/>
      <c r="F130" s="137"/>
      <c r="G130" s="137"/>
      <c r="H130" s="137"/>
      <c r="I130" s="137"/>
      <c r="J130" s="123"/>
    </row>
    <row r="131" spans="1:10" x14ac:dyDescent="0.3">
      <c r="A131" s="124"/>
      <c r="B131" s="138" t="s">
        <v>149</v>
      </c>
      <c r="C131" s="137"/>
      <c r="D131" s="137"/>
      <c r="E131" s="137"/>
      <c r="F131" s="137"/>
      <c r="G131" s="137"/>
      <c r="H131" s="137"/>
      <c r="I131" s="137"/>
      <c r="J131" s="123"/>
    </row>
    <row r="132" spans="1:10" x14ac:dyDescent="0.3">
      <c r="A132" s="124"/>
      <c r="B132" s="129"/>
      <c r="C132" s="137"/>
      <c r="D132" s="137"/>
      <c r="E132" s="137"/>
      <c r="F132" s="137"/>
      <c r="G132" s="137"/>
      <c r="H132" s="137"/>
      <c r="I132" s="137"/>
      <c r="J132" s="123"/>
    </row>
    <row r="133" spans="1:10" x14ac:dyDescent="0.3">
      <c r="A133" s="124"/>
      <c r="B133" s="129"/>
      <c r="C133" s="137"/>
      <c r="D133" s="137"/>
      <c r="E133" s="137"/>
      <c r="F133" s="137"/>
      <c r="G133" s="137"/>
      <c r="H133" s="137"/>
      <c r="I133" s="137"/>
      <c r="J133" s="123"/>
    </row>
    <row r="134" spans="1:10" x14ac:dyDescent="0.3">
      <c r="A134" s="124"/>
      <c r="B134" s="129"/>
      <c r="C134" s="137"/>
      <c r="D134" s="137"/>
      <c r="E134" s="137"/>
      <c r="F134" s="137"/>
      <c r="G134" s="137"/>
      <c r="H134" s="137"/>
      <c r="I134" s="137"/>
      <c r="J134" s="123"/>
    </row>
    <row r="135" spans="1:10" x14ac:dyDescent="0.3">
      <c r="A135" s="124"/>
      <c r="B135" s="129"/>
      <c r="C135" s="137"/>
      <c r="D135" s="137"/>
      <c r="E135" s="137"/>
      <c r="F135" s="137"/>
      <c r="G135" s="137"/>
      <c r="H135" s="137"/>
      <c r="I135" s="137"/>
      <c r="J135" s="123"/>
    </row>
    <row r="136" spans="1:10" x14ac:dyDescent="0.3">
      <c r="A136" s="124"/>
      <c r="B136" s="129"/>
      <c r="C136" s="137"/>
      <c r="D136" s="137"/>
      <c r="E136" s="137"/>
      <c r="F136" s="137"/>
      <c r="G136" s="137"/>
      <c r="H136" s="137"/>
      <c r="I136" s="137"/>
      <c r="J136" s="123"/>
    </row>
    <row r="137" spans="1:10" ht="15" customHeight="1" x14ac:dyDescent="0.3">
      <c r="A137" s="124"/>
      <c r="B137" s="401" t="s">
        <v>150</v>
      </c>
      <c r="C137" s="401"/>
      <c r="D137" s="401"/>
      <c r="E137" s="401"/>
      <c r="F137" s="401"/>
      <c r="G137" s="401"/>
      <c r="H137" s="401"/>
      <c r="I137" s="401"/>
      <c r="J137" s="123"/>
    </row>
    <row r="138" spans="1:10" x14ac:dyDescent="0.3">
      <c r="A138" s="124"/>
      <c r="B138" s="401"/>
      <c r="C138" s="401"/>
      <c r="D138" s="401"/>
      <c r="E138" s="401"/>
      <c r="F138" s="401"/>
      <c r="G138" s="401"/>
      <c r="H138" s="401"/>
      <c r="I138" s="401"/>
      <c r="J138" s="123"/>
    </row>
    <row r="139" spans="1:10" x14ac:dyDescent="0.3">
      <c r="A139" s="122"/>
      <c r="B139" s="139"/>
      <c r="C139" s="139"/>
      <c r="D139" s="139"/>
      <c r="E139" s="139"/>
      <c r="F139" s="139"/>
      <c r="G139" s="139"/>
      <c r="H139" s="140" t="s">
        <v>151</v>
      </c>
      <c r="I139" s="140" t="s">
        <v>152</v>
      </c>
      <c r="J139" s="123"/>
    </row>
    <row r="140" spans="1:10" x14ac:dyDescent="0.3">
      <c r="A140" s="137"/>
      <c r="B140" s="122"/>
      <c r="C140" s="132" t="s">
        <v>153</v>
      </c>
      <c r="D140" s="122"/>
      <c r="E140" s="122"/>
      <c r="F140" s="122"/>
      <c r="G140" s="122"/>
      <c r="H140" s="122"/>
      <c r="I140" s="122"/>
      <c r="J140" s="123"/>
    </row>
    <row r="141" spans="1:10" x14ac:dyDescent="0.3">
      <c r="A141" s="137"/>
      <c r="B141" s="122"/>
      <c r="C141" s="132" t="s">
        <v>154</v>
      </c>
      <c r="D141" s="122"/>
      <c r="E141" s="122"/>
      <c r="F141" s="122"/>
      <c r="G141" s="122"/>
      <c r="H141" s="122"/>
      <c r="I141" s="122"/>
      <c r="J141" s="123"/>
    </row>
    <row r="142" spans="1:10" x14ac:dyDescent="0.3">
      <c r="A142" s="137"/>
      <c r="B142" s="122"/>
      <c r="C142" s="132" t="s">
        <v>155</v>
      </c>
      <c r="D142" s="122"/>
      <c r="E142" s="122"/>
      <c r="F142" s="122"/>
      <c r="G142" s="122"/>
      <c r="H142" s="122"/>
      <c r="I142" s="122"/>
      <c r="J142" s="123"/>
    </row>
    <row r="143" spans="1:10" x14ac:dyDescent="0.3">
      <c r="A143" s="137"/>
      <c r="B143" s="122"/>
      <c r="C143" s="132" t="s">
        <v>156</v>
      </c>
      <c r="D143" s="122"/>
      <c r="E143" s="122"/>
      <c r="F143" s="122"/>
      <c r="G143" s="122"/>
      <c r="H143" s="122"/>
      <c r="I143" s="122"/>
      <c r="J143" s="123"/>
    </row>
    <row r="144" spans="1:10" x14ac:dyDescent="0.3">
      <c r="A144" s="137"/>
      <c r="B144" s="122"/>
      <c r="C144" s="132" t="s">
        <v>157</v>
      </c>
      <c r="D144" s="122"/>
      <c r="E144" s="122"/>
      <c r="F144" s="122"/>
      <c r="G144" s="122"/>
      <c r="H144" s="122"/>
      <c r="I144" s="122"/>
      <c r="J144" s="123"/>
    </row>
    <row r="145" spans="1:10" x14ac:dyDescent="0.3">
      <c r="A145" s="137"/>
      <c r="B145" s="122"/>
      <c r="C145" s="132" t="s">
        <v>158</v>
      </c>
      <c r="D145" s="122"/>
      <c r="E145" s="122"/>
      <c r="F145" s="122"/>
      <c r="G145" s="122"/>
      <c r="H145" s="122"/>
      <c r="I145" s="122"/>
      <c r="J145" s="123"/>
    </row>
    <row r="146" spans="1:10" x14ac:dyDescent="0.3">
      <c r="A146" s="137"/>
      <c r="B146" s="122"/>
      <c r="C146" s="132" t="s">
        <v>159</v>
      </c>
      <c r="D146" s="122"/>
      <c r="E146" s="122"/>
      <c r="F146" s="122"/>
      <c r="G146" s="122"/>
      <c r="H146" s="122"/>
      <c r="I146" s="122"/>
      <c r="J146" s="123"/>
    </row>
    <row r="147" spans="1:10" ht="30" customHeight="1" x14ac:dyDescent="0.3">
      <c r="A147" s="137"/>
      <c r="B147" s="122"/>
      <c r="C147" s="132"/>
      <c r="D147" s="141" t="s">
        <v>160</v>
      </c>
      <c r="E147" s="419"/>
      <c r="F147" s="420"/>
      <c r="G147" s="420"/>
      <c r="H147" s="420"/>
      <c r="I147" s="421"/>
      <c r="J147" s="123"/>
    </row>
    <row r="148" spans="1:10" x14ac:dyDescent="0.3">
      <c r="A148" s="137"/>
      <c r="B148" s="122"/>
      <c r="C148" s="132"/>
      <c r="D148" s="132"/>
      <c r="E148" s="132"/>
      <c r="F148" s="132"/>
      <c r="G148" s="132"/>
      <c r="H148" s="132"/>
      <c r="I148" s="132"/>
      <c r="J148" s="123"/>
    </row>
    <row r="149" spans="1:10" ht="30.75" customHeight="1" x14ac:dyDescent="0.3">
      <c r="A149" s="137"/>
      <c r="B149" s="122"/>
      <c r="C149" s="132"/>
      <c r="D149" s="141" t="s">
        <v>161</v>
      </c>
      <c r="E149" s="419"/>
      <c r="F149" s="420"/>
      <c r="G149" s="420"/>
      <c r="H149" s="420"/>
      <c r="I149" s="421"/>
      <c r="J149" s="123"/>
    </row>
    <row r="150" spans="1:10" x14ac:dyDescent="0.3">
      <c r="A150" s="137"/>
      <c r="B150" s="122"/>
      <c r="C150" s="122"/>
      <c r="D150" s="122"/>
      <c r="E150" s="122"/>
      <c r="F150" s="122"/>
      <c r="G150" s="122"/>
      <c r="H150" s="122"/>
      <c r="I150" s="122"/>
      <c r="J150" s="123"/>
    </row>
    <row r="151" spans="1:10" x14ac:dyDescent="0.3">
      <c r="A151" s="137"/>
      <c r="B151" s="122" t="s">
        <v>162</v>
      </c>
      <c r="C151" s="122"/>
      <c r="D151" s="122"/>
      <c r="E151" s="122"/>
      <c r="F151" s="122"/>
      <c r="G151" s="122"/>
      <c r="H151" s="122"/>
      <c r="I151" s="122"/>
      <c r="J151" s="123"/>
    </row>
    <row r="152" spans="1:10" x14ac:dyDescent="0.3">
      <c r="A152" s="137"/>
      <c r="B152" s="427" t="s">
        <v>173</v>
      </c>
      <c r="C152" s="427"/>
      <c r="D152" s="427"/>
      <c r="E152" s="427"/>
      <c r="F152" s="427"/>
      <c r="G152" s="427"/>
      <c r="H152" s="427"/>
      <c r="I152" s="427"/>
      <c r="J152" s="123"/>
    </row>
    <row r="153" spans="1:10" x14ac:dyDescent="0.3">
      <c r="A153" s="137"/>
      <c r="B153" s="427"/>
      <c r="C153" s="427"/>
      <c r="D153" s="427"/>
      <c r="E153" s="427"/>
      <c r="F153" s="427"/>
      <c r="G153" s="427"/>
      <c r="H153" s="427"/>
      <c r="I153" s="427"/>
      <c r="J153" s="123"/>
    </row>
    <row r="154" spans="1:10" x14ac:dyDescent="0.3">
      <c r="A154" s="137"/>
      <c r="B154" s="122"/>
      <c r="C154" s="122"/>
      <c r="D154" s="122"/>
      <c r="E154" s="122"/>
      <c r="F154" s="122"/>
      <c r="G154" s="142" t="s">
        <v>163</v>
      </c>
      <c r="H154" s="422"/>
      <c r="I154" s="423"/>
      <c r="J154" s="123"/>
    </row>
    <row r="155" spans="1:10" x14ac:dyDescent="0.3">
      <c r="A155" s="137"/>
      <c r="B155" s="122"/>
      <c r="C155" s="122"/>
      <c r="D155" s="122"/>
      <c r="E155" s="122"/>
      <c r="F155" s="122"/>
      <c r="G155" s="142" t="s">
        <v>164</v>
      </c>
      <c r="H155" s="378"/>
      <c r="I155" s="379"/>
      <c r="J155" s="123"/>
    </row>
    <row r="156" spans="1:10" x14ac:dyDescent="0.3">
      <c r="A156" s="137"/>
      <c r="B156" s="122"/>
      <c r="C156" s="122"/>
      <c r="D156" s="122"/>
      <c r="E156" s="122"/>
      <c r="F156" s="122"/>
      <c r="G156" s="142" t="s">
        <v>164</v>
      </c>
      <c r="H156" s="378"/>
      <c r="I156" s="379"/>
      <c r="J156" s="123"/>
    </row>
    <row r="157" spans="1:10" x14ac:dyDescent="0.3">
      <c r="A157" s="137"/>
      <c r="B157" s="122"/>
      <c r="C157" s="122"/>
      <c r="D157" s="122"/>
      <c r="E157" s="122"/>
      <c r="F157" s="122"/>
      <c r="G157" s="142" t="s">
        <v>164</v>
      </c>
      <c r="H157" s="378"/>
      <c r="I157" s="379"/>
      <c r="J157" s="123"/>
    </row>
    <row r="158" spans="1:10" x14ac:dyDescent="0.3">
      <c r="A158" s="137"/>
      <c r="B158" s="122"/>
      <c r="C158" s="122"/>
      <c r="D158" s="122"/>
      <c r="E158" s="122"/>
      <c r="F158" s="122"/>
      <c r="G158" s="142" t="s">
        <v>164</v>
      </c>
      <c r="H158" s="378"/>
      <c r="I158" s="379"/>
      <c r="J158" s="123"/>
    </row>
    <row r="159" spans="1:10" x14ac:dyDescent="0.3">
      <c r="A159" s="137"/>
      <c r="B159" s="122"/>
      <c r="C159" s="122"/>
      <c r="D159" s="122"/>
      <c r="E159" s="122"/>
      <c r="F159" s="122"/>
      <c r="G159" s="142" t="s">
        <v>163</v>
      </c>
      <c r="H159" s="378"/>
      <c r="I159" s="379"/>
      <c r="J159" s="123"/>
    </row>
    <row r="160" spans="1:10" x14ac:dyDescent="0.3">
      <c r="A160" s="137"/>
      <c r="B160" s="122"/>
      <c r="C160" s="122"/>
      <c r="D160" s="122"/>
      <c r="E160" s="122"/>
      <c r="F160" s="122"/>
      <c r="G160" s="142" t="s">
        <v>163</v>
      </c>
      <c r="H160" s="378"/>
      <c r="I160" s="379"/>
      <c r="J160" s="123"/>
    </row>
    <row r="161" spans="1:10" x14ac:dyDescent="0.3">
      <c r="A161" s="137"/>
      <c r="B161" s="122"/>
      <c r="C161" s="122"/>
      <c r="D161" s="122"/>
      <c r="E161" s="122"/>
      <c r="F161" s="122"/>
      <c r="G161" s="142" t="s">
        <v>164</v>
      </c>
      <c r="H161" s="378"/>
      <c r="I161" s="379"/>
      <c r="J161" s="123"/>
    </row>
    <row r="162" spans="1:10" x14ac:dyDescent="0.3">
      <c r="A162" s="137"/>
      <c r="B162" s="122"/>
      <c r="C162" s="122"/>
      <c r="D162" s="122"/>
      <c r="E162" s="122"/>
      <c r="F162" s="122"/>
      <c r="G162" s="142" t="s">
        <v>164</v>
      </c>
      <c r="H162" s="378"/>
      <c r="I162" s="379"/>
      <c r="J162" s="123"/>
    </row>
    <row r="163" spans="1:10" x14ac:dyDescent="0.3">
      <c r="A163" s="137"/>
      <c r="B163" s="122"/>
      <c r="C163" s="122"/>
      <c r="D163" s="122"/>
      <c r="E163" s="122"/>
      <c r="F163" s="122"/>
      <c r="G163" s="142" t="s">
        <v>164</v>
      </c>
      <c r="H163" s="378"/>
      <c r="I163" s="379"/>
      <c r="J163" s="123"/>
    </row>
    <row r="164" spans="1:10" x14ac:dyDescent="0.3">
      <c r="A164" s="137"/>
      <c r="B164" s="122"/>
      <c r="C164" s="122"/>
      <c r="D164" s="122"/>
      <c r="E164" s="122"/>
      <c r="F164" s="122"/>
      <c r="G164" s="142" t="s">
        <v>164</v>
      </c>
      <c r="H164" s="378"/>
      <c r="I164" s="379"/>
      <c r="J164" s="123"/>
    </row>
    <row r="165" spans="1:10" x14ac:dyDescent="0.3">
      <c r="A165" s="143"/>
      <c r="B165" s="144"/>
      <c r="C165" s="144"/>
      <c r="D165" s="144"/>
      <c r="E165" s="144"/>
      <c r="F165" s="144"/>
      <c r="G165" s="144"/>
      <c r="H165" s="144"/>
      <c r="I165" s="144"/>
      <c r="J165" s="145"/>
    </row>
  </sheetData>
  <sheetProtection algorithmName="SHA-512" hashValue="lB2JNZw5SG9C2WzBWXbm0C4RZk8AzPajSjN322W2hSRNTKEQLKer+SG3+OTNrkJnL54NLsotuG9sBQg9pJe4aQ==" saltValue="jiy8AKp2/dLweP9q2In5eg==" spinCount="100000" sheet="1" objects="1" scenarios="1" selectLockedCells="1"/>
  <mergeCells count="104">
    <mergeCell ref="B60:I60"/>
    <mergeCell ref="C62:I62"/>
    <mergeCell ref="C63:F63"/>
    <mergeCell ref="G63:I63"/>
    <mergeCell ref="C64:F64"/>
    <mergeCell ref="G64:I64"/>
    <mergeCell ref="C73:I79"/>
    <mergeCell ref="B84:I84"/>
    <mergeCell ref="B85:I85"/>
    <mergeCell ref="B81:I81"/>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B56:I57"/>
    <mergeCell ref="A59:D59"/>
    <mergeCell ref="H19:I19"/>
    <mergeCell ref="B23:I23"/>
    <mergeCell ref="G43:I43"/>
    <mergeCell ref="B46:I47"/>
    <mergeCell ref="B49:I50"/>
    <mergeCell ref="B51:I52"/>
    <mergeCell ref="B54:I54"/>
    <mergeCell ref="B55:I55"/>
    <mergeCell ref="B19:F20"/>
    <mergeCell ref="B21:F22"/>
    <mergeCell ref="H21:I21"/>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s>
  <conditionalFormatting sqref="A1">
    <cfRule type="cellIs" dxfId="630" priority="1" stopIfTrue="1" operator="lessThan">
      <formula>0</formula>
    </cfRule>
    <cfRule type="containsErrors" dxfId="629" priority="2" stopIfTrue="1">
      <formula>ISERROR(A1)</formula>
    </cfRule>
  </conditionalFormatting>
  <dataValidations count="4">
    <dataValidation type="whole" allowBlank="1" showInputMessage="1" showErrorMessage="1" errorTitle="Invalid Data" error="Please enter a number." sqref="G13 G9:G11 G15 G22 G19 G17">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formula1>0</formula1>
      <formula2>100000000000000000</formula2>
    </dataValidation>
    <dataValidation allowBlank="1" showInputMessage="1" showErrorMessage="1" errorTitle="Invalid Data" error="Please enter a number." sqref="G43"/>
    <dataValidation type="list" allowBlank="1" showInputMessage="1" showErrorMessage="1" errorTitle="Data Error" error="The only values allowed in this question are those selected from the dropdown list. Please update your entry and try again." sqref="H114:I114">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411480</xdr:colOff>
                    <xdr:row>23</xdr:row>
                    <xdr:rowOff>137160</xdr:rowOff>
                  </from>
                  <to>
                    <xdr:col>4</xdr:col>
                    <xdr:colOff>304800</xdr:colOff>
                    <xdr:row>24</xdr:row>
                    <xdr:rowOff>160020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411480</xdr:colOff>
                    <xdr:row>24</xdr:row>
                    <xdr:rowOff>137160</xdr:rowOff>
                  </from>
                  <to>
                    <xdr:col>4</xdr:col>
                    <xdr:colOff>99060</xdr:colOff>
                    <xdr:row>25</xdr:row>
                    <xdr:rowOff>160020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411480</xdr:colOff>
                    <xdr:row>25</xdr:row>
                    <xdr:rowOff>137160</xdr:rowOff>
                  </from>
                  <to>
                    <xdr:col>4</xdr:col>
                    <xdr:colOff>99060</xdr:colOff>
                    <xdr:row>26</xdr:row>
                    <xdr:rowOff>160020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411480</xdr:colOff>
                    <xdr:row>26</xdr:row>
                    <xdr:rowOff>137160</xdr:rowOff>
                  </from>
                  <to>
                    <xdr:col>4</xdr:col>
                    <xdr:colOff>99060</xdr:colOff>
                    <xdr:row>27</xdr:row>
                    <xdr:rowOff>160020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411480</xdr:colOff>
                    <xdr:row>27</xdr:row>
                    <xdr:rowOff>137160</xdr:rowOff>
                  </from>
                  <to>
                    <xdr:col>4</xdr:col>
                    <xdr:colOff>99060</xdr:colOff>
                    <xdr:row>28</xdr:row>
                    <xdr:rowOff>160020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411480</xdr:colOff>
                    <xdr:row>28</xdr:row>
                    <xdr:rowOff>137160</xdr:rowOff>
                  </from>
                  <to>
                    <xdr:col>4</xdr:col>
                    <xdr:colOff>99060</xdr:colOff>
                    <xdr:row>29</xdr:row>
                    <xdr:rowOff>160020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411480</xdr:colOff>
                    <xdr:row>29</xdr:row>
                    <xdr:rowOff>137160</xdr:rowOff>
                  </from>
                  <to>
                    <xdr:col>4</xdr:col>
                    <xdr:colOff>464820</xdr:colOff>
                    <xdr:row>30</xdr:row>
                    <xdr:rowOff>175260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411480</xdr:colOff>
                    <xdr:row>30</xdr:row>
                    <xdr:rowOff>137160</xdr:rowOff>
                  </from>
                  <to>
                    <xdr:col>4</xdr:col>
                    <xdr:colOff>99060</xdr:colOff>
                    <xdr:row>31</xdr:row>
                    <xdr:rowOff>160020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289560</xdr:colOff>
                    <xdr:row>23</xdr:row>
                    <xdr:rowOff>137160</xdr:rowOff>
                  </from>
                  <to>
                    <xdr:col>7</xdr:col>
                    <xdr:colOff>30480</xdr:colOff>
                    <xdr:row>24</xdr:row>
                    <xdr:rowOff>160020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289560</xdr:colOff>
                    <xdr:row>24</xdr:row>
                    <xdr:rowOff>137160</xdr:rowOff>
                  </from>
                  <to>
                    <xdr:col>7</xdr:col>
                    <xdr:colOff>30480</xdr:colOff>
                    <xdr:row>25</xdr:row>
                    <xdr:rowOff>160020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289560</xdr:colOff>
                    <xdr:row>25</xdr:row>
                    <xdr:rowOff>137160</xdr:rowOff>
                  </from>
                  <to>
                    <xdr:col>8</xdr:col>
                    <xdr:colOff>403860</xdr:colOff>
                    <xdr:row>26</xdr:row>
                    <xdr:rowOff>160020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289560</xdr:colOff>
                    <xdr:row>26</xdr:row>
                    <xdr:rowOff>137160</xdr:rowOff>
                  </from>
                  <to>
                    <xdr:col>7</xdr:col>
                    <xdr:colOff>30480</xdr:colOff>
                    <xdr:row>27</xdr:row>
                    <xdr:rowOff>160020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289560</xdr:colOff>
                    <xdr:row>27</xdr:row>
                    <xdr:rowOff>137160</xdr:rowOff>
                  </from>
                  <to>
                    <xdr:col>7</xdr:col>
                    <xdr:colOff>30480</xdr:colOff>
                    <xdr:row>28</xdr:row>
                    <xdr:rowOff>160020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289560</xdr:colOff>
                    <xdr:row>28</xdr:row>
                    <xdr:rowOff>137160</xdr:rowOff>
                  </from>
                  <to>
                    <xdr:col>7</xdr:col>
                    <xdr:colOff>30480</xdr:colOff>
                    <xdr:row>29</xdr:row>
                    <xdr:rowOff>160020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289560</xdr:colOff>
                    <xdr:row>29</xdr:row>
                    <xdr:rowOff>137160</xdr:rowOff>
                  </from>
                  <to>
                    <xdr:col>7</xdr:col>
                    <xdr:colOff>449580</xdr:colOff>
                    <xdr:row>30</xdr:row>
                    <xdr:rowOff>160020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289560</xdr:colOff>
                    <xdr:row>30</xdr:row>
                    <xdr:rowOff>137160</xdr:rowOff>
                  </from>
                  <to>
                    <xdr:col>7</xdr:col>
                    <xdr:colOff>30480</xdr:colOff>
                    <xdr:row>31</xdr:row>
                    <xdr:rowOff>160020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297180</xdr:colOff>
                    <xdr:row>85</xdr:row>
                    <xdr:rowOff>0</xdr:rowOff>
                  </from>
                  <to>
                    <xdr:col>3</xdr:col>
                    <xdr:colOff>762000</xdr:colOff>
                    <xdr:row>86</xdr:row>
                    <xdr:rowOff>30480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297180</xdr:colOff>
                    <xdr:row>86</xdr:row>
                    <xdr:rowOff>22860</xdr:rowOff>
                  </from>
                  <to>
                    <xdr:col>4</xdr:col>
                    <xdr:colOff>403860</xdr:colOff>
                    <xdr:row>87</xdr:row>
                    <xdr:rowOff>45720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297180</xdr:colOff>
                    <xdr:row>87</xdr:row>
                    <xdr:rowOff>83820</xdr:rowOff>
                  </from>
                  <to>
                    <xdr:col>4</xdr:col>
                    <xdr:colOff>403860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297180</xdr:colOff>
                    <xdr:row>88</xdr:row>
                    <xdr:rowOff>152400</xdr:rowOff>
                  </from>
                  <to>
                    <xdr:col>4</xdr:col>
                    <xdr:colOff>403860</xdr:colOff>
                    <xdr:row>89</xdr:row>
                    <xdr:rowOff>182880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297180</xdr:colOff>
                    <xdr:row>90</xdr:row>
                    <xdr:rowOff>30480</xdr:rowOff>
                  </from>
                  <to>
                    <xdr:col>4</xdr:col>
                    <xdr:colOff>403860</xdr:colOff>
                    <xdr:row>91</xdr:row>
                    <xdr:rowOff>60960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655320</xdr:colOff>
                    <xdr:row>32</xdr:row>
                    <xdr:rowOff>175260</xdr:rowOff>
                  </from>
                  <to>
                    <xdr:col>8</xdr:col>
                    <xdr:colOff>388620</xdr:colOff>
                    <xdr:row>34</xdr:row>
                    <xdr:rowOff>7620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594360</xdr:colOff>
                    <xdr:row>37</xdr:row>
                    <xdr:rowOff>175260</xdr:rowOff>
                  </from>
                  <to>
                    <xdr:col>5</xdr:col>
                    <xdr:colOff>342900</xdr:colOff>
                    <xdr:row>39</xdr:row>
                    <xdr:rowOff>7620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594360</xdr:colOff>
                    <xdr:row>38</xdr:row>
                    <xdr:rowOff>175260</xdr:rowOff>
                  </from>
                  <to>
                    <xdr:col>5</xdr:col>
                    <xdr:colOff>342900</xdr:colOff>
                    <xdr:row>40</xdr:row>
                    <xdr:rowOff>7620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594360</xdr:colOff>
                    <xdr:row>39</xdr:row>
                    <xdr:rowOff>175260</xdr:rowOff>
                  </from>
                  <to>
                    <xdr:col>5</xdr:col>
                    <xdr:colOff>342900</xdr:colOff>
                    <xdr:row>41</xdr:row>
                    <xdr:rowOff>7620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594360</xdr:colOff>
                    <xdr:row>40</xdr:row>
                    <xdr:rowOff>175260</xdr:rowOff>
                  </from>
                  <to>
                    <xdr:col>5</xdr:col>
                    <xdr:colOff>342900</xdr:colOff>
                    <xdr:row>42</xdr:row>
                    <xdr:rowOff>7620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594360</xdr:colOff>
                    <xdr:row>41</xdr:row>
                    <xdr:rowOff>175260</xdr:rowOff>
                  </from>
                  <to>
                    <xdr:col>5</xdr:col>
                    <xdr:colOff>342900</xdr:colOff>
                    <xdr:row>43</xdr:row>
                    <xdr:rowOff>7620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22860</xdr:rowOff>
                  </from>
                  <to>
                    <xdr:col>7</xdr:col>
                    <xdr:colOff>106680</xdr:colOff>
                    <xdr:row>132</xdr:row>
                    <xdr:rowOff>45720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220980</xdr:colOff>
                    <xdr:row>133</xdr:row>
                    <xdr:rowOff>68580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373380</xdr:colOff>
                    <xdr:row>134</xdr:row>
                    <xdr:rowOff>106680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373380</xdr:colOff>
                    <xdr:row>135</xdr:row>
                    <xdr:rowOff>144780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289560</xdr:colOff>
                    <xdr:row>138</xdr:row>
                    <xdr:rowOff>175260</xdr:rowOff>
                  </from>
                  <to>
                    <xdr:col>7</xdr:col>
                    <xdr:colOff>594360</xdr:colOff>
                    <xdr:row>140</xdr:row>
                    <xdr:rowOff>7620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121920</xdr:colOff>
                    <xdr:row>138</xdr:row>
                    <xdr:rowOff>175260</xdr:rowOff>
                  </from>
                  <to>
                    <xdr:col>8</xdr:col>
                    <xdr:colOff>426720</xdr:colOff>
                    <xdr:row>140</xdr:row>
                    <xdr:rowOff>7620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289560</xdr:colOff>
                    <xdr:row>139</xdr:row>
                    <xdr:rowOff>182880</xdr:rowOff>
                  </from>
                  <to>
                    <xdr:col>7</xdr:col>
                    <xdr:colOff>594360</xdr:colOff>
                    <xdr:row>141</xdr:row>
                    <xdr:rowOff>22860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121920</xdr:colOff>
                    <xdr:row>139</xdr:row>
                    <xdr:rowOff>182880</xdr:rowOff>
                  </from>
                  <to>
                    <xdr:col>8</xdr:col>
                    <xdr:colOff>426720</xdr:colOff>
                    <xdr:row>141</xdr:row>
                    <xdr:rowOff>22860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289560</xdr:colOff>
                    <xdr:row>140</xdr:row>
                    <xdr:rowOff>175260</xdr:rowOff>
                  </from>
                  <to>
                    <xdr:col>7</xdr:col>
                    <xdr:colOff>594360</xdr:colOff>
                    <xdr:row>142</xdr:row>
                    <xdr:rowOff>7620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121920</xdr:colOff>
                    <xdr:row>140</xdr:row>
                    <xdr:rowOff>175260</xdr:rowOff>
                  </from>
                  <to>
                    <xdr:col>8</xdr:col>
                    <xdr:colOff>426720</xdr:colOff>
                    <xdr:row>142</xdr:row>
                    <xdr:rowOff>7620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289560</xdr:colOff>
                    <xdr:row>141</xdr:row>
                    <xdr:rowOff>175260</xdr:rowOff>
                  </from>
                  <to>
                    <xdr:col>7</xdr:col>
                    <xdr:colOff>594360</xdr:colOff>
                    <xdr:row>143</xdr:row>
                    <xdr:rowOff>7620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121920</xdr:colOff>
                    <xdr:row>141</xdr:row>
                    <xdr:rowOff>175260</xdr:rowOff>
                  </from>
                  <to>
                    <xdr:col>8</xdr:col>
                    <xdr:colOff>426720</xdr:colOff>
                    <xdr:row>143</xdr:row>
                    <xdr:rowOff>7620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289560</xdr:colOff>
                    <xdr:row>142</xdr:row>
                    <xdr:rowOff>175260</xdr:rowOff>
                  </from>
                  <to>
                    <xdr:col>7</xdr:col>
                    <xdr:colOff>594360</xdr:colOff>
                    <xdr:row>144</xdr:row>
                    <xdr:rowOff>7620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121920</xdr:colOff>
                    <xdr:row>142</xdr:row>
                    <xdr:rowOff>175260</xdr:rowOff>
                  </from>
                  <to>
                    <xdr:col>8</xdr:col>
                    <xdr:colOff>426720</xdr:colOff>
                    <xdr:row>144</xdr:row>
                    <xdr:rowOff>7620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289560</xdr:colOff>
                    <xdr:row>143</xdr:row>
                    <xdr:rowOff>175260</xdr:rowOff>
                  </from>
                  <to>
                    <xdr:col>7</xdr:col>
                    <xdr:colOff>594360</xdr:colOff>
                    <xdr:row>145</xdr:row>
                    <xdr:rowOff>7620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121920</xdr:colOff>
                    <xdr:row>143</xdr:row>
                    <xdr:rowOff>175260</xdr:rowOff>
                  </from>
                  <to>
                    <xdr:col>8</xdr:col>
                    <xdr:colOff>426720</xdr:colOff>
                    <xdr:row>145</xdr:row>
                    <xdr:rowOff>7620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289560</xdr:colOff>
                    <xdr:row>153</xdr:row>
                    <xdr:rowOff>0</xdr:rowOff>
                  </from>
                  <to>
                    <xdr:col>3</xdr:col>
                    <xdr:colOff>114300</xdr:colOff>
                    <xdr:row>154</xdr:row>
                    <xdr:rowOff>22860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289560</xdr:colOff>
                    <xdr:row>153</xdr:row>
                    <xdr:rowOff>175260</xdr:rowOff>
                  </from>
                  <to>
                    <xdr:col>3</xdr:col>
                    <xdr:colOff>525780</xdr:colOff>
                    <xdr:row>155</xdr:row>
                    <xdr:rowOff>7620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289560</xdr:colOff>
                    <xdr:row>154</xdr:row>
                    <xdr:rowOff>182880</xdr:rowOff>
                  </from>
                  <to>
                    <xdr:col>5</xdr:col>
                    <xdr:colOff>182880</xdr:colOff>
                    <xdr:row>156</xdr:row>
                    <xdr:rowOff>22860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289560</xdr:colOff>
                    <xdr:row>155</xdr:row>
                    <xdr:rowOff>182880</xdr:rowOff>
                  </from>
                  <to>
                    <xdr:col>5</xdr:col>
                    <xdr:colOff>182880</xdr:colOff>
                    <xdr:row>157</xdr:row>
                    <xdr:rowOff>22860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289560</xdr:colOff>
                    <xdr:row>156</xdr:row>
                    <xdr:rowOff>182880</xdr:rowOff>
                  </from>
                  <to>
                    <xdr:col>5</xdr:col>
                    <xdr:colOff>182880</xdr:colOff>
                    <xdr:row>158</xdr:row>
                    <xdr:rowOff>22860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289560</xdr:colOff>
                    <xdr:row>157</xdr:row>
                    <xdr:rowOff>175260</xdr:rowOff>
                  </from>
                  <to>
                    <xdr:col>5</xdr:col>
                    <xdr:colOff>182880</xdr:colOff>
                    <xdr:row>159</xdr:row>
                    <xdr:rowOff>7620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289560</xdr:colOff>
                    <xdr:row>158</xdr:row>
                    <xdr:rowOff>175260</xdr:rowOff>
                  </from>
                  <to>
                    <xdr:col>5</xdr:col>
                    <xdr:colOff>182880</xdr:colOff>
                    <xdr:row>160</xdr:row>
                    <xdr:rowOff>7620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289560</xdr:colOff>
                    <xdr:row>160</xdr:row>
                    <xdr:rowOff>0</xdr:rowOff>
                  </from>
                  <to>
                    <xdr:col>5</xdr:col>
                    <xdr:colOff>182880</xdr:colOff>
                    <xdr:row>161</xdr:row>
                    <xdr:rowOff>30480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289560</xdr:colOff>
                    <xdr:row>160</xdr:row>
                    <xdr:rowOff>182880</xdr:rowOff>
                  </from>
                  <to>
                    <xdr:col>5</xdr:col>
                    <xdr:colOff>182880</xdr:colOff>
                    <xdr:row>162</xdr:row>
                    <xdr:rowOff>22860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289560</xdr:colOff>
                    <xdr:row>161</xdr:row>
                    <xdr:rowOff>175260</xdr:rowOff>
                  </from>
                  <to>
                    <xdr:col>5</xdr:col>
                    <xdr:colOff>182880</xdr:colOff>
                    <xdr:row>163</xdr:row>
                    <xdr:rowOff>7620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289560</xdr:colOff>
                    <xdr:row>162</xdr:row>
                    <xdr:rowOff>182880</xdr:rowOff>
                  </from>
                  <to>
                    <xdr:col>5</xdr:col>
                    <xdr:colOff>182880</xdr:colOff>
                    <xdr:row>164</xdr:row>
                    <xdr:rowOff>22860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792480</xdr:colOff>
                    <xdr:row>32</xdr:row>
                    <xdr:rowOff>114300</xdr:rowOff>
                  </from>
                  <to>
                    <xdr:col>8</xdr:col>
                    <xdr:colOff>403860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441960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297180</xdr:colOff>
                    <xdr:row>35</xdr:row>
                    <xdr:rowOff>0</xdr:rowOff>
                  </from>
                  <to>
                    <xdr:col>5</xdr:col>
                    <xdr:colOff>76200</xdr:colOff>
                    <xdr:row>36</xdr:row>
                    <xdr:rowOff>30480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137160</xdr:colOff>
                    <xdr:row>36</xdr:row>
                    <xdr:rowOff>30480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182880</xdr:rowOff>
                  </from>
                  <to>
                    <xdr:col>7</xdr:col>
                    <xdr:colOff>601980</xdr:colOff>
                    <xdr:row>34</xdr:row>
                    <xdr:rowOff>7620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601980</xdr:rowOff>
                  </from>
                  <to>
                    <xdr:col>8</xdr:col>
                    <xdr:colOff>274320</xdr:colOff>
                    <xdr:row>53</xdr:row>
                    <xdr:rowOff>944880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449580</xdr:colOff>
                    <xdr:row>53</xdr:row>
                    <xdr:rowOff>655320</xdr:rowOff>
                  </from>
                  <to>
                    <xdr:col>8</xdr:col>
                    <xdr:colOff>182880</xdr:colOff>
                    <xdr:row>53</xdr:row>
                    <xdr:rowOff>868680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640080</xdr:colOff>
                    <xdr:row>53</xdr:row>
                    <xdr:rowOff>640080</xdr:rowOff>
                  </from>
                  <to>
                    <xdr:col>7</xdr:col>
                    <xdr:colOff>297180</xdr:colOff>
                    <xdr:row>53</xdr:row>
                    <xdr:rowOff>868680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525780</xdr:colOff>
                    <xdr:row>35</xdr:row>
                    <xdr:rowOff>0</xdr:rowOff>
                  </from>
                  <to>
                    <xdr:col>7</xdr:col>
                    <xdr:colOff>259080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502920</xdr:colOff>
                    <xdr:row>35</xdr:row>
                    <xdr:rowOff>0</xdr:rowOff>
                  </from>
                  <to>
                    <xdr:col>8</xdr:col>
                    <xdr:colOff>327660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173"/>
  <sheetViews>
    <sheetView zoomScaleNormal="100" workbookViewId="0">
      <selection activeCell="A163" sqref="A163:XFD173"/>
    </sheetView>
  </sheetViews>
  <sheetFormatPr defaultColWidth="9.109375" defaultRowHeight="14.4" x14ac:dyDescent="0.3"/>
  <cols>
    <col min="1" max="1" width="17.6640625" style="4" customWidth="1"/>
    <col min="2" max="2" width="4.6640625" style="4" customWidth="1"/>
    <col min="3" max="3" width="21.88671875" style="4" customWidth="1"/>
    <col min="4" max="4" width="4.6640625" style="4" customWidth="1"/>
    <col min="5" max="5" width="9.44140625" style="4" customWidth="1"/>
    <col min="6" max="11" width="10.6640625" style="4" customWidth="1"/>
    <col min="12" max="12" width="11.44140625" style="4" customWidth="1"/>
    <col min="13" max="13" width="12.33203125" style="4" customWidth="1"/>
    <col min="14" max="14" width="11.33203125" style="4" customWidth="1"/>
    <col min="15" max="15" width="11.33203125" style="187" customWidth="1"/>
    <col min="16" max="16" width="27.5546875" style="187" customWidth="1"/>
    <col min="17" max="17" width="22.5546875" style="166" hidden="1" customWidth="1"/>
    <col min="18" max="18" width="22.88671875" style="166" hidden="1" customWidth="1"/>
    <col min="19" max="19" width="24.6640625" style="4" hidden="1" customWidth="1"/>
    <col min="20" max="20" width="25" style="4" hidden="1" customWidth="1"/>
    <col min="21" max="21" width="26.33203125" style="4" hidden="1" customWidth="1"/>
    <col min="22" max="22" width="9.109375" style="4" hidden="1" customWidth="1"/>
    <col min="23" max="26" width="0" style="4" hidden="1" customWidth="1"/>
    <col min="27" max="16384" width="9.109375" style="4"/>
  </cols>
  <sheetData>
    <row r="1" spans="1:26" ht="69.75" customHeight="1" x14ac:dyDescent="0.6">
      <c r="A1" s="537" t="str">
        <f>'Budget Sheet Instructions'!B16</f>
        <v xml:space="preserve">Public Safety and Community Policing </v>
      </c>
      <c r="B1" s="538"/>
      <c r="C1" s="538"/>
      <c r="D1" s="538"/>
      <c r="E1" s="538"/>
      <c r="F1" s="538"/>
      <c r="G1" s="538"/>
      <c r="H1" s="538"/>
      <c r="I1" s="538"/>
      <c r="J1" s="13"/>
      <c r="K1" s="535" t="s">
        <v>44</v>
      </c>
      <c r="L1" s="535"/>
      <c r="M1" s="535"/>
      <c r="N1" s="536"/>
      <c r="O1" s="181"/>
      <c r="P1" s="181"/>
      <c r="Q1" s="165">
        <v>0</v>
      </c>
      <c r="R1" s="165">
        <v>0</v>
      </c>
      <c r="S1" s="5">
        <v>2</v>
      </c>
      <c r="T1" s="4">
        <v>0</v>
      </c>
      <c r="U1" s="4">
        <v>0</v>
      </c>
      <c r="V1" s="4">
        <v>2</v>
      </c>
      <c r="W1" s="4">
        <v>0</v>
      </c>
      <c r="Y1" s="4">
        <v>0</v>
      </c>
      <c r="Z1" s="4">
        <v>0</v>
      </c>
    </row>
    <row r="2" spans="1:26" ht="15" customHeight="1" x14ac:dyDescent="0.3">
      <c r="A2" s="552" t="s">
        <v>42</v>
      </c>
      <c r="B2" s="553"/>
      <c r="C2" s="163"/>
      <c r="D2" s="539"/>
      <c r="E2" s="539"/>
      <c r="F2" s="539"/>
      <c r="G2" s="539"/>
      <c r="H2" s="539"/>
      <c r="I2" s="539"/>
      <c r="J2" s="157"/>
      <c r="K2" s="157"/>
      <c r="L2" s="67" t="str">
        <f>'Budget Sheet Instructions'!J16</f>
        <v>COPS</v>
      </c>
      <c r="M2" s="66" t="str">
        <f>'Budget Sheet Instructions'!K16</f>
        <v>16.710</v>
      </c>
      <c r="N2" s="15"/>
      <c r="O2" s="182"/>
      <c r="P2" s="182"/>
      <c r="Q2" s="165" t="s">
        <v>192</v>
      </c>
      <c r="R2" s="165" t="s">
        <v>193</v>
      </c>
      <c r="S2" s="14" t="s">
        <v>207</v>
      </c>
      <c r="T2" s="4" t="s">
        <v>208</v>
      </c>
    </row>
    <row r="3" spans="1:26" ht="15" customHeight="1" x14ac:dyDescent="0.3">
      <c r="A3" s="554"/>
      <c r="B3" s="555"/>
      <c r="C3" s="164"/>
      <c r="D3" s="540"/>
      <c r="E3" s="540"/>
      <c r="F3" s="540"/>
      <c r="G3" s="540"/>
      <c r="H3" s="540"/>
      <c r="I3" s="540"/>
      <c r="J3" s="158"/>
      <c r="K3" s="158"/>
      <c r="L3" s="158"/>
      <c r="M3" s="158"/>
      <c r="N3" s="16"/>
      <c r="O3" s="182"/>
      <c r="P3" s="182"/>
      <c r="Q3" s="167"/>
      <c r="R3" s="165"/>
      <c r="S3" s="5"/>
    </row>
    <row r="4" spans="1:26" ht="15" customHeight="1" x14ac:dyDescent="0.3">
      <c r="A4" s="28" t="s">
        <v>77</v>
      </c>
      <c r="B4" s="160"/>
      <c r="C4" s="160"/>
      <c r="D4" s="26"/>
      <c r="E4" s="26"/>
      <c r="F4" s="26"/>
      <c r="G4" s="26"/>
      <c r="H4" s="26"/>
      <c r="I4" s="26"/>
      <c r="J4" s="26"/>
      <c r="K4" s="26"/>
      <c r="L4" s="26"/>
      <c r="M4" s="26"/>
      <c r="N4" s="27"/>
      <c r="O4" s="182"/>
      <c r="P4" s="182"/>
      <c r="Q4" s="167"/>
      <c r="R4" s="165"/>
      <c r="S4" s="14"/>
    </row>
    <row r="5" spans="1:26" ht="15" thickBot="1" x14ac:dyDescent="0.35">
      <c r="A5" s="20" t="s">
        <v>202</v>
      </c>
      <c r="B5" s="21"/>
      <c r="C5" s="21"/>
      <c r="D5" s="21"/>
      <c r="E5" s="21"/>
      <c r="F5" s="21"/>
      <c r="G5" s="21"/>
      <c r="H5" s="21"/>
      <c r="I5" s="21"/>
      <c r="J5" s="21"/>
      <c r="K5" s="21"/>
      <c r="L5" s="21"/>
      <c r="M5" s="21"/>
      <c r="N5" s="22"/>
      <c r="O5" s="183"/>
      <c r="P5" s="183"/>
      <c r="Q5" s="167"/>
      <c r="R5" s="165"/>
      <c r="S5" s="5"/>
    </row>
    <row r="6" spans="1:26" ht="28.5" customHeight="1" thickTop="1" thickBot="1" x14ac:dyDescent="0.35">
      <c r="A6" s="541"/>
      <c r="B6" s="542"/>
      <c r="C6" s="542"/>
      <c r="D6" s="542"/>
      <c r="E6" s="542"/>
      <c r="F6" s="542"/>
      <c r="G6" s="542"/>
      <c r="H6" s="542"/>
      <c r="I6" s="542"/>
      <c r="J6" s="542"/>
      <c r="K6" s="542"/>
      <c r="L6" s="542"/>
      <c r="M6" s="542"/>
      <c r="N6" s="543"/>
      <c r="O6" s="181"/>
      <c r="P6" s="181"/>
      <c r="Q6" s="167"/>
      <c r="R6" s="165"/>
      <c r="S6" s="14"/>
    </row>
    <row r="7" spans="1:26" ht="15.75" hidden="1" customHeight="1" thickTop="1" x14ac:dyDescent="0.3">
      <c r="A7" s="449" t="s">
        <v>190</v>
      </c>
      <c r="B7" s="450"/>
      <c r="C7" s="450"/>
      <c r="D7" s="451"/>
      <c r="E7" s="449" t="s">
        <v>3</v>
      </c>
      <c r="F7" s="450"/>
      <c r="G7" s="450"/>
      <c r="H7" s="450"/>
      <c r="I7" s="450"/>
      <c r="J7" s="450"/>
      <c r="K7" s="450"/>
      <c r="L7" s="450"/>
      <c r="M7" s="450"/>
      <c r="N7" s="451"/>
      <c r="O7" s="517"/>
      <c r="P7" s="184"/>
      <c r="Q7" s="167"/>
      <c r="R7" s="165"/>
      <c r="S7" s="176"/>
      <c r="Y7" s="510"/>
    </row>
    <row r="8" spans="1:26" ht="28.5" hidden="1" customHeight="1" x14ac:dyDescent="0.3">
      <c r="A8" s="556"/>
      <c r="B8" s="557"/>
      <c r="C8" s="557"/>
      <c r="D8" s="558"/>
      <c r="E8" s="452" t="s">
        <v>74</v>
      </c>
      <c r="F8" s="453"/>
      <c r="G8" s="453"/>
      <c r="H8" s="453"/>
      <c r="I8" s="453"/>
      <c r="J8" s="453"/>
      <c r="K8" s="453"/>
      <c r="L8" s="453"/>
      <c r="M8" s="453"/>
      <c r="N8" s="454"/>
      <c r="O8" s="517"/>
      <c r="P8" s="185"/>
      <c r="Q8" s="167"/>
      <c r="R8" s="165"/>
      <c r="S8" s="176"/>
      <c r="Y8" s="510"/>
    </row>
    <row r="9" spans="1:26" ht="15" hidden="1" customHeight="1" x14ac:dyDescent="0.3">
      <c r="A9" s="544" t="s">
        <v>11</v>
      </c>
      <c r="B9" s="545"/>
      <c r="C9" s="545"/>
      <c r="D9" s="546"/>
      <c r="E9" s="550" t="s">
        <v>115</v>
      </c>
      <c r="F9" s="514" t="s">
        <v>72</v>
      </c>
      <c r="G9" s="515"/>
      <c r="H9" s="516"/>
      <c r="I9" s="458" t="s">
        <v>22</v>
      </c>
      <c r="J9" s="151" t="s">
        <v>116</v>
      </c>
      <c r="K9" s="458" t="s">
        <v>78</v>
      </c>
      <c r="L9" s="458" t="s">
        <v>75</v>
      </c>
      <c r="M9" s="465" t="s">
        <v>73</v>
      </c>
      <c r="N9" s="458" t="s">
        <v>51</v>
      </c>
      <c r="O9" s="517"/>
      <c r="P9" s="186"/>
      <c r="Q9" s="167"/>
      <c r="R9" s="165"/>
      <c r="S9" s="176"/>
      <c r="Y9" s="510"/>
    </row>
    <row r="10" spans="1:26" ht="21.75" hidden="1" customHeight="1" x14ac:dyDescent="0.3">
      <c r="A10" s="547" t="s">
        <v>88</v>
      </c>
      <c r="B10" s="548"/>
      <c r="C10" s="548"/>
      <c r="D10" s="549"/>
      <c r="E10" s="551"/>
      <c r="F10" s="150" t="s">
        <v>187</v>
      </c>
      <c r="G10" s="150" t="s">
        <v>188</v>
      </c>
      <c r="H10" s="150" t="s">
        <v>189</v>
      </c>
      <c r="I10" s="459"/>
      <c r="J10" s="148"/>
      <c r="K10" s="459"/>
      <c r="L10" s="459"/>
      <c r="M10" s="466"/>
      <c r="N10" s="459"/>
      <c r="O10" s="517"/>
      <c r="P10" s="186"/>
      <c r="Q10" s="167"/>
      <c r="R10" s="165"/>
      <c r="S10" s="176"/>
      <c r="Y10" s="510"/>
    </row>
    <row r="11" spans="1:26" ht="32.25" hidden="1" customHeight="1" x14ac:dyDescent="0.3">
      <c r="A11" s="511"/>
      <c r="B11" s="512"/>
      <c r="C11" s="512"/>
      <c r="D11" s="513"/>
      <c r="E11" s="172">
        <v>0</v>
      </c>
      <c r="F11" s="149">
        <v>0</v>
      </c>
      <c r="G11" s="149">
        <v>0</v>
      </c>
      <c r="H11" s="149">
        <v>0</v>
      </c>
      <c r="I11" s="170">
        <f>SUM(F11:H11)</f>
        <v>0</v>
      </c>
      <c r="J11" s="169">
        <f>3</f>
        <v>3</v>
      </c>
      <c r="K11" s="101">
        <f>100%</f>
        <v>1</v>
      </c>
      <c r="L11" s="47">
        <f>(E11*I11)</f>
        <v>0</v>
      </c>
      <c r="M11" s="240">
        <v>0</v>
      </c>
      <c r="N11" s="47">
        <f t="shared" ref="N11" si="0">IF(L11-M11&lt;0,0,L11-M11)</f>
        <v>0</v>
      </c>
      <c r="O11" s="517"/>
      <c r="P11" s="244"/>
      <c r="Q11" s="165">
        <f>L11</f>
        <v>0</v>
      </c>
      <c r="R11" s="165"/>
      <c r="S11" s="241">
        <f>M11</f>
        <v>0</v>
      </c>
      <c r="Y11" s="510"/>
    </row>
    <row r="12" spans="1:26" ht="15.75" hidden="1" customHeight="1" thickBot="1" x14ac:dyDescent="0.35">
      <c r="A12" s="20" t="s">
        <v>198</v>
      </c>
      <c r="B12" s="21"/>
      <c r="C12" s="21"/>
      <c r="D12" s="21"/>
      <c r="E12" s="521" t="s">
        <v>226</v>
      </c>
      <c r="F12" s="521"/>
      <c r="G12" s="521"/>
      <c r="H12" s="253" t="s">
        <v>225</v>
      </c>
      <c r="I12" s="21"/>
      <c r="J12" s="521" t="s">
        <v>227</v>
      </c>
      <c r="K12" s="521"/>
      <c r="L12" s="521"/>
      <c r="M12" s="253" t="s">
        <v>225</v>
      </c>
      <c r="N12" s="22"/>
      <c r="O12" s="517"/>
      <c r="P12" s="188"/>
      <c r="S12" s="176"/>
      <c r="V12" s="4" t="s">
        <v>224</v>
      </c>
      <c r="Y12" s="510"/>
    </row>
    <row r="13" spans="1:26" ht="15.75" hidden="1" customHeight="1" thickTop="1" x14ac:dyDescent="0.3">
      <c r="A13" s="449" t="s">
        <v>12</v>
      </c>
      <c r="B13" s="450"/>
      <c r="C13" s="450"/>
      <c r="D13" s="450"/>
      <c r="E13" s="451"/>
      <c r="F13" s="518" t="s">
        <v>3</v>
      </c>
      <c r="G13" s="519"/>
      <c r="H13" s="519"/>
      <c r="I13" s="519"/>
      <c r="J13" s="519"/>
      <c r="K13" s="519"/>
      <c r="L13" s="519"/>
      <c r="M13" s="519"/>
      <c r="N13" s="520"/>
      <c r="O13" s="517"/>
      <c r="P13" s="188"/>
      <c r="S13" s="176"/>
      <c r="V13" s="4" t="s">
        <v>225</v>
      </c>
      <c r="Y13" s="510"/>
    </row>
    <row r="14" spans="1:26" ht="28.5" hidden="1" customHeight="1" x14ac:dyDescent="0.3">
      <c r="A14" s="452" t="s">
        <v>23</v>
      </c>
      <c r="B14" s="453"/>
      <c r="C14" s="453"/>
      <c r="D14" s="453"/>
      <c r="E14" s="454"/>
      <c r="F14" s="452" t="s">
        <v>84</v>
      </c>
      <c r="G14" s="453"/>
      <c r="H14" s="453"/>
      <c r="I14" s="453"/>
      <c r="J14" s="453"/>
      <c r="K14" s="453"/>
      <c r="L14" s="453"/>
      <c r="M14" s="453"/>
      <c r="N14" s="454"/>
      <c r="O14" s="517"/>
      <c r="P14" s="188"/>
      <c r="S14" s="176"/>
      <c r="Y14" s="510"/>
    </row>
    <row r="15" spans="1:26" ht="15" hidden="1" customHeight="1" x14ac:dyDescent="0.3">
      <c r="A15" s="522"/>
      <c r="B15" s="523"/>
      <c r="C15" s="523"/>
      <c r="D15" s="523"/>
      <c r="E15" s="524"/>
      <c r="F15" s="514" t="s">
        <v>96</v>
      </c>
      <c r="G15" s="515"/>
      <c r="H15" s="516"/>
      <c r="I15" s="514" t="s">
        <v>72</v>
      </c>
      <c r="J15" s="515"/>
      <c r="K15" s="516"/>
      <c r="L15" s="465" t="s">
        <v>220</v>
      </c>
      <c r="M15" s="465" t="s">
        <v>73</v>
      </c>
      <c r="N15" s="458" t="s">
        <v>51</v>
      </c>
      <c r="O15" s="517"/>
      <c r="P15" s="188"/>
      <c r="S15" s="176"/>
      <c r="Y15" s="510"/>
    </row>
    <row r="16" spans="1:26" ht="20.25" hidden="1" customHeight="1" x14ac:dyDescent="0.3">
      <c r="A16" s="525"/>
      <c r="B16" s="526"/>
      <c r="C16" s="526"/>
      <c r="D16" s="526"/>
      <c r="E16" s="527"/>
      <c r="F16" s="150" t="s">
        <v>187</v>
      </c>
      <c r="G16" s="150" t="s">
        <v>188</v>
      </c>
      <c r="H16" s="150" t="s">
        <v>189</v>
      </c>
      <c r="I16" s="150" t="s">
        <v>187</v>
      </c>
      <c r="J16" s="150" t="s">
        <v>188</v>
      </c>
      <c r="K16" s="150" t="s">
        <v>189</v>
      </c>
      <c r="L16" s="466"/>
      <c r="M16" s="466"/>
      <c r="N16" s="459"/>
      <c r="O16" s="517"/>
      <c r="P16" s="188"/>
      <c r="S16" s="176"/>
      <c r="Y16" s="510"/>
    </row>
    <row r="17" spans="1:25" ht="30" hidden="1" customHeight="1" x14ac:dyDescent="0.3">
      <c r="A17" s="472" t="s">
        <v>178</v>
      </c>
      <c r="B17" s="473"/>
      <c r="C17" s="473"/>
      <c r="D17" s="473"/>
      <c r="E17" s="191"/>
      <c r="F17" s="171">
        <f>(F11*I17)</f>
        <v>0</v>
      </c>
      <c r="G17" s="171">
        <f>(G11*J17)</f>
        <v>0</v>
      </c>
      <c r="H17" s="171">
        <f>(H11*K17)</f>
        <v>0</v>
      </c>
      <c r="I17" s="168">
        <v>0</v>
      </c>
      <c r="J17" s="168">
        <v>0</v>
      </c>
      <c r="K17" s="168">
        <v>0</v>
      </c>
      <c r="L17" s="47">
        <f>SUM(F17:H17)</f>
        <v>0</v>
      </c>
      <c r="M17" s="240">
        <v>0</v>
      </c>
      <c r="N17" s="47">
        <f t="shared" ref="N17:N26" si="1">IF(L17-M17&lt;0,0,L17-M17)</f>
        <v>0</v>
      </c>
      <c r="O17" s="517"/>
      <c r="P17" s="188"/>
      <c r="S17" s="176"/>
      <c r="Y17" s="510"/>
    </row>
    <row r="18" spans="1:25" ht="30" hidden="1" customHeight="1" x14ac:dyDescent="0.3">
      <c r="A18" s="472" t="s">
        <v>179</v>
      </c>
      <c r="B18" s="473"/>
      <c r="C18" s="473"/>
      <c r="D18" s="473"/>
      <c r="E18" s="191"/>
      <c r="F18" s="171">
        <f>(F11*I18)</f>
        <v>0</v>
      </c>
      <c r="G18" s="171">
        <f>(G11*J18)</f>
        <v>0</v>
      </c>
      <c r="H18" s="171">
        <f>(H11*K18)</f>
        <v>0</v>
      </c>
      <c r="I18" s="168">
        <v>0</v>
      </c>
      <c r="J18" s="168">
        <v>0</v>
      </c>
      <c r="K18" s="168">
        <v>0</v>
      </c>
      <c r="L18" s="47">
        <f t="shared" ref="L18:L26" si="2">SUM(F18:H18)</f>
        <v>0</v>
      </c>
      <c r="M18" s="240">
        <v>0</v>
      </c>
      <c r="N18" s="47">
        <f t="shared" si="1"/>
        <v>0</v>
      </c>
      <c r="O18" s="517"/>
      <c r="P18" s="188"/>
      <c r="S18" s="176"/>
      <c r="Y18" s="510"/>
    </row>
    <row r="19" spans="1:25" ht="30" hidden="1" customHeight="1" x14ac:dyDescent="0.3">
      <c r="A19" s="472" t="s">
        <v>180</v>
      </c>
      <c r="B19" s="473"/>
      <c r="C19" s="473"/>
      <c r="D19" s="473"/>
      <c r="E19" s="191"/>
      <c r="F19" s="171">
        <f>(F11*I19)</f>
        <v>0</v>
      </c>
      <c r="G19" s="171">
        <f>(G11*J19)</f>
        <v>0</v>
      </c>
      <c r="H19" s="171">
        <f>(H11*K19)</f>
        <v>0</v>
      </c>
      <c r="I19" s="168">
        <v>0</v>
      </c>
      <c r="J19" s="168">
        <v>0</v>
      </c>
      <c r="K19" s="168">
        <v>0</v>
      </c>
      <c r="L19" s="47">
        <f t="shared" si="2"/>
        <v>0</v>
      </c>
      <c r="M19" s="240">
        <v>0</v>
      </c>
      <c r="N19" s="47">
        <f t="shared" si="1"/>
        <v>0</v>
      </c>
      <c r="O19" s="517"/>
      <c r="P19" s="188"/>
      <c r="S19" s="176"/>
      <c r="Y19" s="510"/>
    </row>
    <row r="20" spans="1:25" ht="30" hidden="1" customHeight="1" x14ac:dyDescent="0.3">
      <c r="A20" s="472" t="s">
        <v>181</v>
      </c>
      <c r="B20" s="473"/>
      <c r="C20" s="473"/>
      <c r="D20" s="473"/>
      <c r="E20" s="191"/>
      <c r="F20" s="171">
        <f>(F11*I20)</f>
        <v>0</v>
      </c>
      <c r="G20" s="171">
        <f>(G11*J20)</f>
        <v>0</v>
      </c>
      <c r="H20" s="171">
        <f>(H11*K20)</f>
        <v>0</v>
      </c>
      <c r="I20" s="168">
        <v>0</v>
      </c>
      <c r="J20" s="168">
        <v>0</v>
      </c>
      <c r="K20" s="168">
        <v>0</v>
      </c>
      <c r="L20" s="47">
        <f t="shared" si="2"/>
        <v>0</v>
      </c>
      <c r="M20" s="240">
        <v>0</v>
      </c>
      <c r="N20" s="47">
        <f t="shared" si="1"/>
        <v>0</v>
      </c>
      <c r="O20" s="517"/>
      <c r="P20" s="188"/>
      <c r="S20" s="176"/>
      <c r="Y20" s="510"/>
    </row>
    <row r="21" spans="1:25" ht="30" hidden="1" customHeight="1" x14ac:dyDescent="0.3">
      <c r="A21" s="472" t="s">
        <v>182</v>
      </c>
      <c r="B21" s="473"/>
      <c r="C21" s="473"/>
      <c r="D21" s="473"/>
      <c r="E21" s="191"/>
      <c r="F21" s="171">
        <f>(F11*I21)</f>
        <v>0</v>
      </c>
      <c r="G21" s="171">
        <f>(G11*J21)</f>
        <v>0</v>
      </c>
      <c r="H21" s="171">
        <f>(H11*K21)</f>
        <v>0</v>
      </c>
      <c r="I21" s="168">
        <v>0</v>
      </c>
      <c r="J21" s="168">
        <v>0</v>
      </c>
      <c r="K21" s="168">
        <v>0</v>
      </c>
      <c r="L21" s="47">
        <f t="shared" si="2"/>
        <v>0</v>
      </c>
      <c r="M21" s="240">
        <v>0</v>
      </c>
      <c r="N21" s="47">
        <f t="shared" si="1"/>
        <v>0</v>
      </c>
      <c r="O21" s="517"/>
      <c r="P21" s="188"/>
      <c r="S21" s="176"/>
      <c r="Y21" s="510"/>
    </row>
    <row r="22" spans="1:25" ht="30" hidden="1" customHeight="1" x14ac:dyDescent="0.3">
      <c r="A22" s="472" t="s">
        <v>183</v>
      </c>
      <c r="B22" s="473"/>
      <c r="C22" s="473"/>
      <c r="D22" s="473"/>
      <c r="E22" s="191"/>
      <c r="F22" s="171">
        <f>(F11*I22)</f>
        <v>0</v>
      </c>
      <c r="G22" s="171">
        <f>(G11*J22)</f>
        <v>0</v>
      </c>
      <c r="H22" s="171">
        <f>(H11*K22)</f>
        <v>0</v>
      </c>
      <c r="I22" s="168">
        <v>0</v>
      </c>
      <c r="J22" s="168">
        <v>0</v>
      </c>
      <c r="K22" s="168">
        <v>0</v>
      </c>
      <c r="L22" s="47">
        <f t="shared" si="2"/>
        <v>0</v>
      </c>
      <c r="M22" s="240">
        <v>0</v>
      </c>
      <c r="N22" s="47">
        <f t="shared" si="1"/>
        <v>0</v>
      </c>
      <c r="O22" s="517"/>
      <c r="P22" s="188"/>
      <c r="S22" s="176"/>
      <c r="Y22" s="510"/>
    </row>
    <row r="23" spans="1:25" ht="30" hidden="1" customHeight="1" x14ac:dyDescent="0.3">
      <c r="A23" s="472" t="s">
        <v>184</v>
      </c>
      <c r="B23" s="473"/>
      <c r="C23" s="473"/>
      <c r="D23" s="473"/>
      <c r="E23" s="191"/>
      <c r="F23" s="171">
        <f>(F11*I23)</f>
        <v>0</v>
      </c>
      <c r="G23" s="171">
        <f>(G11*J23)</f>
        <v>0</v>
      </c>
      <c r="H23" s="171">
        <f>(H11*K23)</f>
        <v>0</v>
      </c>
      <c r="I23" s="168">
        <v>0</v>
      </c>
      <c r="J23" s="168">
        <v>0</v>
      </c>
      <c r="K23" s="168">
        <v>0</v>
      </c>
      <c r="L23" s="47">
        <f t="shared" si="2"/>
        <v>0</v>
      </c>
      <c r="M23" s="240">
        <v>0</v>
      </c>
      <c r="N23" s="47">
        <f t="shared" si="1"/>
        <v>0</v>
      </c>
      <c r="O23" s="517"/>
      <c r="P23" s="188"/>
      <c r="S23" s="176"/>
      <c r="Y23" s="510"/>
    </row>
    <row r="24" spans="1:25" ht="30" hidden="1" customHeight="1" x14ac:dyDescent="0.3">
      <c r="A24" s="472" t="s">
        <v>177</v>
      </c>
      <c r="B24" s="473"/>
      <c r="C24" s="473"/>
      <c r="D24" s="473"/>
      <c r="E24" s="191"/>
      <c r="F24" s="171">
        <f>(F11*I24)</f>
        <v>0</v>
      </c>
      <c r="G24" s="171">
        <f>(G11*J24)</f>
        <v>0</v>
      </c>
      <c r="H24" s="171">
        <f>(H11*K24)</f>
        <v>0</v>
      </c>
      <c r="I24" s="168">
        <v>0</v>
      </c>
      <c r="J24" s="168">
        <v>0</v>
      </c>
      <c r="K24" s="168">
        <v>0</v>
      </c>
      <c r="L24" s="47">
        <f t="shared" si="2"/>
        <v>0</v>
      </c>
      <c r="M24" s="240">
        <v>0</v>
      </c>
      <c r="N24" s="47">
        <f t="shared" si="1"/>
        <v>0</v>
      </c>
      <c r="O24" s="517"/>
      <c r="P24" s="188"/>
      <c r="S24" s="176"/>
      <c r="Y24" s="510"/>
    </row>
    <row r="25" spans="1:25" ht="30" hidden="1" customHeight="1" x14ac:dyDescent="0.3">
      <c r="A25" s="472" t="s">
        <v>185</v>
      </c>
      <c r="B25" s="473"/>
      <c r="C25" s="473"/>
      <c r="D25" s="473"/>
      <c r="E25" s="191"/>
      <c r="F25" s="171">
        <f>(F11*I25)</f>
        <v>0</v>
      </c>
      <c r="G25" s="171">
        <f>(G11*J25)</f>
        <v>0</v>
      </c>
      <c r="H25" s="171">
        <f>(H11*K25)</f>
        <v>0</v>
      </c>
      <c r="I25" s="168">
        <v>0</v>
      </c>
      <c r="J25" s="168">
        <v>0</v>
      </c>
      <c r="K25" s="168">
        <v>0</v>
      </c>
      <c r="L25" s="47">
        <f t="shared" si="2"/>
        <v>0</v>
      </c>
      <c r="M25" s="240">
        <v>0</v>
      </c>
      <c r="N25" s="47">
        <f t="shared" si="1"/>
        <v>0</v>
      </c>
      <c r="O25" s="517"/>
      <c r="P25" s="188"/>
      <c r="S25" s="176"/>
      <c r="Y25" s="510"/>
    </row>
    <row r="26" spans="1:25" ht="30" hidden="1" customHeight="1" x14ac:dyDescent="0.3">
      <c r="A26" s="472" t="s">
        <v>186</v>
      </c>
      <c r="B26" s="473"/>
      <c r="C26" s="473"/>
      <c r="D26" s="473"/>
      <c r="E26" s="191"/>
      <c r="F26" s="171">
        <f>(F11*I26)</f>
        <v>0</v>
      </c>
      <c r="G26" s="171">
        <f>(G11*J26)</f>
        <v>0</v>
      </c>
      <c r="H26" s="171">
        <f>(H11*K26)</f>
        <v>0</v>
      </c>
      <c r="I26" s="168">
        <v>0</v>
      </c>
      <c r="J26" s="168">
        <v>0</v>
      </c>
      <c r="K26" s="168">
        <v>0</v>
      </c>
      <c r="L26" s="47">
        <f t="shared" si="2"/>
        <v>0</v>
      </c>
      <c r="M26" s="240">
        <v>0</v>
      </c>
      <c r="N26" s="47">
        <f t="shared" si="1"/>
        <v>0</v>
      </c>
      <c r="O26" s="517"/>
      <c r="P26" s="188"/>
      <c r="S26" s="176"/>
      <c r="Y26" s="510"/>
    </row>
    <row r="27" spans="1:25" ht="15" hidden="1" customHeight="1" x14ac:dyDescent="0.3">
      <c r="A27" s="483" t="s">
        <v>222</v>
      </c>
      <c r="B27" s="484"/>
      <c r="C27" s="252">
        <f>E11</f>
        <v>0</v>
      </c>
      <c r="D27" s="251"/>
      <c r="E27" s="475" t="s">
        <v>221</v>
      </c>
      <c r="F27" s="475"/>
      <c r="G27" s="475"/>
      <c r="H27" s="475"/>
      <c r="I27" s="475"/>
      <c r="J27" s="475"/>
      <c r="K27" s="476"/>
      <c r="L27" s="47">
        <f>SUM(L17:L26)*C27</f>
        <v>0</v>
      </c>
      <c r="M27" s="47">
        <f>SUM(M17:M26)*C27</f>
        <v>0</v>
      </c>
      <c r="N27" s="47">
        <f>SUM(L27-M27)</f>
        <v>0</v>
      </c>
      <c r="O27" s="517"/>
      <c r="P27" s="188"/>
      <c r="R27" s="166">
        <f>L27</f>
        <v>0</v>
      </c>
      <c r="S27" s="176"/>
      <c r="T27" s="242">
        <f>M27</f>
        <v>0</v>
      </c>
      <c r="Y27" s="510"/>
    </row>
    <row r="28" spans="1:25" ht="22.5" hidden="1" customHeight="1" x14ac:dyDescent="0.3">
      <c r="A28" s="161" t="s">
        <v>21</v>
      </c>
      <c r="B28" s="162"/>
      <c r="C28" s="162"/>
      <c r="D28" s="152"/>
      <c r="E28" s="152"/>
      <c r="F28" s="152"/>
      <c r="G28" s="152"/>
      <c r="H28" s="152"/>
      <c r="I28" s="152"/>
      <c r="J28" s="152"/>
      <c r="K28" s="152"/>
      <c r="L28" s="55"/>
      <c r="M28" s="55"/>
      <c r="N28" s="56"/>
      <c r="O28" s="517"/>
      <c r="P28" s="188"/>
      <c r="S28" s="176"/>
      <c r="Y28" s="510"/>
    </row>
    <row r="29" spans="1:25" ht="200.1" hidden="1" customHeight="1" thickBot="1" x14ac:dyDescent="0.35">
      <c r="A29" s="528"/>
      <c r="B29" s="529"/>
      <c r="C29" s="529"/>
      <c r="D29" s="529"/>
      <c r="E29" s="529"/>
      <c r="F29" s="529"/>
      <c r="G29" s="529"/>
      <c r="H29" s="529"/>
      <c r="I29" s="529"/>
      <c r="J29" s="529"/>
      <c r="K29" s="529"/>
      <c r="L29" s="529"/>
      <c r="M29" s="529"/>
      <c r="N29" s="530"/>
      <c r="O29" s="517"/>
      <c r="P29" s="188"/>
      <c r="S29" s="176"/>
      <c r="Y29" s="510"/>
    </row>
    <row r="30" spans="1:25" ht="19.5" hidden="1" customHeight="1" thickTop="1" x14ac:dyDescent="0.3">
      <c r="A30" s="177"/>
      <c r="B30" s="178"/>
      <c r="C30" s="178"/>
      <c r="D30" s="178"/>
      <c r="E30" s="178"/>
      <c r="F30" s="178"/>
      <c r="G30" s="178"/>
      <c r="H30" s="178"/>
      <c r="I30" s="178"/>
      <c r="J30" s="178"/>
      <c r="K30" s="178"/>
      <c r="L30" s="178"/>
      <c r="M30" s="178"/>
      <c r="N30" s="179"/>
      <c r="O30" s="189"/>
      <c r="P30" s="188"/>
      <c r="S30" s="180"/>
    </row>
    <row r="31" spans="1:25" ht="18.75" hidden="1" customHeight="1" x14ac:dyDescent="0.3">
      <c r="A31" s="190"/>
      <c r="B31" s="178"/>
      <c r="C31" s="178"/>
      <c r="D31" s="178"/>
      <c r="E31" s="178"/>
      <c r="F31" s="178"/>
      <c r="G31" s="178"/>
      <c r="H31" s="178"/>
      <c r="I31" s="178"/>
      <c r="J31" s="178"/>
      <c r="K31" s="178"/>
      <c r="L31" s="178"/>
      <c r="M31" s="178"/>
      <c r="N31" s="179"/>
      <c r="O31" s="189"/>
      <c r="P31" s="188"/>
      <c r="S31" s="180"/>
    </row>
    <row r="32" spans="1:25" ht="34.5" customHeight="1" thickTop="1" x14ac:dyDescent="0.3">
      <c r="A32" s="480"/>
      <c r="B32" s="481"/>
      <c r="C32" s="481"/>
      <c r="D32" s="481"/>
      <c r="E32" s="481"/>
      <c r="F32" s="481"/>
      <c r="G32" s="481"/>
      <c r="H32" s="481"/>
      <c r="I32" s="481"/>
      <c r="J32" s="481"/>
      <c r="K32" s="482"/>
      <c r="L32" s="174" t="s">
        <v>75</v>
      </c>
      <c r="M32" s="175" t="s">
        <v>73</v>
      </c>
      <c r="N32" s="174" t="s">
        <v>20</v>
      </c>
      <c r="S32" s="176"/>
    </row>
    <row r="33" spans="1:19" ht="34.5" customHeight="1" x14ac:dyDescent="0.3">
      <c r="A33" s="480" t="s">
        <v>199</v>
      </c>
      <c r="B33" s="481"/>
      <c r="C33" s="481"/>
      <c r="D33" s="481"/>
      <c r="E33" s="481"/>
      <c r="F33" s="481"/>
      <c r="G33" s="481"/>
      <c r="H33" s="481"/>
      <c r="I33" s="481"/>
      <c r="J33" s="481"/>
      <c r="K33" s="482"/>
      <c r="L33" s="173">
        <f>SUM(Q11:Q173)</f>
        <v>0</v>
      </c>
      <c r="M33" s="173">
        <f>SUM(S11:S173)</f>
        <v>0</v>
      </c>
      <c r="N33" s="173">
        <f>SUM(SalaryTotal-LocalSalaryTotal)</f>
        <v>0</v>
      </c>
      <c r="S33" s="176"/>
    </row>
    <row r="34" spans="1:19" ht="44.25" customHeight="1" x14ac:dyDescent="0.3">
      <c r="A34" s="480" t="s">
        <v>200</v>
      </c>
      <c r="B34" s="481"/>
      <c r="C34" s="481"/>
      <c r="D34" s="481"/>
      <c r="E34" s="481"/>
      <c r="F34" s="481"/>
      <c r="G34" s="481"/>
      <c r="H34" s="481"/>
      <c r="I34" s="481"/>
      <c r="J34" s="481"/>
      <c r="K34" s="482"/>
      <c r="L34" s="173">
        <f>SUM(R27:R173)</f>
        <v>0</v>
      </c>
      <c r="M34" s="173">
        <f>SUM(T11:T173)</f>
        <v>0</v>
      </c>
      <c r="N34" s="173">
        <f>SUM(FringeTotal-LocalFringeTotal)</f>
        <v>0</v>
      </c>
      <c r="S34" s="176"/>
    </row>
    <row r="35" spans="1:19" ht="37.5" customHeight="1" x14ac:dyDescent="0.3">
      <c r="A35" s="480" t="s">
        <v>201</v>
      </c>
      <c r="B35" s="481"/>
      <c r="C35" s="481"/>
      <c r="D35" s="481"/>
      <c r="E35" s="481"/>
      <c r="F35" s="481"/>
      <c r="G35" s="481"/>
      <c r="H35" s="481"/>
      <c r="I35" s="481"/>
      <c r="J35" s="481"/>
      <c r="K35" s="482"/>
      <c r="L35" s="173">
        <f>SUM(SalaryTotal+FringeTotal)</f>
        <v>0</v>
      </c>
      <c r="M35" s="173">
        <f>SUM(LocalSalaryTotal+LocalFringeTotal)</f>
        <v>0</v>
      </c>
      <c r="N35" s="173">
        <f>SUM(PersonnelTotal-LocalGrandTotal)</f>
        <v>0</v>
      </c>
      <c r="S35" s="176"/>
    </row>
    <row r="36" spans="1:19" hidden="1" x14ac:dyDescent="0.3">
      <c r="A36" s="497"/>
      <c r="B36" s="498"/>
      <c r="C36" s="498"/>
      <c r="D36" s="498"/>
      <c r="E36" s="498"/>
      <c r="F36" s="498"/>
      <c r="G36" s="498"/>
      <c r="H36" s="498"/>
      <c r="I36" s="498"/>
      <c r="J36" s="498"/>
      <c r="K36" s="498"/>
      <c r="L36" s="498"/>
      <c r="M36" s="498"/>
      <c r="N36" s="499"/>
      <c r="S36" s="176"/>
    </row>
    <row r="37" spans="1:19" ht="15" thickBot="1" x14ac:dyDescent="0.35">
      <c r="A37" s="20" t="s">
        <v>34</v>
      </c>
      <c r="B37" s="21"/>
      <c r="C37" s="21"/>
      <c r="D37" s="21"/>
      <c r="E37" s="21"/>
      <c r="F37" s="21"/>
      <c r="G37" s="21"/>
      <c r="H37" s="21"/>
      <c r="I37" s="21"/>
      <c r="J37" s="21"/>
      <c r="K37" s="21"/>
      <c r="L37" s="21"/>
      <c r="M37" s="21"/>
      <c r="N37" s="22"/>
    </row>
    <row r="38" spans="1:19" ht="15" thickTop="1" x14ac:dyDescent="0.3">
      <c r="A38" s="477" t="s">
        <v>209</v>
      </c>
      <c r="B38" s="478"/>
      <c r="C38" s="478"/>
      <c r="D38" s="479"/>
      <c r="E38" s="477" t="s">
        <v>14</v>
      </c>
      <c r="F38" s="479"/>
      <c r="G38" s="478" t="s">
        <v>15</v>
      </c>
      <c r="H38" s="479"/>
      <c r="I38" s="477" t="s">
        <v>3</v>
      </c>
      <c r="J38" s="478"/>
      <c r="K38" s="478"/>
      <c r="L38" s="478"/>
      <c r="M38" s="478"/>
      <c r="N38" s="479"/>
    </row>
    <row r="39" spans="1:19" ht="26.25" customHeight="1" x14ac:dyDescent="0.3">
      <c r="A39" s="452" t="s">
        <v>24</v>
      </c>
      <c r="B39" s="453"/>
      <c r="C39" s="453"/>
      <c r="D39" s="454"/>
      <c r="E39" s="452" t="s">
        <v>210</v>
      </c>
      <c r="F39" s="454"/>
      <c r="G39" s="453" t="s">
        <v>191</v>
      </c>
      <c r="H39" s="454"/>
      <c r="I39" s="452" t="s">
        <v>28</v>
      </c>
      <c r="J39" s="453"/>
      <c r="K39" s="453"/>
      <c r="L39" s="453"/>
      <c r="M39" s="453"/>
      <c r="N39" s="454"/>
    </row>
    <row r="40" spans="1:19" ht="15" customHeight="1" x14ac:dyDescent="0.3">
      <c r="A40" s="492"/>
      <c r="B40" s="492"/>
      <c r="C40" s="492"/>
      <c r="D40" s="492"/>
      <c r="E40" s="493" t="s">
        <v>14</v>
      </c>
      <c r="F40" s="494"/>
      <c r="G40" s="493" t="s">
        <v>15</v>
      </c>
      <c r="H40" s="494"/>
      <c r="I40" s="458" t="s">
        <v>26</v>
      </c>
      <c r="J40" s="465" t="s">
        <v>71</v>
      </c>
      <c r="K40" s="458" t="s">
        <v>27</v>
      </c>
      <c r="L40" s="458" t="s">
        <v>75</v>
      </c>
      <c r="M40" s="465" t="s">
        <v>73</v>
      </c>
      <c r="N40" s="458" t="s">
        <v>51</v>
      </c>
    </row>
    <row r="41" spans="1:19" s="19" customFormat="1" ht="33.75" customHeight="1" x14ac:dyDescent="0.3">
      <c r="A41" s="492"/>
      <c r="B41" s="492"/>
      <c r="C41" s="492"/>
      <c r="D41" s="492"/>
      <c r="E41" s="495"/>
      <c r="F41" s="496"/>
      <c r="G41" s="495" t="s">
        <v>15</v>
      </c>
      <c r="H41" s="496"/>
      <c r="I41" s="459"/>
      <c r="J41" s="466"/>
      <c r="K41" s="459"/>
      <c r="L41" s="459"/>
      <c r="M41" s="466"/>
      <c r="N41" s="459"/>
      <c r="O41" s="187"/>
      <c r="P41" s="187"/>
      <c r="Q41" s="166"/>
      <c r="R41" s="166"/>
    </row>
    <row r="42" spans="1:19" s="19" customFormat="1" ht="20.100000000000001" hidden="1" customHeight="1" x14ac:dyDescent="0.3">
      <c r="A42" s="485"/>
      <c r="B42" s="485"/>
      <c r="C42" s="485"/>
      <c r="D42" s="485"/>
      <c r="E42" s="485"/>
      <c r="F42" s="485"/>
      <c r="G42" s="457" t="s">
        <v>194</v>
      </c>
      <c r="H42" s="457"/>
      <c r="I42" s="192"/>
      <c r="J42" s="461"/>
      <c r="K42" s="460"/>
      <c r="L42" s="467">
        <f>SUM(I42:I45)*K42</f>
        <v>0</v>
      </c>
      <c r="M42" s="503">
        <v>0</v>
      </c>
      <c r="N42" s="467">
        <f>IF(L42-M42&lt;0,0,L42-M42)</f>
        <v>0</v>
      </c>
      <c r="O42" s="187"/>
      <c r="P42" s="187"/>
      <c r="Q42" s="166"/>
      <c r="R42" s="166"/>
    </row>
    <row r="43" spans="1:19" s="19" customFormat="1" ht="20.100000000000001" hidden="1" customHeight="1" x14ac:dyDescent="0.3">
      <c r="A43" s="485"/>
      <c r="B43" s="485"/>
      <c r="C43" s="485"/>
      <c r="D43" s="485"/>
      <c r="E43" s="485"/>
      <c r="F43" s="485"/>
      <c r="G43" s="457" t="s">
        <v>195</v>
      </c>
      <c r="H43" s="457"/>
      <c r="I43" s="192"/>
      <c r="J43" s="461"/>
      <c r="K43" s="460"/>
      <c r="L43" s="467"/>
      <c r="M43" s="503"/>
      <c r="N43" s="467"/>
      <c r="O43" s="187"/>
      <c r="P43" s="187"/>
      <c r="Q43" s="166"/>
      <c r="R43" s="166"/>
    </row>
    <row r="44" spans="1:19" s="19" customFormat="1" ht="20.100000000000001" hidden="1" customHeight="1" x14ac:dyDescent="0.3">
      <c r="A44" s="485"/>
      <c r="B44" s="485"/>
      <c r="C44" s="485"/>
      <c r="D44" s="485"/>
      <c r="E44" s="485"/>
      <c r="F44" s="485"/>
      <c r="G44" s="457" t="s">
        <v>196</v>
      </c>
      <c r="H44" s="457"/>
      <c r="I44" s="192"/>
      <c r="J44" s="461"/>
      <c r="K44" s="460"/>
      <c r="L44" s="467"/>
      <c r="M44" s="503"/>
      <c r="N44" s="467"/>
      <c r="O44" s="187"/>
      <c r="P44" s="187"/>
      <c r="Q44" s="166"/>
      <c r="R44" s="166"/>
    </row>
    <row r="45" spans="1:19" s="19" customFormat="1" ht="20.100000000000001" hidden="1" customHeight="1" x14ac:dyDescent="0.3">
      <c r="A45" s="485"/>
      <c r="B45" s="485"/>
      <c r="C45" s="485"/>
      <c r="D45" s="485"/>
      <c r="E45" s="485"/>
      <c r="F45" s="485"/>
      <c r="G45" s="457" t="s">
        <v>197</v>
      </c>
      <c r="H45" s="457"/>
      <c r="I45" s="192"/>
      <c r="J45" s="461"/>
      <c r="K45" s="460"/>
      <c r="L45" s="467"/>
      <c r="M45" s="503"/>
      <c r="N45" s="467"/>
      <c r="O45" s="187"/>
      <c r="P45" s="187"/>
      <c r="Q45" s="166"/>
      <c r="R45" s="166"/>
    </row>
    <row r="46" spans="1:19" s="19" customFormat="1" ht="20.100000000000001" hidden="1" customHeight="1" x14ac:dyDescent="0.3">
      <c r="A46" s="195"/>
      <c r="B46" s="195"/>
      <c r="C46" s="195"/>
      <c r="D46" s="195"/>
      <c r="E46" s="195"/>
      <c r="F46" s="195"/>
      <c r="G46" s="202"/>
      <c r="H46" s="202"/>
      <c r="I46" s="203"/>
      <c r="J46" s="204"/>
      <c r="K46" s="205"/>
      <c r="L46" s="206"/>
      <c r="M46" s="206"/>
      <c r="N46" s="207"/>
      <c r="O46" s="187"/>
      <c r="P46" s="187"/>
      <c r="Q46" s="166"/>
      <c r="R46" s="166"/>
    </row>
    <row r="47" spans="1:19" s="19" customFormat="1" ht="20.100000000000001" hidden="1" customHeight="1" x14ac:dyDescent="0.3">
      <c r="A47" s="196"/>
      <c r="B47" s="196"/>
      <c r="C47" s="196"/>
      <c r="D47" s="196"/>
      <c r="E47" s="196"/>
      <c r="F47" s="196"/>
      <c r="G47" s="197"/>
      <c r="H47" s="197"/>
      <c r="I47" s="198"/>
      <c r="J47" s="199"/>
      <c r="K47" s="200"/>
      <c r="L47" s="201"/>
      <c r="M47" s="201"/>
      <c r="N47" s="208"/>
      <c r="O47" s="187"/>
      <c r="P47" s="187"/>
      <c r="Q47" s="166"/>
      <c r="R47" s="166"/>
    </row>
    <row r="48" spans="1:19" s="19" customFormat="1" ht="45" hidden="1" customHeight="1" x14ac:dyDescent="0.3">
      <c r="A48" s="81"/>
      <c r="B48" s="81"/>
      <c r="C48" s="81"/>
      <c r="D48" s="153"/>
      <c r="E48" s="153"/>
      <c r="F48" s="500"/>
      <c r="G48" s="501"/>
      <c r="H48" s="502"/>
      <c r="I48" s="156"/>
      <c r="J48" s="159"/>
      <c r="K48" s="84"/>
      <c r="L48" s="47">
        <v>0</v>
      </c>
      <c r="M48" s="154">
        <v>0</v>
      </c>
      <c r="N48" s="47">
        <v>0</v>
      </c>
      <c r="O48" s="187"/>
      <c r="P48" s="187"/>
      <c r="Q48" s="166"/>
      <c r="R48" s="166"/>
    </row>
    <row r="49" spans="1:18" x14ac:dyDescent="0.3">
      <c r="A49" s="474" t="s">
        <v>20</v>
      </c>
      <c r="B49" s="475"/>
      <c r="C49" s="475"/>
      <c r="D49" s="475"/>
      <c r="E49" s="475"/>
      <c r="F49" s="475"/>
      <c r="G49" s="475"/>
      <c r="H49" s="475"/>
      <c r="I49" s="475"/>
      <c r="J49" s="475"/>
      <c r="K49" s="476"/>
      <c r="L49" s="47">
        <f>SUM(L42:L48)</f>
        <v>0</v>
      </c>
      <c r="M49" s="47">
        <f>SUM(M42:M48)</f>
        <v>0</v>
      </c>
      <c r="N49" s="47">
        <f>SUM(L49-M49)</f>
        <v>0</v>
      </c>
    </row>
    <row r="50" spans="1:18" ht="22.5" customHeight="1" x14ac:dyDescent="0.3">
      <c r="A50" s="162" t="s">
        <v>240</v>
      </c>
      <c r="B50" s="162"/>
      <c r="C50" s="162"/>
      <c r="D50" s="254"/>
      <c r="E50" s="254"/>
      <c r="F50" s="254"/>
      <c r="G50" s="254"/>
      <c r="H50" s="254"/>
      <c r="I50" s="254"/>
      <c r="J50" s="254"/>
      <c r="K50" s="254"/>
      <c r="L50" s="55"/>
      <c r="M50" s="55"/>
      <c r="N50" s="56"/>
    </row>
    <row r="51" spans="1:18" ht="200.1" customHeight="1" x14ac:dyDescent="0.3">
      <c r="A51" s="433"/>
      <c r="B51" s="434"/>
      <c r="C51" s="434"/>
      <c r="D51" s="434"/>
      <c r="E51" s="434"/>
      <c r="F51" s="434"/>
      <c r="G51" s="434"/>
      <c r="H51" s="434"/>
      <c r="I51" s="434"/>
      <c r="J51" s="434"/>
      <c r="K51" s="434"/>
      <c r="L51" s="434"/>
      <c r="M51" s="434"/>
      <c r="N51" s="435"/>
    </row>
    <row r="52" spans="1:18" hidden="1" x14ac:dyDescent="0.3">
      <c r="A52" s="531"/>
      <c r="B52" s="532"/>
      <c r="C52" s="532"/>
      <c r="D52" s="532"/>
      <c r="E52" s="532"/>
      <c r="F52" s="532"/>
      <c r="G52" s="532"/>
      <c r="H52" s="532"/>
      <c r="I52" s="532"/>
      <c r="J52" s="532"/>
      <c r="K52" s="532"/>
      <c r="L52" s="532"/>
      <c r="M52" s="532"/>
      <c r="N52" s="533"/>
    </row>
    <row r="53" spans="1:18" ht="15" thickBot="1" x14ac:dyDescent="0.35">
      <c r="A53" s="20" t="s">
        <v>35</v>
      </c>
      <c r="B53" s="21"/>
      <c r="C53" s="21"/>
      <c r="D53" s="21"/>
      <c r="E53" s="21"/>
      <c r="F53" s="21"/>
      <c r="G53" s="21"/>
      <c r="H53" s="21"/>
      <c r="I53" s="21"/>
      <c r="J53" s="21"/>
      <c r="K53" s="21"/>
      <c r="L53" s="21"/>
      <c r="M53" s="21"/>
      <c r="N53" s="22"/>
      <c r="P53" s="245"/>
    </row>
    <row r="54" spans="1:18" ht="15" thickTop="1" x14ac:dyDescent="0.3">
      <c r="A54" s="449" t="s">
        <v>18</v>
      </c>
      <c r="B54" s="450"/>
      <c r="C54" s="450"/>
      <c r="D54" s="450"/>
      <c r="E54" s="451"/>
      <c r="F54" s="449" t="s">
        <v>3</v>
      </c>
      <c r="G54" s="450"/>
      <c r="H54" s="450"/>
      <c r="I54" s="450"/>
      <c r="J54" s="450"/>
      <c r="K54" s="450"/>
      <c r="L54" s="450"/>
      <c r="M54" s="450"/>
      <c r="N54" s="451"/>
    </row>
    <row r="55" spans="1:18" ht="30" customHeight="1" x14ac:dyDescent="0.3">
      <c r="A55" s="452" t="s">
        <v>29</v>
      </c>
      <c r="B55" s="453"/>
      <c r="C55" s="453"/>
      <c r="D55" s="453"/>
      <c r="E55" s="454"/>
      <c r="F55" s="452" t="s">
        <v>30</v>
      </c>
      <c r="G55" s="453"/>
      <c r="H55" s="453"/>
      <c r="I55" s="453"/>
      <c r="J55" s="453"/>
      <c r="K55" s="453"/>
      <c r="L55" s="453"/>
      <c r="M55" s="453"/>
      <c r="N55" s="454"/>
    </row>
    <row r="56" spans="1:18" ht="15" customHeight="1" x14ac:dyDescent="0.3">
      <c r="A56" s="504"/>
      <c r="B56" s="505"/>
      <c r="C56" s="505"/>
      <c r="D56" s="505"/>
      <c r="E56" s="506"/>
      <c r="F56" s="504" t="s">
        <v>31</v>
      </c>
      <c r="G56" s="505"/>
      <c r="H56" s="506"/>
      <c r="I56" s="522" t="s">
        <v>26</v>
      </c>
      <c r="J56" s="523"/>
      <c r="K56" s="524"/>
      <c r="L56" s="458" t="s">
        <v>75</v>
      </c>
      <c r="M56" s="465" t="s">
        <v>73</v>
      </c>
      <c r="N56" s="458" t="s">
        <v>51</v>
      </c>
    </row>
    <row r="57" spans="1:18" x14ac:dyDescent="0.3">
      <c r="A57" s="507"/>
      <c r="B57" s="508"/>
      <c r="C57" s="508"/>
      <c r="D57" s="508"/>
      <c r="E57" s="509"/>
      <c r="F57" s="507"/>
      <c r="G57" s="508"/>
      <c r="H57" s="509"/>
      <c r="I57" s="525"/>
      <c r="J57" s="526"/>
      <c r="K57" s="527"/>
      <c r="L57" s="459"/>
      <c r="M57" s="466"/>
      <c r="N57" s="459"/>
    </row>
    <row r="58" spans="1:18" ht="45.75" hidden="1" customHeight="1" x14ac:dyDescent="0.3">
      <c r="A58" s="486"/>
      <c r="B58" s="487"/>
      <c r="C58" s="487"/>
      <c r="D58" s="487"/>
      <c r="E58" s="488"/>
      <c r="F58" s="586"/>
      <c r="G58" s="586"/>
      <c r="H58" s="586"/>
      <c r="I58" s="534"/>
      <c r="J58" s="534"/>
      <c r="K58" s="534"/>
      <c r="L58" s="47">
        <f>CEILING(F58*I58,1)</f>
        <v>0</v>
      </c>
      <c r="M58" s="193">
        <v>0</v>
      </c>
      <c r="N58" s="47">
        <f>IF(L58-M58&lt;0,0,L58-M58)</f>
        <v>0</v>
      </c>
    </row>
    <row r="59" spans="1:18" hidden="1" x14ac:dyDescent="0.3">
      <c r="A59" s="213"/>
      <c r="B59" s="213"/>
      <c r="C59" s="213"/>
      <c r="D59" s="213"/>
      <c r="E59" s="213"/>
      <c r="F59" s="214"/>
      <c r="G59" s="214"/>
      <c r="H59" s="214"/>
      <c r="I59" s="215"/>
      <c r="J59" s="215"/>
      <c r="K59" s="215"/>
      <c r="L59" s="210"/>
      <c r="M59" s="210"/>
      <c r="N59" s="219"/>
      <c r="O59" s="166"/>
      <c r="P59" s="4"/>
      <c r="Q59" s="4"/>
      <c r="R59" s="4"/>
    </row>
    <row r="60" spans="1:18" hidden="1" x14ac:dyDescent="0.3">
      <c r="A60" s="216"/>
      <c r="B60" s="216"/>
      <c r="C60" s="216"/>
      <c r="D60" s="216"/>
      <c r="E60" s="216"/>
      <c r="F60" s="217"/>
      <c r="G60" s="217"/>
      <c r="H60" s="217"/>
      <c r="I60" s="218"/>
      <c r="J60" s="218"/>
      <c r="K60" s="218"/>
      <c r="L60" s="187"/>
      <c r="M60" s="187"/>
      <c r="N60" s="219"/>
      <c r="O60" s="166"/>
      <c r="P60" s="4"/>
      <c r="Q60" s="4"/>
      <c r="R60" s="4"/>
    </row>
    <row r="61" spans="1:18" hidden="1" x14ac:dyDescent="0.3">
      <c r="A61" s="216"/>
      <c r="B61" s="216"/>
      <c r="C61" s="216"/>
      <c r="D61" s="216"/>
      <c r="E61" s="216"/>
      <c r="F61" s="217"/>
      <c r="G61" s="217"/>
      <c r="H61" s="217"/>
      <c r="I61" s="218"/>
      <c r="J61" s="218"/>
      <c r="K61" s="218"/>
      <c r="L61" s="220">
        <v>0</v>
      </c>
      <c r="M61" s="243">
        <v>0</v>
      </c>
      <c r="N61" s="219"/>
      <c r="O61" s="166"/>
      <c r="P61" s="4"/>
      <c r="Q61" s="4"/>
      <c r="R61" s="4"/>
    </row>
    <row r="62" spans="1:18" x14ac:dyDescent="0.3">
      <c r="A62" s="474" t="s">
        <v>20</v>
      </c>
      <c r="B62" s="475"/>
      <c r="C62" s="475"/>
      <c r="D62" s="475"/>
      <c r="E62" s="475"/>
      <c r="F62" s="475"/>
      <c r="G62" s="475"/>
      <c r="H62" s="475"/>
      <c r="I62" s="475"/>
      <c r="J62" s="475"/>
      <c r="K62" s="476"/>
      <c r="L62" s="47">
        <f>SUM(L58:L61)</f>
        <v>0</v>
      </c>
      <c r="M62" s="47">
        <f>SUM(M58:M61)</f>
        <v>0</v>
      </c>
      <c r="N62" s="47">
        <f>SUM(L62-M62)</f>
        <v>0</v>
      </c>
    </row>
    <row r="63" spans="1:18" ht="22.5" customHeight="1" x14ac:dyDescent="0.3">
      <c r="A63" s="162" t="s">
        <v>203</v>
      </c>
      <c r="B63" s="162"/>
      <c r="C63" s="162"/>
      <c r="D63" s="152"/>
      <c r="E63" s="152"/>
      <c r="F63" s="152"/>
      <c r="G63" s="152"/>
      <c r="H63" s="152"/>
      <c r="I63" s="152"/>
      <c r="J63" s="152"/>
      <c r="K63" s="152"/>
      <c r="L63" s="55"/>
      <c r="M63" s="55"/>
      <c r="N63" s="56"/>
    </row>
    <row r="64" spans="1:18" ht="200.1" customHeight="1" x14ac:dyDescent="0.3">
      <c r="A64" s="433"/>
      <c r="B64" s="434"/>
      <c r="C64" s="434"/>
      <c r="D64" s="434"/>
      <c r="E64" s="434"/>
      <c r="F64" s="434"/>
      <c r="G64" s="434"/>
      <c r="H64" s="434"/>
      <c r="I64" s="434"/>
      <c r="J64" s="434"/>
      <c r="K64" s="434"/>
      <c r="L64" s="434"/>
      <c r="M64" s="434"/>
      <c r="N64" s="435"/>
    </row>
    <row r="65" spans="1:21" ht="16.5" customHeight="1" x14ac:dyDescent="0.3">
      <c r="A65" s="439"/>
      <c r="B65" s="440"/>
      <c r="C65" s="440"/>
      <c r="D65" s="440"/>
      <c r="E65" s="440"/>
      <c r="F65" s="440"/>
      <c r="G65" s="440"/>
      <c r="H65" s="440"/>
      <c r="I65" s="440"/>
      <c r="J65" s="440"/>
      <c r="K65" s="440"/>
      <c r="L65" s="440"/>
      <c r="M65" s="440"/>
      <c r="N65" s="441"/>
    </row>
    <row r="66" spans="1:21" ht="16.5" hidden="1" customHeight="1" x14ac:dyDescent="0.3">
      <c r="A66" s="531"/>
      <c r="B66" s="532"/>
      <c r="C66" s="532"/>
      <c r="D66" s="532"/>
      <c r="E66" s="532"/>
      <c r="F66" s="532"/>
      <c r="G66" s="532"/>
      <c r="H66" s="532"/>
      <c r="I66" s="532"/>
      <c r="J66" s="532"/>
      <c r="K66" s="532"/>
      <c r="L66" s="532"/>
      <c r="M66" s="532"/>
      <c r="N66" s="533"/>
    </row>
    <row r="67" spans="1:21" ht="15" thickBot="1" x14ac:dyDescent="0.35">
      <c r="A67" s="20" t="s">
        <v>37</v>
      </c>
      <c r="B67" s="21"/>
      <c r="C67" s="21"/>
      <c r="D67" s="21"/>
      <c r="E67" s="21"/>
      <c r="F67" s="21"/>
      <c r="G67" s="21"/>
      <c r="H67" s="21"/>
      <c r="I67" s="21"/>
      <c r="J67" s="21"/>
      <c r="K67" s="21"/>
      <c r="L67" s="21"/>
      <c r="M67" s="21"/>
      <c r="N67" s="22"/>
      <c r="U67" s="246"/>
    </row>
    <row r="68" spans="1:21" ht="15" thickTop="1" x14ac:dyDescent="0.3">
      <c r="A68" s="449" t="s">
        <v>16</v>
      </c>
      <c r="B68" s="450"/>
      <c r="C68" s="450"/>
      <c r="D68" s="450"/>
      <c r="E68" s="451"/>
      <c r="F68" s="449" t="s">
        <v>3</v>
      </c>
      <c r="G68" s="450"/>
      <c r="H68" s="450"/>
      <c r="I68" s="450"/>
      <c r="J68" s="450"/>
      <c r="K68" s="450"/>
      <c r="L68" s="450"/>
      <c r="M68" s="450"/>
      <c r="N68" s="451"/>
    </row>
    <row r="69" spans="1:21" ht="28.5" customHeight="1" x14ac:dyDescent="0.3">
      <c r="A69" s="452" t="s">
        <v>36</v>
      </c>
      <c r="B69" s="453"/>
      <c r="C69" s="453"/>
      <c r="D69" s="453"/>
      <c r="E69" s="454"/>
      <c r="F69" s="452" t="s">
        <v>38</v>
      </c>
      <c r="G69" s="453"/>
      <c r="H69" s="453"/>
      <c r="I69" s="453"/>
      <c r="J69" s="453"/>
      <c r="K69" s="453"/>
      <c r="L69" s="453"/>
      <c r="M69" s="453"/>
      <c r="N69" s="454"/>
    </row>
    <row r="70" spans="1:21" ht="15" customHeight="1" x14ac:dyDescent="0.3">
      <c r="A70" s="560"/>
      <c r="B70" s="561"/>
      <c r="C70" s="561"/>
      <c r="D70" s="561"/>
      <c r="E70" s="562"/>
      <c r="F70" s="504" t="s">
        <v>31</v>
      </c>
      <c r="G70" s="505"/>
      <c r="H70" s="506"/>
      <c r="I70" s="522" t="s">
        <v>26</v>
      </c>
      <c r="J70" s="523"/>
      <c r="K70" s="524"/>
      <c r="L70" s="458" t="s">
        <v>75</v>
      </c>
      <c r="M70" s="465" t="s">
        <v>73</v>
      </c>
      <c r="N70" s="458" t="s">
        <v>51</v>
      </c>
    </row>
    <row r="71" spans="1:21" x14ac:dyDescent="0.3">
      <c r="A71" s="563"/>
      <c r="B71" s="564"/>
      <c r="C71" s="564"/>
      <c r="D71" s="564"/>
      <c r="E71" s="565"/>
      <c r="F71" s="507"/>
      <c r="G71" s="508"/>
      <c r="H71" s="509"/>
      <c r="I71" s="525"/>
      <c r="J71" s="526"/>
      <c r="K71" s="527"/>
      <c r="L71" s="459"/>
      <c r="M71" s="466"/>
      <c r="N71" s="459"/>
    </row>
    <row r="72" spans="1:21" ht="30" hidden="1" customHeight="1" x14ac:dyDescent="0.3">
      <c r="A72" s="590"/>
      <c r="B72" s="591"/>
      <c r="C72" s="591"/>
      <c r="D72" s="591"/>
      <c r="E72" s="592"/>
      <c r="F72" s="586"/>
      <c r="G72" s="586"/>
      <c r="H72" s="586"/>
      <c r="I72" s="559"/>
      <c r="J72" s="559"/>
      <c r="K72" s="559"/>
      <c r="L72" s="209">
        <f>CEILING(F72*I72,1)</f>
        <v>0</v>
      </c>
      <c r="M72" s="194"/>
      <c r="N72" s="209">
        <f>IF(L72-M72&lt;0,0,L72-M72)</f>
        <v>0</v>
      </c>
    </row>
    <row r="73" spans="1:21" hidden="1" x14ac:dyDescent="0.3">
      <c r="A73" s="228"/>
      <c r="B73" s="228"/>
      <c r="C73" s="228"/>
      <c r="D73" s="228"/>
      <c r="E73" s="228"/>
      <c r="F73" s="228"/>
      <c r="G73" s="228"/>
      <c r="H73" s="228"/>
      <c r="I73" s="229"/>
      <c r="J73" s="229"/>
      <c r="K73" s="229"/>
      <c r="L73" s="187"/>
      <c r="M73" s="187"/>
      <c r="N73" s="219"/>
      <c r="O73" s="166"/>
      <c r="P73" s="4"/>
      <c r="Q73" s="4"/>
      <c r="R73" s="4"/>
    </row>
    <row r="74" spans="1:21" hidden="1" x14ac:dyDescent="0.3">
      <c r="A74" s="228"/>
      <c r="B74" s="228"/>
      <c r="C74" s="228"/>
      <c r="D74" s="228"/>
      <c r="E74" s="228"/>
      <c r="F74" s="228"/>
      <c r="G74" s="228"/>
      <c r="H74" s="228"/>
      <c r="I74" s="229"/>
      <c r="J74" s="229"/>
      <c r="K74" s="229"/>
      <c r="L74" s="187"/>
      <c r="M74" s="187"/>
      <c r="N74" s="219"/>
      <c r="O74" s="166"/>
      <c r="P74" s="4"/>
      <c r="Q74" s="4"/>
      <c r="R74" s="4"/>
    </row>
    <row r="75" spans="1:21" ht="30" hidden="1" customHeight="1" x14ac:dyDescent="0.3">
      <c r="A75" s="489"/>
      <c r="B75" s="490"/>
      <c r="C75" s="490"/>
      <c r="D75" s="491"/>
      <c r="E75" s="155"/>
      <c r="F75" s="573"/>
      <c r="G75" s="574"/>
      <c r="H75" s="575"/>
      <c r="I75" s="566"/>
      <c r="J75" s="567"/>
      <c r="K75" s="568"/>
      <c r="L75" s="47">
        <v>0</v>
      </c>
      <c r="M75" s="154">
        <v>0</v>
      </c>
      <c r="N75" s="47">
        <v>0</v>
      </c>
    </row>
    <row r="76" spans="1:21" x14ac:dyDescent="0.3">
      <c r="A76" s="474" t="s">
        <v>20</v>
      </c>
      <c r="B76" s="475"/>
      <c r="C76" s="475"/>
      <c r="D76" s="475"/>
      <c r="E76" s="475"/>
      <c r="F76" s="475"/>
      <c r="G76" s="475"/>
      <c r="H76" s="475"/>
      <c r="I76" s="475"/>
      <c r="J76" s="475"/>
      <c r="K76" s="476"/>
      <c r="L76" s="47">
        <f>SUM(L72:L75)</f>
        <v>0</v>
      </c>
      <c r="M76" s="47">
        <f>SUM(M72:M75)</f>
        <v>0</v>
      </c>
      <c r="N76" s="47">
        <f>SUM(L76-M76)</f>
        <v>0</v>
      </c>
    </row>
    <row r="77" spans="1:21" ht="22.5" customHeight="1" x14ac:dyDescent="0.3">
      <c r="A77" s="162" t="s">
        <v>204</v>
      </c>
      <c r="B77" s="162"/>
      <c r="C77" s="162"/>
      <c r="D77" s="152"/>
      <c r="E77" s="152"/>
      <c r="F77" s="152"/>
      <c r="G77" s="152"/>
      <c r="H77" s="152"/>
      <c r="I77" s="152"/>
      <c r="J77" s="152"/>
      <c r="K77" s="152"/>
      <c r="L77" s="55"/>
      <c r="M77" s="55"/>
      <c r="N77" s="56"/>
    </row>
    <row r="78" spans="1:21" ht="200.1" customHeight="1" x14ac:dyDescent="0.3">
      <c r="A78" s="433"/>
      <c r="B78" s="434"/>
      <c r="C78" s="434"/>
      <c r="D78" s="434"/>
      <c r="E78" s="434"/>
      <c r="F78" s="434"/>
      <c r="G78" s="434"/>
      <c r="H78" s="434"/>
      <c r="I78" s="434"/>
      <c r="J78" s="434"/>
      <c r="K78" s="434"/>
      <c r="L78" s="434"/>
      <c r="M78" s="434"/>
      <c r="N78" s="435"/>
    </row>
    <row r="79" spans="1:21" ht="16.5" customHeight="1" x14ac:dyDescent="0.3">
      <c r="A79" s="439"/>
      <c r="B79" s="440"/>
      <c r="C79" s="440"/>
      <c r="D79" s="440"/>
      <c r="E79" s="440"/>
      <c r="F79" s="440"/>
      <c r="G79" s="440"/>
      <c r="H79" s="440"/>
      <c r="I79" s="440"/>
      <c r="J79" s="440"/>
      <c r="K79" s="440"/>
      <c r="L79" s="440"/>
      <c r="M79" s="440"/>
      <c r="N79" s="441"/>
    </row>
    <row r="80" spans="1:21" ht="15" thickBot="1" x14ac:dyDescent="0.35">
      <c r="A80" s="20" t="s">
        <v>39</v>
      </c>
      <c r="B80" s="21"/>
      <c r="C80" s="21"/>
      <c r="D80" s="21"/>
      <c r="E80" s="21"/>
      <c r="F80" s="21"/>
      <c r="G80" s="21"/>
      <c r="H80" s="21"/>
      <c r="I80" s="21"/>
      <c r="J80" s="21"/>
      <c r="K80" s="21"/>
      <c r="L80" s="21"/>
      <c r="M80" s="21"/>
      <c r="N80" s="22"/>
    </row>
    <row r="81" spans="1:18" ht="16.5" hidden="1" customHeight="1" x14ac:dyDescent="0.3">
      <c r="A81" s="587"/>
      <c r="B81" s="588"/>
      <c r="C81" s="588"/>
      <c r="D81" s="588"/>
      <c r="E81" s="588"/>
      <c r="F81" s="588"/>
      <c r="G81" s="588"/>
      <c r="H81" s="588"/>
      <c r="I81" s="588"/>
      <c r="J81" s="588"/>
      <c r="K81" s="588"/>
      <c r="L81" s="588"/>
      <c r="M81" s="588"/>
      <c r="N81" s="589"/>
    </row>
    <row r="82" spans="1:18" ht="16.5" hidden="1" customHeight="1" thickTop="1" x14ac:dyDescent="0.3">
      <c r="A82" s="531"/>
      <c r="B82" s="532"/>
      <c r="C82" s="532"/>
      <c r="D82" s="532"/>
      <c r="E82" s="532"/>
      <c r="F82" s="532"/>
      <c r="G82" s="532"/>
      <c r="H82" s="532"/>
      <c r="I82" s="532"/>
      <c r="J82" s="532"/>
      <c r="K82" s="532"/>
      <c r="L82" s="532"/>
      <c r="M82" s="532"/>
      <c r="N82" s="533"/>
    </row>
    <row r="83" spans="1:18" ht="15.6" thickTop="1" thickBot="1" x14ac:dyDescent="0.35">
      <c r="A83" s="445" t="s">
        <v>291</v>
      </c>
      <c r="B83" s="446"/>
      <c r="C83" s="446"/>
      <c r="D83" s="446"/>
      <c r="E83" s="21"/>
      <c r="F83" s="21"/>
      <c r="G83" s="21"/>
      <c r="H83" s="21"/>
      <c r="I83" s="21"/>
      <c r="J83" s="21"/>
      <c r="K83" s="21"/>
      <c r="L83" s="21"/>
      <c r="M83" s="21"/>
      <c r="N83" s="22"/>
    </row>
    <row r="84" spans="1:18" ht="15" thickTop="1" x14ac:dyDescent="0.3">
      <c r="A84" s="449" t="s">
        <v>292</v>
      </c>
      <c r="B84" s="450"/>
      <c r="C84" s="450"/>
      <c r="D84" s="450"/>
      <c r="E84" s="450"/>
      <c r="F84" s="450"/>
      <c r="G84" s="450"/>
      <c r="H84" s="450"/>
      <c r="I84" s="450"/>
      <c r="J84" s="450"/>
      <c r="K84" s="450"/>
      <c r="L84" s="450"/>
      <c r="M84" s="450"/>
      <c r="N84" s="451"/>
    </row>
    <row r="85" spans="1:18" ht="26.25" customHeight="1" x14ac:dyDescent="0.3">
      <c r="A85" s="469" t="s">
        <v>293</v>
      </c>
      <c r="B85" s="470"/>
      <c r="C85" s="470"/>
      <c r="D85" s="470"/>
      <c r="E85" s="470"/>
      <c r="F85" s="470"/>
      <c r="G85" s="470"/>
      <c r="H85" s="470"/>
      <c r="I85" s="470"/>
      <c r="J85" s="470"/>
      <c r="K85" s="470"/>
      <c r="L85" s="470"/>
      <c r="M85" s="470"/>
      <c r="N85" s="471"/>
    </row>
    <row r="86" spans="1:18" x14ac:dyDescent="0.3">
      <c r="A86" s="576" t="s">
        <v>19</v>
      </c>
      <c r="B86" s="577"/>
      <c r="C86" s="578"/>
      <c r="D86" s="576" t="s">
        <v>294</v>
      </c>
      <c r="E86" s="577"/>
      <c r="F86" s="577"/>
      <c r="G86" s="578"/>
      <c r="H86" s="576" t="s">
        <v>297</v>
      </c>
      <c r="I86" s="577"/>
      <c r="J86" s="577"/>
      <c r="K86" s="578"/>
      <c r="L86" s="582" t="s">
        <v>3</v>
      </c>
      <c r="M86" s="583"/>
      <c r="N86" s="584"/>
    </row>
    <row r="87" spans="1:18" ht="61.2" customHeight="1" x14ac:dyDescent="0.3">
      <c r="A87" s="579" t="s">
        <v>296</v>
      </c>
      <c r="B87" s="580"/>
      <c r="C87" s="581"/>
      <c r="D87" s="579" t="s">
        <v>295</v>
      </c>
      <c r="E87" s="580"/>
      <c r="F87" s="580"/>
      <c r="G87" s="581"/>
      <c r="H87" s="452" t="s">
        <v>298</v>
      </c>
      <c r="I87" s="453"/>
      <c r="J87" s="453"/>
      <c r="K87" s="454"/>
      <c r="L87" s="452" t="s">
        <v>223</v>
      </c>
      <c r="M87" s="453"/>
      <c r="N87" s="454"/>
    </row>
    <row r="88" spans="1:18" ht="15" customHeight="1" x14ac:dyDescent="0.3">
      <c r="A88" s="560"/>
      <c r="B88" s="561"/>
      <c r="C88" s="561"/>
      <c r="D88" s="561"/>
      <c r="E88" s="561"/>
      <c r="F88" s="561"/>
      <c r="G88" s="561"/>
      <c r="H88" s="561"/>
      <c r="I88" s="561"/>
      <c r="J88" s="561"/>
      <c r="K88" s="562"/>
      <c r="L88" s="458" t="s">
        <v>75</v>
      </c>
      <c r="M88" s="465" t="s">
        <v>73</v>
      </c>
      <c r="N88" s="458" t="s">
        <v>51</v>
      </c>
    </row>
    <row r="89" spans="1:18" x14ac:dyDescent="0.3">
      <c r="A89" s="563"/>
      <c r="B89" s="564"/>
      <c r="C89" s="564"/>
      <c r="D89" s="564"/>
      <c r="E89" s="564"/>
      <c r="F89" s="564"/>
      <c r="G89" s="564"/>
      <c r="H89" s="564"/>
      <c r="I89" s="564"/>
      <c r="J89" s="564"/>
      <c r="K89" s="565"/>
      <c r="L89" s="459"/>
      <c r="M89" s="466"/>
      <c r="N89" s="459"/>
    </row>
    <row r="90" spans="1:18" ht="30" hidden="1" customHeight="1" x14ac:dyDescent="0.3">
      <c r="A90" s="511"/>
      <c r="B90" s="512"/>
      <c r="C90" s="513"/>
      <c r="D90" s="511"/>
      <c r="E90" s="512"/>
      <c r="F90" s="512"/>
      <c r="G90" s="513"/>
      <c r="H90" s="511"/>
      <c r="I90" s="512"/>
      <c r="J90" s="512"/>
      <c r="K90" s="513"/>
      <c r="L90" s="240">
        <v>0</v>
      </c>
      <c r="M90" s="194">
        <v>0</v>
      </c>
      <c r="N90" s="209">
        <f>IF(L90-M90&lt;0,0,L90-M90)</f>
        <v>0</v>
      </c>
    </row>
    <row r="91" spans="1:18" hidden="1" x14ac:dyDescent="0.3">
      <c r="A91" s="511"/>
      <c r="B91" s="512"/>
      <c r="C91" s="513"/>
      <c r="D91" s="511"/>
      <c r="E91" s="512"/>
      <c r="F91" s="512"/>
      <c r="G91" s="513"/>
      <c r="H91" s="511"/>
      <c r="I91" s="512"/>
      <c r="J91" s="512"/>
      <c r="K91" s="513"/>
      <c r="L91" s="215"/>
      <c r="M91" s="227"/>
      <c r="N91" s="211"/>
      <c r="P91" s="166"/>
      <c r="R91" s="4"/>
    </row>
    <row r="92" spans="1:18" ht="30" hidden="1" customHeight="1" x14ac:dyDescent="0.3">
      <c r="A92" s="511"/>
      <c r="B92" s="512"/>
      <c r="C92" s="513"/>
      <c r="D92" s="511"/>
      <c r="E92" s="512"/>
      <c r="F92" s="512"/>
      <c r="G92" s="513"/>
      <c r="H92" s="511"/>
      <c r="I92" s="512"/>
      <c r="J92" s="512"/>
      <c r="K92" s="513"/>
      <c r="L92" s="285">
        <v>0</v>
      </c>
      <c r="M92" s="286">
        <v>0</v>
      </c>
      <c r="N92" s="284">
        <f>IF(L92-M92&lt;0,0,L92-M92)</f>
        <v>0</v>
      </c>
    </row>
    <row r="93" spans="1:18" ht="30" customHeight="1" x14ac:dyDescent="0.3">
      <c r="A93" s="511"/>
      <c r="B93" s="512"/>
      <c r="C93" s="513"/>
      <c r="D93" s="511"/>
      <c r="E93" s="512"/>
      <c r="F93" s="512"/>
      <c r="G93" s="513"/>
      <c r="H93" s="511"/>
      <c r="I93" s="512"/>
      <c r="J93" s="512"/>
      <c r="K93" s="513"/>
      <c r="L93" s="285">
        <v>0</v>
      </c>
      <c r="M93" s="286">
        <v>0</v>
      </c>
      <c r="N93" s="284">
        <f>IF(L93-M93&lt;0,0,L93-M93)</f>
        <v>0</v>
      </c>
    </row>
    <row r="94" spans="1:18" hidden="1" x14ac:dyDescent="0.3">
      <c r="A94" s="511"/>
      <c r="B94" s="512"/>
      <c r="C94" s="513"/>
      <c r="D94" s="511"/>
      <c r="E94" s="512"/>
      <c r="F94" s="512"/>
      <c r="G94" s="513"/>
      <c r="H94" s="511"/>
      <c r="I94" s="512"/>
      <c r="J94" s="512"/>
      <c r="K94" s="513"/>
      <c r="L94" s="215"/>
      <c r="M94" s="227"/>
      <c r="N94" s="212"/>
      <c r="P94" s="166"/>
      <c r="R94" s="4"/>
    </row>
    <row r="95" spans="1:18" hidden="1" x14ac:dyDescent="0.3">
      <c r="A95" s="511"/>
      <c r="B95" s="512"/>
      <c r="C95" s="513"/>
      <c r="D95" s="511"/>
      <c r="E95" s="512"/>
      <c r="F95" s="512"/>
      <c r="G95" s="513"/>
      <c r="H95" s="511"/>
      <c r="I95" s="512"/>
      <c r="J95" s="512"/>
      <c r="K95" s="513"/>
      <c r="L95" s="215">
        <v>0</v>
      </c>
      <c r="M95" s="227"/>
      <c r="N95" s="212"/>
      <c r="P95" s="166"/>
      <c r="R95" s="4"/>
    </row>
    <row r="96" spans="1:18" x14ac:dyDescent="0.3">
      <c r="A96" s="474" t="s">
        <v>20</v>
      </c>
      <c r="B96" s="475"/>
      <c r="C96" s="475"/>
      <c r="D96" s="475"/>
      <c r="E96" s="475"/>
      <c r="F96" s="475"/>
      <c r="G96" s="475"/>
      <c r="H96" s="475"/>
      <c r="I96" s="475"/>
      <c r="J96" s="475"/>
      <c r="K96" s="476"/>
      <c r="L96" s="209">
        <f>SUM(L90:L95)</f>
        <v>0</v>
      </c>
      <c r="M96" s="209">
        <f>SUM(M90:M95)</f>
        <v>0</v>
      </c>
      <c r="N96" s="209">
        <f>SUM(L96-M96)</f>
        <v>0</v>
      </c>
    </row>
    <row r="97" spans="1:18" ht="15" hidden="1" thickBot="1" x14ac:dyDescent="0.35">
      <c r="A97" s="569"/>
      <c r="B97" s="570"/>
      <c r="C97" s="570"/>
      <c r="D97" s="570"/>
      <c r="E97" s="570"/>
      <c r="F97" s="570"/>
      <c r="G97" s="570"/>
      <c r="H97" s="570"/>
      <c r="I97" s="570"/>
      <c r="J97" s="570"/>
      <c r="K97" s="570"/>
      <c r="L97" s="570"/>
      <c r="M97" s="570"/>
      <c r="N97" s="572"/>
    </row>
    <row r="98" spans="1:18" ht="15" hidden="1" thickBot="1" x14ac:dyDescent="0.35">
      <c r="A98" s="569"/>
      <c r="B98" s="570"/>
      <c r="C98" s="570"/>
      <c r="D98" s="570"/>
      <c r="E98" s="570"/>
      <c r="F98" s="570"/>
      <c r="G98" s="571"/>
      <c r="H98" s="571"/>
      <c r="I98" s="570"/>
      <c r="J98" s="570"/>
      <c r="K98" s="570"/>
      <c r="L98" s="570"/>
      <c r="M98" s="570"/>
      <c r="N98" s="572"/>
    </row>
    <row r="99" spans="1:18" ht="25.5" customHeight="1" x14ac:dyDescent="0.3">
      <c r="A99" s="162" t="s">
        <v>307</v>
      </c>
      <c r="B99" s="162"/>
      <c r="C99" s="162"/>
      <c r="D99" s="281"/>
      <c r="E99" s="281"/>
      <c r="F99" s="281"/>
      <c r="G99" s="281"/>
      <c r="H99" s="281"/>
      <c r="I99" s="281"/>
      <c r="J99" s="281"/>
      <c r="K99" s="281"/>
      <c r="L99" s="55"/>
      <c r="M99" s="55"/>
      <c r="N99" s="56"/>
    </row>
    <row r="100" spans="1:18" ht="169.5" customHeight="1" thickBot="1" x14ac:dyDescent="0.35">
      <c r="A100" s="433"/>
      <c r="B100" s="434"/>
      <c r="C100" s="434"/>
      <c r="D100" s="434"/>
      <c r="E100" s="434"/>
      <c r="F100" s="434"/>
      <c r="G100" s="434"/>
      <c r="H100" s="434"/>
      <c r="I100" s="434"/>
      <c r="J100" s="434"/>
      <c r="K100" s="434"/>
      <c r="L100" s="434"/>
      <c r="M100" s="434"/>
      <c r="N100" s="435"/>
    </row>
    <row r="101" spans="1:18" ht="15" thickTop="1" x14ac:dyDescent="0.3">
      <c r="A101" s="449" t="s">
        <v>299</v>
      </c>
      <c r="B101" s="450"/>
      <c r="C101" s="450"/>
      <c r="D101" s="450"/>
      <c r="E101" s="450"/>
      <c r="F101" s="450"/>
      <c r="G101" s="450"/>
      <c r="H101" s="450"/>
      <c r="I101" s="450"/>
      <c r="J101" s="450"/>
      <c r="K101" s="450"/>
      <c r="L101" s="450"/>
      <c r="M101" s="450"/>
      <c r="N101" s="451"/>
    </row>
    <row r="102" spans="1:18" x14ac:dyDescent="0.3">
      <c r="A102" s="469" t="s">
        <v>228</v>
      </c>
      <c r="B102" s="470"/>
      <c r="C102" s="470"/>
      <c r="D102" s="470"/>
      <c r="E102" s="470"/>
      <c r="F102" s="470"/>
      <c r="G102" s="470"/>
      <c r="H102" s="470"/>
      <c r="I102" s="470"/>
      <c r="J102" s="470"/>
      <c r="K102" s="470"/>
      <c r="L102" s="470"/>
      <c r="M102" s="470"/>
      <c r="N102" s="471"/>
    </row>
    <row r="103" spans="1:18" x14ac:dyDescent="0.3">
      <c r="A103" s="603" t="s">
        <v>13</v>
      </c>
      <c r="B103" s="447"/>
      <c r="C103" s="447"/>
      <c r="D103" s="448"/>
      <c r="E103" s="603" t="s">
        <v>14</v>
      </c>
      <c r="F103" s="448"/>
      <c r="G103" s="603" t="s">
        <v>15</v>
      </c>
      <c r="H103" s="448"/>
      <c r="I103" s="447" t="s">
        <v>3</v>
      </c>
      <c r="J103" s="447"/>
      <c r="K103" s="447"/>
      <c r="L103" s="447"/>
      <c r="M103" s="447"/>
      <c r="N103" s="448"/>
    </row>
    <row r="104" spans="1:18" ht="29.25" customHeight="1" x14ac:dyDescent="0.3">
      <c r="A104" s="452" t="s">
        <v>24</v>
      </c>
      <c r="B104" s="453"/>
      <c r="C104" s="453"/>
      <c r="D104" s="454"/>
      <c r="E104" s="452" t="s">
        <v>210</v>
      </c>
      <c r="F104" s="454"/>
      <c r="G104" s="452" t="s">
        <v>25</v>
      </c>
      <c r="H104" s="454"/>
      <c r="I104" s="453" t="s">
        <v>28</v>
      </c>
      <c r="J104" s="453"/>
      <c r="K104" s="453"/>
      <c r="L104" s="453"/>
      <c r="M104" s="453"/>
      <c r="N104" s="454"/>
    </row>
    <row r="105" spans="1:18" s="19" customFormat="1" ht="33.75" customHeight="1" x14ac:dyDescent="0.3">
      <c r="A105" s="492"/>
      <c r="B105" s="492"/>
      <c r="C105" s="492"/>
      <c r="D105" s="492"/>
      <c r="E105" s="492"/>
      <c r="F105" s="492"/>
      <c r="G105" s="492"/>
      <c r="H105" s="492"/>
      <c r="I105" s="458" t="s">
        <v>26</v>
      </c>
      <c r="J105" s="465" t="s">
        <v>71</v>
      </c>
      <c r="K105" s="458" t="s">
        <v>27</v>
      </c>
      <c r="L105" s="458" t="s">
        <v>75</v>
      </c>
      <c r="M105" s="465" t="s">
        <v>73</v>
      </c>
      <c r="N105" s="458" t="s">
        <v>51</v>
      </c>
      <c r="O105" s="187"/>
      <c r="P105" s="187"/>
      <c r="Q105" s="166"/>
      <c r="R105" s="166"/>
    </row>
    <row r="106" spans="1:18" s="19" customFormat="1" x14ac:dyDescent="0.3">
      <c r="A106" s="492"/>
      <c r="B106" s="492"/>
      <c r="C106" s="492"/>
      <c r="D106" s="492"/>
      <c r="E106" s="492"/>
      <c r="F106" s="492"/>
      <c r="G106" s="492"/>
      <c r="H106" s="492"/>
      <c r="I106" s="459"/>
      <c r="J106" s="466"/>
      <c r="K106" s="459"/>
      <c r="L106" s="459"/>
      <c r="M106" s="466"/>
      <c r="N106" s="459"/>
      <c r="O106" s="187"/>
      <c r="P106" s="187"/>
      <c r="Q106" s="166"/>
      <c r="R106" s="166"/>
    </row>
    <row r="107" spans="1:18" s="19" customFormat="1" ht="20.100000000000001" hidden="1" customHeight="1" x14ac:dyDescent="0.3">
      <c r="A107" s="604"/>
      <c r="B107" s="605"/>
      <c r="C107" s="605"/>
      <c r="D107" s="606"/>
      <c r="E107" s="604"/>
      <c r="F107" s="606"/>
      <c r="G107" s="457" t="s">
        <v>194</v>
      </c>
      <c r="H107" s="457"/>
      <c r="I107" s="225"/>
      <c r="J107" s="461"/>
      <c r="K107" s="460"/>
      <c r="L107" s="467">
        <f>SUM(I107:I110)*K107</f>
        <v>0</v>
      </c>
      <c r="M107" s="468">
        <v>0</v>
      </c>
      <c r="N107" s="467">
        <f>IF(L107-M110&lt;0,0,L107-M110)</f>
        <v>0</v>
      </c>
      <c r="O107" s="187"/>
      <c r="P107" s="187"/>
      <c r="Q107" s="166"/>
      <c r="R107" s="166"/>
    </row>
    <row r="108" spans="1:18" s="19" customFormat="1" ht="20.100000000000001" hidden="1" customHeight="1" x14ac:dyDescent="0.3">
      <c r="A108" s="607"/>
      <c r="B108" s="608"/>
      <c r="C108" s="608"/>
      <c r="D108" s="609"/>
      <c r="E108" s="607"/>
      <c r="F108" s="609"/>
      <c r="G108" s="457" t="s">
        <v>195</v>
      </c>
      <c r="H108" s="457"/>
      <c r="I108" s="225"/>
      <c r="J108" s="461"/>
      <c r="K108" s="460"/>
      <c r="L108" s="467"/>
      <c r="M108" s="468"/>
      <c r="N108" s="467"/>
      <c r="O108" s="187"/>
      <c r="P108" s="187"/>
      <c r="Q108" s="166"/>
      <c r="R108" s="166"/>
    </row>
    <row r="109" spans="1:18" s="19" customFormat="1" ht="20.100000000000001" hidden="1" customHeight="1" x14ac:dyDescent="0.3">
      <c r="A109" s="607"/>
      <c r="B109" s="608"/>
      <c r="C109" s="608"/>
      <c r="D109" s="609"/>
      <c r="E109" s="607"/>
      <c r="F109" s="609"/>
      <c r="G109" s="457" t="s">
        <v>196</v>
      </c>
      <c r="H109" s="457"/>
      <c r="I109" s="225"/>
      <c r="J109" s="461"/>
      <c r="K109" s="460"/>
      <c r="L109" s="467"/>
      <c r="M109" s="468"/>
      <c r="N109" s="467"/>
      <c r="O109" s="187"/>
      <c r="P109" s="187"/>
      <c r="Q109" s="166"/>
      <c r="R109" s="166"/>
    </row>
    <row r="110" spans="1:18" s="19" customFormat="1" ht="20.100000000000001" hidden="1" customHeight="1" x14ac:dyDescent="0.3">
      <c r="A110" s="610"/>
      <c r="B110" s="611"/>
      <c r="C110" s="611"/>
      <c r="D110" s="612"/>
      <c r="E110" s="610"/>
      <c r="F110" s="612"/>
      <c r="G110" s="457" t="s">
        <v>197</v>
      </c>
      <c r="H110" s="457"/>
      <c r="I110" s="225"/>
      <c r="J110" s="461"/>
      <c r="K110" s="460"/>
      <c r="L110" s="467"/>
      <c r="M110" s="468"/>
      <c r="N110" s="467"/>
      <c r="O110" s="187"/>
      <c r="P110" s="166"/>
      <c r="Q110" s="166"/>
    </row>
    <row r="111" spans="1:18" s="19" customFormat="1" ht="20.100000000000001" hidden="1" customHeight="1" x14ac:dyDescent="0.3">
      <c r="A111" s="230"/>
      <c r="B111" s="230"/>
      <c r="C111" s="230"/>
      <c r="D111" s="230"/>
      <c r="E111" s="230"/>
      <c r="F111" s="230"/>
      <c r="G111" s="231"/>
      <c r="H111" s="231"/>
      <c r="I111" s="229"/>
      <c r="J111" s="232"/>
      <c r="K111" s="233"/>
      <c r="L111" s="186"/>
      <c r="M111" s="186"/>
      <c r="N111" s="235"/>
      <c r="O111" s="166"/>
      <c r="P111" s="166"/>
    </row>
    <row r="112" spans="1:18" s="19" customFormat="1" ht="20.100000000000001" customHeight="1" x14ac:dyDescent="0.3">
      <c r="A112" s="456"/>
      <c r="B112" s="456"/>
      <c r="C112" s="456"/>
      <c r="D112" s="456"/>
      <c r="E112" s="456"/>
      <c r="F112" s="456"/>
      <c r="G112" s="455"/>
      <c r="H112" s="455"/>
      <c r="I112" s="296"/>
      <c r="J112" s="309"/>
      <c r="K112" s="308"/>
      <c r="L112" s="303">
        <f>SUM(I112:I112)*K112</f>
        <v>0</v>
      </c>
      <c r="M112" s="304">
        <v>0</v>
      </c>
      <c r="N112" s="303">
        <f>IF(L112-M112&lt;0,0,L112-M112)</f>
        <v>0</v>
      </c>
      <c r="O112" s="187"/>
      <c r="P112" s="187"/>
      <c r="Q112" s="166"/>
      <c r="R112" s="166"/>
    </row>
    <row r="113" spans="1:18" s="19" customFormat="1" hidden="1" x14ac:dyDescent="0.3">
      <c r="A113" s="234"/>
      <c r="B113" s="234"/>
      <c r="C113" s="234"/>
      <c r="D113" s="234"/>
      <c r="E113" s="234"/>
      <c r="F113" s="234"/>
      <c r="G113" s="231"/>
      <c r="H113" s="231"/>
      <c r="I113" s="229"/>
      <c r="J113" s="232"/>
      <c r="K113" s="233"/>
      <c r="L113" s="186"/>
      <c r="M113" s="186"/>
      <c r="N113" s="235"/>
      <c r="O113" s="187"/>
      <c r="P113" s="187"/>
      <c r="Q113" s="166"/>
      <c r="R113" s="166"/>
    </row>
    <row r="114" spans="1:18" s="19" customFormat="1" hidden="1" x14ac:dyDescent="0.3">
      <c r="A114" s="234"/>
      <c r="B114" s="234"/>
      <c r="C114" s="234"/>
      <c r="D114" s="234"/>
      <c r="E114" s="234"/>
      <c r="F114" s="234"/>
      <c r="G114" s="231"/>
      <c r="H114" s="231"/>
      <c r="I114" s="229"/>
      <c r="J114" s="232"/>
      <c r="K114" s="233"/>
      <c r="L114" s="186">
        <v>0</v>
      </c>
      <c r="M114" s="186">
        <v>0</v>
      </c>
      <c r="N114" s="235"/>
      <c r="O114" s="187"/>
      <c r="P114" s="187"/>
      <c r="Q114" s="166"/>
      <c r="R114" s="166"/>
    </row>
    <row r="115" spans="1:18" ht="22.5" customHeight="1" x14ac:dyDescent="0.3">
      <c r="A115" s="585" t="s">
        <v>20</v>
      </c>
      <c r="B115" s="585"/>
      <c r="C115" s="585"/>
      <c r="D115" s="585"/>
      <c r="E115" s="585"/>
      <c r="F115" s="585"/>
      <c r="G115" s="585"/>
      <c r="H115" s="585"/>
      <c r="I115" s="585"/>
      <c r="J115" s="585"/>
      <c r="K115" s="585"/>
      <c r="L115" s="220">
        <f>SUM(L107:L114)</f>
        <v>0</v>
      </c>
      <c r="M115" s="220">
        <f>SUM(M107:M114)</f>
        <v>0</v>
      </c>
      <c r="N115" s="220">
        <f>SUM(L115-M115)</f>
        <v>0</v>
      </c>
    </row>
    <row r="116" spans="1:18" ht="15" hidden="1" thickBot="1" x14ac:dyDescent="0.35">
      <c r="A116" s="462"/>
      <c r="B116" s="463"/>
      <c r="C116" s="463"/>
      <c r="D116" s="463"/>
      <c r="E116" s="463"/>
      <c r="F116" s="463"/>
      <c r="G116" s="463"/>
      <c r="H116" s="463"/>
      <c r="I116" s="463"/>
      <c r="J116" s="463"/>
      <c r="K116" s="463"/>
      <c r="L116" s="463"/>
      <c r="M116" s="463"/>
      <c r="N116" s="464"/>
    </row>
    <row r="117" spans="1:18" ht="15" thickBot="1" x14ac:dyDescent="0.35">
      <c r="A117" s="445" t="s">
        <v>300</v>
      </c>
      <c r="B117" s="446"/>
      <c r="C117" s="446"/>
      <c r="D117" s="446"/>
      <c r="E117" s="282"/>
      <c r="F117" s="282"/>
      <c r="G117" s="282"/>
      <c r="H117" s="282"/>
      <c r="I117" s="282"/>
      <c r="J117" s="282"/>
      <c r="K117" s="282"/>
      <c r="L117" s="282"/>
      <c r="M117" s="282"/>
      <c r="N117" s="22"/>
    </row>
    <row r="118" spans="1:18" ht="15" thickTop="1" x14ac:dyDescent="0.3">
      <c r="A118" s="449" t="s">
        <v>301</v>
      </c>
      <c r="B118" s="450"/>
      <c r="C118" s="450"/>
      <c r="D118" s="450"/>
      <c r="E118" s="450"/>
      <c r="F118" s="450"/>
      <c r="G118" s="450"/>
      <c r="H118" s="450"/>
      <c r="I118" s="450"/>
      <c r="J118" s="450"/>
      <c r="K118" s="450"/>
      <c r="L118" s="450"/>
      <c r="M118" s="450"/>
      <c r="N118" s="451"/>
    </row>
    <row r="119" spans="1:18" ht="26.25" customHeight="1" x14ac:dyDescent="0.3">
      <c r="A119" s="469" t="s">
        <v>302</v>
      </c>
      <c r="B119" s="470"/>
      <c r="C119" s="470"/>
      <c r="D119" s="470"/>
      <c r="E119" s="470"/>
      <c r="F119" s="470"/>
      <c r="G119" s="470"/>
      <c r="H119" s="470"/>
      <c r="I119" s="470"/>
      <c r="J119" s="470"/>
      <c r="K119" s="470"/>
      <c r="L119" s="470"/>
      <c r="M119" s="470"/>
      <c r="N119" s="471"/>
    </row>
    <row r="120" spans="1:18" x14ac:dyDescent="0.3">
      <c r="A120" s="576" t="s">
        <v>19</v>
      </c>
      <c r="B120" s="577"/>
      <c r="C120" s="578"/>
      <c r="D120" s="576" t="s">
        <v>294</v>
      </c>
      <c r="E120" s="577"/>
      <c r="F120" s="577"/>
      <c r="G120" s="578"/>
      <c r="H120" s="576" t="s">
        <v>297</v>
      </c>
      <c r="I120" s="577"/>
      <c r="J120" s="577"/>
      <c r="K120" s="578"/>
      <c r="L120" s="582" t="s">
        <v>3</v>
      </c>
      <c r="M120" s="583"/>
      <c r="N120" s="584"/>
    </row>
    <row r="121" spans="1:18" ht="71.400000000000006" customHeight="1" x14ac:dyDescent="0.3">
      <c r="A121" s="579" t="s">
        <v>303</v>
      </c>
      <c r="B121" s="580"/>
      <c r="C121" s="581"/>
      <c r="D121" s="579" t="s">
        <v>305</v>
      </c>
      <c r="E121" s="580"/>
      <c r="F121" s="580"/>
      <c r="G121" s="581"/>
      <c r="H121" s="452" t="s">
        <v>306</v>
      </c>
      <c r="I121" s="453"/>
      <c r="J121" s="453"/>
      <c r="K121" s="454"/>
      <c r="L121" s="452" t="s">
        <v>223</v>
      </c>
      <c r="M121" s="453"/>
      <c r="N121" s="454"/>
    </row>
    <row r="122" spans="1:18" ht="15" customHeight="1" x14ac:dyDescent="0.3">
      <c r="A122" s="560"/>
      <c r="B122" s="561"/>
      <c r="C122" s="561"/>
      <c r="D122" s="561"/>
      <c r="E122" s="561"/>
      <c r="F122" s="561"/>
      <c r="G122" s="561"/>
      <c r="H122" s="561"/>
      <c r="I122" s="561"/>
      <c r="J122" s="561"/>
      <c r="K122" s="562"/>
      <c r="L122" s="458" t="s">
        <v>75</v>
      </c>
      <c r="M122" s="465" t="s">
        <v>73</v>
      </c>
      <c r="N122" s="458" t="s">
        <v>51</v>
      </c>
    </row>
    <row r="123" spans="1:18" x14ac:dyDescent="0.3">
      <c r="A123" s="563"/>
      <c r="B123" s="564"/>
      <c r="C123" s="564"/>
      <c r="D123" s="564"/>
      <c r="E123" s="564"/>
      <c r="F123" s="564"/>
      <c r="G123" s="564"/>
      <c r="H123" s="564"/>
      <c r="I123" s="564"/>
      <c r="J123" s="564"/>
      <c r="K123" s="565"/>
      <c r="L123" s="459"/>
      <c r="M123" s="466"/>
      <c r="N123" s="459"/>
    </row>
    <row r="124" spans="1:18" ht="30" hidden="1" customHeight="1" x14ac:dyDescent="0.3">
      <c r="A124" s="511"/>
      <c r="B124" s="512"/>
      <c r="C124" s="513"/>
      <c r="D124" s="511"/>
      <c r="E124" s="512"/>
      <c r="F124" s="512"/>
      <c r="G124" s="513"/>
      <c r="H124" s="511"/>
      <c r="I124" s="512"/>
      <c r="J124" s="512"/>
      <c r="K124" s="513"/>
      <c r="L124" s="285">
        <v>0</v>
      </c>
      <c r="M124" s="286">
        <v>0</v>
      </c>
      <c r="N124" s="284">
        <f>IF(L124-M124&lt;0,0,L124-M124)</f>
        <v>0</v>
      </c>
    </row>
    <row r="125" spans="1:18" ht="30" customHeight="1" x14ac:dyDescent="0.3">
      <c r="A125" s="511"/>
      <c r="B125" s="512"/>
      <c r="C125" s="513"/>
      <c r="D125" s="511"/>
      <c r="E125" s="512"/>
      <c r="F125" s="512"/>
      <c r="G125" s="513"/>
      <c r="H125" s="511"/>
      <c r="I125" s="512"/>
      <c r="J125" s="512"/>
      <c r="K125" s="513"/>
      <c r="L125" s="285">
        <v>0</v>
      </c>
      <c r="M125" s="286">
        <v>0</v>
      </c>
      <c r="N125" s="284">
        <f>IF(L125-M125&lt;0,0,L125-M125)</f>
        <v>0</v>
      </c>
    </row>
    <row r="126" spans="1:18" ht="30" hidden="1" customHeight="1" x14ac:dyDescent="0.3">
      <c r="A126" s="511"/>
      <c r="B126" s="512"/>
      <c r="C126" s="513"/>
      <c r="D126" s="511"/>
      <c r="E126" s="512"/>
      <c r="F126" s="512"/>
      <c r="G126" s="513"/>
      <c r="H126" s="511"/>
      <c r="I126" s="512"/>
      <c r="J126" s="512"/>
      <c r="K126" s="513"/>
      <c r="L126" s="285">
        <v>0</v>
      </c>
      <c r="M126" s="286">
        <v>0</v>
      </c>
      <c r="N126" s="284">
        <f>IF(L126-M126&lt;0,0,L126-M126)</f>
        <v>0</v>
      </c>
    </row>
    <row r="127" spans="1:18" ht="30" customHeight="1" x14ac:dyDescent="0.3">
      <c r="A127" s="613" t="s">
        <v>20</v>
      </c>
      <c r="B127" s="614"/>
      <c r="C127" s="614"/>
      <c r="D127" s="614"/>
      <c r="E127" s="614"/>
      <c r="F127" s="614"/>
      <c r="G127" s="614"/>
      <c r="H127" s="614"/>
      <c r="I127" s="614"/>
      <c r="J127" s="614"/>
      <c r="K127" s="615"/>
      <c r="L127" s="325">
        <f>SUM(L124:L126)</f>
        <v>0</v>
      </c>
      <c r="M127" s="325">
        <f>SUM(M124:M126)</f>
        <v>0</v>
      </c>
      <c r="N127" s="303">
        <f>SUM(L127-M127)</f>
        <v>0</v>
      </c>
    </row>
    <row r="128" spans="1:18" ht="25.5" customHeight="1" x14ac:dyDescent="0.3">
      <c r="A128" s="302" t="s">
        <v>308</v>
      </c>
      <c r="B128" s="302"/>
      <c r="C128" s="162"/>
      <c r="D128" s="152"/>
      <c r="E128" s="152"/>
      <c r="F128" s="152"/>
      <c r="G128" s="152"/>
      <c r="H128" s="152"/>
      <c r="I128" s="152"/>
      <c r="J128" s="152"/>
      <c r="K128" s="152"/>
      <c r="L128" s="55"/>
      <c r="M128" s="55"/>
      <c r="N128" s="56"/>
    </row>
    <row r="129" spans="1:18" ht="169.5" customHeight="1" thickBot="1" x14ac:dyDescent="0.35">
      <c r="A129" s="433"/>
      <c r="B129" s="434"/>
      <c r="C129" s="434"/>
      <c r="D129" s="434"/>
      <c r="E129" s="434"/>
      <c r="F129" s="434"/>
      <c r="G129" s="434"/>
      <c r="H129" s="434"/>
      <c r="I129" s="434"/>
      <c r="J129" s="434"/>
      <c r="K129" s="434"/>
      <c r="L129" s="434"/>
      <c r="M129" s="434"/>
      <c r="N129" s="435"/>
    </row>
    <row r="130" spans="1:18" ht="15" thickTop="1" x14ac:dyDescent="0.3">
      <c r="A130" s="449" t="s">
        <v>299</v>
      </c>
      <c r="B130" s="450"/>
      <c r="C130" s="450"/>
      <c r="D130" s="450"/>
      <c r="E130" s="450"/>
      <c r="F130" s="450"/>
      <c r="G130" s="450"/>
      <c r="H130" s="450"/>
      <c r="I130" s="450"/>
      <c r="J130" s="450"/>
      <c r="K130" s="450"/>
      <c r="L130" s="450"/>
      <c r="M130" s="450"/>
      <c r="N130" s="451"/>
    </row>
    <row r="131" spans="1:18" x14ac:dyDescent="0.3">
      <c r="A131" s="469" t="s">
        <v>228</v>
      </c>
      <c r="B131" s="470"/>
      <c r="C131" s="470"/>
      <c r="D131" s="470"/>
      <c r="E131" s="470"/>
      <c r="F131" s="470"/>
      <c r="G131" s="470"/>
      <c r="H131" s="470"/>
      <c r="I131" s="470"/>
      <c r="J131" s="470"/>
      <c r="K131" s="470"/>
      <c r="L131" s="470"/>
      <c r="M131" s="470"/>
      <c r="N131" s="471"/>
    </row>
    <row r="132" spans="1:18" x14ac:dyDescent="0.3">
      <c r="A132" s="603" t="s">
        <v>13</v>
      </c>
      <c r="B132" s="447"/>
      <c r="C132" s="447"/>
      <c r="D132" s="448"/>
      <c r="E132" s="603" t="s">
        <v>14</v>
      </c>
      <c r="F132" s="448"/>
      <c r="G132" s="603" t="s">
        <v>15</v>
      </c>
      <c r="H132" s="448"/>
      <c r="I132" s="447" t="s">
        <v>3</v>
      </c>
      <c r="J132" s="447"/>
      <c r="K132" s="447"/>
      <c r="L132" s="447"/>
      <c r="M132" s="447"/>
      <c r="N132" s="448"/>
    </row>
    <row r="133" spans="1:18" ht="28.5" customHeight="1" x14ac:dyDescent="0.3">
      <c r="A133" s="452" t="s">
        <v>24</v>
      </c>
      <c r="B133" s="453"/>
      <c r="C133" s="453"/>
      <c r="D133" s="454"/>
      <c r="E133" s="452" t="s">
        <v>210</v>
      </c>
      <c r="F133" s="454"/>
      <c r="G133" s="452" t="s">
        <v>25</v>
      </c>
      <c r="H133" s="454"/>
      <c r="I133" s="453" t="s">
        <v>28</v>
      </c>
      <c r="J133" s="453"/>
      <c r="K133" s="453"/>
      <c r="L133" s="453"/>
      <c r="M133" s="453"/>
      <c r="N133" s="454"/>
    </row>
    <row r="134" spans="1:18" s="19" customFormat="1" ht="33.75" customHeight="1" x14ac:dyDescent="0.3">
      <c r="A134" s="492"/>
      <c r="B134" s="492"/>
      <c r="C134" s="492"/>
      <c r="D134" s="492"/>
      <c r="E134" s="492"/>
      <c r="F134" s="492"/>
      <c r="G134" s="492"/>
      <c r="H134" s="492"/>
      <c r="I134" s="458" t="s">
        <v>26</v>
      </c>
      <c r="J134" s="465" t="s">
        <v>71</v>
      </c>
      <c r="K134" s="458" t="s">
        <v>27</v>
      </c>
      <c r="L134" s="458" t="s">
        <v>75</v>
      </c>
      <c r="M134" s="465" t="s">
        <v>73</v>
      </c>
      <c r="N134" s="458" t="s">
        <v>51</v>
      </c>
      <c r="O134" s="187"/>
      <c r="P134" s="187"/>
      <c r="Q134" s="166"/>
      <c r="R134" s="166"/>
    </row>
    <row r="135" spans="1:18" s="19" customFormat="1" x14ac:dyDescent="0.3">
      <c r="A135" s="492"/>
      <c r="B135" s="492"/>
      <c r="C135" s="492"/>
      <c r="D135" s="492"/>
      <c r="E135" s="492"/>
      <c r="F135" s="492"/>
      <c r="G135" s="492"/>
      <c r="H135" s="492"/>
      <c r="I135" s="459"/>
      <c r="J135" s="466"/>
      <c r="K135" s="459"/>
      <c r="L135" s="459"/>
      <c r="M135" s="466"/>
      <c r="N135" s="459"/>
      <c r="O135" s="187"/>
      <c r="P135" s="187"/>
      <c r="Q135" s="166"/>
      <c r="R135" s="166"/>
    </row>
    <row r="136" spans="1:18" s="19" customFormat="1" ht="20.100000000000001" customHeight="1" x14ac:dyDescent="0.3">
      <c r="A136" s="442"/>
      <c r="B136" s="444"/>
      <c r="C136" s="444"/>
      <c r="D136" s="443"/>
      <c r="E136" s="442"/>
      <c r="F136" s="443"/>
      <c r="G136" s="595"/>
      <c r="H136" s="595"/>
      <c r="I136" s="283"/>
      <c r="J136" s="309"/>
      <c r="K136" s="308"/>
      <c r="L136" s="306">
        <f>SUM(I136:I136)*K136</f>
        <v>0</v>
      </c>
      <c r="M136" s="307">
        <v>0</v>
      </c>
      <c r="N136" s="306">
        <f>IF(L136-M136&lt;0,0,L136-M136)</f>
        <v>0</v>
      </c>
      <c r="O136" s="187"/>
      <c r="P136" s="187"/>
      <c r="Q136" s="166"/>
      <c r="R136" s="166"/>
    </row>
    <row r="137" spans="1:18" s="19" customFormat="1" hidden="1" x14ac:dyDescent="0.3">
      <c r="A137" s="234"/>
      <c r="B137" s="234"/>
      <c r="C137" s="234"/>
      <c r="D137" s="234"/>
      <c r="E137" s="234"/>
      <c r="F137" s="234"/>
      <c r="G137" s="231"/>
      <c r="H137" s="231"/>
      <c r="I137" s="229"/>
      <c r="J137" s="232"/>
      <c r="K137" s="233"/>
      <c r="L137" s="186">
        <v>0</v>
      </c>
      <c r="M137" s="186">
        <v>0</v>
      </c>
      <c r="N137" s="235"/>
      <c r="O137" s="187"/>
      <c r="P137" s="187"/>
      <c r="Q137" s="166"/>
      <c r="R137" s="166"/>
    </row>
    <row r="138" spans="1:18" ht="22.5" customHeight="1" x14ac:dyDescent="0.3">
      <c r="A138" s="585" t="s">
        <v>20</v>
      </c>
      <c r="B138" s="585"/>
      <c r="C138" s="585"/>
      <c r="D138" s="585"/>
      <c r="E138" s="585"/>
      <c r="F138" s="585"/>
      <c r="G138" s="585"/>
      <c r="H138" s="585"/>
      <c r="I138" s="585"/>
      <c r="J138" s="585"/>
      <c r="K138" s="585"/>
      <c r="L138" s="284">
        <f>SUM(L136:L137)</f>
        <v>0</v>
      </c>
      <c r="M138" s="284">
        <f>SUM(M136:M137)</f>
        <v>0</v>
      </c>
      <c r="N138" s="284">
        <f>SUM(L138-M138)</f>
        <v>0</v>
      </c>
    </row>
    <row r="139" spans="1:18" ht="15" thickBot="1" x14ac:dyDescent="0.35">
      <c r="A139" s="445" t="s">
        <v>316</v>
      </c>
      <c r="B139" s="446"/>
      <c r="C139" s="446"/>
      <c r="D139" s="446"/>
      <c r="E139" s="299"/>
      <c r="F139" s="299"/>
      <c r="G139" s="299"/>
      <c r="H139" s="299"/>
      <c r="I139" s="299"/>
      <c r="J139" s="299"/>
      <c r="K139" s="299"/>
      <c r="L139" s="299"/>
      <c r="M139" s="299"/>
      <c r="N139" s="22"/>
    </row>
    <row r="140" spans="1:18" ht="15" thickTop="1" x14ac:dyDescent="0.3">
      <c r="A140" s="449" t="s">
        <v>48</v>
      </c>
      <c r="B140" s="450"/>
      <c r="C140" s="450"/>
      <c r="D140" s="450"/>
      <c r="E140" s="450"/>
      <c r="F140" s="450"/>
      <c r="G140" s="450"/>
      <c r="H140" s="450"/>
      <c r="I140" s="450"/>
      <c r="J140" s="450"/>
      <c r="K140" s="450"/>
      <c r="L140" s="450"/>
      <c r="M140" s="450"/>
      <c r="N140" s="451"/>
    </row>
    <row r="141" spans="1:18" ht="15" customHeight="1" x14ac:dyDescent="0.3">
      <c r="A141" s="452" t="s">
        <v>47</v>
      </c>
      <c r="B141" s="453"/>
      <c r="C141" s="453"/>
      <c r="D141" s="453"/>
      <c r="E141" s="453"/>
      <c r="F141" s="453"/>
      <c r="G141" s="453"/>
      <c r="H141" s="453"/>
      <c r="I141" s="453"/>
      <c r="J141" s="453"/>
      <c r="K141" s="453"/>
      <c r="L141" s="453"/>
      <c r="M141" s="453"/>
      <c r="N141" s="454"/>
    </row>
    <row r="142" spans="1:18" ht="31.5" customHeight="1" x14ac:dyDescent="0.3">
      <c r="A142" s="599"/>
      <c r="B142" s="600"/>
      <c r="C142" s="600"/>
      <c r="D142" s="600"/>
      <c r="E142" s="600"/>
      <c r="F142" s="600"/>
      <c r="G142" s="600"/>
      <c r="H142" s="600"/>
      <c r="I142" s="600"/>
      <c r="J142" s="600"/>
      <c r="K142" s="601"/>
      <c r="L142" s="280" t="s">
        <v>75</v>
      </c>
      <c r="M142" s="279" t="s">
        <v>73</v>
      </c>
      <c r="N142" s="280" t="s">
        <v>51</v>
      </c>
    </row>
    <row r="143" spans="1:18" ht="30" hidden="1" customHeight="1" x14ac:dyDescent="0.3">
      <c r="A143" s="597"/>
      <c r="B143" s="597"/>
      <c r="C143" s="597"/>
      <c r="D143" s="597"/>
      <c r="E143" s="597"/>
      <c r="F143" s="597"/>
      <c r="G143" s="597"/>
      <c r="H143" s="597"/>
      <c r="I143" s="597"/>
      <c r="J143" s="597"/>
      <c r="K143" s="597"/>
      <c r="L143" s="224"/>
      <c r="M143" s="226"/>
      <c r="N143" s="220">
        <f>IF(L143-M143&lt;0,0,L143-M143)</f>
        <v>0</v>
      </c>
    </row>
    <row r="144" spans="1:18" hidden="1" x14ac:dyDescent="0.3">
      <c r="A144" s="236"/>
      <c r="B144" s="236"/>
      <c r="C144" s="236"/>
      <c r="D144" s="236"/>
      <c r="E144" s="236"/>
      <c r="F144" s="236"/>
      <c r="G144" s="236"/>
      <c r="H144" s="236"/>
      <c r="I144" s="236"/>
      <c r="J144" s="236"/>
      <c r="K144" s="236"/>
      <c r="L144" s="237"/>
      <c r="M144" s="238"/>
      <c r="N144" s="235"/>
      <c r="P144" s="166"/>
      <c r="R144" s="4"/>
    </row>
    <row r="145" spans="1:18" ht="30" customHeight="1" x14ac:dyDescent="0.3">
      <c r="A145" s="597"/>
      <c r="B145" s="597"/>
      <c r="C145" s="597"/>
      <c r="D145" s="597"/>
      <c r="E145" s="597"/>
      <c r="F145" s="597"/>
      <c r="G145" s="597"/>
      <c r="H145" s="597"/>
      <c r="I145" s="597"/>
      <c r="J145" s="597"/>
      <c r="K145" s="597"/>
      <c r="L145" s="257"/>
      <c r="M145" s="258"/>
      <c r="N145" s="256">
        <f>IF(L145-M145&lt;0,0,L145-M145)</f>
        <v>0</v>
      </c>
    </row>
    <row r="146" spans="1:18" hidden="1" x14ac:dyDescent="0.3">
      <c r="A146" s="236"/>
      <c r="B146" s="236"/>
      <c r="C146" s="236"/>
      <c r="D146" s="236"/>
      <c r="E146" s="236"/>
      <c r="F146" s="236"/>
      <c r="G146" s="236"/>
      <c r="H146" s="236"/>
      <c r="I146" s="236"/>
      <c r="J146" s="236"/>
      <c r="K146" s="236"/>
      <c r="L146" s="237"/>
      <c r="M146" s="238"/>
      <c r="N146" s="235"/>
      <c r="P146" s="166"/>
      <c r="R146" s="4"/>
    </row>
    <row r="147" spans="1:18" hidden="1" x14ac:dyDescent="0.3">
      <c r="A147" s="236"/>
      <c r="B147" s="236"/>
      <c r="C147" s="236"/>
      <c r="D147" s="236"/>
      <c r="E147" s="236"/>
      <c r="F147" s="236"/>
      <c r="G147" s="236"/>
      <c r="H147" s="236"/>
      <c r="I147" s="236"/>
      <c r="J147" s="236"/>
      <c r="K147" s="236"/>
      <c r="L147" s="237">
        <v>0</v>
      </c>
      <c r="M147" s="238">
        <v>0</v>
      </c>
      <c r="N147" s="235"/>
      <c r="P147" s="166"/>
      <c r="R147" s="4"/>
    </row>
    <row r="148" spans="1:18" ht="22.5" customHeight="1" x14ac:dyDescent="0.3">
      <c r="A148" s="585" t="s">
        <v>20</v>
      </c>
      <c r="B148" s="585"/>
      <c r="C148" s="585"/>
      <c r="D148" s="585"/>
      <c r="E148" s="585"/>
      <c r="F148" s="585"/>
      <c r="G148" s="585"/>
      <c r="H148" s="585"/>
      <c r="I148" s="585"/>
      <c r="J148" s="585"/>
      <c r="K148" s="585"/>
      <c r="L148" s="220">
        <f>SUM(L143:L147)</f>
        <v>0</v>
      </c>
      <c r="M148" s="220">
        <f>SUM(M143:M147)</f>
        <v>0</v>
      </c>
      <c r="N148" s="220">
        <f>SUM(L148-M148)</f>
        <v>0</v>
      </c>
    </row>
    <row r="149" spans="1:18" ht="25.5" customHeight="1" x14ac:dyDescent="0.3">
      <c r="A149" s="162" t="s">
        <v>205</v>
      </c>
      <c r="B149" s="162"/>
      <c r="C149" s="162"/>
      <c r="D149" s="152"/>
      <c r="E149" s="152"/>
      <c r="F149" s="152"/>
      <c r="G149" s="152"/>
      <c r="H149" s="152"/>
      <c r="I149" s="152"/>
      <c r="J149" s="152"/>
      <c r="K149" s="152"/>
      <c r="L149" s="55"/>
      <c r="M149" s="55"/>
      <c r="N149" s="56"/>
    </row>
    <row r="150" spans="1:18" ht="134.25" customHeight="1" x14ac:dyDescent="0.3">
      <c r="A150" s="433"/>
      <c r="B150" s="434"/>
      <c r="C150" s="434"/>
      <c r="D150" s="434"/>
      <c r="E150" s="434"/>
      <c r="F150" s="434"/>
      <c r="G150" s="434"/>
      <c r="H150" s="434"/>
      <c r="I150" s="434"/>
      <c r="J150" s="434"/>
      <c r="K150" s="434"/>
      <c r="L150" s="434"/>
      <c r="M150" s="434"/>
      <c r="N150" s="435"/>
    </row>
    <row r="151" spans="1:18" hidden="1" x14ac:dyDescent="0.3">
      <c r="A151" s="531"/>
      <c r="B151" s="532"/>
      <c r="C151" s="532"/>
      <c r="D151" s="532"/>
      <c r="E151" s="532"/>
      <c r="F151" s="532"/>
      <c r="G151" s="532"/>
      <c r="H151" s="532"/>
      <c r="I151" s="532"/>
      <c r="J151" s="532"/>
      <c r="K151" s="532"/>
      <c r="L151" s="532"/>
      <c r="M151" s="532"/>
      <c r="N151" s="533"/>
    </row>
    <row r="152" spans="1:18" ht="15" thickBot="1" x14ac:dyDescent="0.35">
      <c r="A152" s="23" t="s">
        <v>304</v>
      </c>
      <c r="B152" s="24"/>
      <c r="C152" s="24"/>
      <c r="D152" s="24"/>
      <c r="E152" s="24"/>
      <c r="F152" s="24"/>
      <c r="G152" s="24"/>
      <c r="H152" s="24"/>
      <c r="I152" s="24"/>
      <c r="J152" s="24"/>
      <c r="K152" s="24"/>
      <c r="L152" s="24"/>
      <c r="M152" s="24"/>
      <c r="N152" s="25"/>
    </row>
    <row r="153" spans="1:18" ht="15" thickTop="1" x14ac:dyDescent="0.3">
      <c r="A153" s="449" t="s">
        <v>19</v>
      </c>
      <c r="B153" s="450"/>
      <c r="C153" s="450"/>
      <c r="D153" s="450"/>
      <c r="E153" s="451"/>
      <c r="F153" s="247"/>
      <c r="G153" s="248"/>
      <c r="H153" s="248"/>
      <c r="I153" s="450" t="s">
        <v>3</v>
      </c>
      <c r="J153" s="450"/>
      <c r="K153" s="450"/>
      <c r="L153" s="450"/>
      <c r="M153" s="450"/>
      <c r="N153" s="451"/>
    </row>
    <row r="154" spans="1:18" ht="15" customHeight="1" x14ac:dyDescent="0.3">
      <c r="A154" s="452" t="s">
        <v>87</v>
      </c>
      <c r="B154" s="453"/>
      <c r="C154" s="453"/>
      <c r="D154" s="453"/>
      <c r="E154" s="454"/>
      <c r="F154" s="249"/>
      <c r="G154" s="250"/>
      <c r="H154" s="250"/>
      <c r="I154" s="453" t="s">
        <v>82</v>
      </c>
      <c r="J154" s="453"/>
      <c r="K154" s="453"/>
      <c r="L154" s="453"/>
      <c r="M154" s="453"/>
      <c r="N154" s="454"/>
    </row>
    <row r="155" spans="1:18" ht="32.25" customHeight="1" x14ac:dyDescent="0.3">
      <c r="A155" s="560"/>
      <c r="B155" s="561"/>
      <c r="C155" s="561"/>
      <c r="D155" s="561"/>
      <c r="E155" s="562"/>
      <c r="F155" s="504" t="s">
        <v>96</v>
      </c>
      <c r="G155" s="505"/>
      <c r="H155" s="506"/>
      <c r="I155" s="522" t="s">
        <v>106</v>
      </c>
      <c r="J155" s="523"/>
      <c r="K155" s="524"/>
      <c r="L155" s="223" t="s">
        <v>75</v>
      </c>
      <c r="M155" s="222" t="s">
        <v>73</v>
      </c>
      <c r="N155" s="223" t="s">
        <v>51</v>
      </c>
    </row>
    <row r="156" spans="1:18" ht="31.5" hidden="1" customHeight="1" x14ac:dyDescent="0.3">
      <c r="A156" s="486"/>
      <c r="B156" s="487"/>
      <c r="C156" s="487"/>
      <c r="D156" s="487"/>
      <c r="E156" s="488"/>
      <c r="F156" s="534"/>
      <c r="G156" s="534"/>
      <c r="H156" s="534"/>
      <c r="I156" s="598"/>
      <c r="J156" s="598"/>
      <c r="K156" s="598"/>
      <c r="L156" s="220">
        <f>CEILING(F156*I156,1)</f>
        <v>0</v>
      </c>
      <c r="M156" s="226">
        <v>0</v>
      </c>
      <c r="N156" s="220">
        <f>IF(L156-M156&lt;0,0,L156-M156)</f>
        <v>0</v>
      </c>
    </row>
    <row r="157" spans="1:18" hidden="1" x14ac:dyDescent="0.3">
      <c r="A157" s="213"/>
      <c r="B157" s="213"/>
      <c r="C157" s="213"/>
      <c r="D157" s="213"/>
      <c r="E157" s="213"/>
      <c r="F157" s="215"/>
      <c r="G157" s="215"/>
      <c r="H157" s="215"/>
      <c r="I157" s="239"/>
      <c r="J157" s="239"/>
      <c r="K157" s="239"/>
      <c r="L157" s="187"/>
      <c r="M157" s="187"/>
      <c r="N157" s="219"/>
      <c r="O157" s="166"/>
      <c r="P157" s="4"/>
      <c r="Q157" s="4"/>
      <c r="R157" s="4"/>
    </row>
    <row r="158" spans="1:18" hidden="1" x14ac:dyDescent="0.3">
      <c r="A158" s="213"/>
      <c r="B158" s="213"/>
      <c r="C158" s="213"/>
      <c r="D158" s="213"/>
      <c r="E158" s="213"/>
      <c r="F158" s="215"/>
      <c r="G158" s="215"/>
      <c r="H158" s="215"/>
      <c r="I158" s="239"/>
      <c r="J158" s="239"/>
      <c r="K158" s="239"/>
      <c r="L158" s="187"/>
      <c r="M158" s="187"/>
      <c r="N158" s="219"/>
      <c r="O158" s="166"/>
      <c r="P158" s="4"/>
      <c r="Q158" s="4"/>
      <c r="R158" s="4"/>
    </row>
    <row r="159" spans="1:18" hidden="1" x14ac:dyDescent="0.3">
      <c r="A159" s="213"/>
      <c r="B159" s="213"/>
      <c r="C159" s="213"/>
      <c r="D159" s="213"/>
      <c r="E159" s="213"/>
      <c r="F159" s="215"/>
      <c r="G159" s="215"/>
      <c r="H159" s="215"/>
      <c r="I159" s="239"/>
      <c r="J159" s="239"/>
      <c r="K159" s="239"/>
      <c r="L159" s="220">
        <v>0</v>
      </c>
      <c r="M159" s="243">
        <v>0</v>
      </c>
      <c r="N159" s="219"/>
      <c r="O159" s="166"/>
      <c r="P159" s="4"/>
      <c r="Q159" s="4"/>
      <c r="R159" s="4"/>
    </row>
    <row r="160" spans="1:18" ht="22.5" customHeight="1" x14ac:dyDescent="0.3">
      <c r="A160" s="585" t="s">
        <v>20</v>
      </c>
      <c r="B160" s="585"/>
      <c r="C160" s="585"/>
      <c r="D160" s="585"/>
      <c r="E160" s="585"/>
      <c r="F160" s="585"/>
      <c r="G160" s="585"/>
      <c r="H160" s="585"/>
      <c r="I160" s="585"/>
      <c r="J160" s="585"/>
      <c r="K160" s="585"/>
      <c r="L160" s="220">
        <f>SUM(L156:L159)</f>
        <v>0</v>
      </c>
      <c r="M160" s="220">
        <f>SUM(M156:M159)</f>
        <v>0</v>
      </c>
      <c r="N160" s="220">
        <f>SUM(L160-M160)</f>
        <v>0</v>
      </c>
    </row>
    <row r="161" spans="1:18" ht="23.25" customHeight="1" x14ac:dyDescent="0.3">
      <c r="A161" s="162" t="s">
        <v>206</v>
      </c>
      <c r="B161" s="162"/>
      <c r="C161" s="162"/>
      <c r="D161" s="152"/>
      <c r="E161" s="152"/>
      <c r="F161" s="152"/>
      <c r="G161" s="152"/>
      <c r="H161" s="152"/>
      <c r="I161" s="152"/>
      <c r="J161" s="152"/>
      <c r="K161" s="152"/>
      <c r="L161" s="55"/>
      <c r="M161" s="55"/>
      <c r="N161" s="56"/>
    </row>
    <row r="162" spans="1:18" ht="98.25" customHeight="1" x14ac:dyDescent="0.3">
      <c r="A162" s="596"/>
      <c r="B162" s="596"/>
      <c r="C162" s="596"/>
      <c r="D162" s="596"/>
      <c r="E162" s="596"/>
      <c r="F162" s="596"/>
      <c r="G162" s="596"/>
      <c r="H162" s="596"/>
      <c r="I162" s="596"/>
      <c r="J162" s="596"/>
      <c r="K162" s="596"/>
      <c r="L162" s="596"/>
      <c r="M162" s="596"/>
      <c r="N162" s="596"/>
      <c r="O162" s="4"/>
      <c r="P162" s="4"/>
      <c r="Q162" s="4"/>
      <c r="R162" s="4"/>
    </row>
    <row r="163" spans="1:18" hidden="1" x14ac:dyDescent="0.3">
      <c r="A163" s="602" t="s">
        <v>268</v>
      </c>
      <c r="B163" s="602"/>
      <c r="C163" s="602"/>
      <c r="D163" s="602"/>
      <c r="E163" s="602"/>
      <c r="F163" s="602"/>
      <c r="G163" s="602"/>
      <c r="H163" s="602"/>
      <c r="O163" s="4"/>
      <c r="P163" s="4"/>
      <c r="Q163" s="4"/>
      <c r="R163" s="4"/>
    </row>
    <row r="164" spans="1:18" hidden="1" x14ac:dyDescent="0.3">
      <c r="A164" s="593"/>
      <c r="B164" s="593"/>
      <c r="C164" s="221" t="s">
        <v>267</v>
      </c>
      <c r="D164" s="510" t="s">
        <v>266</v>
      </c>
      <c r="E164" s="510"/>
      <c r="F164" s="510"/>
      <c r="G164" s="510" t="s">
        <v>265</v>
      </c>
      <c r="H164" s="510"/>
      <c r="O164" s="4"/>
      <c r="P164" s="4"/>
      <c r="Q164" s="4"/>
      <c r="R164" s="4"/>
    </row>
    <row r="165" spans="1:18" hidden="1" x14ac:dyDescent="0.3">
      <c r="A165" s="593" t="s">
        <v>264</v>
      </c>
      <c r="B165" s="593"/>
      <c r="C165" s="167">
        <f>SalaryTotal</f>
        <v>0</v>
      </c>
      <c r="D165" s="594">
        <f>LocalSalaryTotal</f>
        <v>0</v>
      </c>
      <c r="E165" s="594"/>
      <c r="F165" s="594"/>
      <c r="G165" s="594">
        <f>SalaryGrandTotal</f>
        <v>0</v>
      </c>
      <c r="H165" s="594"/>
      <c r="O165" s="4"/>
      <c r="P165" s="4"/>
      <c r="Q165" s="4"/>
      <c r="R165" s="4"/>
    </row>
    <row r="166" spans="1:18" hidden="1" x14ac:dyDescent="0.3">
      <c r="A166" s="593" t="s">
        <v>263</v>
      </c>
      <c r="B166" s="593"/>
      <c r="C166" s="167">
        <f>FringeTotal</f>
        <v>0</v>
      </c>
      <c r="D166" s="594">
        <f>LocalFringeTotal</f>
        <v>0</v>
      </c>
      <c r="E166" s="594"/>
      <c r="F166" s="594"/>
      <c r="G166" s="594">
        <f>FringeGrandTotal</f>
        <v>0</v>
      </c>
      <c r="H166" s="594"/>
      <c r="O166" s="4"/>
      <c r="P166" s="4"/>
      <c r="Q166" s="4"/>
      <c r="R166" s="4"/>
    </row>
    <row r="167" spans="1:18" hidden="1" x14ac:dyDescent="0.3">
      <c r="A167" s="593" t="s">
        <v>34</v>
      </c>
      <c r="B167" s="593"/>
      <c r="C167" s="167">
        <f>TravelTotal</f>
        <v>0</v>
      </c>
      <c r="D167" s="594">
        <f>TravelLocalTotal</f>
        <v>0</v>
      </c>
      <c r="E167" s="594"/>
      <c r="F167" s="594"/>
      <c r="G167" s="594">
        <f>TravelFederalTotal</f>
        <v>0</v>
      </c>
      <c r="H167" s="594"/>
      <c r="O167" s="4"/>
      <c r="P167" s="4"/>
      <c r="Q167" s="4"/>
      <c r="R167" s="4"/>
    </row>
    <row r="168" spans="1:18" hidden="1" x14ac:dyDescent="0.3">
      <c r="A168" s="593" t="s">
        <v>35</v>
      </c>
      <c r="B168" s="593"/>
      <c r="C168" s="167">
        <f>EquipmentTotal</f>
        <v>0</v>
      </c>
      <c r="D168" s="594">
        <f>EquipmentLocalTotal</f>
        <v>0</v>
      </c>
      <c r="E168" s="594"/>
      <c r="F168" s="594"/>
      <c r="G168" s="594">
        <f>EquipmentFederalTotal</f>
        <v>0</v>
      </c>
      <c r="H168" s="594"/>
      <c r="O168" s="4"/>
      <c r="P168" s="4"/>
      <c r="Q168" s="4"/>
      <c r="R168" s="4"/>
    </row>
    <row r="169" spans="1:18" hidden="1" x14ac:dyDescent="0.3">
      <c r="A169" s="593" t="s">
        <v>37</v>
      </c>
      <c r="B169" s="593"/>
      <c r="C169" s="167">
        <f>SuppliesTotal</f>
        <v>0</v>
      </c>
      <c r="D169" s="594">
        <f>SuppliesLocalTotal</f>
        <v>0</v>
      </c>
      <c r="E169" s="594"/>
      <c r="F169" s="594"/>
      <c r="G169" s="594">
        <f>SuppliesFederalTotal</f>
        <v>0</v>
      </c>
      <c r="H169" s="594"/>
      <c r="O169" s="4"/>
      <c r="P169" s="4"/>
      <c r="Q169" s="4"/>
      <c r="R169" s="4"/>
    </row>
    <row r="170" spans="1:18" hidden="1" x14ac:dyDescent="0.3">
      <c r="A170" s="593" t="s">
        <v>41</v>
      </c>
      <c r="B170" s="593"/>
      <c r="C170" s="167" t="e">
        <f>ContractsItemTotal+ConsultantFeesTotal+ContractsTravelTotal+CunsultantExpensesTotal</f>
        <v>#REF!</v>
      </c>
      <c r="D170" s="594" t="e">
        <f>ContractsItemLocalTotal+ConsultantFeesLocalTotal+ContractsTravelLocalTotal+ConsultantExpensesLocalTotal</f>
        <v>#REF!</v>
      </c>
      <c r="E170" s="594"/>
      <c r="F170" s="594"/>
      <c r="G170" s="594" t="e">
        <f>ContractsItemFederalTotal+ConsultantFeesFederalTotal+ContractsTravelFederalTotal+ConsultantExpensesFederalTotal</f>
        <v>#REF!</v>
      </c>
      <c r="H170" s="594"/>
      <c r="O170" s="4"/>
      <c r="P170" s="4"/>
      <c r="Q170" s="4"/>
      <c r="R170" s="4"/>
    </row>
    <row r="171" spans="1:18" hidden="1" x14ac:dyDescent="0.3">
      <c r="A171" s="593" t="s">
        <v>46</v>
      </c>
      <c r="B171" s="593"/>
      <c r="C171" s="167">
        <f>OtherTotal</f>
        <v>0</v>
      </c>
      <c r="D171" s="594">
        <f>OtherLocalTotal</f>
        <v>0</v>
      </c>
      <c r="E171" s="594"/>
      <c r="F171" s="594"/>
      <c r="G171" s="594">
        <f>OtherFederalTotal</f>
        <v>0</v>
      </c>
      <c r="H171" s="594"/>
      <c r="O171" s="4"/>
      <c r="P171" s="4"/>
      <c r="Q171" s="4"/>
      <c r="R171" s="4"/>
    </row>
    <row r="172" spans="1:18" hidden="1" x14ac:dyDescent="0.3">
      <c r="A172" s="593" t="s">
        <v>45</v>
      </c>
      <c r="B172" s="593"/>
      <c r="C172" s="167">
        <f>IndirectTotal</f>
        <v>0</v>
      </c>
      <c r="D172" s="594">
        <f>IndirectLocalTotal</f>
        <v>0</v>
      </c>
      <c r="E172" s="594"/>
      <c r="F172" s="594"/>
      <c r="G172" s="594">
        <f>IndirectFederalTotal</f>
        <v>0</v>
      </c>
      <c r="H172" s="594"/>
      <c r="O172" s="4"/>
      <c r="P172" s="4"/>
      <c r="Q172" s="4"/>
      <c r="R172" s="4"/>
    </row>
    <row r="173" spans="1:18" hidden="1" x14ac:dyDescent="0.3">
      <c r="A173" s="593" t="s">
        <v>262</v>
      </c>
      <c r="B173" s="593"/>
      <c r="C173" s="167" t="e">
        <f>SUM(C165:C172)</f>
        <v>#REF!</v>
      </c>
      <c r="D173" s="594" t="e">
        <f>SUM(D165:F172)</f>
        <v>#REF!</v>
      </c>
      <c r="E173" s="594"/>
      <c r="F173" s="594"/>
      <c r="G173" s="594" t="e">
        <f>SUM(G165:H172)</f>
        <v>#REF!</v>
      </c>
      <c r="H173" s="594"/>
      <c r="O173" s="4"/>
      <c r="P173" s="4"/>
      <c r="Q173" s="4"/>
      <c r="R173" s="4"/>
    </row>
  </sheetData>
  <sheetProtection selectLockedCells="1"/>
  <protectedRanges>
    <protectedRange sqref="A11:M11 L75:M75 L72:M72 L17:M26 L156:M156 M143:M147 M90:M95 M124:M126" name="Personnel"/>
  </protectedRanges>
  <dataConsolidate/>
  <mergeCells count="292">
    <mergeCell ref="A121:C121"/>
    <mergeCell ref="D121:G121"/>
    <mergeCell ref="H121:K121"/>
    <mergeCell ref="L121:N121"/>
    <mergeCell ref="A100:N100"/>
    <mergeCell ref="A117:D117"/>
    <mergeCell ref="A118:N118"/>
    <mergeCell ref="A127:K127"/>
    <mergeCell ref="A126:C126"/>
    <mergeCell ref="D126:G126"/>
    <mergeCell ref="H126:K126"/>
    <mergeCell ref="A122:K123"/>
    <mergeCell ref="L122:L123"/>
    <mergeCell ref="M122:M123"/>
    <mergeCell ref="N122:N123"/>
    <mergeCell ref="A124:C124"/>
    <mergeCell ref="D124:G124"/>
    <mergeCell ref="H124:K124"/>
    <mergeCell ref="A125:C125"/>
    <mergeCell ref="D125:G125"/>
    <mergeCell ref="H125:K125"/>
    <mergeCell ref="A107:D110"/>
    <mergeCell ref="E107:F110"/>
    <mergeCell ref="I104:N104"/>
    <mergeCell ref="M105:M106"/>
    <mergeCell ref="N105:N106"/>
    <mergeCell ref="L105:L106"/>
    <mergeCell ref="A120:C120"/>
    <mergeCell ref="D120:G120"/>
    <mergeCell ref="H120:K120"/>
    <mergeCell ref="L120:N120"/>
    <mergeCell ref="A167:B167"/>
    <mergeCell ref="D167:F167"/>
    <mergeCell ref="G167:H167"/>
    <mergeCell ref="A150:N150"/>
    <mergeCell ref="A148:K148"/>
    <mergeCell ref="A142:K142"/>
    <mergeCell ref="A141:N141"/>
    <mergeCell ref="A129:N129"/>
    <mergeCell ref="A145:K145"/>
    <mergeCell ref="A166:B166"/>
    <mergeCell ref="D166:F166"/>
    <mergeCell ref="G166:H166"/>
    <mergeCell ref="A164:B164"/>
    <mergeCell ref="D164:F164"/>
    <mergeCell ref="G164:H164"/>
    <mergeCell ref="A163:H163"/>
    <mergeCell ref="A132:D132"/>
    <mergeCell ref="E132:F132"/>
    <mergeCell ref="G132:H132"/>
    <mergeCell ref="I132:N132"/>
    <mergeCell ref="A133:D133"/>
    <mergeCell ref="E133:F133"/>
    <mergeCell ref="G133:H133"/>
    <mergeCell ref="I133:N133"/>
    <mergeCell ref="A168:B168"/>
    <mergeCell ref="D168:F168"/>
    <mergeCell ref="G173:H173"/>
    <mergeCell ref="A169:B169"/>
    <mergeCell ref="D169:F169"/>
    <mergeCell ref="G169:H169"/>
    <mergeCell ref="A170:B170"/>
    <mergeCell ref="G168:H168"/>
    <mergeCell ref="D170:F170"/>
    <mergeCell ref="G170:H170"/>
    <mergeCell ref="A171:B171"/>
    <mergeCell ref="D171:F171"/>
    <mergeCell ref="G171:H171"/>
    <mergeCell ref="A172:B172"/>
    <mergeCell ref="D172:F172"/>
    <mergeCell ref="G172:H172"/>
    <mergeCell ref="A173:B173"/>
    <mergeCell ref="D173:F173"/>
    <mergeCell ref="A165:B165"/>
    <mergeCell ref="D165:F165"/>
    <mergeCell ref="G165:H165"/>
    <mergeCell ref="A134:D135"/>
    <mergeCell ref="E134:F135"/>
    <mergeCell ref="G134:H135"/>
    <mergeCell ref="I134:I135"/>
    <mergeCell ref="J134:J135"/>
    <mergeCell ref="K134:K135"/>
    <mergeCell ref="A140:N140"/>
    <mergeCell ref="A138:K138"/>
    <mergeCell ref="G136:H136"/>
    <mergeCell ref="A162:N162"/>
    <mergeCell ref="I154:N154"/>
    <mergeCell ref="I153:N153"/>
    <mergeCell ref="A160:K160"/>
    <mergeCell ref="A143:K143"/>
    <mergeCell ref="F155:H155"/>
    <mergeCell ref="A155:E155"/>
    <mergeCell ref="A156:E156"/>
    <mergeCell ref="F156:H156"/>
    <mergeCell ref="I156:K156"/>
    <mergeCell ref="I155:K155"/>
    <mergeCell ref="A154:E154"/>
    <mergeCell ref="A69:E69"/>
    <mergeCell ref="F70:H71"/>
    <mergeCell ref="F58:H58"/>
    <mergeCell ref="A82:N82"/>
    <mergeCell ref="A96:K96"/>
    <mergeCell ref="A97:N97"/>
    <mergeCell ref="A84:N84"/>
    <mergeCell ref="A81:N81"/>
    <mergeCell ref="A64:N65"/>
    <mergeCell ref="A78:N79"/>
    <mergeCell ref="A72:E72"/>
    <mergeCell ref="F72:H72"/>
    <mergeCell ref="I70:K71"/>
    <mergeCell ref="A68:E68"/>
    <mergeCell ref="A88:K89"/>
    <mergeCell ref="A83:D83"/>
    <mergeCell ref="A86:C86"/>
    <mergeCell ref="A87:C87"/>
    <mergeCell ref="D94:G94"/>
    <mergeCell ref="H94:K94"/>
    <mergeCell ref="A95:C95"/>
    <mergeCell ref="D95:G95"/>
    <mergeCell ref="H95:K95"/>
    <mergeCell ref="A93:C93"/>
    <mergeCell ref="A90:C90"/>
    <mergeCell ref="D90:G90"/>
    <mergeCell ref="A101:N101"/>
    <mergeCell ref="A102:N102"/>
    <mergeCell ref="L86:N86"/>
    <mergeCell ref="L87:N87"/>
    <mergeCell ref="A153:E153"/>
    <mergeCell ref="A115:K115"/>
    <mergeCell ref="J105:J106"/>
    <mergeCell ref="A151:N151"/>
    <mergeCell ref="I105:I106"/>
    <mergeCell ref="N107:N110"/>
    <mergeCell ref="D93:G93"/>
    <mergeCell ref="H93:K93"/>
    <mergeCell ref="A119:N119"/>
    <mergeCell ref="G103:H103"/>
    <mergeCell ref="G104:H104"/>
    <mergeCell ref="G105:H106"/>
    <mergeCell ref="E103:F103"/>
    <mergeCell ref="E104:F104"/>
    <mergeCell ref="A103:D103"/>
    <mergeCell ref="A104:D104"/>
    <mergeCell ref="A105:D106"/>
    <mergeCell ref="E105:F106"/>
    <mergeCell ref="M70:M71"/>
    <mergeCell ref="L70:L71"/>
    <mergeCell ref="M88:M89"/>
    <mergeCell ref="I72:K72"/>
    <mergeCell ref="N88:N89"/>
    <mergeCell ref="A70:E71"/>
    <mergeCell ref="L88:L89"/>
    <mergeCell ref="I75:K75"/>
    <mergeCell ref="A98:N98"/>
    <mergeCell ref="F75:H75"/>
    <mergeCell ref="A85:N85"/>
    <mergeCell ref="N70:N71"/>
    <mergeCell ref="H90:K90"/>
    <mergeCell ref="A91:C91"/>
    <mergeCell ref="D91:G91"/>
    <mergeCell ref="H91:K91"/>
    <mergeCell ref="A92:C92"/>
    <mergeCell ref="D92:G92"/>
    <mergeCell ref="H92:K92"/>
    <mergeCell ref="A94:C94"/>
    <mergeCell ref="D86:G86"/>
    <mergeCell ref="D87:G87"/>
    <mergeCell ref="H87:K87"/>
    <mergeCell ref="H86:K86"/>
    <mergeCell ref="K1:N1"/>
    <mergeCell ref="N9:N10"/>
    <mergeCell ref="M9:M10"/>
    <mergeCell ref="A1:I1"/>
    <mergeCell ref="D2:I3"/>
    <mergeCell ref="A7:D7"/>
    <mergeCell ref="I9:I10"/>
    <mergeCell ref="K9:K10"/>
    <mergeCell ref="L9:L10"/>
    <mergeCell ref="E8:N8"/>
    <mergeCell ref="E7:N7"/>
    <mergeCell ref="A6:N6"/>
    <mergeCell ref="A9:D9"/>
    <mergeCell ref="A10:D10"/>
    <mergeCell ref="E9:E10"/>
    <mergeCell ref="A2:B3"/>
    <mergeCell ref="F9:H9"/>
    <mergeCell ref="A8:D8"/>
    <mergeCell ref="A66:N66"/>
    <mergeCell ref="A52:N52"/>
    <mergeCell ref="L56:L57"/>
    <mergeCell ref="F54:N54"/>
    <mergeCell ref="A51:N51"/>
    <mergeCell ref="I58:K58"/>
    <mergeCell ref="A49:K49"/>
    <mergeCell ref="I56:K57"/>
    <mergeCell ref="N56:N57"/>
    <mergeCell ref="Y7:Y29"/>
    <mergeCell ref="A11:D11"/>
    <mergeCell ref="I15:K15"/>
    <mergeCell ref="F14:N14"/>
    <mergeCell ref="A17:D17"/>
    <mergeCell ref="A18:D18"/>
    <mergeCell ref="O7:O29"/>
    <mergeCell ref="A19:D19"/>
    <mergeCell ref="A23:D23"/>
    <mergeCell ref="A24:D24"/>
    <mergeCell ref="A25:D25"/>
    <mergeCell ref="F13:N13"/>
    <mergeCell ref="A13:E13"/>
    <mergeCell ref="A14:E14"/>
    <mergeCell ref="E12:G12"/>
    <mergeCell ref="J12:L12"/>
    <mergeCell ref="M15:M16"/>
    <mergeCell ref="N15:N16"/>
    <mergeCell ref="L15:L16"/>
    <mergeCell ref="F15:H15"/>
    <mergeCell ref="A15:E16"/>
    <mergeCell ref="A29:N29"/>
    <mergeCell ref="A26:D26"/>
    <mergeCell ref="A20:D20"/>
    <mergeCell ref="E40:F41"/>
    <mergeCell ref="A34:K34"/>
    <mergeCell ref="L40:L41"/>
    <mergeCell ref="M56:M57"/>
    <mergeCell ref="A62:K62"/>
    <mergeCell ref="A36:N36"/>
    <mergeCell ref="M40:M41"/>
    <mergeCell ref="N40:N41"/>
    <mergeCell ref="J40:J41"/>
    <mergeCell ref="G39:H39"/>
    <mergeCell ref="G38:H38"/>
    <mergeCell ref="G40:H41"/>
    <mergeCell ref="K40:K41"/>
    <mergeCell ref="F48:H48"/>
    <mergeCell ref="J42:J45"/>
    <mergeCell ref="K42:K45"/>
    <mergeCell ref="L42:L45"/>
    <mergeCell ref="G44:H44"/>
    <mergeCell ref="N42:N45"/>
    <mergeCell ref="M42:M45"/>
    <mergeCell ref="F55:N55"/>
    <mergeCell ref="F56:H57"/>
    <mergeCell ref="A56:E57"/>
    <mergeCell ref="A55:E55"/>
    <mergeCell ref="A21:D21"/>
    <mergeCell ref="G43:H43"/>
    <mergeCell ref="A22:D22"/>
    <mergeCell ref="A76:K76"/>
    <mergeCell ref="A38:D38"/>
    <mergeCell ref="A39:D39"/>
    <mergeCell ref="E38:F38"/>
    <mergeCell ref="A33:K33"/>
    <mergeCell ref="A32:K32"/>
    <mergeCell ref="G45:H45"/>
    <mergeCell ref="A35:K35"/>
    <mergeCell ref="I39:N39"/>
    <mergeCell ref="I38:N38"/>
    <mergeCell ref="I40:I41"/>
    <mergeCell ref="A27:B27"/>
    <mergeCell ref="E27:K27"/>
    <mergeCell ref="A42:D45"/>
    <mergeCell ref="E42:F45"/>
    <mergeCell ref="A54:E54"/>
    <mergeCell ref="A58:E58"/>
    <mergeCell ref="G42:H42"/>
    <mergeCell ref="A75:D75"/>
    <mergeCell ref="E39:F39"/>
    <mergeCell ref="A40:D41"/>
    <mergeCell ref="E136:F136"/>
    <mergeCell ref="A136:D136"/>
    <mergeCell ref="A139:D139"/>
    <mergeCell ref="I103:N103"/>
    <mergeCell ref="F68:N68"/>
    <mergeCell ref="F69:N69"/>
    <mergeCell ref="G112:H112"/>
    <mergeCell ref="A112:D112"/>
    <mergeCell ref="E112:F112"/>
    <mergeCell ref="G110:H110"/>
    <mergeCell ref="G107:H107"/>
    <mergeCell ref="K105:K106"/>
    <mergeCell ref="N134:N135"/>
    <mergeCell ref="K107:K110"/>
    <mergeCell ref="G108:H108"/>
    <mergeCell ref="J107:J110"/>
    <mergeCell ref="A116:N116"/>
    <mergeCell ref="M134:M135"/>
    <mergeCell ref="G109:H109"/>
    <mergeCell ref="L107:L110"/>
    <mergeCell ref="M107:M110"/>
    <mergeCell ref="A130:N130"/>
    <mergeCell ref="A131:N131"/>
    <mergeCell ref="L134:L135"/>
  </mergeCells>
  <conditionalFormatting sqref="Q160:XFD162 B161:N161 L160:N161 L156:N156 J155:N155 B152:N152 B149:K149 N148:N149 Q148:XFD150 O148:JB156 Q143:XFD143 N144:XFD144 L142:M144 N142:N143 O140:JB143 C128:N128 G107 A107 I103:I111 J105:M111 N105:N110 N111:XFD111 O115:XFD116 L115:N115 B77:N77 E75:H75 E83:N83 Q81:XFD82 Q77:XFD79 L88 M88:M91 N88:N90 L90:L91 B80:N80 L75:N77 N91:JA91 A67:A70 L70:N72 B67:N67 B63:K63 Q63:XFD66 E60:F61 O62:JB72 L62:N63 I56 L56:N56 B53:N53 L48:N49 B48:F48 I48:K48 I37:I40 J40:N40 J37:N37 A32:C34 G42 A42 J42:N42 S37:S46 O32:P46 L58:N58 F58:F59 L32:N35 B35:C35 B37:H37 L96:N96 O75:JB90 I9 H10 J16:K25 F17:G26 I15:I25 L15:N25 E11:I11 A1:A2 B28:K28 L27:N28 D2 I17:N26 J9:N11 P9:P10 A80:A88 A115:A116 L2:P5 D4:I5 B4:B5 C2:C5 J1:K5 S1:S7 A4:A14 Q52:XFD52 A48:A49 O47:JB49 O52:JB58 A52:A55 Q45:XFD47 I42:I47 B46:C47 A146:A150 L146:M149 N146:XFD147 I163:N173 Q160:JB1048576 O160:P173 I58:I61 A58:A64 L59:IY61 A72:A78 L73:IY74 I70:K75 F72:H74 L94:JA95 A152:A162 I155:I159 F156:F159 L157:IY159 A17:A40 T1:JB46 Q1:R46 A90:A91 O96:XFD98 A94:A98 A101:A105 O101:XFD110 A140:A144 A128:A131 O128:XFD133 I113:XFD114 I134:XFD137">
    <cfRule type="cellIs" dxfId="628" priority="257" stopIfTrue="1" operator="lessThan">
      <formula>0</formula>
    </cfRule>
    <cfRule type="containsErrors" dxfId="627" priority="259" stopIfTrue="1">
      <formula>ISERROR(A1)</formula>
    </cfRule>
  </conditionalFormatting>
  <conditionalFormatting sqref="L156 N156 N143 L159 N105:N110 N90 L75 N75 L72 N72 L48 N48 N58 L58 L61 N17:N26 L11 N11 L17:L26">
    <cfRule type="containsBlanks" dxfId="626" priority="262" stopIfTrue="1">
      <formula>LEN(TRIM(L11))=0</formula>
    </cfRule>
  </conditionalFormatting>
  <conditionalFormatting sqref="A50:A51 B50:N50 O50:XFD51">
    <cfRule type="cellIs" dxfId="625" priority="133" stopIfTrue="1" operator="lessThan">
      <formula>0</formula>
    </cfRule>
    <cfRule type="containsErrors" dxfId="624" priority="134" stopIfTrue="1">
      <formula>ISERROR(A50)</formula>
    </cfRule>
  </conditionalFormatting>
  <conditionalFormatting sqref="L145:XFD145 A145">
    <cfRule type="cellIs" dxfId="623" priority="86" stopIfTrue="1" operator="lessThan">
      <formula>0</formula>
    </cfRule>
    <cfRule type="containsErrors" dxfId="622" priority="87" stopIfTrue="1">
      <formula>ISERROR(A145)</formula>
    </cfRule>
  </conditionalFormatting>
  <conditionalFormatting sqref="N145">
    <cfRule type="containsBlanks" dxfId="621" priority="88" stopIfTrue="1">
      <formula>LEN(TRIM(N145))=0</formula>
    </cfRule>
  </conditionalFormatting>
  <conditionalFormatting sqref="G164:H167 A163:A173 B164:F173 G169:H173">
    <cfRule type="cellIs" dxfId="620" priority="60" stopIfTrue="1" operator="lessThan">
      <formula>0</formula>
    </cfRule>
    <cfRule type="containsErrors" dxfId="619" priority="61" stopIfTrue="1">
      <formula>ISERROR(A163)</formula>
    </cfRule>
  </conditionalFormatting>
  <conditionalFormatting sqref="E117:N117 O117:JB121 A117:A121">
    <cfRule type="cellIs" dxfId="618" priority="35" stopIfTrue="1" operator="lessThan">
      <formula>0</formula>
    </cfRule>
    <cfRule type="containsErrors" dxfId="617" priority="36" stopIfTrue="1">
      <formula>ISERROR(A117)</formula>
    </cfRule>
  </conditionalFormatting>
  <conditionalFormatting sqref="A126:A127 L126:JB126 L127:M127 O127:JB127">
    <cfRule type="cellIs" dxfId="616" priority="32" stopIfTrue="1" operator="lessThan">
      <formula>0</formula>
    </cfRule>
    <cfRule type="containsErrors" dxfId="615" priority="33" stopIfTrue="1">
      <formula>ISERROR(A126)</formula>
    </cfRule>
  </conditionalFormatting>
  <conditionalFormatting sqref="N126">
    <cfRule type="containsBlanks" dxfId="614" priority="34" stopIfTrue="1">
      <formula>LEN(TRIM(N126))=0</formula>
    </cfRule>
  </conditionalFormatting>
  <conditionalFormatting sqref="L122 M122:JB123 A122">
    <cfRule type="cellIs" dxfId="613" priority="30" stopIfTrue="1" operator="lessThan">
      <formula>0</formula>
    </cfRule>
    <cfRule type="containsErrors" dxfId="612" priority="31" stopIfTrue="1">
      <formula>ISERROR(A122)</formula>
    </cfRule>
  </conditionalFormatting>
  <conditionalFormatting sqref="L124:JB124 A124">
    <cfRule type="cellIs" dxfId="611" priority="27" stopIfTrue="1" operator="lessThan">
      <formula>0</formula>
    </cfRule>
    <cfRule type="containsErrors" dxfId="610" priority="28" stopIfTrue="1">
      <formula>ISERROR(A124)</formula>
    </cfRule>
  </conditionalFormatting>
  <conditionalFormatting sqref="N124">
    <cfRule type="containsBlanks" dxfId="609" priority="29" stopIfTrue="1">
      <formula>LEN(TRIM(N124))=0</formula>
    </cfRule>
  </conditionalFormatting>
  <conditionalFormatting sqref="L125:JB125 A125">
    <cfRule type="cellIs" dxfId="608" priority="24" stopIfTrue="1" operator="lessThan">
      <formula>0</formula>
    </cfRule>
    <cfRule type="containsErrors" dxfId="607" priority="25" stopIfTrue="1">
      <formula>ISERROR(A125)</formula>
    </cfRule>
  </conditionalFormatting>
  <conditionalFormatting sqref="N125">
    <cfRule type="containsBlanks" dxfId="606" priority="26" stopIfTrue="1">
      <formula>LEN(TRIM(N125))=0</formula>
    </cfRule>
  </conditionalFormatting>
  <conditionalFormatting sqref="L92:JB92 A92">
    <cfRule type="cellIs" dxfId="605" priority="21" stopIfTrue="1" operator="lessThan">
      <formula>0</formula>
    </cfRule>
    <cfRule type="containsErrors" dxfId="604" priority="22" stopIfTrue="1">
      <formula>ISERROR(A92)</formula>
    </cfRule>
  </conditionalFormatting>
  <conditionalFormatting sqref="N92">
    <cfRule type="containsBlanks" dxfId="603" priority="23" stopIfTrue="1">
      <formula>LEN(TRIM(N92))=0</formula>
    </cfRule>
  </conditionalFormatting>
  <conditionalFormatting sqref="L93:JB93 A93">
    <cfRule type="cellIs" dxfId="602" priority="18" stopIfTrue="1" operator="lessThan">
      <formula>0</formula>
    </cfRule>
    <cfRule type="containsErrors" dxfId="601" priority="19" stopIfTrue="1">
      <formula>ISERROR(A93)</formula>
    </cfRule>
  </conditionalFormatting>
  <conditionalFormatting sqref="N93">
    <cfRule type="containsBlanks" dxfId="600" priority="20" stopIfTrue="1">
      <formula>LEN(TRIM(N93))=0</formula>
    </cfRule>
  </conditionalFormatting>
  <conditionalFormatting sqref="B99:N99 A99:A100 O99:XFD100">
    <cfRule type="cellIs" dxfId="599" priority="16" stopIfTrue="1" operator="lessThan">
      <formula>0</formula>
    </cfRule>
    <cfRule type="containsErrors" dxfId="598" priority="17" stopIfTrue="1">
      <formula>ISERROR(A99)</formula>
    </cfRule>
  </conditionalFormatting>
  <conditionalFormatting sqref="G136 A136 L138:XFD138 A138 A134">
    <cfRule type="cellIs" dxfId="597" priority="11" stopIfTrue="1" operator="lessThan">
      <formula>0</formula>
    </cfRule>
    <cfRule type="containsErrors" dxfId="596" priority="12" stopIfTrue="1">
      <formula>ISERROR(A134)</formula>
    </cfRule>
  </conditionalFormatting>
  <conditionalFormatting sqref="I132:I133 A132:A133">
    <cfRule type="cellIs" dxfId="595" priority="14" stopIfTrue="1" operator="lessThan">
      <formula>0</formula>
    </cfRule>
    <cfRule type="containsErrors" dxfId="594" priority="15" stopIfTrue="1">
      <formula>ISERROR(A132)</formula>
    </cfRule>
  </conditionalFormatting>
  <conditionalFormatting sqref="N134:N136">
    <cfRule type="containsBlanks" dxfId="593" priority="13" stopIfTrue="1">
      <formula>LEN(TRIM(N134))=0</formula>
    </cfRule>
  </conditionalFormatting>
  <conditionalFormatting sqref="G112 A112 I112:XFD112">
    <cfRule type="cellIs" dxfId="592" priority="8" stopIfTrue="1" operator="lessThan">
      <formula>0</formula>
    </cfRule>
    <cfRule type="containsErrors" dxfId="591" priority="9" stopIfTrue="1">
      <formula>ISERROR(A112)</formula>
    </cfRule>
  </conditionalFormatting>
  <conditionalFormatting sqref="N112">
    <cfRule type="containsBlanks" dxfId="590" priority="10" stopIfTrue="1">
      <formula>LEN(TRIM(N112))=0</formula>
    </cfRule>
  </conditionalFormatting>
  <conditionalFormatting sqref="E139:JB139 A139">
    <cfRule type="cellIs" dxfId="589" priority="3" stopIfTrue="1" operator="lessThan">
      <formula>0</formula>
    </cfRule>
    <cfRule type="containsErrors" dxfId="588" priority="4" stopIfTrue="1">
      <formula>ISERROR(A139)</formula>
    </cfRule>
  </conditionalFormatting>
  <conditionalFormatting sqref="N127">
    <cfRule type="cellIs" dxfId="587" priority="1" stopIfTrue="1" operator="lessThan">
      <formula>0</formula>
    </cfRule>
    <cfRule type="containsErrors" dxfId="586" priority="2" stopIfTrue="1">
      <formula>ISERROR(N127)</formula>
    </cfRule>
  </conditionalFormatting>
  <dataValidations count="7">
    <dataValidation type="whole" operator="lessThanOrEqual" showInputMessage="1" showErrorMessage="1" errorTitle="Max Value Exceeded" error="The Non-Federal Contribution entered cannot be greater than the Total Cost for this line item." sqref="M107 M11 M17:M26 M48 M42 M58 M72 M75 M143:M147 M156 M112 M90:M95 M136 M124:M126">
      <formula1>L11</formula1>
    </dataValidation>
    <dataValidation type="list" allowBlank="1" showInputMessage="1" sqref="A58:E58">
      <formula1>PA1EquipmentDDL</formula1>
    </dataValidation>
    <dataValidation type="list" allowBlank="1" showInputMessage="1" sqref="A72:E72">
      <formula1>PA1SuppliesDDL</formula1>
    </dataValidation>
    <dataValidation type="list" allowBlank="1" showInputMessage="1" showErrorMessage="1" sqref="H12 M12">
      <formula1>$V$12:$V$13</formula1>
    </dataValidation>
    <dataValidation type="list" allowBlank="1" showInputMessage="1" showErrorMessage="1" errorTitle="Unallowable Position" error="Only positions specified in the dropdown list are allowed" sqref="A11:D11">
      <formula1>PA1PersonnelOptions</formula1>
    </dataValidation>
    <dataValidation type="decimal" allowBlank="1" showInputMessage="1" showErrorMessage="1" sqref="Q3:Q10">
      <formula1>1</formula1>
      <formula2>100</formula2>
    </dataValidation>
    <dataValidation type="list" allowBlank="1" showInputMessage="1" showErrorMessage="1" sqref="H90:K95 H124:K126">
      <formula1>DemographicsYesNoSelection</formula1>
    </dataValidation>
  </dataValidations>
  <pageMargins left="0.7" right="0.7" top="0.75" bottom="0.75" header="0.3" footer="0.3"/>
  <pageSetup scale="93" orientation="landscape" r:id="rId1"/>
  <headerFooter>
    <oddHeader>&amp;CPurpose Area #1</oddHeader>
    <oddFooter>&amp;C&amp;P</oddFooter>
  </headerFooter>
  <rowBreaks count="6" manualBreakCount="6">
    <brk id="11" max="16383" man="1"/>
    <brk id="36" max="16383" man="1"/>
    <brk id="52" max="16383" man="1"/>
    <brk id="66" max="16383" man="1"/>
    <brk id="79" max="16383" man="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90" r:id="rId4" name="Button 166">
              <controlPr defaultSize="0" print="0" autoFill="0" autoPict="0" macro="[0]!InsertRowsNarrative">
                <anchor moveWithCells="1" sizeWithCells="1">
                  <from>
                    <xdr:col>11</xdr:col>
                    <xdr:colOff>213360</xdr:colOff>
                    <xdr:row>62</xdr:row>
                    <xdr:rowOff>22860</xdr:rowOff>
                  </from>
                  <to>
                    <xdr:col>14</xdr:col>
                    <xdr:colOff>0</xdr:colOff>
                    <xdr:row>62</xdr:row>
                    <xdr:rowOff>274320</xdr:rowOff>
                  </to>
                </anchor>
              </controlPr>
            </control>
          </mc:Choice>
        </mc:AlternateContent>
        <mc:AlternateContent xmlns:mc="http://schemas.openxmlformats.org/markup-compatibility/2006">
          <mc:Choice Requires="x14">
            <control shapeId="1191" r:id="rId5" name="Button 167">
              <controlPr defaultSize="0" print="0" autoFill="0" autoPict="0" macro="[0]!InsertRowsNarrative">
                <anchor moveWithCells="1" sizeWithCells="1">
                  <from>
                    <xdr:col>11</xdr:col>
                    <xdr:colOff>213360</xdr:colOff>
                    <xdr:row>76</xdr:row>
                    <xdr:rowOff>30480</xdr:rowOff>
                  </from>
                  <to>
                    <xdr:col>14</xdr:col>
                    <xdr:colOff>0</xdr:colOff>
                    <xdr:row>76</xdr:row>
                    <xdr:rowOff>274320</xdr:rowOff>
                  </to>
                </anchor>
              </controlPr>
            </control>
          </mc:Choice>
        </mc:AlternateContent>
        <mc:AlternateContent xmlns:mc="http://schemas.openxmlformats.org/markup-compatibility/2006">
          <mc:Choice Requires="x14">
            <control shapeId="1194" r:id="rId6" name="Button 170">
              <controlPr defaultSize="0" print="0" autoFill="0" autoPict="0" macro="[0]!InsertRowsNarrative">
                <anchor moveWithCells="1" sizeWithCells="1">
                  <from>
                    <xdr:col>11</xdr:col>
                    <xdr:colOff>213360</xdr:colOff>
                    <xdr:row>148</xdr:row>
                    <xdr:rowOff>45720</xdr:rowOff>
                  </from>
                  <to>
                    <xdr:col>13</xdr:col>
                    <xdr:colOff>312420</xdr:colOff>
                    <xdr:row>148</xdr:row>
                    <xdr:rowOff>289560</xdr:rowOff>
                  </to>
                </anchor>
              </controlPr>
            </control>
          </mc:Choice>
        </mc:AlternateContent>
        <mc:AlternateContent xmlns:mc="http://schemas.openxmlformats.org/markup-compatibility/2006">
          <mc:Choice Requires="x14">
            <control shapeId="1195" r:id="rId7" name="Button 171">
              <controlPr defaultSize="0" print="0" autoFill="0" autoPict="0" macro="[0]!InsertRowsNarrative">
                <anchor moveWithCells="1" sizeWithCells="1">
                  <from>
                    <xdr:col>11</xdr:col>
                    <xdr:colOff>213360</xdr:colOff>
                    <xdr:row>160</xdr:row>
                    <xdr:rowOff>30480</xdr:rowOff>
                  </from>
                  <to>
                    <xdr:col>14</xdr:col>
                    <xdr:colOff>0</xdr:colOff>
                    <xdr:row>160</xdr:row>
                    <xdr:rowOff>289560</xdr:rowOff>
                  </to>
                </anchor>
              </controlPr>
            </control>
          </mc:Choice>
        </mc:AlternateContent>
        <mc:AlternateContent xmlns:mc="http://schemas.openxmlformats.org/markup-compatibility/2006">
          <mc:Choice Requires="x14">
            <control shapeId="1279" r:id="rId8" name="Button 255">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294" r:id="rId9" name="Button 270">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309" r:id="rId10" name="Button 285">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324" r:id="rId11" name="Button 300">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339" r:id="rId12" name="Button 315">
              <controlPr defaultSize="0" print="0" autoFill="0" autoPict="0" macro="[0]!InsertRowsCivilianPersonnel">
                <anchor moveWithCells="1" sizeWithCells="1">
                  <from>
                    <xdr:col>0</xdr:col>
                    <xdr:colOff>60960</xdr:colOff>
                    <xdr:row>35</xdr:row>
                    <xdr:rowOff>0</xdr:rowOff>
                  </from>
                  <to>
                    <xdr:col>3</xdr:col>
                    <xdr:colOff>99060</xdr:colOff>
                    <xdr:row>35</xdr:row>
                    <xdr:rowOff>0</xdr:rowOff>
                  </to>
                </anchor>
              </controlPr>
            </control>
          </mc:Choice>
        </mc:AlternateContent>
        <mc:AlternateContent xmlns:mc="http://schemas.openxmlformats.org/markup-compatibility/2006">
          <mc:Choice Requires="x14">
            <control shapeId="1340" r:id="rId13" name="Button 316">
              <controlPr defaultSize="0" print="0" autoFill="0" autoPict="0" macro="[0]!Module1.DeleteSelectedRow">
                <anchor moveWithCells="1" sizeWithCells="1">
                  <from>
                    <xdr:col>3</xdr:col>
                    <xdr:colOff>289560</xdr:colOff>
                    <xdr:row>35</xdr:row>
                    <xdr:rowOff>0</xdr:rowOff>
                  </from>
                  <to>
                    <xdr:col>4</xdr:col>
                    <xdr:colOff>144780</xdr:colOff>
                    <xdr:row>35</xdr:row>
                    <xdr:rowOff>0</xdr:rowOff>
                  </to>
                </anchor>
              </controlPr>
            </control>
          </mc:Choice>
        </mc:AlternateContent>
        <mc:AlternateContent xmlns:mc="http://schemas.openxmlformats.org/markup-compatibility/2006">
          <mc:Choice Requires="x14">
            <control shapeId="1341" r:id="rId14" name="Button 317">
              <controlPr defaultSize="0" print="0" autoFill="0" autoPict="0" macro="[0]!InsertRowsNarrative">
                <anchor moveWithCells="1" sizeWithCells="1">
                  <from>
                    <xdr:col>11</xdr:col>
                    <xdr:colOff>198120</xdr:colOff>
                    <xdr:row>35</xdr:row>
                    <xdr:rowOff>0</xdr:rowOff>
                  </from>
                  <to>
                    <xdr:col>14</xdr:col>
                    <xdr:colOff>0</xdr:colOff>
                    <xdr:row>35</xdr:row>
                    <xdr:rowOff>0</xdr:rowOff>
                  </to>
                </anchor>
              </controlPr>
            </control>
          </mc:Choice>
        </mc:AlternateContent>
        <mc:AlternateContent xmlns:mc="http://schemas.openxmlformats.org/markup-compatibility/2006">
          <mc:Choice Requires="x14">
            <control shapeId="1342" r:id="rId15" name="Button 318">
              <controlPr defaultSize="0" print="0" autoFill="0" autoPict="0" macro="[0]!InsertRowsNarrative">
                <anchor moveWithCells="1" sizeWithCells="1">
                  <from>
                    <xdr:col>11</xdr:col>
                    <xdr:colOff>198120</xdr:colOff>
                    <xdr:row>35</xdr:row>
                    <xdr:rowOff>0</xdr:rowOff>
                  </from>
                  <to>
                    <xdr:col>14</xdr:col>
                    <xdr:colOff>0</xdr:colOff>
                    <xdr:row>35</xdr:row>
                    <xdr:rowOff>0</xdr:rowOff>
                  </to>
                </anchor>
              </controlPr>
            </control>
          </mc:Choice>
        </mc:AlternateContent>
        <mc:AlternateContent xmlns:mc="http://schemas.openxmlformats.org/markup-compatibility/2006">
          <mc:Choice Requires="x14">
            <control shapeId="1372" r:id="rId16" name="Button 348">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387" r:id="rId17" name="Button 363">
              <controlPr defaultSize="0" print="0" autoFill="0" autoPict="0" macro="[0]!InsertRowsNarrative">
                <anchor moveWithCells="1" sizeWithCells="1">
                  <from>
                    <xdr:col>11</xdr:col>
                    <xdr:colOff>198120</xdr:colOff>
                    <xdr:row>35</xdr:row>
                    <xdr:rowOff>0</xdr:rowOff>
                  </from>
                  <to>
                    <xdr:col>14</xdr:col>
                    <xdr:colOff>0</xdr:colOff>
                    <xdr:row>35</xdr:row>
                    <xdr:rowOff>0</xdr:rowOff>
                  </to>
                </anchor>
              </controlPr>
            </control>
          </mc:Choice>
        </mc:AlternateContent>
        <mc:AlternateContent xmlns:mc="http://schemas.openxmlformats.org/markup-compatibility/2006">
          <mc:Choice Requires="x14">
            <control shapeId="1402" r:id="rId18" name="Button 378">
              <controlPr defaultSize="0" print="0" autoFill="0" autoPict="0" macro="[0]!InsertRowsNarrative">
                <anchor moveWithCells="1" sizeWithCells="1">
                  <from>
                    <xdr:col>11</xdr:col>
                    <xdr:colOff>198120</xdr:colOff>
                    <xdr:row>35</xdr:row>
                    <xdr:rowOff>0</xdr:rowOff>
                  </from>
                  <to>
                    <xdr:col>14</xdr:col>
                    <xdr:colOff>0</xdr:colOff>
                    <xdr:row>35</xdr:row>
                    <xdr:rowOff>0</xdr:rowOff>
                  </to>
                </anchor>
              </controlPr>
            </control>
          </mc:Choice>
        </mc:AlternateContent>
        <mc:AlternateContent xmlns:mc="http://schemas.openxmlformats.org/markup-compatibility/2006">
          <mc:Choice Requires="x14">
            <control shapeId="1422" r:id="rId19" name="Button 398">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444" r:id="rId20" name="Button 420">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459" r:id="rId21" name="Button 435">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476" r:id="rId22" name="Button 452">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484" r:id="rId23" name="Button 460">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499" r:id="rId24" name="Button 475">
              <controlPr defaultSize="0" print="0" autoFill="0" autoPict="0" macro="[0]!InsertRowsNarrative">
                <anchor moveWithCells="1" sizeWithCells="1">
                  <from>
                    <xdr:col>11</xdr:col>
                    <xdr:colOff>198120</xdr:colOff>
                    <xdr:row>6</xdr:row>
                    <xdr:rowOff>0</xdr:rowOff>
                  </from>
                  <to>
                    <xdr:col>14</xdr:col>
                    <xdr:colOff>0</xdr:colOff>
                    <xdr:row>6</xdr:row>
                    <xdr:rowOff>0</xdr:rowOff>
                  </to>
                </anchor>
              </controlPr>
            </control>
          </mc:Choice>
        </mc:AlternateContent>
        <mc:AlternateContent xmlns:mc="http://schemas.openxmlformats.org/markup-compatibility/2006">
          <mc:Choice Requires="x14">
            <control shapeId="1727" r:id="rId25" name="Button 703">
              <controlPr defaultSize="0" print="0" autoFill="0" autoPict="0" macro="[0]!InsertRowsNarrative">
                <anchor moveWithCells="1" sizeWithCells="1">
                  <from>
                    <xdr:col>11</xdr:col>
                    <xdr:colOff>182880</xdr:colOff>
                    <xdr:row>49</xdr:row>
                    <xdr:rowOff>7620</xdr:rowOff>
                  </from>
                  <to>
                    <xdr:col>14</xdr:col>
                    <xdr:colOff>0</xdr:colOff>
                    <xdr:row>49</xdr:row>
                    <xdr:rowOff>274320</xdr:rowOff>
                  </to>
                </anchor>
              </controlPr>
            </control>
          </mc:Choice>
        </mc:AlternateContent>
        <mc:AlternateContent xmlns:mc="http://schemas.openxmlformats.org/markup-compatibility/2006">
          <mc:Choice Requires="x14">
            <control shapeId="1731" r:id="rId26" name="Button 707">
              <controlPr defaultSize="0" print="0" autoFill="0" autoPict="0" macro="[0]!DeleteEquipmentPA1">
                <anchor moveWithCells="1" sizeWithCells="1">
                  <from>
                    <xdr:col>2</xdr:col>
                    <xdr:colOff>213360</xdr:colOff>
                    <xdr:row>55</xdr:row>
                    <xdr:rowOff>38100</xdr:rowOff>
                  </from>
                  <to>
                    <xdr:col>3</xdr:col>
                    <xdr:colOff>198120</xdr:colOff>
                    <xdr:row>56</xdr:row>
                    <xdr:rowOff>121920</xdr:rowOff>
                  </to>
                </anchor>
              </controlPr>
            </control>
          </mc:Choice>
        </mc:AlternateContent>
        <mc:AlternateContent xmlns:mc="http://schemas.openxmlformats.org/markup-compatibility/2006">
          <mc:Choice Requires="x14">
            <control shapeId="1732" r:id="rId27" name="Button 708">
              <controlPr defaultSize="0" print="0" autoFill="0" autoPict="0" macro="[0]!DeleteSuppliesPA1">
                <anchor moveWithCells="1" sizeWithCells="1">
                  <from>
                    <xdr:col>2</xdr:col>
                    <xdr:colOff>213360</xdr:colOff>
                    <xdr:row>69</xdr:row>
                    <xdr:rowOff>60960</xdr:rowOff>
                  </from>
                  <to>
                    <xdr:col>3</xdr:col>
                    <xdr:colOff>213360</xdr:colOff>
                    <xdr:row>70</xdr:row>
                    <xdr:rowOff>121920</xdr:rowOff>
                  </to>
                </anchor>
              </controlPr>
            </control>
          </mc:Choice>
        </mc:AlternateContent>
        <mc:AlternateContent xmlns:mc="http://schemas.openxmlformats.org/markup-compatibility/2006">
          <mc:Choice Requires="x14">
            <control shapeId="1733" r:id="rId28" name="Button 709">
              <controlPr defaultSize="0" print="0" autoFill="0" autoPict="0" macro="[0]!DeleteConsultantItemPA1">
                <anchor moveWithCells="1" sizeWithCells="1">
                  <from>
                    <xdr:col>2</xdr:col>
                    <xdr:colOff>220980</xdr:colOff>
                    <xdr:row>87</xdr:row>
                    <xdr:rowOff>45720</xdr:rowOff>
                  </from>
                  <to>
                    <xdr:col>3</xdr:col>
                    <xdr:colOff>289560</xdr:colOff>
                    <xdr:row>88</xdr:row>
                    <xdr:rowOff>137160</xdr:rowOff>
                  </to>
                </anchor>
              </controlPr>
            </control>
          </mc:Choice>
        </mc:AlternateContent>
        <mc:AlternateContent xmlns:mc="http://schemas.openxmlformats.org/markup-compatibility/2006">
          <mc:Choice Requires="x14">
            <control shapeId="1736" r:id="rId29" name="Button 712">
              <controlPr defaultSize="0" print="0" autoFill="0" autoPict="0" macro="[0]!DeleteOtherPA1">
                <anchor moveWithCells="1" sizeWithCells="1">
                  <from>
                    <xdr:col>2</xdr:col>
                    <xdr:colOff>213360</xdr:colOff>
                    <xdr:row>141</xdr:row>
                    <xdr:rowOff>60960</xdr:rowOff>
                  </from>
                  <to>
                    <xdr:col>3</xdr:col>
                    <xdr:colOff>274320</xdr:colOff>
                    <xdr:row>141</xdr:row>
                    <xdr:rowOff>335280</xdr:rowOff>
                  </to>
                </anchor>
              </controlPr>
            </control>
          </mc:Choice>
        </mc:AlternateContent>
        <mc:AlternateContent xmlns:mc="http://schemas.openxmlformats.org/markup-compatibility/2006">
          <mc:Choice Requires="x14">
            <control shapeId="1737" r:id="rId30" name="Button 713">
              <controlPr defaultSize="0" print="0" autoFill="0" autoPict="0" macro="[0]!DeleteIndirectCostPA1">
                <anchor moveWithCells="1" sizeWithCells="1">
                  <from>
                    <xdr:col>2</xdr:col>
                    <xdr:colOff>190500</xdr:colOff>
                    <xdr:row>154</xdr:row>
                    <xdr:rowOff>45720</xdr:rowOff>
                  </from>
                  <to>
                    <xdr:col>3</xdr:col>
                    <xdr:colOff>251460</xdr:colOff>
                    <xdr:row>154</xdr:row>
                    <xdr:rowOff>335280</xdr:rowOff>
                  </to>
                </anchor>
              </controlPr>
            </control>
          </mc:Choice>
        </mc:AlternateContent>
        <mc:AlternateContent xmlns:mc="http://schemas.openxmlformats.org/markup-compatibility/2006">
          <mc:Choice Requires="x14">
            <control shapeId="1738" r:id="rId31" name="Button 714">
              <controlPr defaultSize="0" print="0" autoFill="0" autoPict="0" macro="[0]!PA1AddSworn">
                <anchor moveWithCells="1" sizeWithCells="1">
                  <from>
                    <xdr:col>0</xdr:col>
                    <xdr:colOff>99060</xdr:colOff>
                    <xdr:row>5</xdr:row>
                    <xdr:rowOff>60960</xdr:rowOff>
                  </from>
                  <to>
                    <xdr:col>2</xdr:col>
                    <xdr:colOff>266700</xdr:colOff>
                    <xdr:row>5</xdr:row>
                    <xdr:rowOff>312420</xdr:rowOff>
                  </to>
                </anchor>
              </controlPr>
            </control>
          </mc:Choice>
        </mc:AlternateContent>
        <mc:AlternateContent xmlns:mc="http://schemas.openxmlformats.org/markup-compatibility/2006">
          <mc:Choice Requires="x14">
            <control shapeId="1754" r:id="rId32" name="Button 730">
              <controlPr defaultSize="0" print="0" autoFill="0" autoPict="0" macro="[0]!PA1AddCivilian">
                <anchor moveWithCells="1" sizeWithCells="1">
                  <from>
                    <xdr:col>2</xdr:col>
                    <xdr:colOff>350520</xdr:colOff>
                    <xdr:row>5</xdr:row>
                    <xdr:rowOff>45720</xdr:rowOff>
                  </from>
                  <to>
                    <xdr:col>4</xdr:col>
                    <xdr:colOff>152400</xdr:colOff>
                    <xdr:row>5</xdr:row>
                    <xdr:rowOff>304800</xdr:rowOff>
                  </to>
                </anchor>
              </controlPr>
            </control>
          </mc:Choice>
        </mc:AlternateContent>
        <mc:AlternateContent xmlns:mc="http://schemas.openxmlformats.org/markup-compatibility/2006">
          <mc:Choice Requires="x14">
            <control shapeId="1755" r:id="rId33" name="Button 731">
              <controlPr defaultSize="0" print="0" autoFill="0" autoPict="0" macro="[0]!PA1DeletePosition">
                <anchor moveWithCells="1" sizeWithCells="1">
                  <from>
                    <xdr:col>4</xdr:col>
                    <xdr:colOff>213360</xdr:colOff>
                    <xdr:row>5</xdr:row>
                    <xdr:rowOff>45720</xdr:rowOff>
                  </from>
                  <to>
                    <xdr:col>6</xdr:col>
                    <xdr:colOff>419100</xdr:colOff>
                    <xdr:row>5</xdr:row>
                    <xdr:rowOff>304800</xdr:rowOff>
                  </to>
                </anchor>
              </controlPr>
            </control>
          </mc:Choice>
        </mc:AlternateContent>
        <mc:AlternateContent xmlns:mc="http://schemas.openxmlformats.org/markup-compatibility/2006">
          <mc:Choice Requires="x14">
            <control shapeId="1785" r:id="rId34" name="Button 761">
              <controlPr defaultSize="0" print="0" autoFill="0" autoPict="0" macro="[0]!PA1AddTravel">
                <anchor moveWithCells="1" sizeWithCells="1">
                  <from>
                    <xdr:col>0</xdr:col>
                    <xdr:colOff>114300</xdr:colOff>
                    <xdr:row>39</xdr:row>
                    <xdr:rowOff>160020</xdr:rowOff>
                  </from>
                  <to>
                    <xdr:col>2</xdr:col>
                    <xdr:colOff>60960</xdr:colOff>
                    <xdr:row>40</xdr:row>
                    <xdr:rowOff>274320</xdr:rowOff>
                  </to>
                </anchor>
              </controlPr>
            </control>
          </mc:Choice>
        </mc:AlternateContent>
        <mc:AlternateContent xmlns:mc="http://schemas.openxmlformats.org/markup-compatibility/2006">
          <mc:Choice Requires="x14">
            <control shapeId="1786" r:id="rId35" name="Button 762">
              <controlPr defaultSize="0" print="0" autoFill="0" autoPict="0" macro="[0]!PA1DeleteTravel">
                <anchor moveWithCells="1" sizeWithCells="1">
                  <from>
                    <xdr:col>2</xdr:col>
                    <xdr:colOff>236220</xdr:colOff>
                    <xdr:row>39</xdr:row>
                    <xdr:rowOff>160020</xdr:rowOff>
                  </from>
                  <to>
                    <xdr:col>3</xdr:col>
                    <xdr:colOff>198120</xdr:colOff>
                    <xdr:row>40</xdr:row>
                    <xdr:rowOff>289560</xdr:rowOff>
                  </to>
                </anchor>
              </controlPr>
            </control>
          </mc:Choice>
        </mc:AlternateContent>
        <mc:AlternateContent xmlns:mc="http://schemas.openxmlformats.org/markup-compatibility/2006">
          <mc:Choice Requires="x14">
            <control shapeId="1787" r:id="rId36" name="Button 763">
              <controlPr defaultSize="0" print="0" autoFill="0" autoPict="0" macro="[0]!PA1AddEquipment">
                <anchor moveWithCells="1" sizeWithCells="1">
                  <from>
                    <xdr:col>0</xdr:col>
                    <xdr:colOff>99060</xdr:colOff>
                    <xdr:row>55</xdr:row>
                    <xdr:rowOff>45720</xdr:rowOff>
                  </from>
                  <to>
                    <xdr:col>2</xdr:col>
                    <xdr:colOff>137160</xdr:colOff>
                    <xdr:row>56</xdr:row>
                    <xdr:rowOff>114300</xdr:rowOff>
                  </to>
                </anchor>
              </controlPr>
            </control>
          </mc:Choice>
        </mc:AlternateContent>
        <mc:AlternateContent xmlns:mc="http://schemas.openxmlformats.org/markup-compatibility/2006">
          <mc:Choice Requires="x14">
            <control shapeId="1788" r:id="rId37" name="Button 764">
              <controlPr defaultSize="0" print="0" autoFill="0" autoPict="0" macro="[0]!PA1AddSupplies">
                <anchor moveWithCells="1" sizeWithCells="1">
                  <from>
                    <xdr:col>0</xdr:col>
                    <xdr:colOff>76200</xdr:colOff>
                    <xdr:row>69</xdr:row>
                    <xdr:rowOff>60960</xdr:rowOff>
                  </from>
                  <to>
                    <xdr:col>2</xdr:col>
                    <xdr:colOff>121920</xdr:colOff>
                    <xdr:row>70</xdr:row>
                    <xdr:rowOff>137160</xdr:rowOff>
                  </to>
                </anchor>
              </controlPr>
            </control>
          </mc:Choice>
        </mc:AlternateContent>
        <mc:AlternateContent xmlns:mc="http://schemas.openxmlformats.org/markup-compatibility/2006">
          <mc:Choice Requires="x14">
            <control shapeId="1790" r:id="rId38" name="Button 766">
              <controlPr defaultSize="0" print="0" autoFill="0" autoPict="0" macro="[0]!PA1AddConsultantItem">
                <anchor moveWithCells="1" sizeWithCells="1">
                  <from>
                    <xdr:col>0</xdr:col>
                    <xdr:colOff>45720</xdr:colOff>
                    <xdr:row>87</xdr:row>
                    <xdr:rowOff>45720</xdr:rowOff>
                  </from>
                  <to>
                    <xdr:col>2</xdr:col>
                    <xdr:colOff>144780</xdr:colOff>
                    <xdr:row>88</xdr:row>
                    <xdr:rowOff>144780</xdr:rowOff>
                  </to>
                </anchor>
              </controlPr>
            </control>
          </mc:Choice>
        </mc:AlternateContent>
        <mc:AlternateContent xmlns:mc="http://schemas.openxmlformats.org/markup-compatibility/2006">
          <mc:Choice Requires="x14">
            <control shapeId="1792" r:id="rId39" name="Button 768">
              <controlPr defaultSize="0" print="0" autoFill="0" autoPict="0" macro="[0]!PA1AddConsultantTravel">
                <anchor moveWithCells="1" sizeWithCells="1">
                  <from>
                    <xdr:col>0</xdr:col>
                    <xdr:colOff>68580</xdr:colOff>
                    <xdr:row>104</xdr:row>
                    <xdr:rowOff>144780</xdr:rowOff>
                  </from>
                  <to>
                    <xdr:col>2</xdr:col>
                    <xdr:colOff>106680</xdr:colOff>
                    <xdr:row>105</xdr:row>
                    <xdr:rowOff>0</xdr:rowOff>
                  </to>
                </anchor>
              </controlPr>
            </control>
          </mc:Choice>
        </mc:AlternateContent>
        <mc:AlternateContent xmlns:mc="http://schemas.openxmlformats.org/markup-compatibility/2006">
          <mc:Choice Requires="x14">
            <control shapeId="1793" r:id="rId40" name="Button 769">
              <controlPr defaultSize="0" print="0" autoFill="0" autoPict="0" macro="[0]!PA1DeleteConsultantTravel">
                <anchor moveWithCells="1" sizeWithCells="1">
                  <from>
                    <xdr:col>2</xdr:col>
                    <xdr:colOff>236220</xdr:colOff>
                    <xdr:row>104</xdr:row>
                    <xdr:rowOff>144780</xdr:rowOff>
                  </from>
                  <to>
                    <xdr:col>3</xdr:col>
                    <xdr:colOff>251460</xdr:colOff>
                    <xdr:row>105</xdr:row>
                    <xdr:rowOff>0</xdr:rowOff>
                  </to>
                </anchor>
              </controlPr>
            </control>
          </mc:Choice>
        </mc:AlternateContent>
        <mc:AlternateContent xmlns:mc="http://schemas.openxmlformats.org/markup-compatibility/2006">
          <mc:Choice Requires="x14">
            <control shapeId="1795" r:id="rId41" name="Button 771">
              <controlPr defaultSize="0" print="0" autoFill="0" autoPict="0" macro="[0]!PA1AddOtherCost">
                <anchor moveWithCells="1" sizeWithCells="1">
                  <from>
                    <xdr:col>0</xdr:col>
                    <xdr:colOff>45720</xdr:colOff>
                    <xdr:row>141</xdr:row>
                    <xdr:rowOff>60960</xdr:rowOff>
                  </from>
                  <to>
                    <xdr:col>2</xdr:col>
                    <xdr:colOff>152400</xdr:colOff>
                    <xdr:row>141</xdr:row>
                    <xdr:rowOff>335280</xdr:rowOff>
                  </to>
                </anchor>
              </controlPr>
            </control>
          </mc:Choice>
        </mc:AlternateContent>
        <mc:AlternateContent xmlns:mc="http://schemas.openxmlformats.org/markup-compatibility/2006">
          <mc:Choice Requires="x14">
            <control shapeId="1796" r:id="rId42" name="Button 772">
              <controlPr defaultSize="0" print="0" autoFill="0" autoPict="0" macro="[0]!PA1AddIndirectCost">
                <anchor moveWithCells="1" sizeWithCells="1">
                  <from>
                    <xdr:col>0</xdr:col>
                    <xdr:colOff>38100</xdr:colOff>
                    <xdr:row>154</xdr:row>
                    <xdr:rowOff>45720</xdr:rowOff>
                  </from>
                  <to>
                    <xdr:col>2</xdr:col>
                    <xdr:colOff>144780</xdr:colOff>
                    <xdr:row>154</xdr:row>
                    <xdr:rowOff>342900</xdr:rowOff>
                  </to>
                </anchor>
              </controlPr>
            </control>
          </mc:Choice>
        </mc:AlternateContent>
        <mc:AlternateContent xmlns:mc="http://schemas.openxmlformats.org/markup-compatibility/2006">
          <mc:Choice Requires="x14">
            <control shapeId="1799" r:id="rId43" name="Button 775">
              <controlPr defaultSize="0" print="0" autoFill="0" autoPict="0" macro="[0]!DeleteConsultantItemPA1">
                <anchor moveWithCells="1" sizeWithCells="1">
                  <from>
                    <xdr:col>2</xdr:col>
                    <xdr:colOff>220980</xdr:colOff>
                    <xdr:row>121</xdr:row>
                    <xdr:rowOff>45720</xdr:rowOff>
                  </from>
                  <to>
                    <xdr:col>3</xdr:col>
                    <xdr:colOff>289560</xdr:colOff>
                    <xdr:row>122</xdr:row>
                    <xdr:rowOff>137160</xdr:rowOff>
                  </to>
                </anchor>
              </controlPr>
            </control>
          </mc:Choice>
        </mc:AlternateContent>
        <mc:AlternateContent xmlns:mc="http://schemas.openxmlformats.org/markup-compatibility/2006">
          <mc:Choice Requires="x14">
            <control shapeId="1800" r:id="rId44" name="Button 776">
              <controlPr defaultSize="0" print="0" autoFill="0" autoPict="0" macro="[0]!PA1AddConsultantItem">
                <anchor moveWithCells="1" sizeWithCells="1">
                  <from>
                    <xdr:col>0</xdr:col>
                    <xdr:colOff>45720</xdr:colOff>
                    <xdr:row>121</xdr:row>
                    <xdr:rowOff>45720</xdr:rowOff>
                  </from>
                  <to>
                    <xdr:col>2</xdr:col>
                    <xdr:colOff>144780</xdr:colOff>
                    <xdr:row>122</xdr:row>
                    <xdr:rowOff>144780</xdr:rowOff>
                  </to>
                </anchor>
              </controlPr>
            </control>
          </mc:Choice>
        </mc:AlternateContent>
        <mc:AlternateContent xmlns:mc="http://schemas.openxmlformats.org/markup-compatibility/2006">
          <mc:Choice Requires="x14">
            <control shapeId="1811" r:id="rId45" name="Button 787">
              <controlPr defaultSize="0" print="0" autoFill="0" autoPict="0" macro="[0]!PA1AddConsultantTravel">
                <anchor moveWithCells="1" sizeWithCells="1">
                  <from>
                    <xdr:col>0</xdr:col>
                    <xdr:colOff>68580</xdr:colOff>
                    <xdr:row>133</xdr:row>
                    <xdr:rowOff>144780</xdr:rowOff>
                  </from>
                  <to>
                    <xdr:col>2</xdr:col>
                    <xdr:colOff>106680</xdr:colOff>
                    <xdr:row>134</xdr:row>
                    <xdr:rowOff>0</xdr:rowOff>
                  </to>
                </anchor>
              </controlPr>
            </control>
          </mc:Choice>
        </mc:AlternateContent>
        <mc:AlternateContent xmlns:mc="http://schemas.openxmlformats.org/markup-compatibility/2006">
          <mc:Choice Requires="x14">
            <control shapeId="1812" r:id="rId46" name="Button 788">
              <controlPr defaultSize="0" print="0" autoFill="0" autoPict="0" macro="[0]!PA1DeleteConsultantTravel">
                <anchor moveWithCells="1" sizeWithCells="1">
                  <from>
                    <xdr:col>2</xdr:col>
                    <xdr:colOff>236220</xdr:colOff>
                    <xdr:row>133</xdr:row>
                    <xdr:rowOff>144780</xdr:rowOff>
                  </from>
                  <to>
                    <xdr:col>3</xdr:col>
                    <xdr:colOff>251460</xdr:colOff>
                    <xdr:row>134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G112:H112 G136:H136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62"/>
  <sheetViews>
    <sheetView zoomScaleNormal="100" workbookViewId="0">
      <selection activeCell="M133" sqref="M133"/>
    </sheetView>
  </sheetViews>
  <sheetFormatPr defaultColWidth="9.109375" defaultRowHeight="14.4" x14ac:dyDescent="0.3"/>
  <cols>
    <col min="1" max="1" width="24" style="4" customWidth="1"/>
    <col min="2" max="2" width="27.1093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Instructions'!B17</f>
        <v>Comprehensive Tribal Justice Systems Strategic Planning</v>
      </c>
      <c r="B1" s="538"/>
      <c r="C1" s="538"/>
      <c r="D1" s="538"/>
      <c r="E1" s="538"/>
      <c r="F1" s="538"/>
      <c r="G1" s="13"/>
      <c r="H1" s="535" t="s">
        <v>101</v>
      </c>
      <c r="I1" s="535"/>
      <c r="J1" s="535"/>
      <c r="K1" s="536"/>
      <c r="L1" s="14"/>
      <c r="M1" s="14"/>
      <c r="N1" s="14"/>
    </row>
    <row r="2" spans="1:14" ht="15" customHeight="1" x14ac:dyDescent="0.3">
      <c r="A2" s="552" t="s">
        <v>42</v>
      </c>
      <c r="B2" s="539"/>
      <c r="C2" s="539"/>
      <c r="D2" s="539"/>
      <c r="E2" s="539"/>
      <c r="F2" s="539"/>
      <c r="G2" s="73"/>
      <c r="H2" s="73"/>
      <c r="I2" s="67"/>
      <c r="J2" s="66" t="s">
        <v>91</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06"/>
      <c r="D10" s="78"/>
      <c r="E10" s="78"/>
      <c r="F10" s="618"/>
      <c r="G10" s="619"/>
      <c r="H10" s="54"/>
      <c r="I10" s="47">
        <f>CEILING(C10*D10*F10*H10,1)</f>
        <v>0</v>
      </c>
      <c r="J10" s="77"/>
      <c r="K10" s="47">
        <f>IF(I10-J10&lt;0,0,I10-J10)</f>
        <v>0</v>
      </c>
      <c r="L10" s="29"/>
      <c r="M10" s="14"/>
      <c r="N10" s="14"/>
    </row>
    <row r="11" spans="1:14" ht="30" customHeight="1" x14ac:dyDescent="0.3">
      <c r="A11" s="597"/>
      <c r="B11" s="597"/>
      <c r="C11" s="297"/>
      <c r="D11" s="296"/>
      <c r="E11" s="296"/>
      <c r="F11" s="618"/>
      <c r="G11" s="619"/>
      <c r="H11" s="54"/>
      <c r="I11" s="293">
        <f>CEILING(C11*D11*F11*H11,1)</f>
        <v>0</v>
      </c>
      <c r="J11" s="301"/>
      <c r="K11" s="293">
        <f>IF(I11-J11&lt;0,0,I11-J11)</f>
        <v>0</v>
      </c>
      <c r="L11" s="29"/>
      <c r="M11" s="14"/>
      <c r="N11" s="14"/>
    </row>
    <row r="12" spans="1:14" ht="30" hidden="1" customHeight="1" x14ac:dyDescent="0.3">
      <c r="A12" s="674"/>
      <c r="B12" s="674"/>
      <c r="C12" s="107"/>
      <c r="D12" s="85"/>
      <c r="E12" s="85"/>
      <c r="F12" s="675"/>
      <c r="G12" s="676"/>
      <c r="H12" s="80"/>
      <c r="I12" s="47">
        <f>CEILING(D12*F12*H12,1)</f>
        <v>0</v>
      </c>
      <c r="J12" s="79"/>
      <c r="K12" s="47">
        <f>IF(I12-J12&lt;0,0,I12-J12)</f>
        <v>0</v>
      </c>
      <c r="L12" s="29"/>
      <c r="M12" s="14"/>
      <c r="N12" s="14"/>
    </row>
    <row r="13" spans="1:14" x14ac:dyDescent="0.3">
      <c r="A13" s="585" t="s">
        <v>53</v>
      </c>
      <c r="B13" s="585"/>
      <c r="C13" s="585"/>
      <c r="D13" s="585"/>
      <c r="E13" s="585"/>
      <c r="F13" s="585"/>
      <c r="G13" s="585"/>
      <c r="H13" s="585"/>
      <c r="I13" s="47">
        <f>SUM(I10:I12)</f>
        <v>0</v>
      </c>
      <c r="J13" s="47">
        <f>SUM(J10:J12)</f>
        <v>0</v>
      </c>
      <c r="K13" s="47">
        <f>SUM(K10:K12)</f>
        <v>0</v>
      </c>
    </row>
    <row r="14" spans="1:14" ht="22.5" customHeight="1" x14ac:dyDescent="0.3">
      <c r="A14" s="57" t="s">
        <v>21</v>
      </c>
      <c r="B14" s="75"/>
      <c r="C14" s="103"/>
      <c r="D14" s="76"/>
      <c r="E14" s="76"/>
      <c r="F14" s="76"/>
      <c r="G14" s="76"/>
      <c r="H14" s="76"/>
      <c r="I14" s="55"/>
      <c r="J14" s="55"/>
      <c r="K14" s="56"/>
    </row>
    <row r="15" spans="1:14" ht="200.1" customHeight="1" x14ac:dyDescent="0.3">
      <c r="A15" s="433"/>
      <c r="B15" s="434"/>
      <c r="C15" s="434"/>
      <c r="D15" s="434"/>
      <c r="E15" s="434"/>
      <c r="F15" s="434"/>
      <c r="G15" s="434"/>
      <c r="H15" s="434"/>
      <c r="I15" s="434"/>
      <c r="J15" s="434"/>
      <c r="K15" s="435"/>
    </row>
    <row r="16" spans="1:14" ht="16.5" hidden="1" customHeight="1" x14ac:dyDescent="0.3">
      <c r="A16" s="439"/>
      <c r="B16" s="440"/>
      <c r="C16" s="440"/>
      <c r="D16" s="440"/>
      <c r="E16" s="440"/>
      <c r="F16" s="440"/>
      <c r="G16" s="440"/>
      <c r="H16" s="440"/>
      <c r="I16" s="440"/>
      <c r="J16" s="440"/>
      <c r="K16" s="441"/>
    </row>
    <row r="17" spans="1:11" ht="15" thickBot="1" x14ac:dyDescent="0.35">
      <c r="A17" s="20" t="s">
        <v>33</v>
      </c>
      <c r="B17" s="21"/>
      <c r="C17" s="21"/>
      <c r="D17" s="21"/>
      <c r="E17" s="21"/>
      <c r="F17" s="21"/>
      <c r="G17" s="21"/>
      <c r="H17" s="21"/>
      <c r="I17" s="21"/>
      <c r="J17" s="21"/>
      <c r="K17" s="22"/>
    </row>
    <row r="18" spans="1:11" ht="15" thickTop="1" x14ac:dyDescent="0.3">
      <c r="A18" s="449" t="s">
        <v>12</v>
      </c>
      <c r="B18" s="450"/>
      <c r="C18" s="451"/>
      <c r="D18" s="677" t="s">
        <v>3</v>
      </c>
      <c r="E18" s="677"/>
      <c r="F18" s="677"/>
      <c r="G18" s="677"/>
      <c r="H18" s="677"/>
      <c r="I18" s="677"/>
      <c r="J18" s="677"/>
      <c r="K18" s="677"/>
    </row>
    <row r="19" spans="1:11" ht="28.5" customHeight="1" x14ac:dyDescent="0.3">
      <c r="A19" s="452" t="s">
        <v>23</v>
      </c>
      <c r="B19" s="453"/>
      <c r="C19" s="454"/>
      <c r="D19" s="678" t="s">
        <v>84</v>
      </c>
      <c r="E19" s="678"/>
      <c r="F19" s="678"/>
      <c r="G19" s="678"/>
      <c r="H19" s="678"/>
      <c r="I19" s="678"/>
      <c r="J19" s="678"/>
      <c r="K19" s="678"/>
    </row>
    <row r="20" spans="1:11" ht="15" customHeight="1" x14ac:dyDescent="0.3">
      <c r="A20" s="560"/>
      <c r="B20" s="561"/>
      <c r="C20" s="562"/>
      <c r="D20" s="646" t="s">
        <v>96</v>
      </c>
      <c r="E20" s="646"/>
      <c r="F20" s="647" t="s">
        <v>72</v>
      </c>
      <c r="G20" s="647"/>
      <c r="H20" s="647"/>
      <c r="I20" s="647" t="s">
        <v>75</v>
      </c>
      <c r="J20" s="657" t="s">
        <v>73</v>
      </c>
      <c r="K20" s="647" t="s">
        <v>51</v>
      </c>
    </row>
    <row r="21" spans="1:11" ht="20.25" customHeight="1" x14ac:dyDescent="0.3">
      <c r="A21" s="563"/>
      <c r="B21" s="564"/>
      <c r="C21" s="565"/>
      <c r="D21" s="646"/>
      <c r="E21" s="646"/>
      <c r="F21" s="647"/>
      <c r="G21" s="647"/>
      <c r="H21" s="647"/>
      <c r="I21" s="647"/>
      <c r="J21" s="657"/>
      <c r="K21" s="647"/>
    </row>
    <row r="22" spans="1:11" ht="30" hidden="1" customHeight="1" x14ac:dyDescent="0.3">
      <c r="A22" s="620"/>
      <c r="B22" s="621"/>
      <c r="C22" s="622"/>
      <c r="D22" s="534"/>
      <c r="E22" s="534"/>
      <c r="F22" s="623"/>
      <c r="G22" s="623"/>
      <c r="H22" s="623"/>
      <c r="I22" s="47">
        <f t="shared" ref="I22:I24" si="0">CEILING(D22*F22,1)</f>
        <v>0</v>
      </c>
      <c r="J22" s="77"/>
      <c r="K22" s="47">
        <f t="shared" ref="K22:K24" si="1">IF(I22-J22&lt;0,0,I22-J22)</f>
        <v>0</v>
      </c>
    </row>
    <row r="23" spans="1:11" ht="30" customHeight="1" x14ac:dyDescent="0.3">
      <c r="A23" s="620"/>
      <c r="B23" s="621"/>
      <c r="C23" s="622"/>
      <c r="D23" s="534"/>
      <c r="E23" s="534"/>
      <c r="F23" s="623"/>
      <c r="G23" s="623"/>
      <c r="H23" s="623"/>
      <c r="I23" s="293">
        <f t="shared" ref="I23" si="2">CEILING(D23*F23,1)</f>
        <v>0</v>
      </c>
      <c r="J23" s="301"/>
      <c r="K23" s="293">
        <f t="shared" ref="K23" si="3">IF(I23-J23&lt;0,0,I23-J23)</f>
        <v>0</v>
      </c>
    </row>
    <row r="24" spans="1:11" ht="30" hidden="1" customHeight="1" x14ac:dyDescent="0.3">
      <c r="A24" s="489"/>
      <c r="B24" s="491"/>
      <c r="C24" s="104"/>
      <c r="D24" s="667"/>
      <c r="E24" s="667"/>
      <c r="F24" s="668"/>
      <c r="G24" s="668"/>
      <c r="H24" s="668"/>
      <c r="I24" s="47">
        <f t="shared" si="0"/>
        <v>0</v>
      </c>
      <c r="J24" s="79"/>
      <c r="K24" s="47">
        <f t="shared" si="1"/>
        <v>0</v>
      </c>
    </row>
    <row r="25" spans="1:11" x14ac:dyDescent="0.3">
      <c r="A25" s="474" t="s">
        <v>20</v>
      </c>
      <c r="B25" s="475"/>
      <c r="C25" s="475"/>
      <c r="D25" s="475"/>
      <c r="E25" s="475"/>
      <c r="F25" s="475"/>
      <c r="G25" s="475"/>
      <c r="H25" s="476"/>
      <c r="I25" s="47">
        <f>SUM(I22:I24)</f>
        <v>0</v>
      </c>
      <c r="J25" s="47">
        <f>SUM(J22:J24)</f>
        <v>0</v>
      </c>
      <c r="K25" s="47">
        <f>SUM(K22:K24)</f>
        <v>0</v>
      </c>
    </row>
    <row r="26" spans="1:11" ht="22.5" customHeight="1" x14ac:dyDescent="0.3">
      <c r="A26" s="57" t="s">
        <v>21</v>
      </c>
      <c r="B26" s="75"/>
      <c r="C26" s="103"/>
      <c r="D26" s="76"/>
      <c r="E26" s="76"/>
      <c r="F26" s="76"/>
      <c r="G26" s="76"/>
      <c r="H26" s="76"/>
      <c r="I26" s="55"/>
      <c r="J26" s="55"/>
      <c r="K26" s="56"/>
    </row>
    <row r="27" spans="1:11" ht="200.1" customHeight="1" x14ac:dyDescent="0.3">
      <c r="A27" s="433"/>
      <c r="B27" s="434"/>
      <c r="C27" s="434"/>
      <c r="D27" s="434"/>
      <c r="E27" s="434"/>
      <c r="F27" s="434"/>
      <c r="G27" s="434"/>
      <c r="H27" s="434"/>
      <c r="I27" s="434"/>
      <c r="J27" s="434"/>
      <c r="K27" s="435"/>
    </row>
    <row r="28" spans="1:11" ht="16.5" hidden="1" customHeight="1" x14ac:dyDescent="0.3">
      <c r="A28" s="439"/>
      <c r="B28" s="440"/>
      <c r="C28" s="440"/>
      <c r="D28" s="440"/>
      <c r="E28" s="440"/>
      <c r="F28" s="440"/>
      <c r="G28" s="440"/>
      <c r="H28" s="440"/>
      <c r="I28" s="440"/>
      <c r="J28" s="440"/>
      <c r="K28" s="441"/>
    </row>
    <row r="29" spans="1:11" ht="15" thickBot="1" x14ac:dyDescent="0.35">
      <c r="A29" s="20" t="s">
        <v>34</v>
      </c>
      <c r="B29" s="21"/>
      <c r="C29" s="21"/>
      <c r="D29" s="21"/>
      <c r="E29" s="21"/>
      <c r="F29" s="21"/>
      <c r="G29" s="21"/>
      <c r="H29" s="21"/>
      <c r="I29" s="21"/>
      <c r="J29" s="21"/>
      <c r="K29" s="22"/>
    </row>
    <row r="30" spans="1:11" ht="15" thickTop="1" x14ac:dyDescent="0.3">
      <c r="A30" s="18" t="s">
        <v>13</v>
      </c>
      <c r="B30" s="477" t="s">
        <v>14</v>
      </c>
      <c r="C30" s="479"/>
      <c r="D30" s="477" t="s">
        <v>15</v>
      </c>
      <c r="E30" s="479"/>
      <c r="F30" s="669" t="s">
        <v>3</v>
      </c>
      <c r="G30" s="670"/>
      <c r="H30" s="670"/>
      <c r="I30" s="670"/>
      <c r="J30" s="670"/>
      <c r="K30" s="671"/>
    </row>
    <row r="31" spans="1:11" ht="47.25" customHeight="1" x14ac:dyDescent="0.3">
      <c r="A31" s="72" t="s">
        <v>24</v>
      </c>
      <c r="B31" s="452" t="s">
        <v>85</v>
      </c>
      <c r="C31" s="454"/>
      <c r="D31" s="452" t="s">
        <v>25</v>
      </c>
      <c r="E31" s="454"/>
      <c r="F31" s="452" t="s">
        <v>28</v>
      </c>
      <c r="G31" s="453"/>
      <c r="H31" s="453"/>
      <c r="I31" s="453"/>
      <c r="J31" s="453"/>
      <c r="K31" s="454"/>
    </row>
    <row r="32" spans="1:11" ht="15" customHeight="1" x14ac:dyDescent="0.3">
      <c r="A32" s="560"/>
      <c r="B32" s="561"/>
      <c r="C32" s="561"/>
      <c r="D32" s="561"/>
      <c r="E32" s="562"/>
      <c r="F32" s="647" t="s">
        <v>26</v>
      </c>
      <c r="G32" s="657" t="s">
        <v>71</v>
      </c>
      <c r="H32" s="647" t="s">
        <v>27</v>
      </c>
      <c r="I32" s="647" t="s">
        <v>75</v>
      </c>
      <c r="J32" s="657" t="s">
        <v>73</v>
      </c>
      <c r="K32" s="647" t="s">
        <v>51</v>
      </c>
    </row>
    <row r="33" spans="1:11" s="19" customFormat="1" ht="33.75" customHeight="1" x14ac:dyDescent="0.3">
      <c r="A33" s="563"/>
      <c r="B33" s="564"/>
      <c r="C33" s="564"/>
      <c r="D33" s="564"/>
      <c r="E33" s="565"/>
      <c r="F33" s="647"/>
      <c r="G33" s="657"/>
      <c r="H33" s="647"/>
      <c r="I33" s="647"/>
      <c r="J33" s="657"/>
      <c r="K33" s="647"/>
    </row>
    <row r="34" spans="1:11" s="19" customFormat="1" ht="45" hidden="1" customHeight="1" x14ac:dyDescent="0.3">
      <c r="A34" s="48"/>
      <c r="B34" s="624"/>
      <c r="C34" s="625"/>
      <c r="D34" s="624"/>
      <c r="E34" s="625"/>
      <c r="F34" s="78"/>
      <c r="G34" s="71"/>
      <c r="H34" s="49"/>
      <c r="I34" s="47">
        <f t="shared" ref="I34:I36" si="4">CEILING(F34*G34*H34,1)</f>
        <v>0</v>
      </c>
      <c r="J34" s="77"/>
      <c r="K34" s="47">
        <f t="shared" ref="K34:K36" si="5">IF(I34-J34&lt;0,0,I34-J34)</f>
        <v>0</v>
      </c>
    </row>
    <row r="35" spans="1:11" s="19" customFormat="1" ht="45" customHeight="1" x14ac:dyDescent="0.3">
      <c r="A35" s="48"/>
      <c r="B35" s="624"/>
      <c r="C35" s="625"/>
      <c r="D35" s="624"/>
      <c r="E35" s="625"/>
      <c r="F35" s="296"/>
      <c r="G35" s="291"/>
      <c r="H35" s="292"/>
      <c r="I35" s="293">
        <f t="shared" ref="I35" si="6">CEILING(F35*G35*H35,1)</f>
        <v>0</v>
      </c>
      <c r="J35" s="301"/>
      <c r="K35" s="293">
        <f t="shared" ref="K35" si="7">IF(I35-J35&lt;0,0,I35-J35)</f>
        <v>0</v>
      </c>
    </row>
    <row r="36" spans="1:11" s="19" customFormat="1" ht="45" hidden="1" customHeight="1" x14ac:dyDescent="0.3">
      <c r="A36" s="81"/>
      <c r="B36" s="82"/>
      <c r="C36" s="102"/>
      <c r="D36" s="673"/>
      <c r="E36" s="673"/>
      <c r="F36" s="85"/>
      <c r="G36" s="83"/>
      <c r="H36" s="84"/>
      <c r="I36" s="47">
        <f t="shared" si="4"/>
        <v>0</v>
      </c>
      <c r="J36" s="79"/>
      <c r="K36" s="47">
        <f t="shared" si="5"/>
        <v>0</v>
      </c>
    </row>
    <row r="37" spans="1:11" x14ac:dyDescent="0.3">
      <c r="A37" s="474" t="s">
        <v>20</v>
      </c>
      <c r="B37" s="475"/>
      <c r="C37" s="475"/>
      <c r="D37" s="475"/>
      <c r="E37" s="475"/>
      <c r="F37" s="475"/>
      <c r="G37" s="475"/>
      <c r="H37" s="476"/>
      <c r="I37" s="47">
        <f>SUM(I34:I36)</f>
        <v>0</v>
      </c>
      <c r="J37" s="47">
        <f>SUM(J34:J36)</f>
        <v>0</v>
      </c>
      <c r="K37" s="47">
        <f>SUM(K34:K36)</f>
        <v>0</v>
      </c>
    </row>
    <row r="38" spans="1:11" ht="22.5" customHeight="1" x14ac:dyDescent="0.3">
      <c r="A38" s="57" t="s">
        <v>21</v>
      </c>
      <c r="B38" s="75"/>
      <c r="C38" s="103"/>
      <c r="D38" s="76"/>
      <c r="E38" s="76"/>
      <c r="F38" s="76"/>
      <c r="G38" s="76"/>
      <c r="H38" s="76"/>
      <c r="I38" s="55"/>
      <c r="J38" s="55"/>
      <c r="K38" s="56"/>
    </row>
    <row r="39" spans="1:11" ht="200.1" customHeight="1" x14ac:dyDescent="0.3">
      <c r="A39" s="433"/>
      <c r="B39" s="434"/>
      <c r="C39" s="434"/>
      <c r="D39" s="434"/>
      <c r="E39" s="434"/>
      <c r="F39" s="434"/>
      <c r="G39" s="434"/>
      <c r="H39" s="434"/>
      <c r="I39" s="434"/>
      <c r="J39" s="434"/>
      <c r="K39" s="435"/>
    </row>
    <row r="40" spans="1:11" ht="16.5" hidden="1" customHeight="1" x14ac:dyDescent="0.3">
      <c r="A40" s="439"/>
      <c r="B40" s="440"/>
      <c r="C40" s="440"/>
      <c r="D40" s="440"/>
      <c r="E40" s="440"/>
      <c r="F40" s="440"/>
      <c r="G40" s="440"/>
      <c r="H40" s="440"/>
      <c r="I40" s="440"/>
      <c r="J40" s="440"/>
      <c r="K40" s="441"/>
    </row>
    <row r="41" spans="1:11" ht="15" thickBot="1" x14ac:dyDescent="0.35">
      <c r="A41" s="20" t="s">
        <v>35</v>
      </c>
      <c r="B41" s="21"/>
      <c r="C41" s="21"/>
      <c r="D41" s="21"/>
      <c r="E41" s="21"/>
      <c r="F41" s="21"/>
      <c r="G41" s="21"/>
      <c r="H41" s="21"/>
      <c r="I41" s="21"/>
      <c r="J41" s="21"/>
      <c r="K41" s="22"/>
    </row>
    <row r="42" spans="1:11" ht="15" thickTop="1" x14ac:dyDescent="0.3">
      <c r="A42" s="449" t="s">
        <v>18</v>
      </c>
      <c r="B42" s="450"/>
      <c r="C42" s="451"/>
      <c r="D42" s="658" t="s">
        <v>3</v>
      </c>
      <c r="E42" s="659"/>
      <c r="F42" s="659"/>
      <c r="G42" s="659"/>
      <c r="H42" s="659"/>
      <c r="I42" s="659"/>
      <c r="J42" s="659"/>
      <c r="K42" s="660"/>
    </row>
    <row r="43" spans="1:11" ht="30" customHeight="1" x14ac:dyDescent="0.3">
      <c r="A43" s="452" t="s">
        <v>29</v>
      </c>
      <c r="B43" s="453"/>
      <c r="C43" s="454"/>
      <c r="D43" s="452" t="s">
        <v>30</v>
      </c>
      <c r="E43" s="453"/>
      <c r="F43" s="453"/>
      <c r="G43" s="453"/>
      <c r="H43" s="453"/>
      <c r="I43" s="453"/>
      <c r="J43" s="453"/>
      <c r="K43" s="454"/>
    </row>
    <row r="44" spans="1:11" ht="15" customHeight="1" x14ac:dyDescent="0.3">
      <c r="A44" s="560"/>
      <c r="B44" s="561"/>
      <c r="C44" s="562"/>
      <c r="D44" s="646" t="s">
        <v>31</v>
      </c>
      <c r="E44" s="646"/>
      <c r="F44" s="647" t="s">
        <v>26</v>
      </c>
      <c r="G44" s="647"/>
      <c r="H44" s="647"/>
      <c r="I44" s="647" t="s">
        <v>75</v>
      </c>
      <c r="J44" s="657" t="s">
        <v>73</v>
      </c>
      <c r="K44" s="647" t="s">
        <v>51</v>
      </c>
    </row>
    <row r="45" spans="1:11" x14ac:dyDescent="0.3">
      <c r="A45" s="563"/>
      <c r="B45" s="564"/>
      <c r="C45" s="565"/>
      <c r="D45" s="646"/>
      <c r="E45" s="646"/>
      <c r="F45" s="647"/>
      <c r="G45" s="647"/>
      <c r="H45" s="647"/>
      <c r="I45" s="647"/>
      <c r="J45" s="657"/>
      <c r="K45" s="647"/>
    </row>
    <row r="46" spans="1:11" ht="46.5" hidden="1" customHeight="1" x14ac:dyDescent="0.3">
      <c r="A46" s="511"/>
      <c r="B46" s="512"/>
      <c r="C46" s="513"/>
      <c r="D46" s="586"/>
      <c r="E46" s="586"/>
      <c r="F46" s="534"/>
      <c r="G46" s="534"/>
      <c r="H46" s="534"/>
      <c r="I46" s="47">
        <f>CEILING(D46*F46,1)</f>
        <v>0</v>
      </c>
      <c r="J46" s="77"/>
      <c r="K46" s="47">
        <f>IF(I46-J46&lt;0,0,I46-J46)</f>
        <v>0</v>
      </c>
    </row>
    <row r="47" spans="1:11" ht="46.5" customHeight="1" x14ac:dyDescent="0.3">
      <c r="A47" s="511"/>
      <c r="B47" s="512"/>
      <c r="C47" s="513"/>
      <c r="D47" s="586"/>
      <c r="E47" s="586"/>
      <c r="F47" s="534"/>
      <c r="G47" s="534"/>
      <c r="H47" s="534"/>
      <c r="I47" s="293">
        <f>CEILING(D47*F47,1)</f>
        <v>0</v>
      </c>
      <c r="J47" s="301"/>
      <c r="K47" s="293">
        <f>IF(I47-J47&lt;0,0,I47-J47)</f>
        <v>0</v>
      </c>
    </row>
    <row r="48" spans="1:11" ht="45.75" hidden="1" customHeight="1" x14ac:dyDescent="0.3">
      <c r="A48" s="665"/>
      <c r="B48" s="666"/>
      <c r="C48" s="105"/>
      <c r="D48" s="663"/>
      <c r="E48" s="663"/>
      <c r="F48" s="667"/>
      <c r="G48" s="667"/>
      <c r="H48" s="667"/>
      <c r="I48" s="47">
        <f>CEILING(D48*F48,1)</f>
        <v>0</v>
      </c>
      <c r="J48" s="79"/>
      <c r="K48" s="47">
        <f>IF(I48-J48&lt;0,0,I48-J48)</f>
        <v>0</v>
      </c>
    </row>
    <row r="49" spans="1:11" x14ac:dyDescent="0.3">
      <c r="A49" s="474" t="s">
        <v>20</v>
      </c>
      <c r="B49" s="475"/>
      <c r="C49" s="475"/>
      <c r="D49" s="475"/>
      <c r="E49" s="475"/>
      <c r="F49" s="475"/>
      <c r="G49" s="475"/>
      <c r="H49" s="476"/>
      <c r="I49" s="47">
        <f>SUM(I46:I48)</f>
        <v>0</v>
      </c>
      <c r="J49" s="47">
        <f>SUM(J46:J48)</f>
        <v>0</v>
      </c>
      <c r="K49" s="47">
        <f>SUM(K46:K48)</f>
        <v>0</v>
      </c>
    </row>
    <row r="50" spans="1:11" ht="22.5" customHeight="1" x14ac:dyDescent="0.3">
      <c r="A50" s="57" t="s">
        <v>21</v>
      </c>
      <c r="B50" s="75"/>
      <c r="C50" s="103"/>
      <c r="D50" s="76"/>
      <c r="E50" s="76"/>
      <c r="F50" s="76"/>
      <c r="G50" s="76"/>
      <c r="H50" s="76"/>
      <c r="I50" s="55"/>
      <c r="J50" s="55"/>
      <c r="K50" s="56"/>
    </row>
    <row r="51" spans="1:11" ht="200.1" customHeight="1" x14ac:dyDescent="0.3">
      <c r="A51" s="433"/>
      <c r="B51" s="434"/>
      <c r="C51" s="434"/>
      <c r="D51" s="434"/>
      <c r="E51" s="434"/>
      <c r="F51" s="434"/>
      <c r="G51" s="434"/>
      <c r="H51" s="434"/>
      <c r="I51" s="434"/>
      <c r="J51" s="434"/>
      <c r="K51" s="435"/>
    </row>
    <row r="52" spans="1:11" ht="16.5" hidden="1" customHeight="1" x14ac:dyDescent="0.3">
      <c r="A52" s="439"/>
      <c r="B52" s="440"/>
      <c r="C52" s="440"/>
      <c r="D52" s="440"/>
      <c r="E52" s="440"/>
      <c r="F52" s="440"/>
      <c r="G52" s="440"/>
      <c r="H52" s="440"/>
      <c r="I52" s="440"/>
      <c r="J52" s="440"/>
      <c r="K52" s="441"/>
    </row>
    <row r="53" spans="1:11" ht="15" thickBot="1" x14ac:dyDescent="0.35">
      <c r="A53" s="20" t="s">
        <v>37</v>
      </c>
      <c r="B53" s="21"/>
      <c r="C53" s="21"/>
      <c r="D53" s="21"/>
      <c r="E53" s="21"/>
      <c r="F53" s="21"/>
      <c r="G53" s="21"/>
      <c r="H53" s="21"/>
      <c r="I53" s="21"/>
      <c r="J53" s="21"/>
      <c r="K53" s="22"/>
    </row>
    <row r="54" spans="1:11" ht="15" thickTop="1" x14ac:dyDescent="0.3">
      <c r="A54" s="449" t="s">
        <v>16</v>
      </c>
      <c r="B54" s="450"/>
      <c r="C54" s="451"/>
      <c r="D54" s="658" t="s">
        <v>3</v>
      </c>
      <c r="E54" s="659"/>
      <c r="F54" s="659"/>
      <c r="G54" s="659"/>
      <c r="H54" s="659"/>
      <c r="I54" s="659"/>
      <c r="J54" s="659"/>
      <c r="K54" s="660"/>
    </row>
    <row r="55" spans="1:11" ht="28.5" customHeight="1" x14ac:dyDescent="0.3">
      <c r="A55" s="452" t="s">
        <v>36</v>
      </c>
      <c r="B55" s="453"/>
      <c r="C55" s="454"/>
      <c r="D55" s="452" t="s">
        <v>38</v>
      </c>
      <c r="E55" s="453"/>
      <c r="F55" s="453"/>
      <c r="G55" s="453"/>
      <c r="H55" s="453"/>
      <c r="I55" s="453"/>
      <c r="J55" s="453"/>
      <c r="K55" s="454"/>
    </row>
    <row r="56" spans="1:11" ht="15" customHeight="1" x14ac:dyDescent="0.3">
      <c r="A56" s="560"/>
      <c r="B56" s="561"/>
      <c r="C56" s="562"/>
      <c r="D56" s="646" t="s">
        <v>31</v>
      </c>
      <c r="E56" s="646"/>
      <c r="F56" s="647" t="s">
        <v>26</v>
      </c>
      <c r="G56" s="647"/>
      <c r="H56" s="647"/>
      <c r="I56" s="647" t="s">
        <v>75</v>
      </c>
      <c r="J56" s="657" t="s">
        <v>73</v>
      </c>
      <c r="K56" s="647" t="s">
        <v>51</v>
      </c>
    </row>
    <row r="57" spans="1:11" x14ac:dyDescent="0.3">
      <c r="A57" s="563"/>
      <c r="B57" s="564"/>
      <c r="C57" s="565"/>
      <c r="D57" s="646"/>
      <c r="E57" s="646"/>
      <c r="F57" s="647"/>
      <c r="G57" s="647"/>
      <c r="H57" s="647"/>
      <c r="I57" s="647"/>
      <c r="J57" s="657"/>
      <c r="K57" s="647"/>
    </row>
    <row r="58" spans="1:11" ht="30" hidden="1" customHeight="1" x14ac:dyDescent="0.3">
      <c r="A58" s="620"/>
      <c r="B58" s="621"/>
      <c r="C58" s="622"/>
      <c r="D58" s="586"/>
      <c r="E58" s="586"/>
      <c r="F58" s="559"/>
      <c r="G58" s="559"/>
      <c r="H58" s="559"/>
      <c r="I58" s="47">
        <f t="shared" ref="I58:I60" si="8">CEILING(D58*F58,1)</f>
        <v>0</v>
      </c>
      <c r="J58" s="77"/>
      <c r="K58" s="47">
        <f t="shared" ref="K58:K60" si="9">IF(I58-J58&lt;0,0,I58-J58)</f>
        <v>0</v>
      </c>
    </row>
    <row r="59" spans="1:11" ht="30" customHeight="1" x14ac:dyDescent="0.3">
      <c r="A59" s="620"/>
      <c r="B59" s="621"/>
      <c r="C59" s="622"/>
      <c r="D59" s="586"/>
      <c r="E59" s="586"/>
      <c r="F59" s="559"/>
      <c r="G59" s="559"/>
      <c r="H59" s="559"/>
      <c r="I59" s="293">
        <f t="shared" ref="I59" si="10">CEILING(D59*F59,1)</f>
        <v>0</v>
      </c>
      <c r="J59" s="301"/>
      <c r="K59" s="293">
        <f t="shared" ref="K59" si="11">IF(I59-J59&lt;0,0,I59-J59)</f>
        <v>0</v>
      </c>
    </row>
    <row r="60" spans="1:11" ht="30" hidden="1" customHeight="1" x14ac:dyDescent="0.3">
      <c r="A60" s="489"/>
      <c r="B60" s="491"/>
      <c r="C60" s="104"/>
      <c r="D60" s="663"/>
      <c r="E60" s="663"/>
      <c r="F60" s="664"/>
      <c r="G60" s="664"/>
      <c r="H60" s="664"/>
      <c r="I60" s="47">
        <f t="shared" si="8"/>
        <v>0</v>
      </c>
      <c r="J60" s="79"/>
      <c r="K60" s="47">
        <f t="shared" si="9"/>
        <v>0</v>
      </c>
    </row>
    <row r="61" spans="1:11" x14ac:dyDescent="0.3">
      <c r="A61" s="474" t="s">
        <v>20</v>
      </c>
      <c r="B61" s="475"/>
      <c r="C61" s="475"/>
      <c r="D61" s="475"/>
      <c r="E61" s="475"/>
      <c r="F61" s="475"/>
      <c r="G61" s="475"/>
      <c r="H61" s="476"/>
      <c r="I61" s="47">
        <f>SUM(I58:I60)</f>
        <v>0</v>
      </c>
      <c r="J61" s="47">
        <f>SUM(J58:J60)</f>
        <v>0</v>
      </c>
      <c r="K61" s="47">
        <f>SUM(K58:K60)</f>
        <v>0</v>
      </c>
    </row>
    <row r="62" spans="1:11" ht="22.5" customHeight="1" x14ac:dyDescent="0.3">
      <c r="A62" s="57" t="s">
        <v>21</v>
      </c>
      <c r="B62" s="75"/>
      <c r="C62" s="103"/>
      <c r="D62" s="76"/>
      <c r="E62" s="76"/>
      <c r="F62" s="76"/>
      <c r="G62" s="76"/>
      <c r="H62" s="76"/>
      <c r="I62" s="55"/>
      <c r="J62" s="55"/>
      <c r="K62" s="56"/>
    </row>
    <row r="63" spans="1:11" ht="200.1" customHeight="1" x14ac:dyDescent="0.3">
      <c r="A63" s="433"/>
      <c r="B63" s="434"/>
      <c r="C63" s="434"/>
      <c r="D63" s="434"/>
      <c r="E63" s="434"/>
      <c r="F63" s="434"/>
      <c r="G63" s="434"/>
      <c r="H63" s="434"/>
      <c r="I63" s="434"/>
      <c r="J63" s="434"/>
      <c r="K63" s="435"/>
    </row>
    <row r="64" spans="1:11" ht="16.5" hidden="1" customHeight="1" x14ac:dyDescent="0.3">
      <c r="A64" s="439"/>
      <c r="B64" s="440"/>
      <c r="C64" s="440"/>
      <c r="D64" s="440"/>
      <c r="E64" s="440"/>
      <c r="F64" s="440"/>
      <c r="G64" s="440"/>
      <c r="H64" s="440"/>
      <c r="I64" s="440"/>
      <c r="J64" s="440"/>
      <c r="K64" s="441"/>
    </row>
    <row r="65" spans="1:15" ht="15" thickBot="1" x14ac:dyDescent="0.35">
      <c r="A65" s="20" t="s">
        <v>39</v>
      </c>
      <c r="B65" s="21"/>
      <c r="C65" s="21"/>
      <c r="D65" s="21"/>
      <c r="E65" s="21"/>
      <c r="F65" s="21"/>
      <c r="G65" s="21"/>
      <c r="H65" s="21"/>
      <c r="I65" s="21"/>
      <c r="J65" s="21"/>
      <c r="K65" s="22"/>
    </row>
    <row r="66" spans="1:15" ht="15" thickTop="1" x14ac:dyDescent="0.3">
      <c r="A66" s="449" t="s">
        <v>17</v>
      </c>
      <c r="B66" s="450"/>
      <c r="C66" s="451"/>
      <c r="D66" s="658" t="s">
        <v>3</v>
      </c>
      <c r="E66" s="659"/>
      <c r="F66" s="659"/>
      <c r="G66" s="659"/>
      <c r="H66" s="659"/>
      <c r="I66" s="659"/>
      <c r="J66" s="659"/>
      <c r="K66" s="660"/>
    </row>
    <row r="67" spans="1:15" ht="28.5" customHeight="1" x14ac:dyDescent="0.3">
      <c r="A67" s="452" t="s">
        <v>86</v>
      </c>
      <c r="B67" s="453"/>
      <c r="C67" s="454"/>
      <c r="D67" s="469" t="s">
        <v>40</v>
      </c>
      <c r="E67" s="470"/>
      <c r="F67" s="470"/>
      <c r="G67" s="470"/>
      <c r="H67" s="470"/>
      <c r="I67" s="470"/>
      <c r="J67" s="470"/>
      <c r="K67" s="471"/>
    </row>
    <row r="68" spans="1:15" ht="15" customHeight="1" x14ac:dyDescent="0.3">
      <c r="A68" s="648"/>
      <c r="B68" s="649"/>
      <c r="C68" s="650"/>
      <c r="D68" s="646" t="s">
        <v>31</v>
      </c>
      <c r="E68" s="646"/>
      <c r="F68" s="647" t="s">
        <v>26</v>
      </c>
      <c r="G68" s="647"/>
      <c r="H68" s="647"/>
      <c r="I68" s="647" t="s">
        <v>75</v>
      </c>
      <c r="J68" s="657" t="s">
        <v>73</v>
      </c>
      <c r="K68" s="647" t="s">
        <v>51</v>
      </c>
    </row>
    <row r="69" spans="1:15" x14ac:dyDescent="0.3">
      <c r="A69" s="651"/>
      <c r="B69" s="652"/>
      <c r="C69" s="653"/>
      <c r="D69" s="646"/>
      <c r="E69" s="646"/>
      <c r="F69" s="647"/>
      <c r="G69" s="647"/>
      <c r="H69" s="647"/>
      <c r="I69" s="647"/>
      <c r="J69" s="657"/>
      <c r="K69" s="647"/>
    </row>
    <row r="70" spans="1:15" ht="30" hidden="1" customHeight="1" x14ac:dyDescent="0.3">
      <c r="A70" s="654"/>
      <c r="B70" s="655"/>
      <c r="C70" s="656"/>
      <c r="D70" s="661"/>
      <c r="E70" s="661"/>
      <c r="F70" s="662"/>
      <c r="G70" s="662"/>
      <c r="H70" s="662"/>
      <c r="I70" s="47">
        <f>CEILING(D70*F70,1)</f>
        <v>0</v>
      </c>
      <c r="J70" s="77"/>
      <c r="K70" s="47">
        <f>IF(I70-J70&lt;0,0,I70-J70)</f>
        <v>0</v>
      </c>
    </row>
    <row r="71" spans="1:15" ht="30" customHeight="1" x14ac:dyDescent="0.3">
      <c r="A71" s="654" t="s">
        <v>55</v>
      </c>
      <c r="B71" s="655"/>
      <c r="C71" s="656"/>
      <c r="D71" s="661"/>
      <c r="E71" s="661"/>
      <c r="F71" s="662"/>
      <c r="G71" s="662"/>
      <c r="H71" s="662"/>
      <c r="I71" s="47">
        <f>CEILING(D71*F71,1)</f>
        <v>0</v>
      </c>
      <c r="J71" s="79"/>
      <c r="K71" s="47">
        <f>IF(I71-J71&lt;0,0,I71-J71)</f>
        <v>0</v>
      </c>
    </row>
    <row r="72" spans="1:15" x14ac:dyDescent="0.3">
      <c r="A72" s="474" t="s">
        <v>20</v>
      </c>
      <c r="B72" s="475"/>
      <c r="C72" s="475"/>
      <c r="D72" s="475"/>
      <c r="E72" s="475"/>
      <c r="F72" s="475"/>
      <c r="G72" s="475"/>
      <c r="H72" s="476"/>
      <c r="I72" s="47">
        <f>SUM(I70:I71)</f>
        <v>0</v>
      </c>
      <c r="J72" s="47">
        <f>SUM(J70:J71)</f>
        <v>0</v>
      </c>
      <c r="K72" s="47">
        <f>SUM(K70:K71)</f>
        <v>0</v>
      </c>
    </row>
    <row r="73" spans="1:15" ht="22.5" customHeight="1" x14ac:dyDescent="0.3">
      <c r="A73" s="57" t="s">
        <v>21</v>
      </c>
      <c r="B73" s="75"/>
      <c r="C73" s="103"/>
      <c r="D73" s="76"/>
      <c r="E73" s="76"/>
      <c r="F73" s="76"/>
      <c r="G73" s="76"/>
      <c r="H73" s="76"/>
      <c r="I73" s="55"/>
      <c r="J73" s="55"/>
      <c r="K73" s="56"/>
    </row>
    <row r="74" spans="1:15" ht="200.1" customHeight="1" x14ac:dyDescent="0.3">
      <c r="A74" s="639"/>
      <c r="B74" s="640"/>
      <c r="C74" s="640"/>
      <c r="D74" s="640"/>
      <c r="E74" s="640"/>
      <c r="F74" s="640"/>
      <c r="G74" s="640"/>
      <c r="H74" s="640"/>
      <c r="I74" s="640"/>
      <c r="J74" s="640"/>
      <c r="K74" s="641"/>
    </row>
    <row r="75" spans="1:15" ht="16.5" hidden="1" customHeight="1" x14ac:dyDescent="0.3">
      <c r="A75" s="642"/>
      <c r="B75" s="643"/>
      <c r="C75" s="643"/>
      <c r="D75" s="643"/>
      <c r="E75" s="643"/>
      <c r="F75" s="643"/>
      <c r="G75" s="643"/>
      <c r="H75" s="643"/>
      <c r="I75" s="643"/>
      <c r="J75" s="643"/>
      <c r="K75" s="644"/>
    </row>
    <row r="76" spans="1:15" ht="15" thickBot="1" x14ac:dyDescent="0.35">
      <c r="A76" s="298" t="s">
        <v>291</v>
      </c>
      <c r="B76" s="299"/>
      <c r="C76" s="299"/>
      <c r="D76" s="299"/>
      <c r="E76" s="299"/>
      <c r="F76" s="299"/>
      <c r="G76" s="299"/>
      <c r="H76" s="299"/>
      <c r="I76" s="299"/>
      <c r="J76" s="299"/>
      <c r="K76" s="22"/>
      <c r="L76" s="187"/>
      <c r="M76" s="187"/>
      <c r="N76" s="166"/>
      <c r="O76" s="166"/>
    </row>
    <row r="77" spans="1:15" ht="15" thickTop="1" x14ac:dyDescent="0.3">
      <c r="A77" s="645" t="s">
        <v>292</v>
      </c>
      <c r="B77" s="645"/>
      <c r="C77" s="645"/>
      <c r="D77" s="645"/>
      <c r="E77" s="645"/>
      <c r="F77" s="645"/>
      <c r="G77" s="645"/>
      <c r="H77" s="645"/>
      <c r="I77" s="645"/>
      <c r="J77" s="645"/>
      <c r="K77" s="645"/>
      <c r="L77" s="187"/>
      <c r="M77" s="187"/>
      <c r="N77" s="166"/>
      <c r="O77" s="166"/>
    </row>
    <row r="78" spans="1:15" ht="26.25" customHeight="1" x14ac:dyDescent="0.3">
      <c r="A78" s="626" t="s">
        <v>293</v>
      </c>
      <c r="B78" s="626"/>
      <c r="C78" s="626"/>
      <c r="D78" s="626"/>
      <c r="E78" s="626"/>
      <c r="F78" s="626"/>
      <c r="G78" s="626"/>
      <c r="H78" s="626"/>
      <c r="I78" s="626"/>
      <c r="J78" s="626"/>
      <c r="K78" s="626"/>
      <c r="L78" s="187"/>
      <c r="M78" s="187"/>
      <c r="N78" s="166"/>
      <c r="O78" s="166"/>
    </row>
    <row r="79" spans="1:15" x14ac:dyDescent="0.3">
      <c r="A79" s="576" t="s">
        <v>19</v>
      </c>
      <c r="B79" s="577"/>
      <c r="C79" s="578"/>
      <c r="D79" s="627" t="s">
        <v>294</v>
      </c>
      <c r="E79" s="627"/>
      <c r="F79" s="627"/>
      <c r="G79" s="627" t="s">
        <v>297</v>
      </c>
      <c r="H79" s="627"/>
      <c r="I79" s="627" t="s">
        <v>3</v>
      </c>
      <c r="J79" s="627"/>
      <c r="K79" s="627"/>
      <c r="L79" s="187"/>
      <c r="M79" s="166"/>
      <c r="N79" s="166"/>
    </row>
    <row r="80" spans="1:15" ht="88.2" customHeight="1" x14ac:dyDescent="0.3">
      <c r="A80" s="579" t="s">
        <v>296</v>
      </c>
      <c r="B80" s="580"/>
      <c r="C80" s="581"/>
      <c r="D80" s="626" t="s">
        <v>295</v>
      </c>
      <c r="E80" s="626"/>
      <c r="F80" s="626"/>
      <c r="G80" s="626" t="s">
        <v>298</v>
      </c>
      <c r="H80" s="626"/>
      <c r="I80" s="626" t="s">
        <v>223</v>
      </c>
      <c r="J80" s="626"/>
      <c r="K80" s="626"/>
      <c r="L80" s="187"/>
      <c r="M80" s="166"/>
      <c r="N80" s="166"/>
    </row>
    <row r="81" spans="1:18" ht="15" customHeight="1" x14ac:dyDescent="0.3">
      <c r="A81" s="311"/>
      <c r="B81" s="312"/>
      <c r="C81" s="312"/>
      <c r="D81" s="312"/>
      <c r="E81" s="312"/>
      <c r="F81" s="312"/>
      <c r="G81" s="312"/>
      <c r="H81" s="312"/>
      <c r="I81" s="458" t="s">
        <v>75</v>
      </c>
      <c r="J81" s="465" t="s">
        <v>73</v>
      </c>
      <c r="K81" s="458" t="s">
        <v>51</v>
      </c>
      <c r="O81" s="187"/>
      <c r="P81" s="187"/>
      <c r="Q81" s="166"/>
      <c r="R81" s="166"/>
    </row>
    <row r="82" spans="1:18" x14ac:dyDescent="0.3">
      <c r="A82" s="313"/>
      <c r="B82" s="314"/>
      <c r="C82" s="314"/>
      <c r="D82" s="314"/>
      <c r="E82" s="314"/>
      <c r="F82" s="314"/>
      <c r="G82" s="314"/>
      <c r="H82" s="314"/>
      <c r="I82" s="459"/>
      <c r="J82" s="466"/>
      <c r="K82" s="459"/>
      <c r="O82" s="187"/>
      <c r="P82" s="187"/>
      <c r="Q82" s="166"/>
      <c r="R82" s="166"/>
    </row>
    <row r="83" spans="1:18" ht="30" hidden="1" customHeight="1" x14ac:dyDescent="0.3">
      <c r="A83" s="511"/>
      <c r="B83" s="512"/>
      <c r="C83" s="513"/>
      <c r="D83" s="511"/>
      <c r="E83" s="512"/>
      <c r="F83" s="512"/>
      <c r="G83" s="513"/>
      <c r="H83" s="511"/>
      <c r="I83" s="512"/>
      <c r="J83" s="512"/>
      <c r="K83" s="513"/>
      <c r="L83" s="294">
        <v>0</v>
      </c>
      <c r="M83" s="301">
        <v>0</v>
      </c>
      <c r="N83" s="293">
        <f>IF(L83-M83&lt;0,0,L83-M83)</f>
        <v>0</v>
      </c>
      <c r="O83" s="187"/>
      <c r="P83" s="187"/>
      <c r="Q83" s="166"/>
      <c r="R83" s="166"/>
    </row>
    <row r="84" spans="1:18" hidden="1" x14ac:dyDescent="0.3">
      <c r="A84" s="511"/>
      <c r="B84" s="512"/>
      <c r="C84" s="513"/>
      <c r="D84" s="511"/>
      <c r="E84" s="512"/>
      <c r="F84" s="512"/>
      <c r="G84" s="513"/>
      <c r="H84" s="511"/>
      <c r="I84" s="512"/>
      <c r="J84" s="512"/>
      <c r="K84" s="513"/>
      <c r="L84" s="215"/>
      <c r="M84" s="227"/>
      <c r="N84" s="211"/>
      <c r="O84" s="187"/>
      <c r="P84" s="166"/>
      <c r="Q84" s="166"/>
    </row>
    <row r="85" spans="1:18" ht="30" hidden="1" customHeight="1" x14ac:dyDescent="0.3">
      <c r="A85" s="511"/>
      <c r="B85" s="512"/>
      <c r="C85" s="513"/>
      <c r="D85" s="511"/>
      <c r="E85" s="512"/>
      <c r="F85" s="512"/>
      <c r="G85" s="513"/>
      <c r="H85" s="511"/>
      <c r="I85" s="512"/>
      <c r="J85" s="512"/>
      <c r="K85" s="513"/>
      <c r="L85" s="294">
        <v>0</v>
      </c>
      <c r="M85" s="301">
        <v>0</v>
      </c>
      <c r="N85" s="293">
        <f>IF(L85-M85&lt;0,0,L85-M85)</f>
        <v>0</v>
      </c>
      <c r="O85" s="187"/>
      <c r="P85" s="187"/>
      <c r="Q85" s="166"/>
      <c r="R85" s="166"/>
    </row>
    <row r="86" spans="1:18" ht="30" customHeight="1" x14ac:dyDescent="0.3">
      <c r="A86" s="511"/>
      <c r="B86" s="512"/>
      <c r="C86" s="513"/>
      <c r="D86" s="628"/>
      <c r="E86" s="628"/>
      <c r="F86" s="628"/>
      <c r="G86" s="511"/>
      <c r="H86" s="513"/>
      <c r="I86" s="294">
        <v>0</v>
      </c>
      <c r="J86" s="301">
        <v>0</v>
      </c>
      <c r="K86" s="293">
        <f>IF(I86-J86&lt;0,0,I86-J86)</f>
        <v>0</v>
      </c>
      <c r="L86" s="187"/>
      <c r="M86" s="187"/>
      <c r="N86" s="166"/>
      <c r="O86" s="166"/>
    </row>
    <row r="87" spans="1:18" hidden="1" x14ac:dyDescent="0.3">
      <c r="A87" s="511"/>
      <c r="B87" s="512"/>
      <c r="C87" s="513"/>
      <c r="D87" s="511"/>
      <c r="E87" s="512"/>
      <c r="F87" s="512"/>
      <c r="G87" s="513"/>
      <c r="H87" s="511"/>
      <c r="I87" s="512"/>
      <c r="J87" s="512"/>
      <c r="K87" s="513"/>
      <c r="L87" s="215"/>
      <c r="M87" s="227"/>
      <c r="N87" s="212"/>
      <c r="O87" s="187"/>
      <c r="P87" s="166"/>
      <c r="Q87" s="166"/>
    </row>
    <row r="88" spans="1:18" hidden="1" x14ac:dyDescent="0.3">
      <c r="A88" s="511"/>
      <c r="B88" s="512"/>
      <c r="C88" s="513"/>
      <c r="D88" s="511"/>
      <c r="E88" s="512"/>
      <c r="F88" s="512"/>
      <c r="G88" s="513"/>
      <c r="H88" s="511"/>
      <c r="I88" s="512"/>
      <c r="J88" s="512"/>
      <c r="K88" s="513"/>
      <c r="L88" s="215">
        <v>0</v>
      </c>
      <c r="M88" s="227"/>
      <c r="N88" s="212"/>
      <c r="O88" s="187"/>
      <c r="P88" s="166"/>
      <c r="Q88" s="166"/>
    </row>
    <row r="89" spans="1:18" x14ac:dyDescent="0.3">
      <c r="A89" s="474" t="s">
        <v>20</v>
      </c>
      <c r="B89" s="475"/>
      <c r="C89" s="475"/>
      <c r="D89" s="475"/>
      <c r="E89" s="475"/>
      <c r="F89" s="475"/>
      <c r="G89" s="475"/>
      <c r="H89" s="475"/>
      <c r="I89" s="293">
        <f>SUM(I83:I88)</f>
        <v>0</v>
      </c>
      <c r="J89" s="293">
        <f>SUM(J83:J88)</f>
        <v>0</v>
      </c>
      <c r="K89" s="293">
        <f>SUM(I89-J89)</f>
        <v>0</v>
      </c>
      <c r="L89" s="187"/>
      <c r="M89" s="187"/>
      <c r="N89" s="166"/>
      <c r="O89" s="166"/>
    </row>
    <row r="90" spans="1:18" hidden="1" x14ac:dyDescent="0.3">
      <c r="A90" s="569"/>
      <c r="B90" s="570"/>
      <c r="C90" s="570"/>
      <c r="D90" s="570"/>
      <c r="E90" s="570"/>
      <c r="F90" s="570"/>
      <c r="G90" s="570"/>
      <c r="H90" s="570"/>
      <c r="I90" s="570"/>
      <c r="J90" s="570"/>
      <c r="K90" s="570"/>
      <c r="L90" s="570"/>
      <c r="M90" s="570"/>
      <c r="N90" s="572"/>
      <c r="O90" s="187"/>
      <c r="P90" s="187"/>
      <c r="Q90" s="166"/>
      <c r="R90" s="166"/>
    </row>
    <row r="91" spans="1:18" hidden="1" x14ac:dyDescent="0.3">
      <c r="A91" s="569"/>
      <c r="B91" s="570"/>
      <c r="C91" s="570"/>
      <c r="D91" s="570"/>
      <c r="E91" s="570"/>
      <c r="F91" s="570"/>
      <c r="G91" s="571"/>
      <c r="H91" s="571"/>
      <c r="I91" s="570"/>
      <c r="J91" s="570"/>
      <c r="K91" s="570"/>
      <c r="L91" s="570"/>
      <c r="M91" s="570"/>
      <c r="N91" s="572"/>
      <c r="O91" s="187"/>
      <c r="P91" s="187"/>
      <c r="Q91" s="166"/>
      <c r="R91" s="166"/>
    </row>
    <row r="92" spans="1:18" ht="25.5" customHeight="1" x14ac:dyDescent="0.3">
      <c r="A92" s="162" t="s">
        <v>307</v>
      </c>
      <c r="B92" s="162"/>
      <c r="C92" s="162"/>
      <c r="D92" s="287"/>
      <c r="E92" s="287"/>
      <c r="F92" s="287"/>
      <c r="G92" s="287"/>
      <c r="H92" s="287"/>
      <c r="I92" s="287"/>
      <c r="J92" s="287"/>
      <c r="K92" s="288"/>
      <c r="L92" s="187"/>
      <c r="M92" s="187"/>
      <c r="N92" s="166"/>
      <c r="O92" s="166"/>
    </row>
    <row r="93" spans="1:18" ht="169.5" customHeight="1" thickBot="1" x14ac:dyDescent="0.35">
      <c r="A93" s="634"/>
      <c r="B93" s="635"/>
      <c r="C93" s="635"/>
      <c r="D93" s="635"/>
      <c r="E93" s="635"/>
      <c r="F93" s="635"/>
      <c r="G93" s="635"/>
      <c r="H93" s="635"/>
      <c r="I93" s="635"/>
      <c r="J93" s="635"/>
      <c r="K93" s="636"/>
      <c r="L93" s="187"/>
      <c r="M93" s="187"/>
      <c r="N93" s="166"/>
      <c r="O93" s="166"/>
    </row>
    <row r="94" spans="1:18" ht="15" thickTop="1" x14ac:dyDescent="0.3">
      <c r="A94" s="449" t="s">
        <v>299</v>
      </c>
      <c r="B94" s="450"/>
      <c r="C94" s="450"/>
      <c r="D94" s="450"/>
      <c r="E94" s="450"/>
      <c r="F94" s="450"/>
      <c r="G94" s="450"/>
      <c r="H94" s="450"/>
      <c r="I94" s="450"/>
      <c r="J94" s="450"/>
      <c r="K94" s="451"/>
      <c r="L94" s="187"/>
      <c r="M94" s="187"/>
      <c r="N94" s="166"/>
      <c r="O94" s="166"/>
    </row>
    <row r="95" spans="1:18" ht="14.4" customHeight="1" x14ac:dyDescent="0.3">
      <c r="A95" s="452" t="s">
        <v>228</v>
      </c>
      <c r="B95" s="453"/>
      <c r="C95" s="453"/>
      <c r="D95" s="453"/>
      <c r="E95" s="453"/>
      <c r="F95" s="453"/>
      <c r="G95" s="453"/>
      <c r="H95" s="453"/>
      <c r="I95" s="453"/>
      <c r="J95" s="453"/>
      <c r="K95" s="454"/>
      <c r="L95" s="187"/>
      <c r="M95" s="187"/>
      <c r="N95" s="166"/>
      <c r="O95" s="166"/>
    </row>
    <row r="96" spans="1:18" x14ac:dyDescent="0.3">
      <c r="A96" s="603" t="s">
        <v>13</v>
      </c>
      <c r="B96" s="448"/>
      <c r="C96" s="317" t="s">
        <v>14</v>
      </c>
      <c r="D96" s="603" t="s">
        <v>15</v>
      </c>
      <c r="E96" s="448"/>
      <c r="F96" s="603" t="s">
        <v>3</v>
      </c>
      <c r="G96" s="447"/>
      <c r="H96" s="447"/>
      <c r="I96" s="447"/>
      <c r="J96" s="447"/>
      <c r="K96" s="448"/>
      <c r="L96" s="187"/>
      <c r="M96" s="166"/>
      <c r="N96" s="166"/>
    </row>
    <row r="97" spans="1:18" ht="36.6" customHeight="1" x14ac:dyDescent="0.3">
      <c r="A97" s="452" t="s">
        <v>24</v>
      </c>
      <c r="B97" s="454"/>
      <c r="C97" s="300" t="s">
        <v>210</v>
      </c>
      <c r="D97" s="452" t="s">
        <v>25</v>
      </c>
      <c r="E97" s="454"/>
      <c r="F97" s="452" t="s">
        <v>28</v>
      </c>
      <c r="G97" s="453"/>
      <c r="H97" s="453"/>
      <c r="I97" s="453"/>
      <c r="J97" s="453"/>
      <c r="K97" s="454"/>
      <c r="L97" s="187"/>
      <c r="M97" s="187"/>
      <c r="N97" s="166"/>
      <c r="O97" s="166"/>
    </row>
    <row r="98" spans="1:18" s="19" customFormat="1" ht="33.75" customHeight="1" x14ac:dyDescent="0.3">
      <c r="A98" s="311"/>
      <c r="B98" s="312"/>
      <c r="C98" s="318"/>
      <c r="D98" s="560"/>
      <c r="E98" s="562"/>
      <c r="F98" s="458" t="s">
        <v>26</v>
      </c>
      <c r="G98" s="465" t="s">
        <v>71</v>
      </c>
      <c r="H98" s="458" t="s">
        <v>27</v>
      </c>
      <c r="I98" s="458" t="s">
        <v>75</v>
      </c>
      <c r="J98" s="465" t="s">
        <v>73</v>
      </c>
      <c r="K98" s="458" t="s">
        <v>51</v>
      </c>
      <c r="L98" s="187"/>
      <c r="M98" s="187"/>
      <c r="N98" s="166"/>
      <c r="O98" s="166"/>
    </row>
    <row r="99" spans="1:18" s="19" customFormat="1" x14ac:dyDescent="0.3">
      <c r="A99" s="313"/>
      <c r="B99" s="314"/>
      <c r="C99" s="319"/>
      <c r="D99" s="563"/>
      <c r="E99" s="565"/>
      <c r="F99" s="459"/>
      <c r="G99" s="466"/>
      <c r="H99" s="459"/>
      <c r="I99" s="459"/>
      <c r="J99" s="466"/>
      <c r="K99" s="459"/>
      <c r="L99" s="187"/>
      <c r="M99" s="187"/>
      <c r="N99" s="166"/>
      <c r="O99" s="166"/>
    </row>
    <row r="100" spans="1:18" s="19" customFormat="1" ht="20.100000000000001" hidden="1" customHeight="1" x14ac:dyDescent="0.3">
      <c r="A100" s="230"/>
      <c r="B100" s="230"/>
      <c r="C100" s="230"/>
      <c r="D100" s="230"/>
      <c r="E100" s="230"/>
      <c r="F100" s="231"/>
      <c r="G100" s="231"/>
      <c r="H100" s="229"/>
      <c r="I100" s="232"/>
      <c r="J100" s="233"/>
      <c r="K100" s="186"/>
      <c r="L100" s="166"/>
      <c r="M100" s="166"/>
    </row>
    <row r="101" spans="1:18" s="19" customFormat="1" ht="20.100000000000001" customHeight="1" x14ac:dyDescent="0.3">
      <c r="A101" s="637"/>
      <c r="B101" s="638"/>
      <c r="C101" s="310"/>
      <c r="D101" s="455"/>
      <c r="E101" s="455"/>
      <c r="F101" s="296"/>
      <c r="G101" s="309"/>
      <c r="H101" s="308"/>
      <c r="I101" s="293">
        <f>SUM(F101:F101)*H101</f>
        <v>0</v>
      </c>
      <c r="J101" s="322">
        <v>0</v>
      </c>
      <c r="K101" s="293">
        <f>IF(I101-J101&lt;0,0,I101-J101)</f>
        <v>0</v>
      </c>
      <c r="N101" s="187"/>
      <c r="O101" s="187"/>
      <c r="P101" s="166"/>
      <c r="Q101" s="166"/>
    </row>
    <row r="102" spans="1:18" s="19" customFormat="1" hidden="1" x14ac:dyDescent="0.3">
      <c r="A102" s="234"/>
      <c r="B102" s="234"/>
      <c r="C102" s="234"/>
      <c r="D102" s="234"/>
      <c r="E102" s="234"/>
      <c r="F102" s="234"/>
      <c r="G102" s="231"/>
      <c r="H102" s="231"/>
      <c r="I102" s="229"/>
      <c r="J102" s="232"/>
      <c r="K102" s="233"/>
      <c r="L102" s="186"/>
      <c r="M102" s="186"/>
      <c r="N102" s="235"/>
      <c r="O102" s="187"/>
      <c r="P102" s="187"/>
      <c r="Q102" s="166"/>
      <c r="R102" s="166"/>
    </row>
    <row r="103" spans="1:18" s="19" customFormat="1" hidden="1" x14ac:dyDescent="0.3">
      <c r="A103" s="234"/>
      <c r="B103" s="234"/>
      <c r="C103" s="234"/>
      <c r="D103" s="234"/>
      <c r="E103" s="234"/>
      <c r="F103" s="234"/>
      <c r="G103" s="231"/>
      <c r="H103" s="231"/>
      <c r="I103" s="229"/>
      <c r="J103" s="232"/>
      <c r="K103" s="233"/>
      <c r="L103" s="186">
        <v>0</v>
      </c>
      <c r="M103" s="186">
        <v>0</v>
      </c>
      <c r="N103" s="235"/>
      <c r="O103" s="187"/>
      <c r="P103" s="187"/>
      <c r="Q103" s="166"/>
      <c r="R103" s="166"/>
    </row>
    <row r="104" spans="1:18" ht="22.5" customHeight="1" x14ac:dyDescent="0.3">
      <c r="A104" s="474" t="s">
        <v>20</v>
      </c>
      <c r="B104" s="475"/>
      <c r="C104" s="475"/>
      <c r="D104" s="475"/>
      <c r="E104" s="475"/>
      <c r="F104" s="475"/>
      <c r="G104" s="475"/>
      <c r="H104" s="476"/>
      <c r="I104" s="293">
        <f>SUM(I101:I103)</f>
        <v>0</v>
      </c>
      <c r="J104" s="293">
        <f>SUM(J101:J103)</f>
        <v>0</v>
      </c>
      <c r="K104" s="293">
        <f>SUM(I104-J104)</f>
        <v>0</v>
      </c>
      <c r="O104" s="187"/>
      <c r="P104" s="187"/>
      <c r="Q104" s="166"/>
      <c r="R104" s="166"/>
    </row>
    <row r="105" spans="1:18" ht="15" hidden="1" thickBot="1" x14ac:dyDescent="0.35">
      <c r="A105" s="462"/>
      <c r="B105" s="463"/>
      <c r="C105" s="463"/>
      <c r="D105" s="463"/>
      <c r="E105" s="463"/>
      <c r="F105" s="463"/>
      <c r="G105" s="463"/>
      <c r="H105" s="463"/>
      <c r="I105" s="463"/>
      <c r="J105" s="463"/>
      <c r="K105" s="571"/>
      <c r="L105" s="463"/>
      <c r="M105" s="463"/>
      <c r="N105" s="464"/>
      <c r="O105" s="187"/>
      <c r="P105" s="187"/>
      <c r="Q105" s="166"/>
      <c r="R105" s="166"/>
    </row>
    <row r="106" spans="1:18" ht="15" thickBot="1" x14ac:dyDescent="0.35">
      <c r="A106" s="445" t="s">
        <v>300</v>
      </c>
      <c r="B106" s="446"/>
      <c r="C106" s="446"/>
      <c r="D106" s="446"/>
      <c r="E106" s="299"/>
      <c r="F106" s="299"/>
      <c r="G106" s="299"/>
      <c r="H106" s="299"/>
      <c r="I106" s="299"/>
      <c r="J106" s="299"/>
      <c r="K106" s="22"/>
      <c r="L106" s="187"/>
      <c r="M106" s="187"/>
      <c r="N106" s="166"/>
      <c r="O106" s="166"/>
    </row>
    <row r="107" spans="1:18" ht="15" thickTop="1" x14ac:dyDescent="0.3">
      <c r="A107" s="449" t="s">
        <v>301</v>
      </c>
      <c r="B107" s="450"/>
      <c r="C107" s="450"/>
      <c r="D107" s="450"/>
      <c r="E107" s="450"/>
      <c r="F107" s="450"/>
      <c r="G107" s="450"/>
      <c r="H107" s="450"/>
      <c r="I107" s="450"/>
      <c r="J107" s="450"/>
      <c r="K107" s="451"/>
      <c r="L107" s="187"/>
      <c r="M107" s="187"/>
      <c r="N107" s="166"/>
      <c r="O107" s="166"/>
    </row>
    <row r="108" spans="1:18" ht="26.25" customHeight="1" x14ac:dyDescent="0.3">
      <c r="A108" s="452" t="s">
        <v>302</v>
      </c>
      <c r="B108" s="453"/>
      <c r="C108" s="453"/>
      <c r="D108" s="453"/>
      <c r="E108" s="453"/>
      <c r="F108" s="453"/>
      <c r="G108" s="453"/>
      <c r="H108" s="453"/>
      <c r="I108" s="453"/>
      <c r="J108" s="453"/>
      <c r="K108" s="454"/>
      <c r="L108" s="187"/>
      <c r="M108" s="187"/>
      <c r="N108" s="166"/>
      <c r="O108" s="166"/>
    </row>
    <row r="109" spans="1:18" x14ac:dyDescent="0.3">
      <c r="A109" s="576" t="s">
        <v>19</v>
      </c>
      <c r="B109" s="577"/>
      <c r="C109" s="578"/>
      <c r="D109" s="576" t="s">
        <v>294</v>
      </c>
      <c r="E109" s="577"/>
      <c r="F109" s="578"/>
      <c r="G109" s="576" t="s">
        <v>297</v>
      </c>
      <c r="H109" s="578"/>
      <c r="I109" s="582" t="s">
        <v>3</v>
      </c>
      <c r="J109" s="583"/>
      <c r="K109" s="584"/>
      <c r="L109" s="187"/>
      <c r="M109" s="187"/>
      <c r="N109" s="166"/>
      <c r="O109" s="166"/>
    </row>
    <row r="110" spans="1:18" ht="71.400000000000006" customHeight="1" x14ac:dyDescent="0.3">
      <c r="A110" s="579" t="s">
        <v>303</v>
      </c>
      <c r="B110" s="580"/>
      <c r="C110" s="581"/>
      <c r="D110" s="579" t="s">
        <v>305</v>
      </c>
      <c r="E110" s="580"/>
      <c r="F110" s="581"/>
      <c r="G110" s="579" t="s">
        <v>306</v>
      </c>
      <c r="H110" s="581"/>
      <c r="I110" s="452" t="s">
        <v>223</v>
      </c>
      <c r="J110" s="453"/>
      <c r="K110" s="454"/>
      <c r="L110" s="187"/>
      <c r="M110" s="187"/>
      <c r="N110" s="166"/>
      <c r="O110" s="166"/>
    </row>
    <row r="111" spans="1:18" ht="15" customHeight="1" x14ac:dyDescent="0.3">
      <c r="A111" s="560"/>
      <c r="B111" s="561"/>
      <c r="C111" s="561"/>
      <c r="D111" s="561"/>
      <c r="E111" s="561"/>
      <c r="F111" s="561"/>
      <c r="G111" s="561"/>
      <c r="H111" s="561"/>
      <c r="I111" s="458" t="s">
        <v>75</v>
      </c>
      <c r="J111" s="465" t="s">
        <v>73</v>
      </c>
      <c r="K111" s="458" t="s">
        <v>51</v>
      </c>
      <c r="O111" s="187"/>
      <c r="P111" s="187"/>
      <c r="Q111" s="166"/>
      <c r="R111" s="166"/>
    </row>
    <row r="112" spans="1:18" x14ac:dyDescent="0.3">
      <c r="A112" s="563"/>
      <c r="B112" s="564"/>
      <c r="C112" s="564"/>
      <c r="D112" s="564"/>
      <c r="E112" s="564"/>
      <c r="F112" s="564"/>
      <c r="G112" s="564"/>
      <c r="H112" s="564"/>
      <c r="I112" s="459"/>
      <c r="J112" s="466"/>
      <c r="K112" s="459"/>
      <c r="O112" s="187"/>
      <c r="P112" s="187"/>
      <c r="Q112" s="166"/>
      <c r="R112" s="166"/>
    </row>
    <row r="113" spans="1:18" ht="30" hidden="1" customHeight="1" x14ac:dyDescent="0.3">
      <c r="A113" s="511"/>
      <c r="B113" s="512"/>
      <c r="C113" s="513"/>
      <c r="D113" s="511"/>
      <c r="E113" s="512"/>
      <c r="F113" s="512"/>
      <c r="G113" s="513"/>
      <c r="H113" s="511"/>
      <c r="I113" s="512"/>
      <c r="J113" s="512"/>
      <c r="K113" s="513"/>
      <c r="L113" s="294">
        <v>0</v>
      </c>
      <c r="M113" s="301">
        <v>0</v>
      </c>
      <c r="N113" s="293">
        <f>IF(L113-M113&lt;0,0,L113-M113)</f>
        <v>0</v>
      </c>
      <c r="O113" s="187"/>
      <c r="P113" s="187"/>
      <c r="Q113" s="166"/>
      <c r="R113" s="166"/>
    </row>
    <row r="114" spans="1:18" ht="30" customHeight="1" x14ac:dyDescent="0.3">
      <c r="A114" s="511"/>
      <c r="B114" s="512"/>
      <c r="C114" s="513"/>
      <c r="D114" s="511"/>
      <c r="E114" s="512"/>
      <c r="F114" s="513"/>
      <c r="G114" s="511"/>
      <c r="H114" s="512"/>
      <c r="I114" s="294">
        <v>0</v>
      </c>
      <c r="J114" s="301">
        <v>0</v>
      </c>
      <c r="K114" s="293">
        <f>IF(I114-J114&lt;0,0,I114-J114)</f>
        <v>0</v>
      </c>
      <c r="O114" s="187"/>
      <c r="P114" s="187"/>
      <c r="Q114" s="166"/>
      <c r="R114" s="166"/>
    </row>
    <row r="115" spans="1:18" ht="30" customHeight="1" x14ac:dyDescent="0.3">
      <c r="A115" s="474" t="s">
        <v>20</v>
      </c>
      <c r="B115" s="475"/>
      <c r="C115" s="475"/>
      <c r="D115" s="475"/>
      <c r="E115" s="475"/>
      <c r="F115" s="475"/>
      <c r="G115" s="475"/>
      <c r="H115" s="476"/>
      <c r="I115" s="293">
        <f>SUM(I113:I114)</f>
        <v>0</v>
      </c>
      <c r="J115" s="293">
        <f>SUM(J113:M114)</f>
        <v>0</v>
      </c>
      <c r="K115" s="293">
        <f>SUM(I115-J115)</f>
        <v>0</v>
      </c>
      <c r="L115" s="187"/>
      <c r="M115" s="187"/>
      <c r="N115" s="166"/>
      <c r="O115" s="166"/>
    </row>
    <row r="116" spans="1:18" ht="25.5" customHeight="1" x14ac:dyDescent="0.3">
      <c r="A116" s="302" t="s">
        <v>308</v>
      </c>
      <c r="B116" s="302"/>
      <c r="C116" s="162"/>
      <c r="D116" s="287"/>
      <c r="E116" s="287"/>
      <c r="F116" s="287"/>
      <c r="G116" s="287"/>
      <c r="H116" s="287"/>
      <c r="I116" s="287"/>
      <c r="J116" s="287"/>
      <c r="K116" s="288"/>
      <c r="L116" s="187"/>
      <c r="M116" s="187"/>
      <c r="N116" s="166"/>
      <c r="O116" s="166"/>
    </row>
    <row r="117" spans="1:18" ht="169.5" customHeight="1" thickBot="1" x14ac:dyDescent="0.35">
      <c r="A117" s="634"/>
      <c r="B117" s="635"/>
      <c r="C117" s="635"/>
      <c r="D117" s="635"/>
      <c r="E117" s="635"/>
      <c r="F117" s="635"/>
      <c r="G117" s="635"/>
      <c r="H117" s="635"/>
      <c r="I117" s="635"/>
      <c r="J117" s="635"/>
      <c r="K117" s="636"/>
      <c r="L117" s="187"/>
      <c r="M117" s="166"/>
      <c r="N117" s="166"/>
    </row>
    <row r="118" spans="1:18" ht="15" thickTop="1" x14ac:dyDescent="0.3">
      <c r="A118" s="449" t="s">
        <v>299</v>
      </c>
      <c r="B118" s="450"/>
      <c r="C118" s="450"/>
      <c r="D118" s="450"/>
      <c r="E118" s="450"/>
      <c r="F118" s="450"/>
      <c r="G118" s="450"/>
      <c r="H118" s="450"/>
      <c r="I118" s="450"/>
      <c r="J118" s="450"/>
      <c r="K118" s="451"/>
      <c r="L118" s="187"/>
      <c r="M118" s="187"/>
      <c r="N118" s="166"/>
      <c r="O118" s="166"/>
    </row>
    <row r="119" spans="1:18" ht="14.4" customHeight="1" x14ac:dyDescent="0.3">
      <c r="A119" s="452" t="s">
        <v>228</v>
      </c>
      <c r="B119" s="453"/>
      <c r="C119" s="453"/>
      <c r="D119" s="453"/>
      <c r="E119" s="453"/>
      <c r="F119" s="453"/>
      <c r="G119" s="453"/>
      <c r="H119" s="453"/>
      <c r="I119" s="453"/>
      <c r="J119" s="453"/>
      <c r="K119" s="454"/>
      <c r="L119" s="187"/>
      <c r="M119" s="187"/>
      <c r="N119" s="166"/>
      <c r="O119" s="166"/>
    </row>
    <row r="120" spans="1:18" x14ac:dyDescent="0.3">
      <c r="A120" s="603" t="s">
        <v>13</v>
      </c>
      <c r="B120" s="448"/>
      <c r="C120" s="316" t="s">
        <v>14</v>
      </c>
      <c r="D120" s="603" t="s">
        <v>15</v>
      </c>
      <c r="E120" s="448"/>
      <c r="F120" s="603" t="s">
        <v>3</v>
      </c>
      <c r="G120" s="447"/>
      <c r="H120" s="447"/>
      <c r="I120" s="447"/>
      <c r="J120" s="447"/>
      <c r="K120" s="448"/>
      <c r="L120" s="187"/>
      <c r="M120" s="187"/>
      <c r="N120" s="166"/>
      <c r="O120" s="166"/>
    </row>
    <row r="121" spans="1:18" ht="36" customHeight="1" x14ac:dyDescent="0.3">
      <c r="A121" s="452" t="s">
        <v>24</v>
      </c>
      <c r="B121" s="454"/>
      <c r="C121" s="249" t="s">
        <v>210</v>
      </c>
      <c r="D121" s="452" t="s">
        <v>25</v>
      </c>
      <c r="E121" s="454"/>
      <c r="F121" s="452" t="s">
        <v>28</v>
      </c>
      <c r="G121" s="453"/>
      <c r="H121" s="453"/>
      <c r="I121" s="453"/>
      <c r="J121" s="453"/>
      <c r="K121" s="454"/>
      <c r="L121" s="187"/>
      <c r="M121" s="187"/>
      <c r="N121" s="166"/>
      <c r="O121" s="166"/>
    </row>
    <row r="122" spans="1:18" s="19" customFormat="1" ht="33.75" customHeight="1" x14ac:dyDescent="0.3">
      <c r="A122" s="560"/>
      <c r="B122" s="561"/>
      <c r="C122" s="562"/>
      <c r="D122" s="560"/>
      <c r="E122" s="562"/>
      <c r="F122" s="458" t="s">
        <v>26</v>
      </c>
      <c r="G122" s="465" t="s">
        <v>71</v>
      </c>
      <c r="H122" s="458" t="s">
        <v>27</v>
      </c>
      <c r="I122" s="458" t="s">
        <v>75</v>
      </c>
      <c r="J122" s="465" t="s">
        <v>73</v>
      </c>
      <c r="K122" s="458" t="s">
        <v>51</v>
      </c>
      <c r="L122" s="187"/>
      <c r="M122" s="187"/>
      <c r="N122" s="166"/>
      <c r="O122" s="166"/>
    </row>
    <row r="123" spans="1:18" s="19" customFormat="1" x14ac:dyDescent="0.3">
      <c r="A123" s="563"/>
      <c r="B123" s="564"/>
      <c r="C123" s="565"/>
      <c r="D123" s="563"/>
      <c r="E123" s="565"/>
      <c r="F123" s="459"/>
      <c r="G123" s="466"/>
      <c r="H123" s="459"/>
      <c r="I123" s="459"/>
      <c r="J123" s="466"/>
      <c r="K123" s="459"/>
      <c r="L123" s="187"/>
      <c r="M123" s="187"/>
      <c r="N123" s="166"/>
      <c r="O123" s="166"/>
    </row>
    <row r="124" spans="1:18" s="19" customFormat="1" ht="20.100000000000001" customHeight="1" x14ac:dyDescent="0.3">
      <c r="A124" s="442"/>
      <c r="B124" s="443"/>
      <c r="C124" s="305"/>
      <c r="D124" s="616"/>
      <c r="E124" s="617"/>
      <c r="G124" s="320"/>
      <c r="I124" s="293">
        <f>SUM(F124*G124)*H124</f>
        <v>0</v>
      </c>
      <c r="J124" s="321">
        <v>0</v>
      </c>
      <c r="K124" s="293">
        <f>IF(I124-J124&lt;0,0,I124-J124)</f>
        <v>0</v>
      </c>
      <c r="L124" s="187"/>
      <c r="M124" s="166"/>
      <c r="N124" s="166"/>
    </row>
    <row r="125" spans="1:18" s="19" customFormat="1" hidden="1" x14ac:dyDescent="0.3">
      <c r="A125" s="234"/>
      <c r="B125" s="234"/>
      <c r="C125" s="234"/>
      <c r="D125" s="234"/>
      <c r="E125" s="234"/>
      <c r="F125" s="234"/>
      <c r="G125" s="231"/>
      <c r="H125" s="231"/>
      <c r="I125" s="229"/>
      <c r="J125" s="232"/>
      <c r="K125" s="233"/>
      <c r="L125" s="186">
        <v>0</v>
      </c>
      <c r="M125" s="186">
        <v>0</v>
      </c>
      <c r="N125" s="235"/>
      <c r="O125" s="187"/>
      <c r="P125" s="187"/>
      <c r="Q125" s="166"/>
      <c r="R125" s="166"/>
    </row>
    <row r="126" spans="1:18" ht="22.5" customHeight="1" x14ac:dyDescent="0.3">
      <c r="A126" s="474" t="s">
        <v>20</v>
      </c>
      <c r="B126" s="475"/>
      <c r="C126" s="475"/>
      <c r="D126" s="475"/>
      <c r="E126" s="475"/>
      <c r="F126" s="475"/>
      <c r="G126" s="475"/>
      <c r="H126" s="476"/>
      <c r="I126" s="293">
        <f>SUM(I125:I125)</f>
        <v>0</v>
      </c>
      <c r="J126" s="293">
        <f>SUM(J125:J125)</f>
        <v>0</v>
      </c>
      <c r="K126" s="293">
        <f>SUM(I126-J126)</f>
        <v>0</v>
      </c>
      <c r="L126" s="187"/>
      <c r="M126" s="187"/>
      <c r="N126" s="166"/>
      <c r="O126" s="166"/>
    </row>
    <row r="127" spans="1:18" ht="15" thickBot="1" x14ac:dyDescent="0.35">
      <c r="A127" s="298" t="s">
        <v>316</v>
      </c>
      <c r="B127" s="299"/>
      <c r="C127" s="299"/>
      <c r="D127" s="299"/>
      <c r="E127" s="299"/>
      <c r="F127" s="299"/>
      <c r="G127" s="299"/>
      <c r="H127" s="299"/>
      <c r="I127" s="299"/>
      <c r="J127" s="299"/>
      <c r="K127" s="22"/>
      <c r="L127" s="187"/>
      <c r="M127" s="187"/>
      <c r="N127" s="166"/>
      <c r="O127" s="166"/>
    </row>
    <row r="128" spans="1:18" ht="15" thickTop="1" x14ac:dyDescent="0.3">
      <c r="A128" s="449" t="s">
        <v>48</v>
      </c>
      <c r="B128" s="450"/>
      <c r="C128" s="450"/>
      <c r="D128" s="450"/>
      <c r="E128" s="450"/>
      <c r="F128" s="450"/>
      <c r="G128" s="450"/>
      <c r="H128" s="450"/>
      <c r="I128" s="450"/>
      <c r="J128" s="450"/>
      <c r="K128" s="451"/>
      <c r="L128" s="187"/>
      <c r="M128" s="187"/>
      <c r="N128" s="166"/>
      <c r="O128" s="166"/>
    </row>
    <row r="129" spans="1:18" ht="15" customHeight="1" x14ac:dyDescent="0.3">
      <c r="A129" s="452" t="s">
        <v>47</v>
      </c>
      <c r="B129" s="453"/>
      <c r="C129" s="453"/>
      <c r="D129" s="453"/>
      <c r="E129" s="453"/>
      <c r="F129" s="453"/>
      <c r="G129" s="453"/>
      <c r="H129" s="453"/>
      <c r="I129" s="453"/>
      <c r="J129" s="453"/>
      <c r="K129" s="454"/>
      <c r="L129" s="187"/>
      <c r="M129" s="187"/>
      <c r="N129" s="166"/>
      <c r="O129" s="166"/>
    </row>
    <row r="130" spans="1:18" ht="31.5" customHeight="1" x14ac:dyDescent="0.3">
      <c r="A130" s="323"/>
      <c r="B130" s="324"/>
      <c r="C130" s="324"/>
      <c r="D130" s="324"/>
      <c r="E130" s="324"/>
      <c r="F130" s="324"/>
      <c r="G130" s="324"/>
      <c r="H130" s="324"/>
      <c r="I130" s="289" t="s">
        <v>75</v>
      </c>
      <c r="J130" s="290" t="s">
        <v>73</v>
      </c>
      <c r="K130" s="289" t="s">
        <v>51</v>
      </c>
      <c r="L130" s="187"/>
      <c r="M130" s="187"/>
      <c r="N130" s="166"/>
      <c r="O130" s="166"/>
    </row>
    <row r="131" spans="1:18" ht="30" hidden="1" customHeight="1" x14ac:dyDescent="0.3">
      <c r="A131" s="315"/>
      <c r="B131" s="315"/>
      <c r="C131" s="315"/>
      <c r="D131" s="315"/>
      <c r="E131" s="315"/>
      <c r="F131" s="315"/>
      <c r="G131" s="315"/>
      <c r="H131" s="315"/>
      <c r="I131" s="295"/>
      <c r="J131" s="301"/>
      <c r="K131" s="293">
        <f>IF(I131-J131&lt;0,0,I131-J131)</f>
        <v>0</v>
      </c>
      <c r="L131" s="187"/>
      <c r="M131" s="187"/>
      <c r="N131" s="166"/>
      <c r="O131" s="166"/>
    </row>
    <row r="132" spans="1:18" hidden="1" x14ac:dyDescent="0.3">
      <c r="A132" s="236"/>
      <c r="B132" s="236"/>
      <c r="C132" s="236"/>
      <c r="D132" s="236"/>
      <c r="E132" s="236"/>
      <c r="F132" s="236"/>
      <c r="G132" s="236"/>
      <c r="H132" s="236"/>
      <c r="I132" s="237"/>
      <c r="J132" s="238"/>
      <c r="K132" s="235"/>
      <c r="L132" s="187"/>
      <c r="M132" s="166"/>
      <c r="N132" s="166"/>
    </row>
    <row r="133" spans="1:18" ht="30" customHeight="1" x14ac:dyDescent="0.3">
      <c r="A133" s="511"/>
      <c r="B133" s="512"/>
      <c r="C133" s="512"/>
      <c r="D133" s="512"/>
      <c r="E133" s="512"/>
      <c r="F133" s="512"/>
      <c r="G133" s="512"/>
      <c r="H133" s="513"/>
      <c r="I133" s="295"/>
      <c r="J133" s="301"/>
      <c r="K133" s="293">
        <f>IF(I133-J133&lt;0,0,I133-J133)</f>
        <v>0</v>
      </c>
      <c r="L133" s="187"/>
      <c r="M133" s="187"/>
      <c r="N133" s="166"/>
      <c r="O133" s="166"/>
    </row>
    <row r="134" spans="1:18" hidden="1" x14ac:dyDescent="0.3">
      <c r="A134" s="236"/>
      <c r="B134" s="236"/>
      <c r="C134" s="236"/>
      <c r="D134" s="236"/>
      <c r="E134" s="236"/>
      <c r="F134" s="236"/>
      <c r="G134" s="236"/>
      <c r="H134" s="236"/>
      <c r="I134" s="236"/>
      <c r="J134" s="236"/>
      <c r="K134" s="236"/>
      <c r="L134" s="237"/>
      <c r="M134" s="238"/>
      <c r="N134" s="235"/>
      <c r="O134" s="187"/>
      <c r="P134" s="166"/>
      <c r="Q134" s="166"/>
    </row>
    <row r="135" spans="1:18" hidden="1" x14ac:dyDescent="0.3">
      <c r="A135" s="236"/>
      <c r="B135" s="236"/>
      <c r="C135" s="236"/>
      <c r="D135" s="236"/>
      <c r="E135" s="236"/>
      <c r="F135" s="236"/>
      <c r="G135" s="236"/>
      <c r="H135" s="236"/>
      <c r="I135" s="236"/>
      <c r="J135" s="236"/>
      <c r="K135" s="236"/>
      <c r="L135" s="237">
        <v>0</v>
      </c>
      <c r="M135" s="238">
        <v>0</v>
      </c>
      <c r="N135" s="235"/>
      <c r="O135" s="187"/>
      <c r="P135" s="166"/>
      <c r="Q135" s="166"/>
    </row>
    <row r="136" spans="1:18" ht="22.5" customHeight="1" x14ac:dyDescent="0.3">
      <c r="A136" s="474" t="s">
        <v>20</v>
      </c>
      <c r="B136" s="475"/>
      <c r="C136" s="475"/>
      <c r="D136" s="475"/>
      <c r="E136" s="475"/>
      <c r="F136" s="475"/>
      <c r="G136" s="475"/>
      <c r="H136" s="476"/>
      <c r="I136" s="293">
        <f>SUM(I134:I135)</f>
        <v>0</v>
      </c>
      <c r="J136" s="293">
        <f>SUM(J134:J135)</f>
        <v>0</v>
      </c>
      <c r="K136" s="293">
        <f>SUM(I136-J136)</f>
        <v>0</v>
      </c>
      <c r="L136" s="187"/>
      <c r="M136" s="187"/>
      <c r="N136" s="166"/>
      <c r="O136" s="166"/>
    </row>
    <row r="137" spans="1:18" ht="31.95" customHeight="1" x14ac:dyDescent="0.3">
      <c r="A137" s="162" t="s">
        <v>205</v>
      </c>
      <c r="B137" s="162"/>
      <c r="C137" s="162"/>
      <c r="D137" s="287"/>
      <c r="E137" s="287"/>
      <c r="F137" s="287"/>
      <c r="G137" s="287"/>
      <c r="H137" s="287"/>
      <c r="I137" s="287"/>
      <c r="J137" s="287"/>
      <c r="K137" s="288"/>
      <c r="L137" s="187"/>
      <c r="M137" s="187"/>
      <c r="N137" s="166"/>
      <c r="O137" s="166"/>
    </row>
    <row r="138" spans="1:18" ht="134.25" customHeight="1" x14ac:dyDescent="0.3">
      <c r="A138" s="629"/>
      <c r="B138" s="630"/>
      <c r="C138" s="630"/>
      <c r="D138" s="630"/>
      <c r="E138" s="630"/>
      <c r="F138" s="630"/>
      <c r="G138" s="630"/>
      <c r="H138" s="630"/>
      <c r="I138" s="630"/>
      <c r="J138" s="630"/>
      <c r="K138" s="631"/>
      <c r="L138" s="187"/>
      <c r="M138" s="187"/>
      <c r="N138" s="166"/>
      <c r="O138" s="166"/>
    </row>
    <row r="139" spans="1:18" hidden="1" x14ac:dyDescent="0.3">
      <c r="A139" s="531"/>
      <c r="B139" s="532"/>
      <c r="C139" s="532"/>
      <c r="D139" s="532"/>
      <c r="E139" s="532"/>
      <c r="F139" s="532"/>
      <c r="G139" s="532"/>
      <c r="H139" s="532"/>
      <c r="I139" s="532"/>
      <c r="J139" s="532"/>
      <c r="K139" s="532"/>
      <c r="L139" s="532"/>
      <c r="M139" s="532"/>
      <c r="N139" s="533"/>
      <c r="O139" s="187"/>
      <c r="P139" s="187"/>
      <c r="Q139" s="166"/>
      <c r="R139" s="166"/>
    </row>
    <row r="140" spans="1:18" ht="15" thickBot="1" x14ac:dyDescent="0.35">
      <c r="A140" s="23" t="s">
        <v>304</v>
      </c>
      <c r="B140" s="24"/>
      <c r="C140" s="24"/>
      <c r="D140" s="24"/>
      <c r="E140" s="24"/>
      <c r="F140" s="24"/>
      <c r="G140" s="24"/>
      <c r="H140" s="24"/>
      <c r="I140" s="24"/>
      <c r="J140" s="24"/>
      <c r="K140" s="25"/>
      <c r="L140" s="187"/>
      <c r="M140" s="187"/>
      <c r="N140" s="166"/>
      <c r="O140" s="166"/>
    </row>
    <row r="141" spans="1:18" ht="15" thickTop="1" x14ac:dyDescent="0.3">
      <c r="A141" s="449" t="s">
        <v>19</v>
      </c>
      <c r="B141" s="450"/>
      <c r="C141" s="451"/>
      <c r="D141" s="449" t="s">
        <v>3</v>
      </c>
      <c r="E141" s="450"/>
      <c r="F141" s="450"/>
      <c r="G141" s="450"/>
      <c r="H141" s="450"/>
      <c r="I141" s="450"/>
      <c r="J141" s="450"/>
      <c r="K141" s="451"/>
      <c r="L141" s="187"/>
      <c r="M141" s="187"/>
      <c r="N141" s="166"/>
      <c r="O141" s="166"/>
    </row>
    <row r="142" spans="1:18" ht="15" customHeight="1" x14ac:dyDescent="0.3">
      <c r="A142" s="452" t="s">
        <v>87</v>
      </c>
      <c r="B142" s="453"/>
      <c r="C142" s="454"/>
      <c r="D142" s="452" t="s">
        <v>82</v>
      </c>
      <c r="E142" s="453"/>
      <c r="F142" s="453"/>
      <c r="G142" s="453"/>
      <c r="H142" s="453"/>
      <c r="I142" s="453"/>
      <c r="J142" s="453"/>
      <c r="K142" s="454"/>
      <c r="L142" s="187"/>
      <c r="M142" s="187"/>
      <c r="N142" s="166"/>
      <c r="O142" s="166"/>
    </row>
    <row r="143" spans="1:18" ht="32.25" customHeight="1" x14ac:dyDescent="0.3">
      <c r="A143" s="323"/>
      <c r="B143" s="600"/>
      <c r="C143" s="601"/>
      <c r="D143" s="632" t="s">
        <v>96</v>
      </c>
      <c r="E143" s="633"/>
      <c r="F143" s="522" t="s">
        <v>106</v>
      </c>
      <c r="G143" s="523"/>
      <c r="H143" s="524"/>
      <c r="I143" s="289" t="s">
        <v>75</v>
      </c>
      <c r="J143" s="290" t="s">
        <v>73</v>
      </c>
      <c r="K143" s="289" t="s">
        <v>51</v>
      </c>
      <c r="L143" s="187"/>
      <c r="M143" s="187"/>
      <c r="N143" s="166"/>
      <c r="O143" s="166"/>
    </row>
    <row r="144" spans="1:18" ht="31.5" customHeight="1" x14ac:dyDescent="0.3">
      <c r="A144" s="511"/>
      <c r="B144" s="512"/>
      <c r="C144" s="513"/>
      <c r="D144" s="511"/>
      <c r="E144" s="513"/>
      <c r="F144" s="534"/>
      <c r="G144" s="534"/>
      <c r="H144" s="534"/>
      <c r="I144" s="293">
        <f>CEILING(C144*F144,1)</f>
        <v>0</v>
      </c>
      <c r="J144" s="301">
        <v>0</v>
      </c>
      <c r="K144" s="293">
        <f>IF(I144-J144&lt;0,0,I144-J144)</f>
        <v>0</v>
      </c>
      <c r="L144" s="187"/>
      <c r="M144" s="187"/>
      <c r="N144" s="166"/>
      <c r="O144" s="166"/>
    </row>
    <row r="145" spans="1:15" hidden="1" x14ac:dyDescent="0.3">
      <c r="A145" s="213"/>
      <c r="B145" s="213"/>
      <c r="C145" s="213"/>
      <c r="D145" s="213"/>
      <c r="E145" s="213"/>
      <c r="F145" s="215"/>
      <c r="G145" s="215"/>
      <c r="H145" s="215"/>
      <c r="I145" s="239"/>
      <c r="J145" s="239"/>
      <c r="K145" s="239"/>
      <c r="L145" s="166"/>
    </row>
    <row r="146" spans="1:15" hidden="1" x14ac:dyDescent="0.3">
      <c r="A146" s="213"/>
      <c r="B146" s="213"/>
      <c r="C146" s="213"/>
      <c r="D146" s="213"/>
      <c r="E146" s="213"/>
      <c r="F146" s="215"/>
      <c r="G146" s="215"/>
      <c r="H146" s="215"/>
      <c r="I146" s="239"/>
      <c r="J146" s="239"/>
      <c r="K146" s="239"/>
      <c r="L146" s="166"/>
    </row>
    <row r="147" spans="1:15" hidden="1" x14ac:dyDescent="0.3">
      <c r="A147" s="213"/>
      <c r="B147" s="213"/>
      <c r="C147" s="213"/>
      <c r="D147" s="213"/>
      <c r="E147" s="213"/>
      <c r="F147" s="215"/>
      <c r="G147" s="215"/>
      <c r="H147" s="215"/>
      <c r="I147" s="293">
        <v>0</v>
      </c>
      <c r="J147" s="243">
        <v>0</v>
      </c>
      <c r="K147" s="219"/>
      <c r="L147" s="166"/>
    </row>
    <row r="148" spans="1:15" ht="22.5" customHeight="1" x14ac:dyDescent="0.3">
      <c r="A148" s="474" t="s">
        <v>20</v>
      </c>
      <c r="B148" s="475"/>
      <c r="C148" s="475"/>
      <c r="D148" s="475"/>
      <c r="E148" s="475"/>
      <c r="F148" s="475"/>
      <c r="G148" s="475"/>
      <c r="H148" s="476"/>
      <c r="I148" s="293">
        <f>SUM(I147:I147)</f>
        <v>0</v>
      </c>
      <c r="J148" s="293">
        <f>SUM(J147:J147)</f>
        <v>0</v>
      </c>
      <c r="K148" s="293">
        <f>SUM(I148-J148)</f>
        <v>0</v>
      </c>
      <c r="L148" s="187"/>
      <c r="M148" s="187"/>
      <c r="N148" s="166"/>
      <c r="O148" s="166"/>
    </row>
    <row r="149" spans="1:15" ht="25.95" customHeight="1" x14ac:dyDescent="0.3">
      <c r="A149" s="162" t="s">
        <v>206</v>
      </c>
      <c r="B149" s="162"/>
      <c r="C149" s="162"/>
      <c r="D149" s="287"/>
      <c r="E149" s="287"/>
      <c r="F149" s="287"/>
      <c r="G149" s="287"/>
      <c r="H149" s="287"/>
      <c r="I149" s="287"/>
      <c r="J149" s="287"/>
      <c r="K149" s="288"/>
      <c r="L149" s="187"/>
      <c r="M149" s="187"/>
      <c r="N149" s="166"/>
      <c r="O149" s="166"/>
    </row>
    <row r="150" spans="1:15" ht="98.25" customHeight="1" x14ac:dyDescent="0.3">
      <c r="A150" s="629"/>
      <c r="B150" s="630"/>
      <c r="C150" s="630"/>
      <c r="D150" s="630"/>
      <c r="E150" s="630"/>
      <c r="F150" s="630"/>
      <c r="G150" s="630"/>
      <c r="H150" s="630"/>
      <c r="I150" s="630"/>
      <c r="J150" s="630"/>
      <c r="K150" s="631"/>
    </row>
    <row r="151" spans="1:15" hidden="1" x14ac:dyDescent="0.3">
      <c r="A151" s="602" t="s">
        <v>268</v>
      </c>
      <c r="B151" s="602"/>
      <c r="C151" s="602"/>
      <c r="D151" s="602"/>
      <c r="E151" s="602"/>
      <c r="F151" s="602"/>
      <c r="G151" s="602"/>
      <c r="H151" s="602"/>
    </row>
    <row r="152" spans="1:15" hidden="1" x14ac:dyDescent="0.3">
      <c r="A152" s="593"/>
      <c r="B152" s="593"/>
      <c r="C152" s="221" t="s">
        <v>267</v>
      </c>
      <c r="D152" s="510" t="s">
        <v>266</v>
      </c>
      <c r="E152" s="510"/>
      <c r="F152" s="510"/>
      <c r="G152" s="510" t="s">
        <v>265</v>
      </c>
      <c r="H152" s="510"/>
    </row>
    <row r="153" spans="1:15" hidden="1" x14ac:dyDescent="0.3">
      <c r="A153" s="593" t="s">
        <v>264</v>
      </c>
      <c r="B153" s="593"/>
      <c r="C153" s="167">
        <f>SalaryTotal</f>
        <v>0</v>
      </c>
      <c r="D153" s="594">
        <f>LocalSalaryTotal</f>
        <v>0</v>
      </c>
      <c r="E153" s="594"/>
      <c r="F153" s="594"/>
      <c r="G153" s="594">
        <f>SalaryGrandTotal</f>
        <v>0</v>
      </c>
      <c r="H153" s="594"/>
    </row>
    <row r="154" spans="1:15" hidden="1" x14ac:dyDescent="0.3">
      <c r="A154" s="593" t="s">
        <v>263</v>
      </c>
      <c r="B154" s="593"/>
      <c r="C154" s="167">
        <f>FringeTotal</f>
        <v>0</v>
      </c>
      <c r="D154" s="594">
        <f>LocalFringeTotal</f>
        <v>0</v>
      </c>
      <c r="E154" s="594"/>
      <c r="F154" s="594"/>
      <c r="G154" s="594">
        <f>FringeGrandTotal</f>
        <v>0</v>
      </c>
      <c r="H154" s="594"/>
    </row>
    <row r="155" spans="1:15" hidden="1" x14ac:dyDescent="0.3">
      <c r="A155" s="593" t="s">
        <v>34</v>
      </c>
      <c r="B155" s="593"/>
      <c r="C155" s="167">
        <f>TravelTotal</f>
        <v>0</v>
      </c>
      <c r="D155" s="594">
        <f>TravelLocalTotal</f>
        <v>0</v>
      </c>
      <c r="E155" s="594"/>
      <c r="F155" s="594"/>
      <c r="G155" s="594">
        <f>TravelFederalTotal</f>
        <v>0</v>
      </c>
      <c r="H155" s="594"/>
    </row>
    <row r="156" spans="1:15" hidden="1" x14ac:dyDescent="0.3">
      <c r="A156" s="593" t="s">
        <v>35</v>
      </c>
      <c r="B156" s="593"/>
      <c r="C156" s="167">
        <f>EquipmentTotal</f>
        <v>0</v>
      </c>
      <c r="D156" s="594">
        <f>EquipmentLocalTotal</f>
        <v>0</v>
      </c>
      <c r="E156" s="594"/>
      <c r="F156" s="594"/>
      <c r="G156" s="594">
        <f>EquipmentFederalTotal</f>
        <v>0</v>
      </c>
      <c r="H156" s="594"/>
    </row>
    <row r="157" spans="1:15" hidden="1" x14ac:dyDescent="0.3">
      <c r="A157" s="593" t="s">
        <v>37</v>
      </c>
      <c r="B157" s="593"/>
      <c r="C157" s="167">
        <f>SuppliesTotal</f>
        <v>0</v>
      </c>
      <c r="D157" s="594">
        <f>SuppliesLocalTotal</f>
        <v>0</v>
      </c>
      <c r="E157" s="594"/>
      <c r="F157" s="594"/>
      <c r="G157" s="594">
        <f>SuppliesFederalTotal</f>
        <v>0</v>
      </c>
      <c r="H157" s="594"/>
    </row>
    <row r="158" spans="1:15" hidden="1" x14ac:dyDescent="0.3">
      <c r="A158" s="593" t="s">
        <v>41</v>
      </c>
      <c r="B158" s="593"/>
      <c r="C158" s="167" t="e">
        <f>ContractsItemTotal+ConsultantFeesTotal+ContractsTravelTotal+CunsultantExpensesTotal</f>
        <v>#REF!</v>
      </c>
      <c r="D158" s="594" t="e">
        <f>ContractsItemLocalTotal+ConsultantFeesLocalTotal+ContractsTravelLocalTotal+ConsultantExpensesLocalTotal</f>
        <v>#REF!</v>
      </c>
      <c r="E158" s="594"/>
      <c r="F158" s="594"/>
      <c r="G158" s="594" t="e">
        <f>ContractsItemFederalTotal+ConsultantFeesFederalTotal+ContractsTravelFederalTotal+ConsultantExpensesFederalTotal</f>
        <v>#REF!</v>
      </c>
      <c r="H158" s="594"/>
    </row>
    <row r="159" spans="1:15" hidden="1" x14ac:dyDescent="0.3">
      <c r="A159" s="593" t="s">
        <v>46</v>
      </c>
      <c r="B159" s="593"/>
      <c r="C159" s="167">
        <f>OtherTotal</f>
        <v>0</v>
      </c>
      <c r="D159" s="594">
        <f>OtherLocalTotal</f>
        <v>0</v>
      </c>
      <c r="E159" s="594"/>
      <c r="F159" s="594"/>
      <c r="G159" s="594">
        <f>OtherFederalTotal</f>
        <v>0</v>
      </c>
      <c r="H159" s="594"/>
    </row>
    <row r="160" spans="1:15" hidden="1" x14ac:dyDescent="0.3">
      <c r="A160" s="593" t="s">
        <v>45</v>
      </c>
      <c r="B160" s="593"/>
      <c r="C160" s="167">
        <f>IndirectTotal</f>
        <v>0</v>
      </c>
      <c r="D160" s="594">
        <f>IndirectLocalTotal</f>
        <v>0</v>
      </c>
      <c r="E160" s="594"/>
      <c r="F160" s="594"/>
      <c r="G160" s="594">
        <f>IndirectFederalTotal</f>
        <v>0</v>
      </c>
      <c r="H160" s="594"/>
    </row>
    <row r="161" spans="1:8" hidden="1" x14ac:dyDescent="0.3">
      <c r="A161" s="593" t="s">
        <v>262</v>
      </c>
      <c r="B161" s="593"/>
      <c r="C161" s="167" t="e">
        <f>SUM(C153:C160)</f>
        <v>#REF!</v>
      </c>
      <c r="D161" s="594" t="e">
        <f>SUM(D153:F160)</f>
        <v>#REF!</v>
      </c>
      <c r="E161" s="594"/>
      <c r="F161" s="594"/>
      <c r="G161" s="594" t="e">
        <f>SUM(G153:H160)</f>
        <v>#REF!</v>
      </c>
      <c r="H161" s="594"/>
    </row>
    <row r="162" spans="1:8" x14ac:dyDescent="0.3">
      <c r="A162" s="14"/>
      <c r="B162" s="14"/>
      <c r="C162" s="14"/>
    </row>
  </sheetData>
  <sheetProtection selectLockedCells="1"/>
  <protectedRanges>
    <protectedRange sqref="I70:J71 A10:J12 I22:J24 I34:J36 I46:J48 I58:J60" name="Personnel"/>
    <protectedRange sqref="I144:J144 J131:J133 J86 J114 M83:M85 M87:M88 M113 M134:M135" name="Personnel_3"/>
  </protectedRanges>
  <dataConsolidate/>
  <mergeCells count="272">
    <mergeCell ref="D36:E36"/>
    <mergeCell ref="A37:H37"/>
    <mergeCell ref="A39:K40"/>
    <mergeCell ref="C7:K7"/>
    <mergeCell ref="C6:K6"/>
    <mergeCell ref="F20:H21"/>
    <mergeCell ref="I20:I21"/>
    <mergeCell ref="J20:J21"/>
    <mergeCell ref="K20:K21"/>
    <mergeCell ref="A20:C21"/>
    <mergeCell ref="A19:C19"/>
    <mergeCell ref="A18:C18"/>
    <mergeCell ref="A10:B10"/>
    <mergeCell ref="F10:G10"/>
    <mergeCell ref="A12:B12"/>
    <mergeCell ref="F12:G12"/>
    <mergeCell ref="A13:H13"/>
    <mergeCell ref="A15:K16"/>
    <mergeCell ref="D18:K18"/>
    <mergeCell ref="D19:K19"/>
    <mergeCell ref="D20:E21"/>
    <mergeCell ref="A22:C22"/>
    <mergeCell ref="D22:E22"/>
    <mergeCell ref="A25:H25"/>
    <mergeCell ref="A1:F1"/>
    <mergeCell ref="H1:K1"/>
    <mergeCell ref="A2:A3"/>
    <mergeCell ref="B2:F3"/>
    <mergeCell ref="A6:B6"/>
    <mergeCell ref="A7:B7"/>
    <mergeCell ref="A8:B9"/>
    <mergeCell ref="D8:D9"/>
    <mergeCell ref="E8:E9"/>
    <mergeCell ref="F8:G9"/>
    <mergeCell ref="H8:H9"/>
    <mergeCell ref="I8:I9"/>
    <mergeCell ref="J8:J9"/>
    <mergeCell ref="K8:K9"/>
    <mergeCell ref="C8:C9"/>
    <mergeCell ref="F22:H22"/>
    <mergeCell ref="A24:B24"/>
    <mergeCell ref="D24:E24"/>
    <mergeCell ref="F24:H24"/>
    <mergeCell ref="D34:E34"/>
    <mergeCell ref="B34:C34"/>
    <mergeCell ref="A27:K28"/>
    <mergeCell ref="D30:E30"/>
    <mergeCell ref="F30:K30"/>
    <mergeCell ref="D31:E31"/>
    <mergeCell ref="F31:K31"/>
    <mergeCell ref="K32:K33"/>
    <mergeCell ref="I32:I33"/>
    <mergeCell ref="J32:J33"/>
    <mergeCell ref="B30:C30"/>
    <mergeCell ref="A32:E33"/>
    <mergeCell ref="F32:F33"/>
    <mergeCell ref="G32:G33"/>
    <mergeCell ref="H32:H33"/>
    <mergeCell ref="B31:C31"/>
    <mergeCell ref="D43:K43"/>
    <mergeCell ref="D44:E45"/>
    <mergeCell ref="F44:H45"/>
    <mergeCell ref="I44:I45"/>
    <mergeCell ref="J44:J45"/>
    <mergeCell ref="A46:C46"/>
    <mergeCell ref="A44:C45"/>
    <mergeCell ref="A43:C43"/>
    <mergeCell ref="A42:C42"/>
    <mergeCell ref="D42:K42"/>
    <mergeCell ref="K44:K45"/>
    <mergeCell ref="D46:E46"/>
    <mergeCell ref="F46:H46"/>
    <mergeCell ref="A49:H49"/>
    <mergeCell ref="A51:K52"/>
    <mergeCell ref="D54:K54"/>
    <mergeCell ref="A56:C57"/>
    <mergeCell ref="A54:C54"/>
    <mergeCell ref="A55:C55"/>
    <mergeCell ref="A48:B48"/>
    <mergeCell ref="D48:E48"/>
    <mergeCell ref="F48:H48"/>
    <mergeCell ref="D58:E58"/>
    <mergeCell ref="F58:H58"/>
    <mergeCell ref="A60:B60"/>
    <mergeCell ref="D60:E60"/>
    <mergeCell ref="F60:H60"/>
    <mergeCell ref="A58:C58"/>
    <mergeCell ref="D55:K55"/>
    <mergeCell ref="D56:E57"/>
    <mergeCell ref="F56:H57"/>
    <mergeCell ref="I56:I57"/>
    <mergeCell ref="J56:J57"/>
    <mergeCell ref="K56:K57"/>
    <mergeCell ref="A59:C59"/>
    <mergeCell ref="D59:E59"/>
    <mergeCell ref="F59:H59"/>
    <mergeCell ref="D68:E69"/>
    <mergeCell ref="F68:H69"/>
    <mergeCell ref="A68:C69"/>
    <mergeCell ref="A71:C71"/>
    <mergeCell ref="I68:I69"/>
    <mergeCell ref="A70:C70"/>
    <mergeCell ref="J68:J69"/>
    <mergeCell ref="K68:K69"/>
    <mergeCell ref="A61:H61"/>
    <mergeCell ref="A63:K64"/>
    <mergeCell ref="D66:K66"/>
    <mergeCell ref="D67:K67"/>
    <mergeCell ref="A67:C67"/>
    <mergeCell ref="A66:C66"/>
    <mergeCell ref="D70:E70"/>
    <mergeCell ref="F70:H70"/>
    <mergeCell ref="D71:E71"/>
    <mergeCell ref="F71:H71"/>
    <mergeCell ref="D97:E97"/>
    <mergeCell ref="D98:E99"/>
    <mergeCell ref="A89:H89"/>
    <mergeCell ref="A94:K94"/>
    <mergeCell ref="A87:C87"/>
    <mergeCell ref="D87:G87"/>
    <mergeCell ref="H87:K87"/>
    <mergeCell ref="A88:C88"/>
    <mergeCell ref="D88:G88"/>
    <mergeCell ref="H88:K88"/>
    <mergeCell ref="A90:N90"/>
    <mergeCell ref="A91:N91"/>
    <mergeCell ref="A93:K93"/>
    <mergeCell ref="A96:B96"/>
    <mergeCell ref="A72:H72"/>
    <mergeCell ref="A74:K75"/>
    <mergeCell ref="A77:K77"/>
    <mergeCell ref="A78:K78"/>
    <mergeCell ref="A79:C79"/>
    <mergeCell ref="G79:H79"/>
    <mergeCell ref="G80:H80"/>
    <mergeCell ref="A95:K95"/>
    <mergeCell ref="D96:E96"/>
    <mergeCell ref="D110:F110"/>
    <mergeCell ref="G110:H110"/>
    <mergeCell ref="I110:K110"/>
    <mergeCell ref="A111:H112"/>
    <mergeCell ref="D114:F114"/>
    <mergeCell ref="G114:H114"/>
    <mergeCell ref="D101:E101"/>
    <mergeCell ref="A105:N105"/>
    <mergeCell ref="A106:D106"/>
    <mergeCell ref="A109:C109"/>
    <mergeCell ref="D109:F109"/>
    <mergeCell ref="G109:H109"/>
    <mergeCell ref="I109:K109"/>
    <mergeCell ref="A110:C110"/>
    <mergeCell ref="A101:B101"/>
    <mergeCell ref="A117:K117"/>
    <mergeCell ref="A118:K118"/>
    <mergeCell ref="A119:K119"/>
    <mergeCell ref="A120:B120"/>
    <mergeCell ref="D120:E120"/>
    <mergeCell ref="F120:K120"/>
    <mergeCell ref="I111:I112"/>
    <mergeCell ref="J111:J112"/>
    <mergeCell ref="K111:K112"/>
    <mergeCell ref="A113:C113"/>
    <mergeCell ref="D113:G113"/>
    <mergeCell ref="H113:K113"/>
    <mergeCell ref="A114:C114"/>
    <mergeCell ref="A128:K128"/>
    <mergeCell ref="A129:K129"/>
    <mergeCell ref="A133:H133"/>
    <mergeCell ref="I122:I123"/>
    <mergeCell ref="J122:J123"/>
    <mergeCell ref="K122:K123"/>
    <mergeCell ref="A121:B121"/>
    <mergeCell ref="D121:E121"/>
    <mergeCell ref="F121:K121"/>
    <mergeCell ref="A122:B123"/>
    <mergeCell ref="C122:C123"/>
    <mergeCell ref="D122:E123"/>
    <mergeCell ref="F122:F123"/>
    <mergeCell ref="G122:G123"/>
    <mergeCell ref="H122:H123"/>
    <mergeCell ref="G152:H152"/>
    <mergeCell ref="A144:C144"/>
    <mergeCell ref="D144:E144"/>
    <mergeCell ref="A150:K150"/>
    <mergeCell ref="A139:N139"/>
    <mergeCell ref="F143:H143"/>
    <mergeCell ref="A148:H148"/>
    <mergeCell ref="A136:H136"/>
    <mergeCell ref="A138:K138"/>
    <mergeCell ref="A141:C141"/>
    <mergeCell ref="A142:C142"/>
    <mergeCell ref="D141:K141"/>
    <mergeCell ref="D142:K142"/>
    <mergeCell ref="B143:C143"/>
    <mergeCell ref="D143:E143"/>
    <mergeCell ref="A160:B160"/>
    <mergeCell ref="D160:F160"/>
    <mergeCell ref="G160:H160"/>
    <mergeCell ref="A161:B161"/>
    <mergeCell ref="D161:F161"/>
    <mergeCell ref="G161:H161"/>
    <mergeCell ref="A156:B156"/>
    <mergeCell ref="D156:F156"/>
    <mergeCell ref="G156:H156"/>
    <mergeCell ref="A157:B157"/>
    <mergeCell ref="D157:F157"/>
    <mergeCell ref="G157:H157"/>
    <mergeCell ref="A158:B158"/>
    <mergeCell ref="D158:F158"/>
    <mergeCell ref="G158:H158"/>
    <mergeCell ref="D79:F79"/>
    <mergeCell ref="I79:K79"/>
    <mergeCell ref="I80:K80"/>
    <mergeCell ref="D86:F86"/>
    <mergeCell ref="H98:H99"/>
    <mergeCell ref="I98:I99"/>
    <mergeCell ref="J98:J99"/>
    <mergeCell ref="K98:K99"/>
    <mergeCell ref="A159:B159"/>
    <mergeCell ref="D159:F159"/>
    <mergeCell ref="G159:H159"/>
    <mergeCell ref="A153:B153"/>
    <mergeCell ref="D153:F153"/>
    <mergeCell ref="G153:H153"/>
    <mergeCell ref="A154:B154"/>
    <mergeCell ref="D154:F154"/>
    <mergeCell ref="G154:H154"/>
    <mergeCell ref="A155:B155"/>
    <mergeCell ref="D155:F155"/>
    <mergeCell ref="G155:H155"/>
    <mergeCell ref="F144:H144"/>
    <mergeCell ref="A151:H151"/>
    <mergeCell ref="A152:B152"/>
    <mergeCell ref="D152:F152"/>
    <mergeCell ref="H84:K84"/>
    <mergeCell ref="A85:C85"/>
    <mergeCell ref="D85:G85"/>
    <mergeCell ref="H85:K85"/>
    <mergeCell ref="A86:C86"/>
    <mergeCell ref="A80:C80"/>
    <mergeCell ref="I81:I82"/>
    <mergeCell ref="G86:H86"/>
    <mergeCell ref="D80:F80"/>
    <mergeCell ref="J81:J82"/>
    <mergeCell ref="K81:K82"/>
    <mergeCell ref="A83:C83"/>
    <mergeCell ref="D83:G83"/>
    <mergeCell ref="H83:K83"/>
    <mergeCell ref="A124:B124"/>
    <mergeCell ref="D124:E124"/>
    <mergeCell ref="A126:H126"/>
    <mergeCell ref="A115:H115"/>
    <mergeCell ref="A11:B11"/>
    <mergeCell ref="F11:G11"/>
    <mergeCell ref="A23:C23"/>
    <mergeCell ref="D23:E23"/>
    <mergeCell ref="F23:H23"/>
    <mergeCell ref="B35:C35"/>
    <mergeCell ref="D35:E35"/>
    <mergeCell ref="A47:C47"/>
    <mergeCell ref="D47:E47"/>
    <mergeCell ref="F47:H47"/>
    <mergeCell ref="A97:B97"/>
    <mergeCell ref="F96:K96"/>
    <mergeCell ref="F97:K97"/>
    <mergeCell ref="F98:F99"/>
    <mergeCell ref="G98:G99"/>
    <mergeCell ref="A104:H104"/>
    <mergeCell ref="A107:K107"/>
    <mergeCell ref="A108:K108"/>
    <mergeCell ref="A84:C84"/>
    <mergeCell ref="D84:G84"/>
  </mergeCells>
  <conditionalFormatting sqref="A70:A75 B72:C75 A38:XFD40 B41:C41 C26:C29 B24:C25 B26:B34 C32:C34 B48:C53 A41:A44 B60:C65 A17:A20 B17:C17 D17:K22 C10 A1:B10 D8:K10 C1:K5 A12:A15 B12:K14 L1:IW10 O81:JB83 L76:IY78 L79:IX80 M83:M84 N83 J81:K82 I86:IY86 O90:XFD91 L89:XFD89 F98:K98 J99:K99 H100:XFD100 N101:XFD101 F101:K101 L106:IY110 L92:XFD99 O111:JB112 J111:K112 O114:JB114 I114:K114 L12:IW22 A22:A34 D23:IW34 A35:IW37 A46:A56 A58:A68 D41:IW75 L116:XFD121 I122:XFD125 L126:XFD126 L115:IY115 E127:IY127 N130:IY130 L130:M131 L128:IY129 L132:XFD133 L136:XFD138 O139:JB139 L140:IY144 L145:IV147 O151:P162 L148:XFD150">
    <cfRule type="cellIs" dxfId="585" priority="96" stopIfTrue="1" operator="lessThan">
      <formula>0</formula>
    </cfRule>
    <cfRule type="containsErrors" dxfId="584" priority="97" stopIfTrue="1">
      <formula>ISERROR(A1)</formula>
    </cfRule>
  </conditionalFormatting>
  <conditionalFormatting sqref="I70:I71 K70:K71 I10 K10 K12 I12 I22:I24 K22:K24 I34:I36 K34:K36 I46:I48 K46:K48 I58:I60 K58:K60">
    <cfRule type="containsBlanks" dxfId="583" priority="95" stopIfTrue="1">
      <formula>LEN(TRIM(I10))=0</formula>
    </cfRule>
  </conditionalFormatting>
  <conditionalFormatting sqref="A127">
    <cfRule type="cellIs" dxfId="582" priority="45" stopIfTrue="1" operator="lessThan">
      <formula>0</formula>
    </cfRule>
    <cfRule type="containsErrors" dxfId="581" priority="46" stopIfTrue="1">
      <formula>ISERROR(A127)</formula>
    </cfRule>
  </conditionalFormatting>
  <conditionalFormatting sqref="B149:K149 B140:K140 B137:K137 N131:XFD131 C116:K116 O104:XFD105 I104:K104 I81 L83:L84 N84:JA84 A76:A81 A104:A105 A134:A138 L134:M136 N134:XFD135 I151:N161 Q151:JB162 L87:JA88 A140:A150 I145:I146 F144:F147 A162:N162 A83:A84 A87:A91 A94:A98 A128:A132 A116:A119 I102:XFD103 F122:K122 I123:K123">
    <cfRule type="cellIs" dxfId="580" priority="81" stopIfTrue="1" operator="lessThan">
      <formula>0</formula>
    </cfRule>
    <cfRule type="containsErrors" dxfId="579" priority="82" stopIfTrue="1">
      <formula>ISERROR(A76)</formula>
    </cfRule>
  </conditionalFormatting>
  <conditionalFormatting sqref="N83">
    <cfRule type="containsBlanks" dxfId="578" priority="83" stopIfTrue="1">
      <formula>LEN(TRIM(N83))=0</formula>
    </cfRule>
  </conditionalFormatting>
  <conditionalFormatting sqref="A133">
    <cfRule type="cellIs" dxfId="577" priority="78" stopIfTrue="1" operator="lessThan">
      <formula>0</formula>
    </cfRule>
    <cfRule type="containsErrors" dxfId="576" priority="79" stopIfTrue="1">
      <formula>ISERROR(A133)</formula>
    </cfRule>
  </conditionalFormatting>
  <conditionalFormatting sqref="G152:H155 A151:A161 B152:F161 G157:H161">
    <cfRule type="cellIs" dxfId="575" priority="76" stopIfTrue="1" operator="lessThan">
      <formula>0</formula>
    </cfRule>
    <cfRule type="containsErrors" dxfId="574" priority="77" stopIfTrue="1">
      <formula>ISERROR(A151)</formula>
    </cfRule>
  </conditionalFormatting>
  <conditionalFormatting sqref="E106:K106 A106:A110">
    <cfRule type="cellIs" dxfId="573" priority="74" stopIfTrue="1" operator="lessThan">
      <formula>0</formula>
    </cfRule>
    <cfRule type="containsErrors" dxfId="572" priority="75" stopIfTrue="1">
      <formula>ISERROR(A106)</formula>
    </cfRule>
  </conditionalFormatting>
  <conditionalFormatting sqref="I111 A111">
    <cfRule type="cellIs" dxfId="571" priority="69" stopIfTrue="1" operator="lessThan">
      <formula>0</formula>
    </cfRule>
    <cfRule type="containsErrors" dxfId="570" priority="70" stopIfTrue="1">
      <formula>ISERROR(A111)</formula>
    </cfRule>
  </conditionalFormatting>
  <conditionalFormatting sqref="L113:JB113 A113">
    <cfRule type="cellIs" dxfId="569" priority="66" stopIfTrue="1" operator="lessThan">
      <formula>0</formula>
    </cfRule>
    <cfRule type="containsErrors" dxfId="568" priority="67" stopIfTrue="1">
      <formula>ISERROR(A113)</formula>
    </cfRule>
  </conditionalFormatting>
  <conditionalFormatting sqref="N113">
    <cfRule type="containsBlanks" dxfId="567" priority="68" stopIfTrue="1">
      <formula>LEN(TRIM(N113))=0</formula>
    </cfRule>
  </conditionalFormatting>
  <conditionalFormatting sqref="A114">
    <cfRule type="cellIs" dxfId="566" priority="63" stopIfTrue="1" operator="lessThan">
      <formula>0</formula>
    </cfRule>
    <cfRule type="containsErrors" dxfId="565" priority="64" stopIfTrue="1">
      <formula>ISERROR(A114)</formula>
    </cfRule>
  </conditionalFormatting>
  <conditionalFormatting sqref="K114">
    <cfRule type="containsBlanks" dxfId="564" priority="65" stopIfTrue="1">
      <formula>LEN(TRIM(K114))=0</formula>
    </cfRule>
  </conditionalFormatting>
  <conditionalFormatting sqref="L85:JB85 A85">
    <cfRule type="cellIs" dxfId="563" priority="60" stopIfTrue="1" operator="lessThan">
      <formula>0</formula>
    </cfRule>
    <cfRule type="containsErrors" dxfId="562" priority="61" stopIfTrue="1">
      <formula>ISERROR(A85)</formula>
    </cfRule>
  </conditionalFormatting>
  <conditionalFormatting sqref="N85">
    <cfRule type="containsBlanks" dxfId="561" priority="62" stopIfTrue="1">
      <formula>LEN(TRIM(N85))=0</formula>
    </cfRule>
  </conditionalFormatting>
  <conditionalFormatting sqref="A86">
    <cfRule type="cellIs" dxfId="560" priority="57" stopIfTrue="1" operator="lessThan">
      <formula>0</formula>
    </cfRule>
    <cfRule type="containsErrors" dxfId="559" priority="58" stopIfTrue="1">
      <formula>ISERROR(A86)</formula>
    </cfRule>
  </conditionalFormatting>
  <conditionalFormatting sqref="B92:K92 A92:A93">
    <cfRule type="cellIs" dxfId="558" priority="55" stopIfTrue="1" operator="lessThan">
      <formula>0</formula>
    </cfRule>
    <cfRule type="containsErrors" dxfId="557" priority="56" stopIfTrue="1">
      <formula>ISERROR(A92)</formula>
    </cfRule>
  </conditionalFormatting>
  <conditionalFormatting sqref="A124 A126 A122">
    <cfRule type="cellIs" dxfId="556" priority="50" stopIfTrue="1" operator="lessThan">
      <formula>0</formula>
    </cfRule>
    <cfRule type="containsErrors" dxfId="555" priority="51" stopIfTrue="1">
      <formula>ISERROR(A122)</formula>
    </cfRule>
  </conditionalFormatting>
  <conditionalFormatting sqref="A120:A121">
    <cfRule type="cellIs" dxfId="554" priority="53" stopIfTrue="1" operator="lessThan">
      <formula>0</formula>
    </cfRule>
    <cfRule type="containsErrors" dxfId="553" priority="54" stopIfTrue="1">
      <formula>ISERROR(A120)</formula>
    </cfRule>
  </conditionalFormatting>
  <conditionalFormatting sqref="D101 A101">
    <cfRule type="cellIs" dxfId="552" priority="47" stopIfTrue="1" operator="lessThan">
      <formula>0</formula>
    </cfRule>
    <cfRule type="containsErrors" dxfId="551" priority="48" stopIfTrue="1">
      <formula>ISERROR(A101)</formula>
    </cfRule>
  </conditionalFormatting>
  <conditionalFormatting sqref="K101">
    <cfRule type="containsBlanks" dxfId="550" priority="49" stopIfTrue="1">
      <formula>LEN(TRIM(K101))=0</formula>
    </cfRule>
  </conditionalFormatting>
  <conditionalFormatting sqref="K86">
    <cfRule type="containsBlanks" dxfId="549" priority="44" stopIfTrue="1">
      <formula>LEN(TRIM(K86))=0</formula>
    </cfRule>
  </conditionalFormatting>
  <conditionalFormatting sqref="I89:K89">
    <cfRule type="cellIs" dxfId="548" priority="42" stopIfTrue="1" operator="lessThan">
      <formula>0</formula>
    </cfRule>
    <cfRule type="containsErrors" dxfId="547" priority="43" stopIfTrue="1">
      <formula>ISERROR(I89)</formula>
    </cfRule>
  </conditionalFormatting>
  <conditionalFormatting sqref="K98:K99">
    <cfRule type="cellIs" dxfId="546" priority="39" stopIfTrue="1" operator="lessThan">
      <formula>0</formula>
    </cfRule>
    <cfRule type="containsErrors" dxfId="545" priority="40" stopIfTrue="1">
      <formula>ISERROR(K98)</formula>
    </cfRule>
  </conditionalFormatting>
  <conditionalFormatting sqref="K98:K99">
    <cfRule type="containsBlanks" dxfId="544" priority="41" stopIfTrue="1">
      <formula>LEN(TRIM(K98))=0</formula>
    </cfRule>
  </conditionalFormatting>
  <conditionalFormatting sqref="A11:IW11">
    <cfRule type="cellIs" dxfId="543" priority="35" stopIfTrue="1" operator="lessThan">
      <formula>0</formula>
    </cfRule>
    <cfRule type="containsErrors" dxfId="542" priority="36" stopIfTrue="1">
      <formula>ISERROR(A11)</formula>
    </cfRule>
  </conditionalFormatting>
  <conditionalFormatting sqref="I11 K11">
    <cfRule type="containsBlanks" dxfId="541" priority="34" stopIfTrue="1">
      <formula>LEN(TRIM(I11))=0</formula>
    </cfRule>
  </conditionalFormatting>
  <conditionalFormatting sqref="F120">
    <cfRule type="cellIs" dxfId="540" priority="32" stopIfTrue="1" operator="lessThan">
      <formula>0</formula>
    </cfRule>
    <cfRule type="containsErrors" dxfId="539" priority="33" stopIfTrue="1">
      <formula>ISERROR(F120)</formula>
    </cfRule>
  </conditionalFormatting>
  <conditionalFormatting sqref="F121">
    <cfRule type="cellIs" dxfId="538" priority="30" stopIfTrue="1" operator="lessThan">
      <formula>0</formula>
    </cfRule>
    <cfRule type="containsErrors" dxfId="537" priority="31" stopIfTrue="1">
      <formula>ISERROR(F121)</formula>
    </cfRule>
  </conditionalFormatting>
  <conditionalFormatting sqref="K122:K123">
    <cfRule type="containsBlanks" dxfId="536" priority="29" stopIfTrue="1">
      <formula>LEN(TRIM(K122))=0</formula>
    </cfRule>
  </conditionalFormatting>
  <conditionalFormatting sqref="K124">
    <cfRule type="containsBlanks" dxfId="535" priority="28" stopIfTrue="1">
      <formula>LEN(TRIM(K124))=0</formula>
    </cfRule>
  </conditionalFormatting>
  <conditionalFormatting sqref="I126:K126">
    <cfRule type="cellIs" dxfId="534" priority="26" stopIfTrue="1" operator="lessThan">
      <formula>0</formula>
    </cfRule>
    <cfRule type="containsErrors" dxfId="533" priority="27" stopIfTrue="1">
      <formula>ISERROR(I126)</formula>
    </cfRule>
  </conditionalFormatting>
  <conditionalFormatting sqref="I115:K115 A115">
    <cfRule type="cellIs" dxfId="532" priority="24" stopIfTrue="1" operator="lessThan">
      <formula>0</formula>
    </cfRule>
    <cfRule type="containsErrors" dxfId="531" priority="25" stopIfTrue="1">
      <formula>ISERROR(A115)</formula>
    </cfRule>
  </conditionalFormatting>
  <conditionalFormatting sqref="I130:K132">
    <cfRule type="cellIs" dxfId="530" priority="21" stopIfTrue="1" operator="lessThan">
      <formula>0</formula>
    </cfRule>
    <cfRule type="containsErrors" dxfId="529" priority="22" stopIfTrue="1">
      <formula>ISERROR(I130)</formula>
    </cfRule>
  </conditionalFormatting>
  <conditionalFormatting sqref="K131">
    <cfRule type="containsBlanks" dxfId="528" priority="23" stopIfTrue="1">
      <formula>LEN(TRIM(K131))=0</formula>
    </cfRule>
  </conditionalFormatting>
  <conditionalFormatting sqref="I133:K133">
    <cfRule type="cellIs" dxfId="527" priority="18" stopIfTrue="1" operator="lessThan">
      <formula>0</formula>
    </cfRule>
    <cfRule type="containsErrors" dxfId="526" priority="19" stopIfTrue="1">
      <formula>ISERROR(I133)</formula>
    </cfRule>
  </conditionalFormatting>
  <conditionalFormatting sqref="K133">
    <cfRule type="containsBlanks" dxfId="525" priority="20" stopIfTrue="1">
      <formula>LEN(TRIM(K133))=0</formula>
    </cfRule>
  </conditionalFormatting>
  <conditionalFormatting sqref="I136:K136">
    <cfRule type="cellIs" dxfId="524" priority="16" stopIfTrue="1" operator="lessThan">
      <formula>0</formula>
    </cfRule>
    <cfRule type="containsErrors" dxfId="523" priority="17" stopIfTrue="1">
      <formula>ISERROR(I136)</formula>
    </cfRule>
  </conditionalFormatting>
  <conditionalFormatting sqref="F143:H143">
    <cfRule type="cellIs" dxfId="522" priority="14" stopIfTrue="1" operator="lessThan">
      <formula>0</formula>
    </cfRule>
    <cfRule type="containsErrors" dxfId="521" priority="15" stopIfTrue="1">
      <formula>ISERROR(F143)</formula>
    </cfRule>
  </conditionalFormatting>
  <conditionalFormatting sqref="I143:K143">
    <cfRule type="cellIs" dxfId="520" priority="12" stopIfTrue="1" operator="lessThan">
      <formula>0</formula>
    </cfRule>
    <cfRule type="containsErrors" dxfId="519" priority="13" stopIfTrue="1">
      <formula>ISERROR(I143)</formula>
    </cfRule>
  </conditionalFormatting>
  <conditionalFormatting sqref="I144:K144">
    <cfRule type="cellIs" dxfId="518" priority="9" stopIfTrue="1" operator="lessThan">
      <formula>0</formula>
    </cfRule>
    <cfRule type="containsErrors" dxfId="517" priority="10" stopIfTrue="1">
      <formula>ISERROR(I144)</formula>
    </cfRule>
  </conditionalFormatting>
  <conditionalFormatting sqref="I144 K144">
    <cfRule type="containsBlanks" dxfId="516" priority="11" stopIfTrue="1">
      <formula>LEN(TRIM(I144))=0</formula>
    </cfRule>
  </conditionalFormatting>
  <conditionalFormatting sqref="I148:K148">
    <cfRule type="cellIs" dxfId="515" priority="1" stopIfTrue="1" operator="lessThan">
      <formula>0</formula>
    </cfRule>
    <cfRule type="containsErrors" dxfId="514" priority="2" stopIfTrue="1">
      <formula>ISERROR(I148)</formula>
    </cfRule>
  </conditionalFormatting>
  <conditionalFormatting sqref="I147:K147">
    <cfRule type="cellIs" dxfId="513" priority="4" stopIfTrue="1" operator="lessThan">
      <formula>0</formula>
    </cfRule>
    <cfRule type="containsErrors" dxfId="512" priority="5" stopIfTrue="1">
      <formula>ISERROR(I147)</formula>
    </cfRule>
  </conditionalFormatting>
  <conditionalFormatting sqref="I147">
    <cfRule type="containsBlanks" dxfId="511" priority="3" stopIfTrue="1">
      <formula>LEN(TRIM(I147))=0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71 J46:J48 J10:J12 J22:J24 J34:J36 J58:J60">
      <formula1>I10</formula1>
    </dataValidation>
    <dataValidation type="decimal" allowBlank="1" showInputMessage="1" showErrorMessage="1" sqref="L3:L9">
      <formula1>1</formula1>
      <formula2>100</formula2>
    </dataValidation>
    <dataValidation type="list" allowBlank="1" showInputMessage="1" showErrorMessage="1" sqref="E10:E12">
      <formula1>"hourly, daily, weekly, yearly"</formula1>
    </dataValidation>
    <dataValidation type="list" allowBlank="1" showInputMessage="1" showErrorMessage="1" sqref="H83:K85 H87:K88 G86 H113:K113 G114:H114">
      <formula1>DemographicsYesNoSelection</formula1>
    </dataValidation>
    <dataValidation type="whole" operator="lessThanOrEqual" showInputMessage="1" showErrorMessage="1" errorTitle="Max Value Exceeded" error="The Non-Federal Contribution entered cannot be greater than the Total Cost for this line item." sqref="J101 M83:M85 M87:M88 J86 J114 M113 J124 J131:J133 M134:M135 J144">
      <formula1>I83</formula1>
    </dataValidation>
  </dataValidations>
  <pageMargins left="0.7" right="0.7" top="0.75" bottom="0.75" header="0.3" footer="0.3"/>
  <pageSetup scale="93" orientation="landscape" r:id="rId1"/>
  <headerFooter>
    <oddHeader>&amp;CPurpose Area #2</oddHeader>
    <oddFooter>&amp;C&amp;P</oddFooter>
  </headerFooter>
  <rowBreaks count="5" manualBreakCount="5">
    <brk id="16" max="16383" man="1"/>
    <brk id="28" max="16383" man="1"/>
    <brk id="40" max="16383" man="1"/>
    <brk id="52" max="16383" man="1"/>
    <brk id="64" max="16383" man="1"/>
  </rowBreaks>
  <ignoredErrors>
    <ignoredError sqref="J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InsertRowsTravel">
                <anchor moveWithCells="1" sizeWithCells="1">
                  <from>
                    <xdr:col>0</xdr:col>
                    <xdr:colOff>45720</xdr:colOff>
                    <xdr:row>31</xdr:row>
                    <xdr:rowOff>182880</xdr:rowOff>
                  </from>
                  <to>
                    <xdr:col>1</xdr:col>
                    <xdr:colOff>83820</xdr:colOff>
                    <xdr:row>32</xdr:row>
                    <xdr:rowOff>236220</xdr:rowOff>
                  </to>
                </anchor>
              </controlPr>
            </control>
          </mc:Choice>
        </mc:AlternateContent>
        <mc:AlternateContent xmlns:mc="http://schemas.openxmlformats.org/markup-compatibility/2006">
          <mc:Choice Requires="x14">
            <control shapeId="22530" r:id="rId5" name="Button 2">
              <controlPr defaultSize="0" print="0" autoFill="0" autoPict="0" macro="[0]!InsertRowsEquipment">
                <anchor moveWithCells="1" sizeWithCells="1">
                  <from>
                    <xdr:col>0</xdr:col>
                    <xdr:colOff>45720</xdr:colOff>
                    <xdr:row>43</xdr:row>
                    <xdr:rowOff>68580</xdr:rowOff>
                  </from>
                  <to>
                    <xdr:col>1</xdr:col>
                    <xdr:colOff>83820</xdr:colOff>
                    <xdr:row>44</xdr:row>
                    <xdr:rowOff>121920</xdr:rowOff>
                  </to>
                </anchor>
              </controlPr>
            </control>
          </mc:Choice>
        </mc:AlternateContent>
        <mc:AlternateContent xmlns:mc="http://schemas.openxmlformats.org/markup-compatibility/2006">
          <mc:Choice Requires="x14">
            <control shapeId="22531" r:id="rId6" name="Button 3">
              <controlPr defaultSize="0" print="0" autoFill="0" autoPict="0" macro="[0]!InsertRowsSupplies">
                <anchor moveWithCells="1" sizeWithCells="1">
                  <from>
                    <xdr:col>0</xdr:col>
                    <xdr:colOff>68580</xdr:colOff>
                    <xdr:row>55</xdr:row>
                    <xdr:rowOff>68580</xdr:rowOff>
                  </from>
                  <to>
                    <xdr:col>1</xdr:col>
                    <xdr:colOff>106680</xdr:colOff>
                    <xdr:row>56</xdr:row>
                    <xdr:rowOff>121920</xdr:rowOff>
                  </to>
                </anchor>
              </controlPr>
            </control>
          </mc:Choice>
        </mc:AlternateContent>
        <mc:AlternateContent xmlns:mc="http://schemas.openxmlformats.org/markup-compatibility/2006">
          <mc:Choice Requires="x14">
            <control shapeId="22534" r:id="rId7" name="Button 6">
              <controlPr defaultSize="0" print="0" autoFill="0" autoPict="0" macro="[0]!Module1.DeleteSelectedRow">
                <anchor moveWithCells="1" sizeWithCells="1">
                  <from>
                    <xdr:col>1</xdr:col>
                    <xdr:colOff>152400</xdr:colOff>
                    <xdr:row>31</xdr:row>
                    <xdr:rowOff>182880</xdr:rowOff>
                  </from>
                  <to>
                    <xdr:col>2</xdr:col>
                    <xdr:colOff>0</xdr:colOff>
                    <xdr:row>32</xdr:row>
                    <xdr:rowOff>236220</xdr:rowOff>
                  </to>
                </anchor>
              </controlPr>
            </control>
          </mc:Choice>
        </mc:AlternateContent>
        <mc:AlternateContent xmlns:mc="http://schemas.openxmlformats.org/markup-compatibility/2006">
          <mc:Choice Requires="x14">
            <control shapeId="22535" r:id="rId8" name="Button 7">
              <controlPr defaultSize="0" print="0" autoFill="0" autoPict="0" macro="[0]!Module1.DeleteSelectedRow">
                <anchor moveWithCells="1" sizeWithCells="1">
                  <from>
                    <xdr:col>1</xdr:col>
                    <xdr:colOff>114300</xdr:colOff>
                    <xdr:row>43</xdr:row>
                    <xdr:rowOff>68580</xdr:rowOff>
                  </from>
                  <to>
                    <xdr:col>1</xdr:col>
                    <xdr:colOff>1485900</xdr:colOff>
                    <xdr:row>44</xdr:row>
                    <xdr:rowOff>121920</xdr:rowOff>
                  </to>
                </anchor>
              </controlPr>
            </control>
          </mc:Choice>
        </mc:AlternateContent>
        <mc:AlternateContent xmlns:mc="http://schemas.openxmlformats.org/markup-compatibility/2006">
          <mc:Choice Requires="x14">
            <control shapeId="22536" r:id="rId9" name="Button 8">
              <controlPr defaultSize="0" print="0" autoFill="0" autoPict="0" macro="[0]!Module1.DeleteSelectedRow">
                <anchor moveWithCells="1" sizeWithCells="1">
                  <from>
                    <xdr:col>1</xdr:col>
                    <xdr:colOff>121920</xdr:colOff>
                    <xdr:row>55</xdr:row>
                    <xdr:rowOff>68580</xdr:rowOff>
                  </from>
                  <to>
                    <xdr:col>1</xdr:col>
                    <xdr:colOff>1485900</xdr:colOff>
                    <xdr:row>56</xdr:row>
                    <xdr:rowOff>121920</xdr:rowOff>
                  </to>
                </anchor>
              </controlPr>
            </control>
          </mc:Choice>
        </mc:AlternateContent>
        <mc:AlternateContent xmlns:mc="http://schemas.openxmlformats.org/markup-compatibility/2006">
          <mc:Choice Requires="x14">
            <control shapeId="22539" r:id="rId10" name="Button 11">
              <controlPr defaultSize="0" print="0" autoFill="0" autoPict="0" macro="[0]!InsertRowsBenefits">
                <anchor moveWithCells="1" sizeWithCells="1">
                  <from>
                    <xdr:col>0</xdr:col>
                    <xdr:colOff>45720</xdr:colOff>
                    <xdr:row>19</xdr:row>
                    <xdr:rowOff>106680</xdr:rowOff>
                  </from>
                  <to>
                    <xdr:col>1</xdr:col>
                    <xdr:colOff>83820</xdr:colOff>
                    <xdr:row>20</xdr:row>
                    <xdr:rowOff>160020</xdr:rowOff>
                  </to>
                </anchor>
              </controlPr>
            </control>
          </mc:Choice>
        </mc:AlternateContent>
        <mc:AlternateContent xmlns:mc="http://schemas.openxmlformats.org/markup-compatibility/2006">
          <mc:Choice Requires="x14">
            <control shapeId="22540" r:id="rId11" name="Button 12">
              <controlPr defaultSize="0" print="0" autoFill="0" autoPict="0" macro="[0]!Module1.DeleteSelectedRow">
                <anchor moveWithCells="1" sizeWithCells="1">
                  <from>
                    <xdr:col>1</xdr:col>
                    <xdr:colOff>121920</xdr:colOff>
                    <xdr:row>19</xdr:row>
                    <xdr:rowOff>106680</xdr:rowOff>
                  </from>
                  <to>
                    <xdr:col>1</xdr:col>
                    <xdr:colOff>1485900</xdr:colOff>
                    <xdr:row>20</xdr:row>
                    <xdr:rowOff>160020</xdr:rowOff>
                  </to>
                </anchor>
              </controlPr>
            </control>
          </mc:Choice>
        </mc:AlternateContent>
        <mc:AlternateContent xmlns:mc="http://schemas.openxmlformats.org/markup-compatibility/2006">
          <mc:Choice Requires="x14">
            <control shapeId="22541"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2542"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2545" r:id="rId14" name="Button 17">
              <controlPr defaultSize="0" print="0" autoFill="0" autoPict="0" macro="[0]!InsertRowsNarrative">
                <anchor moveWithCells="1">
                  <from>
                    <xdr:col>8</xdr:col>
                    <xdr:colOff>213360</xdr:colOff>
                    <xdr:row>13</xdr:row>
                    <xdr:rowOff>22860</xdr:rowOff>
                  </from>
                  <to>
                    <xdr:col>10</xdr:col>
                    <xdr:colOff>708660</xdr:colOff>
                    <xdr:row>13</xdr:row>
                    <xdr:rowOff>259080</xdr:rowOff>
                  </to>
                </anchor>
              </controlPr>
            </control>
          </mc:Choice>
        </mc:AlternateContent>
        <mc:AlternateContent xmlns:mc="http://schemas.openxmlformats.org/markup-compatibility/2006">
          <mc:Choice Requires="x14">
            <control shapeId="22546" r:id="rId15" name="Button 18">
              <controlPr defaultSize="0" print="0" autoFill="0" autoPict="0" macro="[0]!InsertRowsNarrative">
                <anchor moveWithCells="1" sizeWithCells="1">
                  <from>
                    <xdr:col>8</xdr:col>
                    <xdr:colOff>198120</xdr:colOff>
                    <xdr:row>25</xdr:row>
                    <xdr:rowOff>22860</xdr:rowOff>
                  </from>
                  <to>
                    <xdr:col>11</xdr:col>
                    <xdr:colOff>0</xdr:colOff>
                    <xdr:row>25</xdr:row>
                    <xdr:rowOff>259080</xdr:rowOff>
                  </to>
                </anchor>
              </controlPr>
            </control>
          </mc:Choice>
        </mc:AlternateContent>
        <mc:AlternateContent xmlns:mc="http://schemas.openxmlformats.org/markup-compatibility/2006">
          <mc:Choice Requires="x14">
            <control shapeId="22547" r:id="rId16" name="Button 19">
              <controlPr defaultSize="0" print="0" autoFill="0" autoPict="0" macro="[0]!InsertRowsNarrative">
                <anchor moveWithCells="1" sizeWithCells="1">
                  <from>
                    <xdr:col>8</xdr:col>
                    <xdr:colOff>182880</xdr:colOff>
                    <xdr:row>37</xdr:row>
                    <xdr:rowOff>22860</xdr:rowOff>
                  </from>
                  <to>
                    <xdr:col>11</xdr:col>
                    <xdr:colOff>0</xdr:colOff>
                    <xdr:row>37</xdr:row>
                    <xdr:rowOff>259080</xdr:rowOff>
                  </to>
                </anchor>
              </controlPr>
            </control>
          </mc:Choice>
        </mc:AlternateContent>
        <mc:AlternateContent xmlns:mc="http://schemas.openxmlformats.org/markup-compatibility/2006">
          <mc:Choice Requires="x14">
            <control shapeId="22548" r:id="rId17" name="Button 20">
              <controlPr defaultSize="0" print="0" autoFill="0" autoPict="0" macro="[0]!InsertRowsNarrative">
                <anchor moveWithCells="1" sizeWithCells="1">
                  <from>
                    <xdr:col>8</xdr:col>
                    <xdr:colOff>213360</xdr:colOff>
                    <xdr:row>49</xdr:row>
                    <xdr:rowOff>22860</xdr:rowOff>
                  </from>
                  <to>
                    <xdr:col>11</xdr:col>
                    <xdr:colOff>0</xdr:colOff>
                    <xdr:row>49</xdr:row>
                    <xdr:rowOff>259080</xdr:rowOff>
                  </to>
                </anchor>
              </controlPr>
            </control>
          </mc:Choice>
        </mc:AlternateContent>
        <mc:AlternateContent xmlns:mc="http://schemas.openxmlformats.org/markup-compatibility/2006">
          <mc:Choice Requires="x14">
            <control shapeId="22549" r:id="rId18" name="Button 21">
              <controlPr defaultSize="0" print="0" autoFill="0" autoPict="0" macro="[0]!InsertRowsNarrative">
                <anchor moveWithCells="1" sizeWithCells="1">
                  <from>
                    <xdr:col>8</xdr:col>
                    <xdr:colOff>213360</xdr:colOff>
                    <xdr:row>61</xdr:row>
                    <xdr:rowOff>22860</xdr:rowOff>
                  </from>
                  <to>
                    <xdr:col>11</xdr:col>
                    <xdr:colOff>0</xdr:colOff>
                    <xdr:row>61</xdr:row>
                    <xdr:rowOff>259080</xdr:rowOff>
                  </to>
                </anchor>
              </controlPr>
            </control>
          </mc:Choice>
        </mc:AlternateContent>
        <mc:AlternateContent xmlns:mc="http://schemas.openxmlformats.org/markup-compatibility/2006">
          <mc:Choice Requires="x14">
            <control shapeId="22695" r:id="rId19" name="Button 167">
              <controlPr defaultSize="0" print="0" autoFill="0" autoPict="0" macro="[0]!InsertRowsNarrative">
                <anchor moveWithCells="1" sizeWithCells="1">
                  <from>
                    <xdr:col>8</xdr:col>
                    <xdr:colOff>327660</xdr:colOff>
                    <xdr:row>136</xdr:row>
                    <xdr:rowOff>68580</xdr:rowOff>
                  </from>
                  <to>
                    <xdr:col>10</xdr:col>
                    <xdr:colOff>556260</xdr:colOff>
                    <xdr:row>136</xdr:row>
                    <xdr:rowOff>350520</xdr:rowOff>
                  </to>
                </anchor>
              </controlPr>
            </control>
          </mc:Choice>
        </mc:AlternateContent>
        <mc:AlternateContent xmlns:mc="http://schemas.openxmlformats.org/markup-compatibility/2006">
          <mc:Choice Requires="x14">
            <control shapeId="22696" r:id="rId20" name="Button 168">
              <controlPr defaultSize="0" print="0" autoFill="0" autoPict="0" macro="[0]!InsertRowsNarrative">
                <anchor moveWithCells="1" sizeWithCells="1">
                  <from>
                    <xdr:col>8</xdr:col>
                    <xdr:colOff>228600</xdr:colOff>
                    <xdr:row>148</xdr:row>
                    <xdr:rowOff>30480</xdr:rowOff>
                  </from>
                  <to>
                    <xdr:col>10</xdr:col>
                    <xdr:colOff>632460</xdr:colOff>
                    <xdr:row>148</xdr:row>
                    <xdr:rowOff>289560</xdr:rowOff>
                  </to>
                </anchor>
              </controlPr>
            </control>
          </mc:Choice>
        </mc:AlternateContent>
        <mc:AlternateContent xmlns:mc="http://schemas.openxmlformats.org/markup-compatibility/2006">
          <mc:Choice Requires="x14">
            <control shapeId="22697" r:id="rId21" name="Button 169">
              <controlPr defaultSize="0" print="0" autoFill="0" autoPict="0" macro="[0]!DeleteConsultantItemPA1">
                <anchor moveWithCells="1" sizeWithCells="1">
                  <from>
                    <xdr:col>1</xdr:col>
                    <xdr:colOff>121920</xdr:colOff>
                    <xdr:row>80</xdr:row>
                    <xdr:rowOff>45720</xdr:rowOff>
                  </from>
                  <to>
                    <xdr:col>1</xdr:col>
                    <xdr:colOff>1813560</xdr:colOff>
                    <xdr:row>81</xdr:row>
                    <xdr:rowOff>137160</xdr:rowOff>
                  </to>
                </anchor>
              </controlPr>
            </control>
          </mc:Choice>
        </mc:AlternateContent>
        <mc:AlternateContent xmlns:mc="http://schemas.openxmlformats.org/markup-compatibility/2006">
          <mc:Choice Requires="x14">
            <control shapeId="22698" r:id="rId22" name="Button 170">
              <controlPr defaultSize="0" print="0" autoFill="0" autoPict="0" macro="[0]!DeleteOtherPA1">
                <anchor moveWithCells="1" sizeWithCells="1">
                  <from>
                    <xdr:col>1</xdr:col>
                    <xdr:colOff>121920</xdr:colOff>
                    <xdr:row>129</xdr:row>
                    <xdr:rowOff>60960</xdr:rowOff>
                  </from>
                  <to>
                    <xdr:col>1</xdr:col>
                    <xdr:colOff>1813560</xdr:colOff>
                    <xdr:row>129</xdr:row>
                    <xdr:rowOff>335280</xdr:rowOff>
                  </to>
                </anchor>
              </controlPr>
            </control>
          </mc:Choice>
        </mc:AlternateContent>
        <mc:AlternateContent xmlns:mc="http://schemas.openxmlformats.org/markup-compatibility/2006">
          <mc:Choice Requires="x14">
            <control shapeId="22699" r:id="rId23" name="Button 171">
              <controlPr defaultSize="0" print="0" autoFill="0" autoPict="0" macro="[0]!DeleteIndirectCostPA1">
                <anchor moveWithCells="1" sizeWithCells="1">
                  <from>
                    <xdr:col>1</xdr:col>
                    <xdr:colOff>114300</xdr:colOff>
                    <xdr:row>142</xdr:row>
                    <xdr:rowOff>45720</xdr:rowOff>
                  </from>
                  <to>
                    <xdr:col>1</xdr:col>
                    <xdr:colOff>1798320</xdr:colOff>
                    <xdr:row>142</xdr:row>
                    <xdr:rowOff>335280</xdr:rowOff>
                  </to>
                </anchor>
              </controlPr>
            </control>
          </mc:Choice>
        </mc:AlternateContent>
        <mc:AlternateContent xmlns:mc="http://schemas.openxmlformats.org/markup-compatibility/2006">
          <mc:Choice Requires="x14">
            <control shapeId="22700" r:id="rId24" name="Button 172">
              <controlPr defaultSize="0" print="0" autoFill="0" autoPict="0" macro="[0]!PA1AddConsultantItem">
                <anchor moveWithCells="1" sizeWithCells="1">
                  <from>
                    <xdr:col>0</xdr:col>
                    <xdr:colOff>45720</xdr:colOff>
                    <xdr:row>80</xdr:row>
                    <xdr:rowOff>45720</xdr:rowOff>
                  </from>
                  <to>
                    <xdr:col>1</xdr:col>
                    <xdr:colOff>83820</xdr:colOff>
                    <xdr:row>81</xdr:row>
                    <xdr:rowOff>144780</xdr:rowOff>
                  </to>
                </anchor>
              </controlPr>
            </control>
          </mc:Choice>
        </mc:AlternateContent>
        <mc:AlternateContent xmlns:mc="http://schemas.openxmlformats.org/markup-compatibility/2006">
          <mc:Choice Requires="x14">
            <control shapeId="22701" r:id="rId25" name="Button 173">
              <controlPr defaultSize="0" print="0" autoFill="0" autoPict="0" macro="[0]!PA1AddConsultantTravel">
                <anchor moveWithCells="1" sizeWithCells="1">
                  <from>
                    <xdr:col>0</xdr:col>
                    <xdr:colOff>68580</xdr:colOff>
                    <xdr:row>97</xdr:row>
                    <xdr:rowOff>144780</xdr:rowOff>
                  </from>
                  <to>
                    <xdr:col>1</xdr:col>
                    <xdr:colOff>106680</xdr:colOff>
                    <xdr:row>98</xdr:row>
                    <xdr:rowOff>0</xdr:rowOff>
                  </to>
                </anchor>
              </controlPr>
            </control>
          </mc:Choice>
        </mc:AlternateContent>
        <mc:AlternateContent xmlns:mc="http://schemas.openxmlformats.org/markup-compatibility/2006">
          <mc:Choice Requires="x14">
            <control shapeId="22702" r:id="rId26" name="Button 174">
              <controlPr defaultSize="0" print="0" autoFill="0" autoPict="0" macro="[0]!PA1DeleteConsultantTravel">
                <anchor moveWithCells="1" sizeWithCells="1">
                  <from>
                    <xdr:col>1</xdr:col>
                    <xdr:colOff>137160</xdr:colOff>
                    <xdr:row>97</xdr:row>
                    <xdr:rowOff>144780</xdr:rowOff>
                  </from>
                  <to>
                    <xdr:col>1</xdr:col>
                    <xdr:colOff>1821180</xdr:colOff>
                    <xdr:row>98</xdr:row>
                    <xdr:rowOff>0</xdr:rowOff>
                  </to>
                </anchor>
              </controlPr>
            </control>
          </mc:Choice>
        </mc:AlternateContent>
        <mc:AlternateContent xmlns:mc="http://schemas.openxmlformats.org/markup-compatibility/2006">
          <mc:Choice Requires="x14">
            <control shapeId="22703" r:id="rId27" name="Button 175">
              <controlPr defaultSize="0" print="0" autoFill="0" autoPict="0" macro="[0]!PA1AddOtherCost">
                <anchor moveWithCells="1" sizeWithCells="1">
                  <from>
                    <xdr:col>0</xdr:col>
                    <xdr:colOff>45720</xdr:colOff>
                    <xdr:row>129</xdr:row>
                    <xdr:rowOff>60960</xdr:rowOff>
                  </from>
                  <to>
                    <xdr:col>1</xdr:col>
                    <xdr:colOff>83820</xdr:colOff>
                    <xdr:row>129</xdr:row>
                    <xdr:rowOff>335280</xdr:rowOff>
                  </to>
                </anchor>
              </controlPr>
            </control>
          </mc:Choice>
        </mc:AlternateContent>
        <mc:AlternateContent xmlns:mc="http://schemas.openxmlformats.org/markup-compatibility/2006">
          <mc:Choice Requires="x14">
            <control shapeId="22704" r:id="rId28" name="Button 176">
              <controlPr defaultSize="0" print="0" autoFill="0" autoPict="0" macro="[0]!PA1AddIndirectCost">
                <anchor moveWithCells="1" sizeWithCells="1">
                  <from>
                    <xdr:col>0</xdr:col>
                    <xdr:colOff>38100</xdr:colOff>
                    <xdr:row>142</xdr:row>
                    <xdr:rowOff>45720</xdr:rowOff>
                  </from>
                  <to>
                    <xdr:col>1</xdr:col>
                    <xdr:colOff>76200</xdr:colOff>
                    <xdr:row>142</xdr:row>
                    <xdr:rowOff>350520</xdr:rowOff>
                  </to>
                </anchor>
              </controlPr>
            </control>
          </mc:Choice>
        </mc:AlternateContent>
        <mc:AlternateContent xmlns:mc="http://schemas.openxmlformats.org/markup-compatibility/2006">
          <mc:Choice Requires="x14">
            <control shapeId="22705" r:id="rId29" name="Button 177">
              <controlPr defaultSize="0" print="0" autoFill="0" autoPict="0" macro="[0]!DeleteConsultantItemPA1">
                <anchor moveWithCells="1" sizeWithCells="1">
                  <from>
                    <xdr:col>1</xdr:col>
                    <xdr:colOff>137160</xdr:colOff>
                    <xdr:row>110</xdr:row>
                    <xdr:rowOff>45720</xdr:rowOff>
                  </from>
                  <to>
                    <xdr:col>1</xdr:col>
                    <xdr:colOff>1813560</xdr:colOff>
                    <xdr:row>111</xdr:row>
                    <xdr:rowOff>137160</xdr:rowOff>
                  </to>
                </anchor>
              </controlPr>
            </control>
          </mc:Choice>
        </mc:AlternateContent>
        <mc:AlternateContent xmlns:mc="http://schemas.openxmlformats.org/markup-compatibility/2006">
          <mc:Choice Requires="x14">
            <control shapeId="22706" r:id="rId30" name="Button 178">
              <controlPr defaultSize="0" print="0" autoFill="0" autoPict="0" macro="[0]!PA1AddConsultantItem">
                <anchor moveWithCells="1" sizeWithCells="1">
                  <from>
                    <xdr:col>0</xdr:col>
                    <xdr:colOff>45720</xdr:colOff>
                    <xdr:row>110</xdr:row>
                    <xdr:rowOff>45720</xdr:rowOff>
                  </from>
                  <to>
                    <xdr:col>1</xdr:col>
                    <xdr:colOff>83820</xdr:colOff>
                    <xdr:row>111</xdr:row>
                    <xdr:rowOff>144780</xdr:rowOff>
                  </to>
                </anchor>
              </controlPr>
            </control>
          </mc:Choice>
        </mc:AlternateContent>
        <mc:AlternateContent xmlns:mc="http://schemas.openxmlformats.org/markup-compatibility/2006">
          <mc:Choice Requires="x14">
            <control shapeId="22707" r:id="rId31" name="Button 179">
              <controlPr defaultSize="0" print="0" autoFill="0" autoPict="0" macro="[0]!PA1AddConsultantTravel">
                <anchor moveWithCells="1" sizeWithCells="1">
                  <from>
                    <xdr:col>0</xdr:col>
                    <xdr:colOff>68580</xdr:colOff>
                    <xdr:row>121</xdr:row>
                    <xdr:rowOff>144780</xdr:rowOff>
                  </from>
                  <to>
                    <xdr:col>1</xdr:col>
                    <xdr:colOff>106680</xdr:colOff>
                    <xdr:row>122</xdr:row>
                    <xdr:rowOff>0</xdr:rowOff>
                  </to>
                </anchor>
              </controlPr>
            </control>
          </mc:Choice>
        </mc:AlternateContent>
        <mc:AlternateContent xmlns:mc="http://schemas.openxmlformats.org/markup-compatibility/2006">
          <mc:Choice Requires="x14">
            <control shapeId="22708" r:id="rId32" name="Button 180">
              <controlPr defaultSize="0" print="0" autoFill="0" autoPict="0" macro="[0]!PA1DeleteConsultantTravel">
                <anchor moveWithCells="1" sizeWithCells="1">
                  <from>
                    <xdr:col>1</xdr:col>
                    <xdr:colOff>144780</xdr:colOff>
                    <xdr:row>121</xdr:row>
                    <xdr:rowOff>144780</xdr:rowOff>
                  </from>
                  <to>
                    <xdr:col>1</xdr:col>
                    <xdr:colOff>1828800</xdr:colOff>
                    <xdr:row>122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D101:E101 D35:E35 D124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1278"/>
  <sheetViews>
    <sheetView zoomScaleNormal="100" workbookViewId="0">
      <selection activeCell="A56" sqref="A56:H56"/>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Instructions'!B18</f>
        <v>Justice Systems and Alcohol and Substance Abuse</v>
      </c>
      <c r="B1" s="538"/>
      <c r="C1" s="538"/>
      <c r="D1" s="538"/>
      <c r="E1" s="538"/>
      <c r="F1" s="538"/>
      <c r="G1" s="13"/>
      <c r="H1" s="535" t="s">
        <v>105</v>
      </c>
      <c r="I1" s="535"/>
      <c r="J1" s="535"/>
      <c r="K1" s="536"/>
      <c r="L1" s="14"/>
      <c r="M1" s="14"/>
      <c r="N1" s="14"/>
    </row>
    <row r="2" spans="1:14" ht="15" customHeight="1" x14ac:dyDescent="0.3">
      <c r="A2" s="552" t="s">
        <v>42</v>
      </c>
      <c r="B2" s="539"/>
      <c r="C2" s="539"/>
      <c r="D2" s="539"/>
      <c r="E2" s="539"/>
      <c r="F2" s="539"/>
      <c r="G2" s="73"/>
      <c r="H2" s="73"/>
      <c r="I2" s="67" t="str">
        <f>'Budget Sheet Instructions'!J18</f>
        <v>BJA</v>
      </c>
      <c r="J2" s="66" t="str">
        <f>'Budget Sheet Instructions'!K18</f>
        <v>16.608</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06"/>
      <c r="D10" s="78"/>
      <c r="E10" s="78"/>
      <c r="F10" s="618"/>
      <c r="G10" s="619"/>
      <c r="H10" s="54"/>
      <c r="I10" s="47">
        <f>CEILING(C10*D10*F10*H10,1)</f>
        <v>0</v>
      </c>
      <c r="J10" s="77"/>
      <c r="K10" s="47">
        <f>IF(I10-J10&lt;0,0,I10-J10)</f>
        <v>0</v>
      </c>
      <c r="L10" s="29"/>
      <c r="M10" s="14"/>
      <c r="N10" s="14"/>
    </row>
    <row r="11" spans="1:14" ht="30" hidden="1" customHeight="1" x14ac:dyDescent="0.3">
      <c r="A11" s="674"/>
      <c r="B11" s="674"/>
      <c r="C11" s="107"/>
      <c r="D11" s="85"/>
      <c r="E11" s="85"/>
      <c r="F11" s="675"/>
      <c r="G11" s="676"/>
      <c r="H11" s="80"/>
      <c r="I11" s="47">
        <f>CEILING(D11*F11*H11,1)</f>
        <v>0</v>
      </c>
      <c r="J11" s="79"/>
      <c r="K11" s="47">
        <f>IF(I11-J11&lt;0,0,I11-J11)</f>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75"/>
      <c r="C13" s="103"/>
      <c r="D13" s="76"/>
      <c r="E13" s="76"/>
      <c r="F13" s="76"/>
      <c r="G13" s="76"/>
      <c r="H13" s="76"/>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CEILING(D21*F21,1)</f>
        <v>0</v>
      </c>
      <c r="J21" s="77"/>
      <c r="K21" s="47">
        <f>IF(I21-J21&lt;0,0,I21-J21)</f>
        <v>0</v>
      </c>
    </row>
    <row r="22" spans="1:11" ht="30" hidden="1" customHeight="1" x14ac:dyDescent="0.3">
      <c r="A22" s="489"/>
      <c r="B22" s="491"/>
      <c r="C22" s="104"/>
      <c r="D22" s="667"/>
      <c r="E22" s="667"/>
      <c r="F22" s="668"/>
      <c r="G22" s="668"/>
      <c r="H22" s="668"/>
      <c r="I22" s="47">
        <f>CEILING(D22*F22,1)</f>
        <v>0</v>
      </c>
      <c r="J22" s="79"/>
      <c r="K22" s="47">
        <f>IF(I22-J22&lt;0,0,I22-J22)</f>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75"/>
      <c r="C24" s="103"/>
      <c r="D24" s="76"/>
      <c r="E24" s="76"/>
      <c r="F24" s="76"/>
      <c r="G24" s="76"/>
      <c r="H24" s="76"/>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15" thickBot="1" x14ac:dyDescent="0.35">
      <c r="A27" s="20" t="s">
        <v>34</v>
      </c>
      <c r="B27" s="21"/>
      <c r="C27" s="21"/>
      <c r="D27" s="21"/>
      <c r="E27" s="21"/>
      <c r="F27" s="21"/>
      <c r="G27" s="21"/>
      <c r="H27" s="21"/>
      <c r="I27" s="21"/>
      <c r="J27" s="21"/>
      <c r="K27" s="22"/>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72"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78"/>
      <c r="G32" s="71"/>
      <c r="H32" s="49"/>
      <c r="I32" s="47">
        <f>CEILING(F32*G32*H32,1)</f>
        <v>0</v>
      </c>
      <c r="J32" s="77"/>
      <c r="K32" s="47">
        <f>IF(I32-J32&lt;0,0,I32-J32)</f>
        <v>0</v>
      </c>
    </row>
    <row r="33" spans="1:11" s="19" customFormat="1" ht="45" hidden="1" customHeight="1" x14ac:dyDescent="0.3">
      <c r="A33" s="81"/>
      <c r="B33" s="82"/>
      <c r="C33" s="102"/>
      <c r="D33" s="673"/>
      <c r="E33" s="673"/>
      <c r="F33" s="85"/>
      <c r="G33" s="83"/>
      <c r="H33" s="84"/>
      <c r="I33" s="47">
        <f>CEILING(F33*G33*H33,1)</f>
        <v>0</v>
      </c>
      <c r="J33" s="79"/>
      <c r="K33" s="47">
        <f>IF(I33-J33&lt;0,0,I33-J33)</f>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75"/>
      <c r="C35" s="103"/>
      <c r="D35" s="76"/>
      <c r="E35" s="76"/>
      <c r="F35" s="76"/>
      <c r="G35" s="76"/>
      <c r="H35" s="76"/>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CEILING(D43*F43,1)</f>
        <v>0</v>
      </c>
      <c r="J43" s="77"/>
      <c r="K43" s="47">
        <f>IF(I43-J43&lt;0,0,I43-J43)</f>
        <v>0</v>
      </c>
    </row>
    <row r="44" spans="1:11" ht="45.75" hidden="1" customHeight="1" x14ac:dyDescent="0.3">
      <c r="A44" s="665"/>
      <c r="B44" s="666"/>
      <c r="C44" s="105"/>
      <c r="D44" s="663"/>
      <c r="E44" s="663"/>
      <c r="F44" s="667"/>
      <c r="G44" s="667"/>
      <c r="H44" s="667"/>
      <c r="I44" s="47">
        <f>CEILING(D44*F44,1)</f>
        <v>0</v>
      </c>
      <c r="J44" s="79"/>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75"/>
      <c r="C46" s="103"/>
      <c r="D46" s="76"/>
      <c r="E46" s="76"/>
      <c r="F46" s="76"/>
      <c r="G46" s="76"/>
      <c r="H46" s="76"/>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 hidden="1" customHeight="1" x14ac:dyDescent="0.3">
      <c r="A54" s="620"/>
      <c r="B54" s="621"/>
      <c r="C54" s="622"/>
      <c r="D54" s="586"/>
      <c r="E54" s="586"/>
      <c r="F54" s="559"/>
      <c r="G54" s="559"/>
      <c r="H54" s="559"/>
      <c r="I54" s="47">
        <f>CEILING(D54*F54,1)</f>
        <v>0</v>
      </c>
      <c r="J54" s="77"/>
      <c r="K54" s="47">
        <f>IF(I54-J54&lt;0,0,I54-J54)</f>
        <v>0</v>
      </c>
    </row>
    <row r="55" spans="1:11" ht="30" hidden="1" customHeight="1" x14ac:dyDescent="0.3">
      <c r="A55" s="489"/>
      <c r="B55" s="491"/>
      <c r="C55" s="104"/>
      <c r="D55" s="663"/>
      <c r="E55" s="663"/>
      <c r="F55" s="664"/>
      <c r="G55" s="664"/>
      <c r="H55" s="664"/>
      <c r="I55" s="47">
        <f>CEILING(D55*F55,1)</f>
        <v>0</v>
      </c>
      <c r="J55" s="79"/>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75"/>
      <c r="C57" s="103"/>
      <c r="D57" s="76"/>
      <c r="E57" s="76"/>
      <c r="F57" s="76"/>
      <c r="G57" s="76"/>
      <c r="H57" s="76"/>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54"/>
      <c r="B65" s="655"/>
      <c r="C65" s="656"/>
      <c r="D65" s="661"/>
      <c r="E65" s="661"/>
      <c r="F65" s="662"/>
      <c r="G65" s="662"/>
      <c r="H65" s="662"/>
      <c r="I65" s="47">
        <f>CEILING(D65*F65,1)</f>
        <v>0</v>
      </c>
      <c r="J65" s="77"/>
      <c r="K65" s="47">
        <f>IF(I65-J65&lt;0,0,I65-J65)</f>
        <v>0</v>
      </c>
    </row>
    <row r="66" spans="1:18" ht="30" customHeight="1" x14ac:dyDescent="0.3">
      <c r="A66" s="654" t="s">
        <v>55</v>
      </c>
      <c r="B66" s="655"/>
      <c r="C66" s="656"/>
      <c r="D66" s="661"/>
      <c r="E66" s="661"/>
      <c r="F66" s="662"/>
      <c r="G66" s="662"/>
      <c r="H66" s="662"/>
      <c r="I66" s="47">
        <f>CEILING(D66*F66,1)</f>
        <v>0</v>
      </c>
      <c r="J66" s="79"/>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75"/>
      <c r="C68" s="103"/>
      <c r="D68" s="76"/>
      <c r="E68" s="76"/>
      <c r="F68" s="76"/>
      <c r="G68" s="76"/>
      <c r="H68" s="76"/>
      <c r="I68" s="55"/>
      <c r="J68" s="55"/>
      <c r="K68" s="56"/>
    </row>
    <row r="69" spans="1:18" ht="200.1" customHeight="1" x14ac:dyDescent="0.3">
      <c r="A69" s="639"/>
      <c r="B69" s="640"/>
      <c r="C69" s="640"/>
      <c r="D69" s="640"/>
      <c r="E69" s="640"/>
      <c r="F69" s="640"/>
      <c r="G69" s="640"/>
      <c r="H69" s="640"/>
      <c r="I69" s="640"/>
      <c r="J69" s="640"/>
      <c r="K69" s="641"/>
    </row>
    <row r="70" spans="1:18" ht="16.5" hidden="1" customHeight="1" x14ac:dyDescent="0.3">
      <c r="A70" s="642"/>
      <c r="B70" s="643"/>
      <c r="C70" s="643"/>
      <c r="D70" s="643"/>
      <c r="E70" s="643"/>
      <c r="F70" s="643"/>
      <c r="G70" s="643"/>
      <c r="H70" s="643"/>
      <c r="I70" s="643"/>
      <c r="J70" s="643"/>
      <c r="K70" s="64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row r="146" spans="1:11" x14ac:dyDescent="0.3">
      <c r="A146" s="14"/>
    </row>
    <row r="147" spans="1:11" x14ac:dyDescent="0.3">
      <c r="A147" s="14"/>
    </row>
    <row r="148" spans="1:11" x14ac:dyDescent="0.3">
      <c r="A148" s="14"/>
    </row>
    <row r="149" spans="1:11" x14ac:dyDescent="0.3">
      <c r="A149" s="14"/>
    </row>
    <row r="150" spans="1:11" x14ac:dyDescent="0.3">
      <c r="A150" s="14"/>
    </row>
    <row r="151" spans="1:11" x14ac:dyDescent="0.3">
      <c r="A151" s="14"/>
    </row>
    <row r="152" spans="1:11" x14ac:dyDescent="0.3">
      <c r="A152" s="14"/>
    </row>
    <row r="153" spans="1:11" x14ac:dyDescent="0.3">
      <c r="A153" s="14"/>
    </row>
    <row r="154" spans="1:11" x14ac:dyDescent="0.3">
      <c r="A154" s="14"/>
    </row>
    <row r="155" spans="1:11" x14ac:dyDescent="0.3">
      <c r="A155" s="14"/>
    </row>
    <row r="156" spans="1:11" x14ac:dyDescent="0.3">
      <c r="A156" s="14"/>
    </row>
    <row r="157" spans="1:11" x14ac:dyDescent="0.3">
      <c r="A157" s="14"/>
    </row>
    <row r="158" spans="1:11" x14ac:dyDescent="0.3">
      <c r="A158" s="14"/>
    </row>
    <row r="159" spans="1:11" x14ac:dyDescent="0.3">
      <c r="A159" s="14"/>
    </row>
    <row r="160" spans="1:11"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row r="1149" spans="1:1" x14ac:dyDescent="0.3">
      <c r="A1149" s="14"/>
    </row>
    <row r="1150" spans="1:1" x14ac:dyDescent="0.3">
      <c r="A1150" s="14"/>
    </row>
    <row r="1151" spans="1:1" x14ac:dyDescent="0.3">
      <c r="A1151" s="14"/>
    </row>
    <row r="1152" spans="1:1" x14ac:dyDescent="0.3">
      <c r="A1152" s="14"/>
    </row>
    <row r="1153" spans="1:1" x14ac:dyDescent="0.3">
      <c r="A1153" s="14"/>
    </row>
    <row r="1154" spans="1:1" x14ac:dyDescent="0.3">
      <c r="A1154" s="14"/>
    </row>
    <row r="1155" spans="1:1" x14ac:dyDescent="0.3">
      <c r="A1155" s="14"/>
    </row>
    <row r="1156" spans="1:1" x14ac:dyDescent="0.3">
      <c r="A1156" s="14"/>
    </row>
    <row r="1157" spans="1:1" x14ac:dyDescent="0.3">
      <c r="A1157" s="14"/>
    </row>
    <row r="1158" spans="1:1" x14ac:dyDescent="0.3">
      <c r="A1158" s="14"/>
    </row>
    <row r="1159" spans="1:1" x14ac:dyDescent="0.3">
      <c r="A1159" s="14"/>
    </row>
    <row r="1160" spans="1:1" x14ac:dyDescent="0.3">
      <c r="A1160" s="14"/>
    </row>
    <row r="1161" spans="1:1" x14ac:dyDescent="0.3">
      <c r="A1161" s="14"/>
    </row>
    <row r="1162" spans="1:1" x14ac:dyDescent="0.3">
      <c r="A1162" s="14"/>
    </row>
    <row r="1163" spans="1:1" x14ac:dyDescent="0.3">
      <c r="A1163" s="14"/>
    </row>
    <row r="1164" spans="1:1" x14ac:dyDescent="0.3">
      <c r="A1164" s="14"/>
    </row>
    <row r="1165" spans="1:1" x14ac:dyDescent="0.3">
      <c r="A1165" s="14"/>
    </row>
    <row r="1166" spans="1:1" x14ac:dyDescent="0.3">
      <c r="A1166" s="14"/>
    </row>
    <row r="1167" spans="1:1" x14ac:dyDescent="0.3">
      <c r="A1167" s="14"/>
    </row>
    <row r="1168" spans="1:1" x14ac:dyDescent="0.3">
      <c r="A1168" s="14"/>
    </row>
    <row r="1169" spans="1:1" x14ac:dyDescent="0.3">
      <c r="A1169" s="14"/>
    </row>
    <row r="1170" spans="1:1" x14ac:dyDescent="0.3">
      <c r="A1170" s="14"/>
    </row>
    <row r="1171" spans="1:1" x14ac:dyDescent="0.3">
      <c r="A1171" s="14"/>
    </row>
    <row r="1172" spans="1:1" x14ac:dyDescent="0.3">
      <c r="A1172" s="14"/>
    </row>
    <row r="1173" spans="1:1" x14ac:dyDescent="0.3">
      <c r="A1173" s="14"/>
    </row>
    <row r="1174" spans="1:1" x14ac:dyDescent="0.3">
      <c r="A1174" s="14"/>
    </row>
    <row r="1175" spans="1:1" x14ac:dyDescent="0.3">
      <c r="A1175" s="14"/>
    </row>
    <row r="1176" spans="1:1" x14ac:dyDescent="0.3">
      <c r="A1176" s="14"/>
    </row>
    <row r="1177" spans="1:1" x14ac:dyDescent="0.3">
      <c r="A1177" s="14"/>
    </row>
    <row r="1178" spans="1:1" x14ac:dyDescent="0.3">
      <c r="A1178" s="14"/>
    </row>
    <row r="1179" spans="1:1" x14ac:dyDescent="0.3">
      <c r="A1179" s="14"/>
    </row>
    <row r="1180" spans="1:1" x14ac:dyDescent="0.3">
      <c r="A1180" s="14"/>
    </row>
    <row r="1181" spans="1:1" x14ac:dyDescent="0.3">
      <c r="A1181" s="14"/>
    </row>
    <row r="1182" spans="1:1" x14ac:dyDescent="0.3">
      <c r="A1182" s="14"/>
    </row>
    <row r="1183" spans="1:1" x14ac:dyDescent="0.3">
      <c r="A1183" s="14"/>
    </row>
    <row r="1184" spans="1:1" x14ac:dyDescent="0.3">
      <c r="A1184" s="14"/>
    </row>
    <row r="1185" spans="1:1" x14ac:dyDescent="0.3">
      <c r="A1185" s="14"/>
    </row>
    <row r="1186" spans="1:1" x14ac:dyDescent="0.3">
      <c r="A1186" s="14"/>
    </row>
    <row r="1187" spans="1:1" x14ac:dyDescent="0.3">
      <c r="A1187" s="14"/>
    </row>
    <row r="1188" spans="1:1" x14ac:dyDescent="0.3">
      <c r="A1188" s="14"/>
    </row>
    <row r="1189" spans="1:1" x14ac:dyDescent="0.3">
      <c r="A1189" s="14"/>
    </row>
    <row r="1190" spans="1:1" x14ac:dyDescent="0.3">
      <c r="A1190" s="14"/>
    </row>
    <row r="1191" spans="1:1" x14ac:dyDescent="0.3">
      <c r="A1191" s="14"/>
    </row>
    <row r="1192" spans="1:1" x14ac:dyDescent="0.3">
      <c r="A1192" s="14"/>
    </row>
    <row r="1193" spans="1:1" x14ac:dyDescent="0.3">
      <c r="A1193" s="14"/>
    </row>
    <row r="1194" spans="1:1" x14ac:dyDescent="0.3">
      <c r="A1194" s="14"/>
    </row>
    <row r="1195" spans="1:1" x14ac:dyDescent="0.3">
      <c r="A1195" s="14"/>
    </row>
    <row r="1196" spans="1:1" x14ac:dyDescent="0.3">
      <c r="A1196" s="14"/>
    </row>
    <row r="1197" spans="1:1" x14ac:dyDescent="0.3">
      <c r="A1197" s="14"/>
    </row>
    <row r="1198" spans="1:1" x14ac:dyDescent="0.3">
      <c r="A1198" s="14"/>
    </row>
    <row r="1199" spans="1:1" x14ac:dyDescent="0.3">
      <c r="A1199" s="14"/>
    </row>
    <row r="1200" spans="1:1" x14ac:dyDescent="0.3">
      <c r="A1200" s="14"/>
    </row>
    <row r="1201" spans="1:1" x14ac:dyDescent="0.3">
      <c r="A1201" s="14"/>
    </row>
    <row r="1202" spans="1:1" x14ac:dyDescent="0.3">
      <c r="A1202" s="14"/>
    </row>
    <row r="1203" spans="1:1" x14ac:dyDescent="0.3">
      <c r="A1203" s="14"/>
    </row>
    <row r="1204" spans="1:1" x14ac:dyDescent="0.3">
      <c r="A1204" s="14"/>
    </row>
    <row r="1205" spans="1:1" x14ac:dyDescent="0.3">
      <c r="A1205" s="14"/>
    </row>
    <row r="1206" spans="1:1" x14ac:dyDescent="0.3">
      <c r="A1206" s="14"/>
    </row>
    <row r="1207" spans="1:1" x14ac:dyDescent="0.3">
      <c r="A1207" s="14"/>
    </row>
    <row r="1208" spans="1:1" x14ac:dyDescent="0.3">
      <c r="A1208" s="14"/>
    </row>
    <row r="1209" spans="1:1" x14ac:dyDescent="0.3">
      <c r="A1209" s="14"/>
    </row>
    <row r="1210" spans="1:1" x14ac:dyDescent="0.3">
      <c r="A1210" s="14"/>
    </row>
    <row r="1211" spans="1:1" x14ac:dyDescent="0.3">
      <c r="A1211" s="14"/>
    </row>
    <row r="1212" spans="1:1" x14ac:dyDescent="0.3">
      <c r="A1212" s="14"/>
    </row>
    <row r="1213" spans="1:1" x14ac:dyDescent="0.3">
      <c r="A1213" s="14"/>
    </row>
    <row r="1214" spans="1:1" x14ac:dyDescent="0.3">
      <c r="A1214" s="14"/>
    </row>
    <row r="1215" spans="1:1" x14ac:dyDescent="0.3">
      <c r="A1215" s="14"/>
    </row>
    <row r="1216" spans="1:1" x14ac:dyDescent="0.3">
      <c r="A1216" s="14"/>
    </row>
    <row r="1217" spans="1:1" x14ac:dyDescent="0.3">
      <c r="A1217" s="14"/>
    </row>
    <row r="1218" spans="1:1" x14ac:dyDescent="0.3">
      <c r="A1218" s="14"/>
    </row>
    <row r="1219" spans="1:1" x14ac:dyDescent="0.3">
      <c r="A1219" s="14"/>
    </row>
    <row r="1220" spans="1:1" x14ac:dyDescent="0.3">
      <c r="A1220" s="14"/>
    </row>
    <row r="1221" spans="1:1" x14ac:dyDescent="0.3">
      <c r="A1221" s="14"/>
    </row>
    <row r="1222" spans="1:1" x14ac:dyDescent="0.3">
      <c r="A1222" s="14"/>
    </row>
    <row r="1223" spans="1:1" x14ac:dyDescent="0.3">
      <c r="A1223" s="14"/>
    </row>
    <row r="1224" spans="1:1" x14ac:dyDescent="0.3">
      <c r="A1224" s="14"/>
    </row>
    <row r="1225" spans="1:1" x14ac:dyDescent="0.3">
      <c r="A1225" s="14"/>
    </row>
    <row r="1226" spans="1:1" x14ac:dyDescent="0.3">
      <c r="A1226" s="14"/>
    </row>
    <row r="1227" spans="1:1" x14ac:dyDescent="0.3">
      <c r="A1227" s="14"/>
    </row>
    <row r="1228" spans="1:1" x14ac:dyDescent="0.3">
      <c r="A1228" s="14"/>
    </row>
    <row r="1229" spans="1:1" x14ac:dyDescent="0.3">
      <c r="A1229" s="14"/>
    </row>
    <row r="1230" spans="1:1" x14ac:dyDescent="0.3">
      <c r="A1230" s="14"/>
    </row>
    <row r="1231" spans="1:1" x14ac:dyDescent="0.3">
      <c r="A1231" s="14"/>
    </row>
    <row r="1232" spans="1:1" x14ac:dyDescent="0.3">
      <c r="A1232" s="14"/>
    </row>
    <row r="1233" spans="1:1" x14ac:dyDescent="0.3">
      <c r="A1233" s="14"/>
    </row>
    <row r="1234" spans="1:1" x14ac:dyDescent="0.3">
      <c r="A1234" s="14"/>
    </row>
    <row r="1235" spans="1:1" x14ac:dyDescent="0.3">
      <c r="A1235" s="14"/>
    </row>
    <row r="1236" spans="1:1" x14ac:dyDescent="0.3">
      <c r="A1236" s="14"/>
    </row>
    <row r="1237" spans="1:1" x14ac:dyDescent="0.3">
      <c r="A1237" s="14"/>
    </row>
    <row r="1238" spans="1:1" x14ac:dyDescent="0.3">
      <c r="A1238" s="14"/>
    </row>
    <row r="1239" spans="1:1" x14ac:dyDescent="0.3">
      <c r="A1239" s="14"/>
    </row>
    <row r="1240" spans="1:1" x14ac:dyDescent="0.3">
      <c r="A1240" s="14"/>
    </row>
    <row r="1241" spans="1:1" x14ac:dyDescent="0.3">
      <c r="A1241" s="14"/>
    </row>
    <row r="1242" spans="1:1" x14ac:dyDescent="0.3">
      <c r="A1242" s="14"/>
    </row>
    <row r="1243" spans="1:1" x14ac:dyDescent="0.3">
      <c r="A1243" s="14"/>
    </row>
    <row r="1244" spans="1:1" x14ac:dyDescent="0.3">
      <c r="A1244" s="14"/>
    </row>
    <row r="1245" spans="1:1" x14ac:dyDescent="0.3">
      <c r="A1245" s="14"/>
    </row>
    <row r="1246" spans="1:1" x14ac:dyDescent="0.3">
      <c r="A1246" s="14"/>
    </row>
    <row r="1247" spans="1:1" x14ac:dyDescent="0.3">
      <c r="A1247" s="14"/>
    </row>
    <row r="1248" spans="1:1" x14ac:dyDescent="0.3">
      <c r="A1248" s="14"/>
    </row>
    <row r="1249" spans="1:1" x14ac:dyDescent="0.3">
      <c r="A1249" s="14"/>
    </row>
    <row r="1250" spans="1:1" x14ac:dyDescent="0.3">
      <c r="A1250" s="14"/>
    </row>
    <row r="1251" spans="1:1" x14ac:dyDescent="0.3">
      <c r="A1251" s="14"/>
    </row>
    <row r="1252" spans="1:1" x14ac:dyDescent="0.3">
      <c r="A1252" s="14"/>
    </row>
    <row r="1253" spans="1:1" x14ac:dyDescent="0.3">
      <c r="A1253" s="14"/>
    </row>
    <row r="1254" spans="1:1" x14ac:dyDescent="0.3">
      <c r="A1254" s="14"/>
    </row>
    <row r="1255" spans="1:1" x14ac:dyDescent="0.3">
      <c r="A1255" s="14"/>
    </row>
    <row r="1256" spans="1:1" x14ac:dyDescent="0.3">
      <c r="A1256" s="14"/>
    </row>
    <row r="1257" spans="1:1" x14ac:dyDescent="0.3">
      <c r="A1257" s="14"/>
    </row>
    <row r="1258" spans="1:1" x14ac:dyDescent="0.3">
      <c r="A1258" s="14"/>
    </row>
    <row r="1259" spans="1:1" x14ac:dyDescent="0.3">
      <c r="A1259" s="14"/>
    </row>
    <row r="1260" spans="1:1" x14ac:dyDescent="0.3">
      <c r="A1260" s="14"/>
    </row>
    <row r="1261" spans="1:1" x14ac:dyDescent="0.3">
      <c r="A1261" s="14"/>
    </row>
    <row r="1262" spans="1:1" x14ac:dyDescent="0.3">
      <c r="A1262" s="14"/>
    </row>
    <row r="1263" spans="1:1" x14ac:dyDescent="0.3">
      <c r="A1263" s="14"/>
    </row>
    <row r="1264" spans="1:1" x14ac:dyDescent="0.3">
      <c r="A1264" s="14"/>
    </row>
    <row r="1265" spans="1:1" x14ac:dyDescent="0.3">
      <c r="A1265" s="14"/>
    </row>
    <row r="1266" spans="1:1" x14ac:dyDescent="0.3">
      <c r="A1266" s="14"/>
    </row>
    <row r="1267" spans="1:1" x14ac:dyDescent="0.3">
      <c r="A1267" s="14"/>
    </row>
    <row r="1268" spans="1:1" x14ac:dyDescent="0.3">
      <c r="A1268" s="14"/>
    </row>
    <row r="1269" spans="1:1" x14ac:dyDescent="0.3">
      <c r="A1269" s="14"/>
    </row>
    <row r="1270" spans="1:1" x14ac:dyDescent="0.3">
      <c r="A1270" s="14"/>
    </row>
    <row r="1271" spans="1:1" x14ac:dyDescent="0.3">
      <c r="A1271" s="14"/>
    </row>
    <row r="1272" spans="1:1" x14ac:dyDescent="0.3">
      <c r="A1272" s="14"/>
    </row>
    <row r="1273" spans="1:1" x14ac:dyDescent="0.3">
      <c r="A1273" s="14"/>
    </row>
    <row r="1274" spans="1:1" x14ac:dyDescent="0.3">
      <c r="A1274" s="14"/>
    </row>
    <row r="1275" spans="1:1" x14ac:dyDescent="0.3">
      <c r="A1275" s="14"/>
    </row>
    <row r="1276" spans="1:1" x14ac:dyDescent="0.3">
      <c r="A1276" s="14"/>
    </row>
    <row r="1277" spans="1:1" x14ac:dyDescent="0.3">
      <c r="A1277" s="14"/>
    </row>
    <row r="1278" spans="1:1" x14ac:dyDescent="0.3">
      <c r="A1278" s="14"/>
    </row>
  </sheetData>
  <sheetProtection selectLockedCells="1"/>
  <protectedRanges>
    <protectedRange sqref="I65:J66 A11:J11 A10:J10 I21:J22 I32:J33 I43:J44 I54:J55" name="Personnel"/>
    <protectedRange sqref="I139:J139 J126:J128 J81 J109 M78:M80 M82:M83 M108 M129:M130" name="Personnel_3"/>
  </protectedRanges>
  <dataConsolidate/>
  <mergeCells count="227">
    <mergeCell ref="A1:F1"/>
    <mergeCell ref="H1:K1"/>
    <mergeCell ref="A2:A3"/>
    <mergeCell ref="B2:F3"/>
    <mergeCell ref="A6:B6"/>
    <mergeCell ref="K8:K9"/>
    <mergeCell ref="A10:B10"/>
    <mergeCell ref="F10:G10"/>
    <mergeCell ref="A11:B11"/>
    <mergeCell ref="F11:G11"/>
    <mergeCell ref="A7:B7"/>
    <mergeCell ref="A8:B9"/>
    <mergeCell ref="D8:D9"/>
    <mergeCell ref="E8:E9"/>
    <mergeCell ref="F8:G9"/>
    <mergeCell ref="H8:H9"/>
    <mergeCell ref="I8:I9"/>
    <mergeCell ref="J8:J9"/>
    <mergeCell ref="C8:C9"/>
    <mergeCell ref="C7:K7"/>
    <mergeCell ref="C6:K6"/>
    <mergeCell ref="D19:E20"/>
    <mergeCell ref="F19:H20"/>
    <mergeCell ref="I19:I20"/>
    <mergeCell ref="J19:J20"/>
    <mergeCell ref="K19:K20"/>
    <mergeCell ref="A14:K15"/>
    <mergeCell ref="D17:K17"/>
    <mergeCell ref="D18:K18"/>
    <mergeCell ref="A12:H12"/>
    <mergeCell ref="A18:C18"/>
    <mergeCell ref="A17:C17"/>
    <mergeCell ref="A19:C20"/>
    <mergeCell ref="D21:E21"/>
    <mergeCell ref="F21:H21"/>
    <mergeCell ref="A22:B22"/>
    <mergeCell ref="D22:E22"/>
    <mergeCell ref="F22:H22"/>
    <mergeCell ref="A30:E31"/>
    <mergeCell ref="F30:F31"/>
    <mergeCell ref="G30:G31"/>
    <mergeCell ref="H30:H31"/>
    <mergeCell ref="B29:C29"/>
    <mergeCell ref="A21:C21"/>
    <mergeCell ref="D32:E32"/>
    <mergeCell ref="D33:E33"/>
    <mergeCell ref="A34:H34"/>
    <mergeCell ref="A36:K37"/>
    <mergeCell ref="D39:K39"/>
    <mergeCell ref="K41:K42"/>
    <mergeCell ref="A23:H23"/>
    <mergeCell ref="A25:K26"/>
    <mergeCell ref="D28:E28"/>
    <mergeCell ref="F28:K28"/>
    <mergeCell ref="D29:E29"/>
    <mergeCell ref="F29:K29"/>
    <mergeCell ref="K30:K31"/>
    <mergeCell ref="I30:I31"/>
    <mergeCell ref="J30:J31"/>
    <mergeCell ref="B32:C32"/>
    <mergeCell ref="B28:C28"/>
    <mergeCell ref="A39:C39"/>
    <mergeCell ref="D43:E43"/>
    <mergeCell ref="F43:H43"/>
    <mergeCell ref="A44:B44"/>
    <mergeCell ref="D44:E44"/>
    <mergeCell ref="F44:H44"/>
    <mergeCell ref="D40:K40"/>
    <mergeCell ref="D41:E42"/>
    <mergeCell ref="F41:H42"/>
    <mergeCell ref="I41:I42"/>
    <mergeCell ref="J41:J42"/>
    <mergeCell ref="A43:C43"/>
    <mergeCell ref="A40:C40"/>
    <mergeCell ref="A41:C42"/>
    <mergeCell ref="D52:E53"/>
    <mergeCell ref="F52:H53"/>
    <mergeCell ref="I52:I53"/>
    <mergeCell ref="J52:J53"/>
    <mergeCell ref="K52:K53"/>
    <mergeCell ref="A45:H45"/>
    <mergeCell ref="A47:K48"/>
    <mergeCell ref="D50:K50"/>
    <mergeCell ref="D51:K51"/>
    <mergeCell ref="A52:C53"/>
    <mergeCell ref="A51:C51"/>
    <mergeCell ref="A50:C50"/>
    <mergeCell ref="J63:J64"/>
    <mergeCell ref="K63:K64"/>
    <mergeCell ref="A56:H56"/>
    <mergeCell ref="A58:K59"/>
    <mergeCell ref="D61:K61"/>
    <mergeCell ref="D62:K62"/>
    <mergeCell ref="A62:C62"/>
    <mergeCell ref="A61:C61"/>
    <mergeCell ref="D54:E54"/>
    <mergeCell ref="F54:H54"/>
    <mergeCell ref="A55:B55"/>
    <mergeCell ref="D55:E55"/>
    <mergeCell ref="F55:H55"/>
    <mergeCell ref="A54:C54"/>
    <mergeCell ref="D65:E65"/>
    <mergeCell ref="F65:H65"/>
    <mergeCell ref="D66:E66"/>
    <mergeCell ref="F66:H66"/>
    <mergeCell ref="D63:E64"/>
    <mergeCell ref="F63:H64"/>
    <mergeCell ref="A66:C66"/>
    <mergeCell ref="A63:C64"/>
    <mergeCell ref="I63:I64"/>
    <mergeCell ref="A65:C65"/>
    <mergeCell ref="A80:C80"/>
    <mergeCell ref="D80:G80"/>
    <mergeCell ref="H80:K80"/>
    <mergeCell ref="A81:C81"/>
    <mergeCell ref="D81:F81"/>
    <mergeCell ref="G81:H81"/>
    <mergeCell ref="A82:C82"/>
    <mergeCell ref="A67:H67"/>
    <mergeCell ref="A69:K70"/>
    <mergeCell ref="I76:I77"/>
    <mergeCell ref="J76:J77"/>
    <mergeCell ref="K76:K77"/>
    <mergeCell ref="A78:C78"/>
    <mergeCell ref="D78:G78"/>
    <mergeCell ref="H78:K78"/>
    <mergeCell ref="A79:C79"/>
    <mergeCell ref="D79:G79"/>
    <mergeCell ref="H79:K79"/>
    <mergeCell ref="A105:C105"/>
    <mergeCell ref="D105:F105"/>
    <mergeCell ref="G105:H105"/>
    <mergeCell ref="I105:K105"/>
    <mergeCell ref="A106:H107"/>
    <mergeCell ref="I106:I107"/>
    <mergeCell ref="J106:J107"/>
    <mergeCell ref="K106:K107"/>
    <mergeCell ref="A108:C108"/>
    <mergeCell ref="D108:G108"/>
    <mergeCell ref="H108:K108"/>
    <mergeCell ref="A72:K72"/>
    <mergeCell ref="A73:K73"/>
    <mergeCell ref="A74:C74"/>
    <mergeCell ref="D74:F74"/>
    <mergeCell ref="G74:H74"/>
    <mergeCell ref="I74:K74"/>
    <mergeCell ref="A75:C75"/>
    <mergeCell ref="D75:F75"/>
    <mergeCell ref="G75:H75"/>
    <mergeCell ref="I75:K75"/>
    <mergeCell ref="D82:G82"/>
    <mergeCell ref="H82:K82"/>
    <mergeCell ref="A83:C83"/>
    <mergeCell ref="D83:G83"/>
    <mergeCell ref="H83:K83"/>
    <mergeCell ref="F91:K91"/>
    <mergeCell ref="A92:B92"/>
    <mergeCell ref="D92:E92"/>
    <mergeCell ref="F92:K92"/>
    <mergeCell ref="A84:H84"/>
    <mergeCell ref="A89:K89"/>
    <mergeCell ref="A90:K90"/>
    <mergeCell ref="A85:N85"/>
    <mergeCell ref="A86:N86"/>
    <mergeCell ref="A88:K88"/>
    <mergeCell ref="A91:B91"/>
    <mergeCell ref="D91:E91"/>
    <mergeCell ref="D93:E94"/>
    <mergeCell ref="F93:F94"/>
    <mergeCell ref="G93:G94"/>
    <mergeCell ref="H93:H94"/>
    <mergeCell ref="I93:I94"/>
    <mergeCell ref="J93:J94"/>
    <mergeCell ref="K93:K94"/>
    <mergeCell ref="A96:B96"/>
    <mergeCell ref="D96:E96"/>
    <mergeCell ref="A99:H99"/>
    <mergeCell ref="A100:N100"/>
    <mergeCell ref="A101:D101"/>
    <mergeCell ref="A102:K102"/>
    <mergeCell ref="A103:K103"/>
    <mergeCell ref="D104:F104"/>
    <mergeCell ref="G104:H104"/>
    <mergeCell ref="I104:K104"/>
    <mergeCell ref="A104:C104"/>
    <mergeCell ref="A109:C109"/>
    <mergeCell ref="D109:F109"/>
    <mergeCell ref="G109:H109"/>
    <mergeCell ref="A110:H110"/>
    <mergeCell ref="A112:K112"/>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A35:XFD37 B38:C38 C24:C27 B22:C23 B44:C49 A38:A41 B55:C60 B67:C70 B16:C16 C10 A1:B10 A16:A19 D8:K10 C1:K5 D16:K21 L1:IW21 A11:A14 B11:K13 B24:B34 C30:C34 A21:A34 D22:IW34 A43:A52 A54:A63 D38:IW70 A65:A70 A146:IW65488">
    <cfRule type="cellIs" dxfId="510" priority="74" stopIfTrue="1" operator="lessThan">
      <formula>0</formula>
    </cfRule>
    <cfRule type="containsErrors" dxfId="509" priority="75" stopIfTrue="1">
      <formula>ISERROR(A1)</formula>
    </cfRule>
  </conditionalFormatting>
  <conditionalFormatting sqref="I65:I66 K65:K66 K10:K11 I10:I11 I21:I22 K21:K22 I32:I33 K32:K33 I43:I44 K43:K44 I54:I55 K54:K55">
    <cfRule type="containsBlanks" dxfId="508" priority="73"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507" priority="68" stopIfTrue="1" operator="lessThan">
      <formula>0</formula>
    </cfRule>
    <cfRule type="containsErrors" dxfId="506" priority="69" stopIfTrue="1">
      <formula>ISERROR(E71)</formula>
    </cfRule>
  </conditionalFormatting>
  <conditionalFormatting sqref="A122">
    <cfRule type="cellIs" dxfId="505" priority="37" stopIfTrue="1" operator="lessThan">
      <formula>0</formula>
    </cfRule>
    <cfRule type="containsErrors" dxfId="504"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503" priority="65" stopIfTrue="1" operator="lessThan">
      <formula>0</formula>
    </cfRule>
    <cfRule type="containsErrors" dxfId="502" priority="66" stopIfTrue="1">
      <formula>ISERROR(A71)</formula>
    </cfRule>
  </conditionalFormatting>
  <conditionalFormatting sqref="N78">
    <cfRule type="containsBlanks" dxfId="501" priority="67" stopIfTrue="1">
      <formula>LEN(TRIM(N78))=0</formula>
    </cfRule>
  </conditionalFormatting>
  <conditionalFormatting sqref="A128">
    <cfRule type="cellIs" dxfId="500" priority="63" stopIfTrue="1" operator="lessThan">
      <formula>0</formula>
    </cfRule>
    <cfRule type="containsErrors" dxfId="499" priority="64" stopIfTrue="1">
      <formula>ISERROR(A128)</formula>
    </cfRule>
  </conditionalFormatting>
  <conditionalFormatting sqref="E101:K101 A101:A105">
    <cfRule type="cellIs" dxfId="498" priority="61" stopIfTrue="1" operator="lessThan">
      <formula>0</formula>
    </cfRule>
    <cfRule type="containsErrors" dxfId="497" priority="62" stopIfTrue="1">
      <formula>ISERROR(A101)</formula>
    </cfRule>
  </conditionalFormatting>
  <conditionalFormatting sqref="I106 A106">
    <cfRule type="cellIs" dxfId="496" priority="59" stopIfTrue="1" operator="lessThan">
      <formula>0</formula>
    </cfRule>
    <cfRule type="containsErrors" dxfId="495" priority="60" stopIfTrue="1">
      <formula>ISERROR(A106)</formula>
    </cfRule>
  </conditionalFormatting>
  <conditionalFormatting sqref="L108:JB108 A108">
    <cfRule type="cellIs" dxfId="494" priority="56" stopIfTrue="1" operator="lessThan">
      <formula>0</formula>
    </cfRule>
    <cfRule type="containsErrors" dxfId="493" priority="57" stopIfTrue="1">
      <formula>ISERROR(A108)</formula>
    </cfRule>
  </conditionalFormatting>
  <conditionalFormatting sqref="N108">
    <cfRule type="containsBlanks" dxfId="492" priority="58" stopIfTrue="1">
      <formula>LEN(TRIM(N108))=0</formula>
    </cfRule>
  </conditionalFormatting>
  <conditionalFormatting sqref="A109">
    <cfRule type="cellIs" dxfId="491" priority="53" stopIfTrue="1" operator="lessThan">
      <formula>0</formula>
    </cfRule>
    <cfRule type="containsErrors" dxfId="490" priority="54" stopIfTrue="1">
      <formula>ISERROR(A109)</formula>
    </cfRule>
  </conditionalFormatting>
  <conditionalFormatting sqref="K109">
    <cfRule type="containsBlanks" dxfId="489" priority="55" stopIfTrue="1">
      <formula>LEN(TRIM(K109))=0</formula>
    </cfRule>
  </conditionalFormatting>
  <conditionalFormatting sqref="L80:JB80 A80">
    <cfRule type="cellIs" dxfId="488" priority="50" stopIfTrue="1" operator="lessThan">
      <formula>0</formula>
    </cfRule>
    <cfRule type="containsErrors" dxfId="487" priority="51" stopIfTrue="1">
      <formula>ISERROR(A80)</formula>
    </cfRule>
  </conditionalFormatting>
  <conditionalFormatting sqref="N80">
    <cfRule type="containsBlanks" dxfId="486" priority="52" stopIfTrue="1">
      <formula>LEN(TRIM(N80))=0</formula>
    </cfRule>
  </conditionalFormatting>
  <conditionalFormatting sqref="A81">
    <cfRule type="cellIs" dxfId="485" priority="48" stopIfTrue="1" operator="lessThan">
      <formula>0</formula>
    </cfRule>
    <cfRule type="containsErrors" dxfId="484" priority="49" stopIfTrue="1">
      <formula>ISERROR(A81)</formula>
    </cfRule>
  </conditionalFormatting>
  <conditionalFormatting sqref="B87:K87 A87:A88">
    <cfRule type="cellIs" dxfId="483" priority="46" stopIfTrue="1" operator="lessThan">
      <formula>0</formula>
    </cfRule>
    <cfRule type="containsErrors" dxfId="482" priority="47" stopIfTrue="1">
      <formula>ISERROR(A87)</formula>
    </cfRule>
  </conditionalFormatting>
  <conditionalFormatting sqref="A119 A121 A117">
    <cfRule type="cellIs" dxfId="481" priority="42" stopIfTrue="1" operator="lessThan">
      <formula>0</formula>
    </cfRule>
    <cfRule type="containsErrors" dxfId="480" priority="43" stopIfTrue="1">
      <formula>ISERROR(A117)</formula>
    </cfRule>
  </conditionalFormatting>
  <conditionalFormatting sqref="A115:A116">
    <cfRule type="cellIs" dxfId="479" priority="44" stopIfTrue="1" operator="lessThan">
      <formula>0</formula>
    </cfRule>
    <cfRule type="containsErrors" dxfId="478" priority="45" stopIfTrue="1">
      <formula>ISERROR(A115)</formula>
    </cfRule>
  </conditionalFormatting>
  <conditionalFormatting sqref="D96 A96">
    <cfRule type="cellIs" dxfId="477" priority="39" stopIfTrue="1" operator="lessThan">
      <formula>0</formula>
    </cfRule>
    <cfRule type="containsErrors" dxfId="476" priority="40" stopIfTrue="1">
      <formula>ISERROR(A96)</formula>
    </cfRule>
  </conditionalFormatting>
  <conditionalFormatting sqref="K96">
    <cfRule type="containsBlanks" dxfId="475" priority="41" stopIfTrue="1">
      <formula>LEN(TRIM(K96))=0</formula>
    </cfRule>
  </conditionalFormatting>
  <conditionalFormatting sqref="K81">
    <cfRule type="containsBlanks" dxfId="474" priority="36" stopIfTrue="1">
      <formula>LEN(TRIM(K81))=0</formula>
    </cfRule>
  </conditionalFormatting>
  <conditionalFormatting sqref="I84:K84">
    <cfRule type="cellIs" dxfId="473" priority="34" stopIfTrue="1" operator="lessThan">
      <formula>0</formula>
    </cfRule>
    <cfRule type="containsErrors" dxfId="472" priority="35" stopIfTrue="1">
      <formula>ISERROR(I84)</formula>
    </cfRule>
  </conditionalFormatting>
  <conditionalFormatting sqref="K93:K94">
    <cfRule type="cellIs" dxfId="471" priority="31" stopIfTrue="1" operator="lessThan">
      <formula>0</formula>
    </cfRule>
    <cfRule type="containsErrors" dxfId="470" priority="32" stopIfTrue="1">
      <formula>ISERROR(K93)</formula>
    </cfRule>
  </conditionalFormatting>
  <conditionalFormatting sqref="K93:K94">
    <cfRule type="containsBlanks" dxfId="469" priority="33" stopIfTrue="1">
      <formula>LEN(TRIM(K93))=0</formula>
    </cfRule>
  </conditionalFormatting>
  <conditionalFormatting sqref="F115">
    <cfRule type="cellIs" dxfId="468" priority="29" stopIfTrue="1" operator="lessThan">
      <formula>0</formula>
    </cfRule>
    <cfRule type="containsErrors" dxfId="467" priority="30" stopIfTrue="1">
      <formula>ISERROR(F115)</formula>
    </cfRule>
  </conditionalFormatting>
  <conditionalFormatting sqref="F116">
    <cfRule type="cellIs" dxfId="466" priority="27" stopIfTrue="1" operator="lessThan">
      <formula>0</formula>
    </cfRule>
    <cfRule type="containsErrors" dxfId="465" priority="28" stopIfTrue="1">
      <formula>ISERROR(F116)</formula>
    </cfRule>
  </conditionalFormatting>
  <conditionalFormatting sqref="K117:K118">
    <cfRule type="containsBlanks" dxfId="464" priority="26" stopIfTrue="1">
      <formula>LEN(TRIM(K117))=0</formula>
    </cfRule>
  </conditionalFormatting>
  <conditionalFormatting sqref="K119">
    <cfRule type="containsBlanks" dxfId="463" priority="25" stopIfTrue="1">
      <formula>LEN(TRIM(K119))=0</formula>
    </cfRule>
  </conditionalFormatting>
  <conditionalFormatting sqref="I121:K121">
    <cfRule type="cellIs" dxfId="462" priority="23" stopIfTrue="1" operator="lessThan">
      <formula>0</formula>
    </cfRule>
    <cfRule type="containsErrors" dxfId="461" priority="24" stopIfTrue="1">
      <formula>ISERROR(I121)</formula>
    </cfRule>
  </conditionalFormatting>
  <conditionalFormatting sqref="I110:K110 A110">
    <cfRule type="cellIs" dxfId="460" priority="21" stopIfTrue="1" operator="lessThan">
      <formula>0</formula>
    </cfRule>
    <cfRule type="containsErrors" dxfId="459" priority="22" stopIfTrue="1">
      <formula>ISERROR(A110)</formula>
    </cfRule>
  </conditionalFormatting>
  <conditionalFormatting sqref="I125:K127">
    <cfRule type="cellIs" dxfId="458" priority="18" stopIfTrue="1" operator="lessThan">
      <formula>0</formula>
    </cfRule>
    <cfRule type="containsErrors" dxfId="457" priority="19" stopIfTrue="1">
      <formula>ISERROR(I125)</formula>
    </cfRule>
  </conditionalFormatting>
  <conditionalFormatting sqref="K126">
    <cfRule type="containsBlanks" dxfId="456" priority="20" stopIfTrue="1">
      <formula>LEN(TRIM(K126))=0</formula>
    </cfRule>
  </conditionalFormatting>
  <conditionalFormatting sqref="I128:K128">
    <cfRule type="cellIs" dxfId="455" priority="15" stopIfTrue="1" operator="lessThan">
      <formula>0</formula>
    </cfRule>
    <cfRule type="containsErrors" dxfId="454" priority="16" stopIfTrue="1">
      <formula>ISERROR(I128)</formula>
    </cfRule>
  </conditionalFormatting>
  <conditionalFormatting sqref="K128">
    <cfRule type="containsBlanks" dxfId="453" priority="17" stopIfTrue="1">
      <formula>LEN(TRIM(K128))=0</formula>
    </cfRule>
  </conditionalFormatting>
  <conditionalFormatting sqref="I131:K131">
    <cfRule type="cellIs" dxfId="452" priority="13" stopIfTrue="1" operator="lessThan">
      <formula>0</formula>
    </cfRule>
    <cfRule type="containsErrors" dxfId="451" priority="14" stopIfTrue="1">
      <formula>ISERROR(I131)</formula>
    </cfRule>
  </conditionalFormatting>
  <conditionalFormatting sqref="F138:H138">
    <cfRule type="cellIs" dxfId="450" priority="11" stopIfTrue="1" operator="lessThan">
      <formula>0</formula>
    </cfRule>
    <cfRule type="containsErrors" dxfId="449" priority="12" stopIfTrue="1">
      <formula>ISERROR(F138)</formula>
    </cfRule>
  </conditionalFormatting>
  <conditionalFormatting sqref="I138:K138">
    <cfRule type="cellIs" dxfId="448" priority="9" stopIfTrue="1" operator="lessThan">
      <formula>0</formula>
    </cfRule>
    <cfRule type="containsErrors" dxfId="447" priority="10" stopIfTrue="1">
      <formula>ISERROR(I138)</formula>
    </cfRule>
  </conditionalFormatting>
  <conditionalFormatting sqref="I139:K139">
    <cfRule type="cellIs" dxfId="446" priority="6" stopIfTrue="1" operator="lessThan">
      <formula>0</formula>
    </cfRule>
    <cfRule type="containsErrors" dxfId="445" priority="7" stopIfTrue="1">
      <formula>ISERROR(I139)</formula>
    </cfRule>
  </conditionalFormatting>
  <conditionalFormatting sqref="I139 K139">
    <cfRule type="containsBlanks" dxfId="444" priority="8" stopIfTrue="1">
      <formula>LEN(TRIM(I139))=0</formula>
    </cfRule>
  </conditionalFormatting>
  <conditionalFormatting sqref="I143:K143">
    <cfRule type="cellIs" dxfId="443" priority="1" stopIfTrue="1" operator="lessThan">
      <formula>0</formula>
    </cfRule>
    <cfRule type="containsErrors" dxfId="442" priority="2" stopIfTrue="1">
      <formula>ISERROR(I143)</formula>
    </cfRule>
  </conditionalFormatting>
  <conditionalFormatting sqref="I142:K142">
    <cfRule type="cellIs" dxfId="441" priority="4" stopIfTrue="1" operator="lessThan">
      <formula>0</formula>
    </cfRule>
    <cfRule type="containsErrors" dxfId="440" priority="5" stopIfTrue="1">
      <formula>ISERROR(I142)</formula>
    </cfRule>
  </conditionalFormatting>
  <conditionalFormatting sqref="I142">
    <cfRule type="containsBlanks" dxfId="439" priority="3" stopIfTrue="1">
      <formula>LEN(TRIM(I142))=0</formula>
    </cfRule>
  </conditionalFormatting>
  <dataValidations count="5">
    <dataValidation type="decimal" operator="lessThanOrEqual" allowBlank="1" showInputMessage="1" showErrorMessage="1" errorTitle="Max Value Exceeded" error="The Non-Federal Contribution entered cannot be greater than the Total Cost for the line item." sqref="J10:J11 J19:J22 J32:J33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#3</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23554"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23555"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23558"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23559"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23560"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23563"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23564"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23565"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3566"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3569"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23570"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23571"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23572"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23573"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23649" r:id="rId19" name="Button 97">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23650" r:id="rId20" name="Button 98">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23651" r:id="rId21" name="Button 99">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23652" r:id="rId22" name="Button 100">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23653" r:id="rId23" name="Button 101">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23654" r:id="rId24" name="Button 102">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23655" r:id="rId25" name="Button 103">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23656" r:id="rId26" name="Button 104">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23657" r:id="rId27" name="Button 105">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23658" r:id="rId28" name="Button 106">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23659" r:id="rId29" name="Button 107">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23660" r:id="rId30" name="Button 108">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23661" r:id="rId31" name="Button 109">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23662" r:id="rId32" name="Button 110">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R145"/>
  <sheetViews>
    <sheetView zoomScaleNormal="100" workbookViewId="0">
      <selection activeCell="A149" sqref="A149"/>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Instructions'!B19</f>
        <v>Tribal Justice System Infrastructure Program</v>
      </c>
      <c r="B1" s="538"/>
      <c r="C1" s="538"/>
      <c r="D1" s="538"/>
      <c r="E1" s="538"/>
      <c r="F1" s="538"/>
      <c r="G1" s="13"/>
      <c r="H1" s="535" t="s">
        <v>102</v>
      </c>
      <c r="I1" s="535"/>
      <c r="J1" s="535"/>
      <c r="K1" s="536"/>
      <c r="L1" s="14"/>
      <c r="M1" s="14"/>
      <c r="N1" s="14"/>
    </row>
    <row r="2" spans="1:14" ht="15" customHeight="1" x14ac:dyDescent="0.3">
      <c r="A2" s="552" t="s">
        <v>42</v>
      </c>
      <c r="B2" s="539"/>
      <c r="C2" s="539"/>
      <c r="D2" s="539"/>
      <c r="E2" s="539"/>
      <c r="F2" s="539"/>
      <c r="G2" s="73"/>
      <c r="H2" s="73"/>
      <c r="I2" s="67" t="str">
        <f>'Budget Sheet Instructions'!J19</f>
        <v>BJA</v>
      </c>
      <c r="J2" s="66" t="str">
        <f>'Budget Sheet Instructions'!K19</f>
        <v>16.596</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12"/>
      <c r="D10" s="78"/>
      <c r="E10" s="78"/>
      <c r="F10" s="618"/>
      <c r="G10" s="619"/>
      <c r="H10" s="54"/>
      <c r="I10" s="47">
        <f>CEILING(C10*D10*F10*H10,1)</f>
        <v>0</v>
      </c>
      <c r="J10" s="77"/>
      <c r="K10" s="47">
        <f>IF(I10-J10&lt;0,0,I10-J10)</f>
        <v>0</v>
      </c>
      <c r="L10" s="29"/>
      <c r="M10" s="14"/>
      <c r="N10" s="14"/>
    </row>
    <row r="11" spans="1:14" ht="30" hidden="1" customHeight="1" x14ac:dyDescent="0.3">
      <c r="A11" s="674"/>
      <c r="B11" s="674"/>
      <c r="C11" s="114"/>
      <c r="D11" s="85"/>
      <c r="E11" s="85"/>
      <c r="F11" s="675"/>
      <c r="G11" s="676"/>
      <c r="H11" s="80"/>
      <c r="I11" s="47">
        <f>CEILING(D11*F11*H11,1)</f>
        <v>0</v>
      </c>
      <c r="J11" s="79"/>
      <c r="K11" s="47">
        <f>IF(I11-J11&lt;0,0,I11-J11)</f>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75"/>
      <c r="C13" s="110"/>
      <c r="D13" s="76"/>
      <c r="E13" s="76"/>
      <c r="F13" s="76"/>
      <c r="G13" s="76"/>
      <c r="H13" s="76"/>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CEILING(D21*F21,1)</f>
        <v>0</v>
      </c>
      <c r="J21" s="77"/>
      <c r="K21" s="47">
        <f>IF(I21-J21&lt;0,0,I21-J21)</f>
        <v>0</v>
      </c>
    </row>
    <row r="22" spans="1:11" ht="30" hidden="1" customHeight="1" x14ac:dyDescent="0.3">
      <c r="A22" s="489"/>
      <c r="B22" s="491"/>
      <c r="C22" s="109"/>
      <c r="D22" s="667"/>
      <c r="E22" s="667"/>
      <c r="F22" s="668"/>
      <c r="G22" s="668"/>
      <c r="H22" s="668"/>
      <c r="I22" s="47">
        <f>CEILING(D22*F22,1)</f>
        <v>0</v>
      </c>
      <c r="J22" s="79"/>
      <c r="K22" s="47">
        <f>IF(I22-J22&lt;0,0,I22-J22)</f>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75"/>
      <c r="C24" s="110"/>
      <c r="D24" s="76"/>
      <c r="E24" s="76"/>
      <c r="F24" s="76"/>
      <c r="G24" s="76"/>
      <c r="H24" s="76"/>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15" thickBot="1" x14ac:dyDescent="0.35">
      <c r="A27" s="20" t="s">
        <v>34</v>
      </c>
      <c r="B27" s="21"/>
      <c r="C27" s="21"/>
      <c r="D27" s="21"/>
      <c r="E27" s="21"/>
      <c r="F27" s="21"/>
      <c r="G27" s="21"/>
      <c r="H27" s="21"/>
      <c r="I27" s="21"/>
      <c r="J27" s="21"/>
      <c r="K27" s="22"/>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72"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78"/>
      <c r="G32" s="71"/>
      <c r="H32" s="49"/>
      <c r="I32" s="47">
        <f>CEILING(F32*G32*H32,1)</f>
        <v>0</v>
      </c>
      <c r="J32" s="77"/>
      <c r="K32" s="47">
        <f>IF(I32-J32&lt;0,0,I32-J32)</f>
        <v>0</v>
      </c>
    </row>
    <row r="33" spans="1:11" s="19" customFormat="1" ht="45" hidden="1" customHeight="1" x14ac:dyDescent="0.3">
      <c r="A33" s="81"/>
      <c r="B33" s="82"/>
      <c r="C33" s="108"/>
      <c r="D33" s="673"/>
      <c r="E33" s="673"/>
      <c r="F33" s="85"/>
      <c r="G33" s="83"/>
      <c r="H33" s="84"/>
      <c r="I33" s="47">
        <f>CEILING(F33*G33*H33,1)</f>
        <v>0</v>
      </c>
      <c r="J33" s="79"/>
      <c r="K33" s="47">
        <f>IF(I33-J33&lt;0,0,I33-J33)</f>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75"/>
      <c r="C35" s="110"/>
      <c r="D35" s="76"/>
      <c r="E35" s="76"/>
      <c r="F35" s="76"/>
      <c r="G35" s="76"/>
      <c r="H35" s="76"/>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CEILING(D43*F43,1)</f>
        <v>0</v>
      </c>
      <c r="J43" s="77"/>
      <c r="K43" s="47">
        <f>IF(I43-J43&lt;0,0,I43-J43)</f>
        <v>0</v>
      </c>
    </row>
    <row r="44" spans="1:11" ht="45.75" hidden="1" customHeight="1" x14ac:dyDescent="0.3">
      <c r="A44" s="665"/>
      <c r="B44" s="666"/>
      <c r="C44" s="111"/>
      <c r="D44" s="663"/>
      <c r="E44" s="663"/>
      <c r="F44" s="667"/>
      <c r="G44" s="667"/>
      <c r="H44" s="667"/>
      <c r="I44" s="47">
        <f>CEILING(D44*F44,1)</f>
        <v>0</v>
      </c>
      <c r="J44" s="79"/>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75"/>
      <c r="C46" s="110"/>
      <c r="D46" s="76"/>
      <c r="E46" s="76"/>
      <c r="F46" s="76"/>
      <c r="G46" s="76"/>
      <c r="H46" s="76"/>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75" hidden="1" customHeight="1" x14ac:dyDescent="0.3">
      <c r="A54" s="620"/>
      <c r="B54" s="621"/>
      <c r="C54" s="622"/>
      <c r="D54" s="586"/>
      <c r="E54" s="586"/>
      <c r="F54" s="559"/>
      <c r="G54" s="559"/>
      <c r="H54" s="559"/>
      <c r="I54" s="47">
        <f>CEILING(D54*F54,1)</f>
        <v>0</v>
      </c>
      <c r="J54" s="77"/>
      <c r="K54" s="47">
        <f>IF(I54-J54&lt;0,0,I54-J54)</f>
        <v>0</v>
      </c>
    </row>
    <row r="55" spans="1:11" ht="30" hidden="1" customHeight="1" x14ac:dyDescent="0.3">
      <c r="A55" s="489"/>
      <c r="B55" s="491"/>
      <c r="C55" s="109"/>
      <c r="D55" s="663"/>
      <c r="E55" s="663"/>
      <c r="F55" s="664"/>
      <c r="G55" s="664"/>
      <c r="H55" s="664"/>
      <c r="I55" s="47">
        <f>CEILING(D55*F55,1)</f>
        <v>0</v>
      </c>
      <c r="J55" s="79"/>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75"/>
      <c r="C57" s="110"/>
      <c r="D57" s="76"/>
      <c r="E57" s="76"/>
      <c r="F57" s="76"/>
      <c r="G57" s="76"/>
      <c r="H57" s="76"/>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ht="14.25" customHeight="1" x14ac:dyDescent="0.3">
      <c r="A64" s="563"/>
      <c r="B64" s="564"/>
      <c r="C64" s="565"/>
      <c r="D64" s="646"/>
      <c r="E64" s="646"/>
      <c r="F64" s="647"/>
      <c r="G64" s="647"/>
      <c r="H64" s="647"/>
      <c r="I64" s="647"/>
      <c r="J64" s="657"/>
      <c r="K64" s="647"/>
    </row>
    <row r="65" spans="1:18" ht="30" hidden="1" customHeight="1" x14ac:dyDescent="0.3">
      <c r="A65" s="689"/>
      <c r="B65" s="690"/>
      <c r="C65" s="691"/>
      <c r="D65" s="685"/>
      <c r="E65" s="685"/>
      <c r="F65" s="686"/>
      <c r="G65" s="686"/>
      <c r="H65" s="686"/>
      <c r="I65" s="47">
        <f>CEILING(D65*F65,1)</f>
        <v>0</v>
      </c>
      <c r="J65" s="77"/>
      <c r="K65" s="47">
        <f>IF(I65-J65&lt;0,0,I65-J65)</f>
        <v>0</v>
      </c>
    </row>
    <row r="66" spans="1:18" ht="30" hidden="1" customHeight="1" x14ac:dyDescent="0.3">
      <c r="A66" s="687"/>
      <c r="B66" s="688"/>
      <c r="C66" s="113"/>
      <c r="D66" s="661"/>
      <c r="E66" s="661"/>
      <c r="F66" s="662"/>
      <c r="G66" s="662"/>
      <c r="H66" s="662"/>
      <c r="I66" s="47">
        <f>CEILING(D66*F66,1)</f>
        <v>0</v>
      </c>
      <c r="J66" s="79"/>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75"/>
      <c r="C68" s="110"/>
      <c r="D68" s="76"/>
      <c r="E68" s="76"/>
      <c r="F68" s="76"/>
      <c r="G68" s="76"/>
      <c r="H68" s="76"/>
      <c r="I68" s="55"/>
      <c r="J68" s="55"/>
      <c r="K68" s="56"/>
    </row>
    <row r="69" spans="1:18" ht="200.1" customHeight="1" x14ac:dyDescent="0.3">
      <c r="A69" s="679"/>
      <c r="B69" s="680"/>
      <c r="C69" s="680"/>
      <c r="D69" s="680"/>
      <c r="E69" s="680"/>
      <c r="F69" s="680"/>
      <c r="G69" s="680"/>
      <c r="H69" s="680"/>
      <c r="I69" s="680"/>
      <c r="J69" s="680"/>
      <c r="K69" s="681"/>
    </row>
    <row r="70" spans="1:18" ht="16.5" hidden="1" customHeight="1" x14ac:dyDescent="0.3">
      <c r="A70" s="682"/>
      <c r="B70" s="683"/>
      <c r="C70" s="683"/>
      <c r="D70" s="683"/>
      <c r="E70" s="683"/>
      <c r="F70" s="683"/>
      <c r="G70" s="683"/>
      <c r="H70" s="683"/>
      <c r="I70" s="683"/>
      <c r="J70" s="683"/>
      <c r="K70" s="68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sheetData>
  <sheetProtection selectLockedCells="1"/>
  <protectedRanges>
    <protectedRange sqref="A11:J11 A10:J10 I21:J22 I32:J33 I43:J44 I54:J55 I65:J66" name="Personnel"/>
    <protectedRange sqref="I139:J139 J126:J128 J81 J109 M78:M80 M82:M83 M108 M129:M130" name="Personnel_3"/>
  </protectedRanges>
  <dataConsolidate/>
  <mergeCells count="227">
    <mergeCell ref="A1:F1"/>
    <mergeCell ref="H1:K1"/>
    <mergeCell ref="A2:A3"/>
    <mergeCell ref="B2:F3"/>
    <mergeCell ref="A6:B6"/>
    <mergeCell ref="K8:K9"/>
    <mergeCell ref="A10:B10"/>
    <mergeCell ref="F10:G10"/>
    <mergeCell ref="A11:B11"/>
    <mergeCell ref="F11:G11"/>
    <mergeCell ref="A7:B7"/>
    <mergeCell ref="A8:B9"/>
    <mergeCell ref="D8:D9"/>
    <mergeCell ref="E8:E9"/>
    <mergeCell ref="F8:G9"/>
    <mergeCell ref="H8:H9"/>
    <mergeCell ref="I8:I9"/>
    <mergeCell ref="J8:J9"/>
    <mergeCell ref="C8:C9"/>
    <mergeCell ref="C7:K7"/>
    <mergeCell ref="C6:K6"/>
    <mergeCell ref="D19:E20"/>
    <mergeCell ref="F19:H20"/>
    <mergeCell ref="I19:I20"/>
    <mergeCell ref="J19:J20"/>
    <mergeCell ref="K19:K20"/>
    <mergeCell ref="A14:K15"/>
    <mergeCell ref="D17:K17"/>
    <mergeCell ref="D18:K18"/>
    <mergeCell ref="A12:H12"/>
    <mergeCell ref="A18:C18"/>
    <mergeCell ref="A17:C17"/>
    <mergeCell ref="A19:C20"/>
    <mergeCell ref="A23:H23"/>
    <mergeCell ref="A25:K26"/>
    <mergeCell ref="D28:E28"/>
    <mergeCell ref="F28:K28"/>
    <mergeCell ref="D29:E29"/>
    <mergeCell ref="F29:K29"/>
    <mergeCell ref="K30:K31"/>
    <mergeCell ref="D21:E21"/>
    <mergeCell ref="F21:H21"/>
    <mergeCell ref="A22:B22"/>
    <mergeCell ref="D22:E22"/>
    <mergeCell ref="F22:H22"/>
    <mergeCell ref="A30:E31"/>
    <mergeCell ref="F30:F31"/>
    <mergeCell ref="G30:G31"/>
    <mergeCell ref="H30:H31"/>
    <mergeCell ref="I30:I31"/>
    <mergeCell ref="J30:J31"/>
    <mergeCell ref="B29:C29"/>
    <mergeCell ref="A21:C21"/>
    <mergeCell ref="B28:C28"/>
    <mergeCell ref="D40:K40"/>
    <mergeCell ref="D41:E42"/>
    <mergeCell ref="F41:H42"/>
    <mergeCell ref="I41:I42"/>
    <mergeCell ref="J41:J42"/>
    <mergeCell ref="D32:E32"/>
    <mergeCell ref="D33:E33"/>
    <mergeCell ref="A34:H34"/>
    <mergeCell ref="A36:K37"/>
    <mergeCell ref="D39:K39"/>
    <mergeCell ref="K41:K42"/>
    <mergeCell ref="B32:C32"/>
    <mergeCell ref="A40:C40"/>
    <mergeCell ref="A39:C39"/>
    <mergeCell ref="A41:C42"/>
    <mergeCell ref="I52:I53"/>
    <mergeCell ref="J52:J53"/>
    <mergeCell ref="K52:K53"/>
    <mergeCell ref="A45:H45"/>
    <mergeCell ref="A47:K48"/>
    <mergeCell ref="D50:K50"/>
    <mergeCell ref="D51:K51"/>
    <mergeCell ref="D43:E43"/>
    <mergeCell ref="F43:H43"/>
    <mergeCell ref="A44:B44"/>
    <mergeCell ref="D44:E44"/>
    <mergeCell ref="F44:H44"/>
    <mergeCell ref="A43:C43"/>
    <mergeCell ref="A51:C51"/>
    <mergeCell ref="A50:C50"/>
    <mergeCell ref="D54:E54"/>
    <mergeCell ref="F54:H54"/>
    <mergeCell ref="A55:B55"/>
    <mergeCell ref="D55:E55"/>
    <mergeCell ref="F55:H55"/>
    <mergeCell ref="D52:E53"/>
    <mergeCell ref="F52:H53"/>
    <mergeCell ref="A54:C54"/>
    <mergeCell ref="A52:C53"/>
    <mergeCell ref="J63:J64"/>
    <mergeCell ref="K63:K64"/>
    <mergeCell ref="A56:H56"/>
    <mergeCell ref="A58:K59"/>
    <mergeCell ref="D61:K61"/>
    <mergeCell ref="D62:K62"/>
    <mergeCell ref="A63:C64"/>
    <mergeCell ref="A62:C62"/>
    <mergeCell ref="A61:C61"/>
    <mergeCell ref="D65:E65"/>
    <mergeCell ref="F65:H65"/>
    <mergeCell ref="A66:B66"/>
    <mergeCell ref="D66:E66"/>
    <mergeCell ref="F66:H66"/>
    <mergeCell ref="D63:E64"/>
    <mergeCell ref="F63:H64"/>
    <mergeCell ref="A65:C65"/>
    <mergeCell ref="I63:I64"/>
    <mergeCell ref="A80:C80"/>
    <mergeCell ref="D80:G80"/>
    <mergeCell ref="H80:K80"/>
    <mergeCell ref="A81:C81"/>
    <mergeCell ref="D81:F81"/>
    <mergeCell ref="G81:H81"/>
    <mergeCell ref="A82:C82"/>
    <mergeCell ref="A67:H67"/>
    <mergeCell ref="A69:K70"/>
    <mergeCell ref="I76:I77"/>
    <mergeCell ref="J76:J77"/>
    <mergeCell ref="K76:K77"/>
    <mergeCell ref="A78:C78"/>
    <mergeCell ref="D78:G78"/>
    <mergeCell ref="H78:K78"/>
    <mergeCell ref="A79:C79"/>
    <mergeCell ref="D79:G79"/>
    <mergeCell ref="H79:K79"/>
    <mergeCell ref="A105:C105"/>
    <mergeCell ref="D105:F105"/>
    <mergeCell ref="G105:H105"/>
    <mergeCell ref="I105:K105"/>
    <mergeCell ref="A106:H107"/>
    <mergeCell ref="I106:I107"/>
    <mergeCell ref="J106:J107"/>
    <mergeCell ref="K106:K107"/>
    <mergeCell ref="A108:C108"/>
    <mergeCell ref="D108:G108"/>
    <mergeCell ref="H108:K108"/>
    <mergeCell ref="A72:K72"/>
    <mergeCell ref="A73:K73"/>
    <mergeCell ref="A74:C74"/>
    <mergeCell ref="D74:F74"/>
    <mergeCell ref="G74:H74"/>
    <mergeCell ref="I74:K74"/>
    <mergeCell ref="A75:C75"/>
    <mergeCell ref="D75:F75"/>
    <mergeCell ref="G75:H75"/>
    <mergeCell ref="I75:K75"/>
    <mergeCell ref="D82:G82"/>
    <mergeCell ref="H82:K82"/>
    <mergeCell ref="A83:C83"/>
    <mergeCell ref="D83:G83"/>
    <mergeCell ref="H83:K83"/>
    <mergeCell ref="F91:K91"/>
    <mergeCell ref="A92:B92"/>
    <mergeCell ref="D92:E92"/>
    <mergeCell ref="F92:K92"/>
    <mergeCell ref="A84:H84"/>
    <mergeCell ref="A89:K89"/>
    <mergeCell ref="A90:K90"/>
    <mergeCell ref="A85:N85"/>
    <mergeCell ref="A86:N86"/>
    <mergeCell ref="A88:K88"/>
    <mergeCell ref="A91:B91"/>
    <mergeCell ref="D91:E91"/>
    <mergeCell ref="D93:E94"/>
    <mergeCell ref="F93:F94"/>
    <mergeCell ref="G93:G94"/>
    <mergeCell ref="H93:H94"/>
    <mergeCell ref="I93:I94"/>
    <mergeCell ref="J93:J94"/>
    <mergeCell ref="K93:K94"/>
    <mergeCell ref="A96:B96"/>
    <mergeCell ref="D96:E96"/>
    <mergeCell ref="A99:H99"/>
    <mergeCell ref="A100:N100"/>
    <mergeCell ref="A101:D101"/>
    <mergeCell ref="A102:K102"/>
    <mergeCell ref="A103:K103"/>
    <mergeCell ref="D104:F104"/>
    <mergeCell ref="G104:H104"/>
    <mergeCell ref="I104:K104"/>
    <mergeCell ref="A104:C104"/>
    <mergeCell ref="A109:C109"/>
    <mergeCell ref="D109:F109"/>
    <mergeCell ref="G109:H109"/>
    <mergeCell ref="A110:H110"/>
    <mergeCell ref="A112:K112"/>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B66:C70 A35:XFD37 B38:C38 B22:C23 C24:C27 B44:C49 A38:A41 B55:C60 B16:C16 D16:K21 A16:A19 C10 A1:B10 D8:K10 C1:K5 L1:IW21 A11:A14 B11:K13 B24:B34 C30:C34 D22:IW34 A21:A34 A43:A52 A54:A63 D38:IW70 A65:A70">
    <cfRule type="cellIs" dxfId="438" priority="76" stopIfTrue="1" operator="lessThan">
      <formula>0</formula>
    </cfRule>
    <cfRule type="containsErrors" dxfId="437" priority="77" stopIfTrue="1">
      <formula>ISERROR(A1)</formula>
    </cfRule>
  </conditionalFormatting>
  <conditionalFormatting sqref="K10:K11 I10:I11 I21:I22 K21:K22 I32:I33 K32:K33 I43:I44 K43:K44 I54:I55 K54:K55 I65:I66 K65:K66">
    <cfRule type="containsBlanks" dxfId="436" priority="75"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435" priority="68" stopIfTrue="1" operator="lessThan">
      <formula>0</formula>
    </cfRule>
    <cfRule type="containsErrors" dxfId="434" priority="69" stopIfTrue="1">
      <formula>ISERROR(E71)</formula>
    </cfRule>
  </conditionalFormatting>
  <conditionalFormatting sqref="A122">
    <cfRule type="cellIs" dxfId="433" priority="37" stopIfTrue="1" operator="lessThan">
      <formula>0</formula>
    </cfRule>
    <cfRule type="containsErrors" dxfId="432"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431" priority="65" stopIfTrue="1" operator="lessThan">
      <formula>0</formula>
    </cfRule>
    <cfRule type="containsErrors" dxfId="430" priority="66" stopIfTrue="1">
      <formula>ISERROR(A71)</formula>
    </cfRule>
  </conditionalFormatting>
  <conditionalFormatting sqref="N78">
    <cfRule type="containsBlanks" dxfId="429" priority="67" stopIfTrue="1">
      <formula>LEN(TRIM(N78))=0</formula>
    </cfRule>
  </conditionalFormatting>
  <conditionalFormatting sqref="A128">
    <cfRule type="cellIs" dxfId="428" priority="63" stopIfTrue="1" operator="lessThan">
      <formula>0</formula>
    </cfRule>
    <cfRule type="containsErrors" dxfId="427" priority="64" stopIfTrue="1">
      <formula>ISERROR(A128)</formula>
    </cfRule>
  </conditionalFormatting>
  <conditionalFormatting sqref="E101:K101 A101:A105">
    <cfRule type="cellIs" dxfId="426" priority="61" stopIfTrue="1" operator="lessThan">
      <formula>0</formula>
    </cfRule>
    <cfRule type="containsErrors" dxfId="425" priority="62" stopIfTrue="1">
      <formula>ISERROR(A101)</formula>
    </cfRule>
  </conditionalFormatting>
  <conditionalFormatting sqref="I106 A106">
    <cfRule type="cellIs" dxfId="424" priority="59" stopIfTrue="1" operator="lessThan">
      <formula>0</formula>
    </cfRule>
    <cfRule type="containsErrors" dxfId="423" priority="60" stopIfTrue="1">
      <formula>ISERROR(A106)</formula>
    </cfRule>
  </conditionalFormatting>
  <conditionalFormatting sqref="L108:JB108 A108">
    <cfRule type="cellIs" dxfId="422" priority="56" stopIfTrue="1" operator="lessThan">
      <formula>0</formula>
    </cfRule>
    <cfRule type="containsErrors" dxfId="421" priority="57" stopIfTrue="1">
      <formula>ISERROR(A108)</formula>
    </cfRule>
  </conditionalFormatting>
  <conditionalFormatting sqref="N108">
    <cfRule type="containsBlanks" dxfId="420" priority="58" stopIfTrue="1">
      <formula>LEN(TRIM(N108))=0</formula>
    </cfRule>
  </conditionalFormatting>
  <conditionalFormatting sqref="A109">
    <cfRule type="cellIs" dxfId="419" priority="53" stopIfTrue="1" operator="lessThan">
      <formula>0</formula>
    </cfRule>
    <cfRule type="containsErrors" dxfId="418" priority="54" stopIfTrue="1">
      <formula>ISERROR(A109)</formula>
    </cfRule>
  </conditionalFormatting>
  <conditionalFormatting sqref="K109">
    <cfRule type="containsBlanks" dxfId="417" priority="55" stopIfTrue="1">
      <formula>LEN(TRIM(K109))=0</formula>
    </cfRule>
  </conditionalFormatting>
  <conditionalFormatting sqref="L80:JB80 A80">
    <cfRule type="cellIs" dxfId="416" priority="50" stopIfTrue="1" operator="lessThan">
      <formula>0</formula>
    </cfRule>
    <cfRule type="containsErrors" dxfId="415" priority="51" stopIfTrue="1">
      <formula>ISERROR(A80)</formula>
    </cfRule>
  </conditionalFormatting>
  <conditionalFormatting sqref="N80">
    <cfRule type="containsBlanks" dxfId="414" priority="52" stopIfTrue="1">
      <formula>LEN(TRIM(N80))=0</formula>
    </cfRule>
  </conditionalFormatting>
  <conditionalFormatting sqref="A81">
    <cfRule type="cellIs" dxfId="413" priority="48" stopIfTrue="1" operator="lessThan">
      <formula>0</formula>
    </cfRule>
    <cfRule type="containsErrors" dxfId="412" priority="49" stopIfTrue="1">
      <formula>ISERROR(A81)</formula>
    </cfRule>
  </conditionalFormatting>
  <conditionalFormatting sqref="B87:K87 A87:A88">
    <cfRule type="cellIs" dxfId="411" priority="46" stopIfTrue="1" operator="lessThan">
      <formula>0</formula>
    </cfRule>
    <cfRule type="containsErrors" dxfId="410" priority="47" stopIfTrue="1">
      <formula>ISERROR(A87)</formula>
    </cfRule>
  </conditionalFormatting>
  <conditionalFormatting sqref="A119 A121 A117">
    <cfRule type="cellIs" dxfId="409" priority="42" stopIfTrue="1" operator="lessThan">
      <formula>0</formula>
    </cfRule>
    <cfRule type="containsErrors" dxfId="408" priority="43" stopIfTrue="1">
      <formula>ISERROR(A117)</formula>
    </cfRule>
  </conditionalFormatting>
  <conditionalFormatting sqref="A115:A116">
    <cfRule type="cellIs" dxfId="407" priority="44" stopIfTrue="1" operator="lessThan">
      <formula>0</formula>
    </cfRule>
    <cfRule type="containsErrors" dxfId="406" priority="45" stopIfTrue="1">
      <formula>ISERROR(A115)</formula>
    </cfRule>
  </conditionalFormatting>
  <conditionalFormatting sqref="D96 A96">
    <cfRule type="cellIs" dxfId="405" priority="39" stopIfTrue="1" operator="lessThan">
      <formula>0</formula>
    </cfRule>
    <cfRule type="containsErrors" dxfId="404" priority="40" stopIfTrue="1">
      <formula>ISERROR(A96)</formula>
    </cfRule>
  </conditionalFormatting>
  <conditionalFormatting sqref="K96">
    <cfRule type="containsBlanks" dxfId="403" priority="41" stopIfTrue="1">
      <formula>LEN(TRIM(K96))=0</formula>
    </cfRule>
  </conditionalFormatting>
  <conditionalFormatting sqref="K81">
    <cfRule type="containsBlanks" dxfId="402" priority="36" stopIfTrue="1">
      <formula>LEN(TRIM(K81))=0</formula>
    </cfRule>
  </conditionalFormatting>
  <conditionalFormatting sqref="I84:K84">
    <cfRule type="cellIs" dxfId="401" priority="34" stopIfTrue="1" operator="lessThan">
      <formula>0</formula>
    </cfRule>
    <cfRule type="containsErrors" dxfId="400" priority="35" stopIfTrue="1">
      <formula>ISERROR(I84)</formula>
    </cfRule>
  </conditionalFormatting>
  <conditionalFormatting sqref="K93:K94">
    <cfRule type="cellIs" dxfId="399" priority="31" stopIfTrue="1" operator="lessThan">
      <formula>0</formula>
    </cfRule>
    <cfRule type="containsErrors" dxfId="398" priority="32" stopIfTrue="1">
      <formula>ISERROR(K93)</formula>
    </cfRule>
  </conditionalFormatting>
  <conditionalFormatting sqref="K93:K94">
    <cfRule type="containsBlanks" dxfId="397" priority="33" stopIfTrue="1">
      <formula>LEN(TRIM(K93))=0</formula>
    </cfRule>
  </conditionalFormatting>
  <conditionalFormatting sqref="F115">
    <cfRule type="cellIs" dxfId="396" priority="29" stopIfTrue="1" operator="lessThan">
      <formula>0</formula>
    </cfRule>
    <cfRule type="containsErrors" dxfId="395" priority="30" stopIfTrue="1">
      <formula>ISERROR(F115)</formula>
    </cfRule>
  </conditionalFormatting>
  <conditionalFormatting sqref="F116">
    <cfRule type="cellIs" dxfId="394" priority="27" stopIfTrue="1" operator="lessThan">
      <formula>0</formula>
    </cfRule>
    <cfRule type="containsErrors" dxfId="393" priority="28" stopIfTrue="1">
      <formula>ISERROR(F116)</formula>
    </cfRule>
  </conditionalFormatting>
  <conditionalFormatting sqref="K117:K118">
    <cfRule type="containsBlanks" dxfId="392" priority="26" stopIfTrue="1">
      <formula>LEN(TRIM(K117))=0</formula>
    </cfRule>
  </conditionalFormatting>
  <conditionalFormatting sqref="K119">
    <cfRule type="containsBlanks" dxfId="391" priority="25" stopIfTrue="1">
      <formula>LEN(TRIM(K119))=0</formula>
    </cfRule>
  </conditionalFormatting>
  <conditionalFormatting sqref="I121:K121">
    <cfRule type="cellIs" dxfId="390" priority="23" stopIfTrue="1" operator="lessThan">
      <formula>0</formula>
    </cfRule>
    <cfRule type="containsErrors" dxfId="389" priority="24" stopIfTrue="1">
      <formula>ISERROR(I121)</formula>
    </cfRule>
  </conditionalFormatting>
  <conditionalFormatting sqref="I110:K110 A110">
    <cfRule type="cellIs" dxfId="388" priority="21" stopIfTrue="1" operator="lessThan">
      <formula>0</formula>
    </cfRule>
    <cfRule type="containsErrors" dxfId="387" priority="22" stopIfTrue="1">
      <formula>ISERROR(A110)</formula>
    </cfRule>
  </conditionalFormatting>
  <conditionalFormatting sqref="I125:K127">
    <cfRule type="cellIs" dxfId="386" priority="18" stopIfTrue="1" operator="lessThan">
      <formula>0</formula>
    </cfRule>
    <cfRule type="containsErrors" dxfId="385" priority="19" stopIfTrue="1">
      <formula>ISERROR(I125)</formula>
    </cfRule>
  </conditionalFormatting>
  <conditionalFormatting sqref="K126">
    <cfRule type="containsBlanks" dxfId="384" priority="20" stopIfTrue="1">
      <formula>LEN(TRIM(K126))=0</formula>
    </cfRule>
  </conditionalFormatting>
  <conditionalFormatting sqref="I128:K128">
    <cfRule type="cellIs" dxfId="383" priority="15" stopIfTrue="1" operator="lessThan">
      <formula>0</formula>
    </cfRule>
    <cfRule type="containsErrors" dxfId="382" priority="16" stopIfTrue="1">
      <formula>ISERROR(I128)</formula>
    </cfRule>
  </conditionalFormatting>
  <conditionalFormatting sqref="K128">
    <cfRule type="containsBlanks" dxfId="381" priority="17" stopIfTrue="1">
      <formula>LEN(TRIM(K128))=0</formula>
    </cfRule>
  </conditionalFormatting>
  <conditionalFormatting sqref="I131:K131">
    <cfRule type="cellIs" dxfId="380" priority="13" stopIfTrue="1" operator="lessThan">
      <formula>0</formula>
    </cfRule>
    <cfRule type="containsErrors" dxfId="379" priority="14" stopIfTrue="1">
      <formula>ISERROR(I131)</formula>
    </cfRule>
  </conditionalFormatting>
  <conditionalFormatting sqref="F138:H138">
    <cfRule type="cellIs" dxfId="378" priority="11" stopIfTrue="1" operator="lessThan">
      <formula>0</formula>
    </cfRule>
    <cfRule type="containsErrors" dxfId="377" priority="12" stopIfTrue="1">
      <formula>ISERROR(F138)</formula>
    </cfRule>
  </conditionalFormatting>
  <conditionalFormatting sqref="I138:K138">
    <cfRule type="cellIs" dxfId="376" priority="9" stopIfTrue="1" operator="lessThan">
      <formula>0</formula>
    </cfRule>
    <cfRule type="containsErrors" dxfId="375" priority="10" stopIfTrue="1">
      <formula>ISERROR(I138)</formula>
    </cfRule>
  </conditionalFormatting>
  <conditionalFormatting sqref="I139:K139">
    <cfRule type="cellIs" dxfId="374" priority="6" stopIfTrue="1" operator="lessThan">
      <formula>0</formula>
    </cfRule>
    <cfRule type="containsErrors" dxfId="373" priority="7" stopIfTrue="1">
      <formula>ISERROR(I139)</formula>
    </cfRule>
  </conditionalFormatting>
  <conditionalFormatting sqref="I139 K139">
    <cfRule type="containsBlanks" dxfId="372" priority="8" stopIfTrue="1">
      <formula>LEN(TRIM(I139))=0</formula>
    </cfRule>
  </conditionalFormatting>
  <conditionalFormatting sqref="I143:K143">
    <cfRule type="cellIs" dxfId="371" priority="1" stopIfTrue="1" operator="lessThan">
      <formula>0</formula>
    </cfRule>
    <cfRule type="containsErrors" dxfId="370" priority="2" stopIfTrue="1">
      <formula>ISERROR(I143)</formula>
    </cfRule>
  </conditionalFormatting>
  <conditionalFormatting sqref="I142:K142">
    <cfRule type="cellIs" dxfId="369" priority="4" stopIfTrue="1" operator="lessThan">
      <formula>0</formula>
    </cfRule>
    <cfRule type="containsErrors" dxfId="368" priority="5" stopIfTrue="1">
      <formula>ISERROR(I142)</formula>
    </cfRule>
  </conditionalFormatting>
  <conditionalFormatting sqref="I142">
    <cfRule type="containsBlanks" dxfId="367" priority="3" stopIfTrue="1">
      <formula>LEN(TRIM(I142))=0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10:J11 J21:J22 J32:J33 J43:J44 J54:J55 J65:J66">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#4</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24578"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24579"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24582"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24583"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24584"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24587"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24588"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24589"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4590"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4593"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24594"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24595"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24596"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24597"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24672" r:id="rId19" name="Button 96">
              <controlPr defaultSize="0" print="0" autoFill="0" autoPict="0" macro="[0]!InsertRowsConstruction">
                <anchor moveWithCells="1" sizeWithCells="1">
                  <from>
                    <xdr:col>0</xdr:col>
                    <xdr:colOff>30480</xdr:colOff>
                    <xdr:row>62</xdr:row>
                    <xdr:rowOff>68580</xdr:rowOff>
                  </from>
                  <to>
                    <xdr:col>1</xdr:col>
                    <xdr:colOff>68580</xdr:colOff>
                    <xdr:row>63</xdr:row>
                    <xdr:rowOff>121920</xdr:rowOff>
                  </to>
                </anchor>
              </controlPr>
            </control>
          </mc:Choice>
        </mc:AlternateContent>
        <mc:AlternateContent xmlns:mc="http://schemas.openxmlformats.org/markup-compatibility/2006">
          <mc:Choice Requires="x14">
            <control shapeId="24673" r:id="rId20" name="Button 97">
              <controlPr defaultSize="0" print="0" autoFill="0" autoPict="0" macro="[0]!Module1.DeleteSelectedRow">
                <anchor moveWithCells="1" sizeWithCells="1">
                  <from>
                    <xdr:col>1</xdr:col>
                    <xdr:colOff>137160</xdr:colOff>
                    <xdr:row>62</xdr:row>
                    <xdr:rowOff>68580</xdr:rowOff>
                  </from>
                  <to>
                    <xdr:col>1</xdr:col>
                    <xdr:colOff>1485900</xdr:colOff>
                    <xdr:row>63</xdr:row>
                    <xdr:rowOff>121920</xdr:rowOff>
                  </to>
                </anchor>
              </controlPr>
            </control>
          </mc:Choice>
        </mc:AlternateContent>
        <mc:AlternateContent xmlns:mc="http://schemas.openxmlformats.org/markup-compatibility/2006">
          <mc:Choice Requires="x14">
            <control shapeId="24674" r:id="rId21" name="Button 98">
              <controlPr defaultSize="0" print="0" autoFill="0" autoPict="0" macro="[0]!InsertRowsNarrative">
                <anchor moveWithCells="1" sizeWithCells="1">
                  <from>
                    <xdr:col>8</xdr:col>
                    <xdr:colOff>190500</xdr:colOff>
                    <xdr:row>67</xdr:row>
                    <xdr:rowOff>22860</xdr:rowOff>
                  </from>
                  <to>
                    <xdr:col>10</xdr:col>
                    <xdr:colOff>731520</xdr:colOff>
                    <xdr:row>67</xdr:row>
                    <xdr:rowOff>259080</xdr:rowOff>
                  </to>
                </anchor>
              </controlPr>
            </control>
          </mc:Choice>
        </mc:AlternateContent>
        <mc:AlternateContent xmlns:mc="http://schemas.openxmlformats.org/markup-compatibility/2006">
          <mc:Choice Requires="x14">
            <control shapeId="24676" r:id="rId22" name="Button 100">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24677" r:id="rId23" name="Button 101">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24678" r:id="rId24" name="Button 102">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24679" r:id="rId25" name="Button 103">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24680" r:id="rId26" name="Button 104">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24681" r:id="rId27" name="Button 105">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24682" r:id="rId28" name="Button 106">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24683" r:id="rId29" name="Button 107">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24684" r:id="rId30" name="Button 108">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24685" r:id="rId31" name="Button 109">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24686" r:id="rId32" name="Button 110">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24687" r:id="rId33" name="Button 111">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24688" r:id="rId34" name="Button 112">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24689" r:id="rId35" name="Button 113">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1258"/>
  <sheetViews>
    <sheetView zoomScaleNormal="100" workbookViewId="0">
      <selection activeCell="A143" sqref="A143:H143"/>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Instructions'!B20</f>
        <v>Office on Violence Against Women Tribal Governments Program</v>
      </c>
      <c r="B1" s="538"/>
      <c r="C1" s="538"/>
      <c r="D1" s="538"/>
      <c r="E1" s="538"/>
      <c r="F1" s="538"/>
      <c r="G1" s="13"/>
      <c r="H1" s="535" t="s">
        <v>174</v>
      </c>
      <c r="I1" s="535"/>
      <c r="J1" s="535"/>
      <c r="K1" s="536"/>
      <c r="L1" s="14"/>
      <c r="M1" s="14"/>
      <c r="N1" s="14"/>
    </row>
    <row r="2" spans="1:14" ht="15" customHeight="1" x14ac:dyDescent="0.3">
      <c r="A2" s="552" t="s">
        <v>42</v>
      </c>
      <c r="B2" s="539"/>
      <c r="C2" s="539"/>
      <c r="D2" s="539"/>
      <c r="E2" s="539"/>
      <c r="F2" s="539"/>
      <c r="G2" s="73"/>
      <c r="H2" s="73"/>
      <c r="I2" s="67" t="str">
        <f>'Budget Sheet Instructions'!J20</f>
        <v>OVW</v>
      </c>
      <c r="J2" s="66" t="str">
        <f>'Budget Sheet Instructions'!K20</f>
        <v>16.587</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12"/>
      <c r="D10" s="78"/>
      <c r="E10" s="78"/>
      <c r="F10" s="618"/>
      <c r="G10" s="619"/>
      <c r="H10" s="54"/>
      <c r="I10" s="47">
        <f>CEILING(C10*D10*F10*H10,1)</f>
        <v>0</v>
      </c>
      <c r="J10" s="77"/>
      <c r="K10" s="47">
        <f>IF(I10-J10&lt;0,0,I10-J10)</f>
        <v>0</v>
      </c>
      <c r="L10" s="29"/>
      <c r="M10" s="14"/>
      <c r="N10" s="14"/>
    </row>
    <row r="11" spans="1:14" ht="30" hidden="1" customHeight="1" x14ac:dyDescent="0.3">
      <c r="A11" s="674"/>
      <c r="B11" s="674"/>
      <c r="C11" s="114"/>
      <c r="D11" s="85"/>
      <c r="E11" s="85"/>
      <c r="F11" s="675"/>
      <c r="G11" s="676"/>
      <c r="H11" s="80"/>
      <c r="I11" s="47">
        <f>CEILING(D11*F11*H11,1)</f>
        <v>0</v>
      </c>
      <c r="J11" s="79"/>
      <c r="K11" s="47">
        <f>IF(I11-J11&lt;0,0,I11-J11)</f>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75"/>
      <c r="C13" s="110"/>
      <c r="D13" s="76"/>
      <c r="E13" s="76"/>
      <c r="F13" s="76"/>
      <c r="G13" s="76"/>
      <c r="H13" s="76"/>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CEILING(D21*F21,1)</f>
        <v>0</v>
      </c>
      <c r="J21" s="77"/>
      <c r="K21" s="47">
        <f>IF(I21-J21&lt;0,0,I21-J21)</f>
        <v>0</v>
      </c>
    </row>
    <row r="22" spans="1:11" ht="30" hidden="1" customHeight="1" x14ac:dyDescent="0.3">
      <c r="A22" s="489"/>
      <c r="B22" s="491"/>
      <c r="C22" s="109"/>
      <c r="D22" s="667"/>
      <c r="E22" s="667"/>
      <c r="F22" s="668"/>
      <c r="G22" s="668"/>
      <c r="H22" s="668"/>
      <c r="I22" s="47">
        <f>CEILING(D22*F22,1)</f>
        <v>0</v>
      </c>
      <c r="J22" s="79"/>
      <c r="K22" s="47">
        <f>IF(I22-J22&lt;0,0,I22-J22)</f>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75"/>
      <c r="C24" s="110"/>
      <c r="D24" s="76"/>
      <c r="E24" s="76"/>
      <c r="F24" s="76"/>
      <c r="G24" s="76"/>
      <c r="H24" s="76"/>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15" thickBot="1" x14ac:dyDescent="0.35">
      <c r="A27" s="20" t="s">
        <v>34</v>
      </c>
      <c r="B27" s="21"/>
      <c r="C27" s="21"/>
      <c r="D27" s="21"/>
      <c r="E27" s="21"/>
      <c r="F27" s="21"/>
      <c r="G27" s="21"/>
      <c r="H27" s="21"/>
      <c r="I27" s="21"/>
      <c r="J27" s="21"/>
      <c r="K27" s="22"/>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72"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78"/>
      <c r="G32" s="71"/>
      <c r="H32" s="49"/>
      <c r="I32" s="47">
        <f>CEILING(F32*G32*H32,1)</f>
        <v>0</v>
      </c>
      <c r="J32" s="77"/>
      <c r="K32" s="47">
        <f>IF(I32-J32&lt;0,0,I32-J32)</f>
        <v>0</v>
      </c>
    </row>
    <row r="33" spans="1:11" s="19" customFormat="1" ht="45" hidden="1" customHeight="1" x14ac:dyDescent="0.3">
      <c r="A33" s="81"/>
      <c r="B33" s="82"/>
      <c r="C33" s="108"/>
      <c r="D33" s="673"/>
      <c r="E33" s="673"/>
      <c r="F33" s="85"/>
      <c r="G33" s="83"/>
      <c r="H33" s="84"/>
      <c r="I33" s="47">
        <f>CEILING(F33*G33*H33,1)</f>
        <v>0</v>
      </c>
      <c r="J33" s="79"/>
      <c r="K33" s="47">
        <f>IF(I33-J33&lt;0,0,I33-J33)</f>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75"/>
      <c r="C35" s="110"/>
      <c r="D35" s="76"/>
      <c r="E35" s="76"/>
      <c r="F35" s="76"/>
      <c r="G35" s="76"/>
      <c r="H35" s="76"/>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CEILING(D43*F43,1)</f>
        <v>0</v>
      </c>
      <c r="J43" s="77"/>
      <c r="K43" s="47">
        <f>IF(I43-J43&lt;0,0,I43-J43)</f>
        <v>0</v>
      </c>
    </row>
    <row r="44" spans="1:11" ht="45.75" hidden="1" customHeight="1" x14ac:dyDescent="0.3">
      <c r="A44" s="665"/>
      <c r="B44" s="666"/>
      <c r="C44" s="111"/>
      <c r="D44" s="663"/>
      <c r="E44" s="663"/>
      <c r="F44" s="667"/>
      <c r="G44" s="667"/>
      <c r="H44" s="667"/>
      <c r="I44" s="47">
        <f>CEILING(D44*F44,1)</f>
        <v>0</v>
      </c>
      <c r="J44" s="79"/>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75"/>
      <c r="C46" s="110"/>
      <c r="D46" s="76"/>
      <c r="E46" s="76"/>
      <c r="F46" s="76"/>
      <c r="G46" s="76"/>
      <c r="H46" s="76"/>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 hidden="1" customHeight="1" x14ac:dyDescent="0.3">
      <c r="A54" s="620"/>
      <c r="B54" s="621"/>
      <c r="C54" s="622"/>
      <c r="D54" s="586"/>
      <c r="E54" s="586"/>
      <c r="F54" s="559"/>
      <c r="G54" s="559"/>
      <c r="H54" s="559"/>
      <c r="I54" s="47">
        <f>CEILING(D54*F54,1)</f>
        <v>0</v>
      </c>
      <c r="J54" s="77"/>
      <c r="K54" s="47">
        <f>IF(I54-J54&lt;0,0,I54-J54)</f>
        <v>0</v>
      </c>
    </row>
    <row r="55" spans="1:11" ht="30" hidden="1" customHeight="1" x14ac:dyDescent="0.3">
      <c r="A55" s="489"/>
      <c r="B55" s="491"/>
      <c r="C55" s="109"/>
      <c r="D55" s="663"/>
      <c r="E55" s="663"/>
      <c r="F55" s="664"/>
      <c r="G55" s="664"/>
      <c r="H55" s="664"/>
      <c r="I55" s="47">
        <f>CEILING(D55*F55,1)</f>
        <v>0</v>
      </c>
      <c r="J55" s="79"/>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75"/>
      <c r="C57" s="110"/>
      <c r="D57" s="76"/>
      <c r="E57" s="76"/>
      <c r="F57" s="76"/>
      <c r="G57" s="76"/>
      <c r="H57" s="76"/>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54"/>
      <c r="B65" s="655"/>
      <c r="C65" s="656"/>
      <c r="D65" s="661"/>
      <c r="E65" s="661"/>
      <c r="F65" s="662"/>
      <c r="G65" s="662"/>
      <c r="H65" s="662"/>
      <c r="I65" s="47">
        <f>CEILING(D65*F65,1)</f>
        <v>0</v>
      </c>
      <c r="J65" s="77"/>
      <c r="K65" s="47">
        <f>IF(I65-J65&lt;0,0,I65-J65)</f>
        <v>0</v>
      </c>
    </row>
    <row r="66" spans="1:18" ht="30" customHeight="1" x14ac:dyDescent="0.3">
      <c r="A66" s="654" t="s">
        <v>55</v>
      </c>
      <c r="B66" s="655"/>
      <c r="C66" s="656"/>
      <c r="D66" s="661"/>
      <c r="E66" s="661"/>
      <c r="F66" s="662"/>
      <c r="G66" s="662"/>
      <c r="H66" s="662"/>
      <c r="I66" s="47">
        <f>CEILING(D66*F66,1)</f>
        <v>0</v>
      </c>
      <c r="J66" s="79"/>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75"/>
      <c r="C68" s="110"/>
      <c r="D68" s="76"/>
      <c r="E68" s="76"/>
      <c r="F68" s="76"/>
      <c r="G68" s="76"/>
      <c r="H68" s="76"/>
      <c r="I68" s="55"/>
      <c r="J68" s="55"/>
      <c r="K68" s="56"/>
    </row>
    <row r="69" spans="1:18" ht="200.1" customHeight="1" x14ac:dyDescent="0.3">
      <c r="A69" s="639"/>
      <c r="B69" s="640"/>
      <c r="C69" s="640"/>
      <c r="D69" s="640"/>
      <c r="E69" s="640"/>
      <c r="F69" s="640"/>
      <c r="G69" s="640"/>
      <c r="H69" s="640"/>
      <c r="I69" s="640"/>
      <c r="J69" s="640"/>
      <c r="K69" s="641"/>
    </row>
    <row r="70" spans="1:18" ht="16.5" hidden="1" customHeight="1" x14ac:dyDescent="0.3">
      <c r="A70" s="642"/>
      <c r="B70" s="643"/>
      <c r="C70" s="643"/>
      <c r="D70" s="643"/>
      <c r="E70" s="643"/>
      <c r="F70" s="643"/>
      <c r="G70" s="643"/>
      <c r="H70" s="643"/>
      <c r="I70" s="643"/>
      <c r="J70" s="643"/>
      <c r="K70" s="64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row r="146" spans="1:11" x14ac:dyDescent="0.3">
      <c r="A146" s="14"/>
    </row>
    <row r="147" spans="1:11" x14ac:dyDescent="0.3">
      <c r="A147" s="14"/>
    </row>
    <row r="148" spans="1:11" x14ac:dyDescent="0.3">
      <c r="A148" s="14"/>
    </row>
    <row r="149" spans="1:11" x14ac:dyDescent="0.3">
      <c r="A149" s="14"/>
    </row>
    <row r="150" spans="1:11" x14ac:dyDescent="0.3">
      <c r="A150" s="14"/>
    </row>
    <row r="151" spans="1:11" x14ac:dyDescent="0.3">
      <c r="A151" s="14"/>
    </row>
    <row r="152" spans="1:11" x14ac:dyDescent="0.3">
      <c r="A152" s="14"/>
    </row>
    <row r="153" spans="1:11" x14ac:dyDescent="0.3">
      <c r="A153" s="14"/>
    </row>
    <row r="154" spans="1:11" x14ac:dyDescent="0.3">
      <c r="A154" s="14"/>
    </row>
    <row r="155" spans="1:11" x14ac:dyDescent="0.3">
      <c r="A155" s="14"/>
    </row>
    <row r="156" spans="1:11" x14ac:dyDescent="0.3">
      <c r="A156" s="14"/>
    </row>
    <row r="157" spans="1:11" x14ac:dyDescent="0.3">
      <c r="A157" s="14"/>
    </row>
    <row r="158" spans="1:11" x14ac:dyDescent="0.3">
      <c r="A158" s="14"/>
    </row>
    <row r="159" spans="1:11" x14ac:dyDescent="0.3">
      <c r="A159" s="14"/>
    </row>
    <row r="160" spans="1:11"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row r="1149" spans="1:1" x14ac:dyDescent="0.3">
      <c r="A1149" s="14"/>
    </row>
    <row r="1150" spans="1:1" x14ac:dyDescent="0.3">
      <c r="A1150" s="14"/>
    </row>
    <row r="1151" spans="1:1" x14ac:dyDescent="0.3">
      <c r="A1151" s="14"/>
    </row>
    <row r="1152" spans="1:1" x14ac:dyDescent="0.3">
      <c r="A1152" s="14"/>
    </row>
    <row r="1153" spans="1:1" x14ac:dyDescent="0.3">
      <c r="A1153" s="14"/>
    </row>
    <row r="1154" spans="1:1" x14ac:dyDescent="0.3">
      <c r="A1154" s="14"/>
    </row>
    <row r="1155" spans="1:1" x14ac:dyDescent="0.3">
      <c r="A1155" s="14"/>
    </row>
    <row r="1156" spans="1:1" x14ac:dyDescent="0.3">
      <c r="A1156" s="14"/>
    </row>
    <row r="1157" spans="1:1" x14ac:dyDescent="0.3">
      <c r="A1157" s="14"/>
    </row>
    <row r="1158" spans="1:1" x14ac:dyDescent="0.3">
      <c r="A1158" s="14"/>
    </row>
    <row r="1159" spans="1:1" x14ac:dyDescent="0.3">
      <c r="A1159" s="14"/>
    </row>
    <row r="1160" spans="1:1" x14ac:dyDescent="0.3">
      <c r="A1160" s="14"/>
    </row>
    <row r="1161" spans="1:1" x14ac:dyDescent="0.3">
      <c r="A1161" s="14"/>
    </row>
    <row r="1162" spans="1:1" x14ac:dyDescent="0.3">
      <c r="A1162" s="14"/>
    </row>
    <row r="1163" spans="1:1" x14ac:dyDescent="0.3">
      <c r="A1163" s="14"/>
    </row>
    <row r="1164" spans="1:1" x14ac:dyDescent="0.3">
      <c r="A1164" s="14"/>
    </row>
    <row r="1165" spans="1:1" x14ac:dyDescent="0.3">
      <c r="A1165" s="14"/>
    </row>
    <row r="1166" spans="1:1" x14ac:dyDescent="0.3">
      <c r="A1166" s="14"/>
    </row>
    <row r="1167" spans="1:1" x14ac:dyDescent="0.3">
      <c r="A1167" s="14"/>
    </row>
    <row r="1168" spans="1:1" x14ac:dyDescent="0.3">
      <c r="A1168" s="14"/>
    </row>
    <row r="1169" spans="1:1" x14ac:dyDescent="0.3">
      <c r="A1169" s="14"/>
    </row>
    <row r="1170" spans="1:1" x14ac:dyDescent="0.3">
      <c r="A1170" s="14"/>
    </row>
    <row r="1171" spans="1:1" x14ac:dyDescent="0.3">
      <c r="A1171" s="14"/>
    </row>
    <row r="1172" spans="1:1" x14ac:dyDescent="0.3">
      <c r="A1172" s="14"/>
    </row>
    <row r="1173" spans="1:1" x14ac:dyDescent="0.3">
      <c r="A1173" s="14"/>
    </row>
    <row r="1174" spans="1:1" x14ac:dyDescent="0.3">
      <c r="A1174" s="14"/>
    </row>
    <row r="1175" spans="1:1" x14ac:dyDescent="0.3">
      <c r="A1175" s="14"/>
    </row>
    <row r="1176" spans="1:1" x14ac:dyDescent="0.3">
      <c r="A1176" s="14"/>
    </row>
    <row r="1177" spans="1:1" x14ac:dyDescent="0.3">
      <c r="A1177" s="14"/>
    </row>
    <row r="1178" spans="1:1" x14ac:dyDescent="0.3">
      <c r="A1178" s="14"/>
    </row>
    <row r="1179" spans="1:1" x14ac:dyDescent="0.3">
      <c r="A1179" s="14"/>
    </row>
    <row r="1180" spans="1:1" x14ac:dyDescent="0.3">
      <c r="A1180" s="14"/>
    </row>
    <row r="1181" spans="1:1" x14ac:dyDescent="0.3">
      <c r="A1181" s="14"/>
    </row>
    <row r="1182" spans="1:1" x14ac:dyDescent="0.3">
      <c r="A1182" s="14"/>
    </row>
    <row r="1183" spans="1:1" x14ac:dyDescent="0.3">
      <c r="A1183" s="14"/>
    </row>
    <row r="1184" spans="1:1" x14ac:dyDescent="0.3">
      <c r="A1184" s="14"/>
    </row>
    <row r="1185" spans="1:1" x14ac:dyDescent="0.3">
      <c r="A1185" s="14"/>
    </row>
    <row r="1186" spans="1:1" x14ac:dyDescent="0.3">
      <c r="A1186" s="14"/>
    </row>
    <row r="1187" spans="1:1" x14ac:dyDescent="0.3">
      <c r="A1187" s="14"/>
    </row>
    <row r="1188" spans="1:1" x14ac:dyDescent="0.3">
      <c r="A1188" s="14"/>
    </row>
    <row r="1189" spans="1:1" x14ac:dyDescent="0.3">
      <c r="A1189" s="14"/>
    </row>
    <row r="1190" spans="1:1" x14ac:dyDescent="0.3">
      <c r="A1190" s="14"/>
    </row>
    <row r="1191" spans="1:1" x14ac:dyDescent="0.3">
      <c r="A1191" s="14"/>
    </row>
    <row r="1192" spans="1:1" x14ac:dyDescent="0.3">
      <c r="A1192" s="14"/>
    </row>
    <row r="1193" spans="1:1" x14ac:dyDescent="0.3">
      <c r="A1193" s="14"/>
    </row>
    <row r="1194" spans="1:1" x14ac:dyDescent="0.3">
      <c r="A1194" s="14"/>
    </row>
    <row r="1195" spans="1:1" x14ac:dyDescent="0.3">
      <c r="A1195" s="14"/>
    </row>
    <row r="1196" spans="1:1" x14ac:dyDescent="0.3">
      <c r="A1196" s="14"/>
    </row>
    <row r="1197" spans="1:1" x14ac:dyDescent="0.3">
      <c r="A1197" s="14"/>
    </row>
    <row r="1198" spans="1:1" x14ac:dyDescent="0.3">
      <c r="A1198" s="14"/>
    </row>
    <row r="1199" spans="1:1" x14ac:dyDescent="0.3">
      <c r="A1199" s="14"/>
    </row>
    <row r="1200" spans="1:1" x14ac:dyDescent="0.3">
      <c r="A1200" s="14"/>
    </row>
    <row r="1201" spans="1:1" x14ac:dyDescent="0.3">
      <c r="A1201" s="14"/>
    </row>
    <row r="1202" spans="1:1" x14ac:dyDescent="0.3">
      <c r="A1202" s="14"/>
    </row>
    <row r="1203" spans="1:1" x14ac:dyDescent="0.3">
      <c r="A1203" s="14"/>
    </row>
    <row r="1204" spans="1:1" x14ac:dyDescent="0.3">
      <c r="A1204" s="14"/>
    </row>
    <row r="1205" spans="1:1" x14ac:dyDescent="0.3">
      <c r="A1205" s="14"/>
    </row>
    <row r="1206" spans="1:1" x14ac:dyDescent="0.3">
      <c r="A1206" s="14"/>
    </row>
    <row r="1207" spans="1:1" x14ac:dyDescent="0.3">
      <c r="A1207" s="14"/>
    </row>
    <row r="1208" spans="1:1" x14ac:dyDescent="0.3">
      <c r="A1208" s="14"/>
    </row>
    <row r="1209" spans="1:1" x14ac:dyDescent="0.3">
      <c r="A1209" s="14"/>
    </row>
    <row r="1210" spans="1:1" x14ac:dyDescent="0.3">
      <c r="A1210" s="14"/>
    </row>
    <row r="1211" spans="1:1" x14ac:dyDescent="0.3">
      <c r="A1211" s="14"/>
    </row>
    <row r="1212" spans="1:1" x14ac:dyDescent="0.3">
      <c r="A1212" s="14"/>
    </row>
    <row r="1213" spans="1:1" x14ac:dyDescent="0.3">
      <c r="A1213" s="14"/>
    </row>
    <row r="1214" spans="1:1" x14ac:dyDescent="0.3">
      <c r="A1214" s="14"/>
    </row>
    <row r="1215" spans="1:1" x14ac:dyDescent="0.3">
      <c r="A1215" s="14"/>
    </row>
    <row r="1216" spans="1:1" x14ac:dyDescent="0.3">
      <c r="A1216" s="14"/>
    </row>
    <row r="1217" spans="1:1" x14ac:dyDescent="0.3">
      <c r="A1217" s="14"/>
    </row>
    <row r="1218" spans="1:1" x14ac:dyDescent="0.3">
      <c r="A1218" s="14"/>
    </row>
    <row r="1219" spans="1:1" x14ac:dyDescent="0.3">
      <c r="A1219" s="14"/>
    </row>
    <row r="1220" spans="1:1" x14ac:dyDescent="0.3">
      <c r="A1220" s="14"/>
    </row>
    <row r="1221" spans="1:1" x14ac:dyDescent="0.3">
      <c r="A1221" s="14"/>
    </row>
    <row r="1222" spans="1:1" x14ac:dyDescent="0.3">
      <c r="A1222" s="14"/>
    </row>
    <row r="1223" spans="1:1" x14ac:dyDescent="0.3">
      <c r="A1223" s="14"/>
    </row>
    <row r="1224" spans="1:1" x14ac:dyDescent="0.3">
      <c r="A1224" s="14"/>
    </row>
    <row r="1225" spans="1:1" x14ac:dyDescent="0.3">
      <c r="A1225" s="14"/>
    </row>
    <row r="1226" spans="1:1" x14ac:dyDescent="0.3">
      <c r="A1226" s="14"/>
    </row>
    <row r="1227" spans="1:1" x14ac:dyDescent="0.3">
      <c r="A1227" s="14"/>
    </row>
    <row r="1228" spans="1:1" x14ac:dyDescent="0.3">
      <c r="A1228" s="14"/>
    </row>
    <row r="1229" spans="1:1" x14ac:dyDescent="0.3">
      <c r="A1229" s="14"/>
    </row>
    <row r="1230" spans="1:1" x14ac:dyDescent="0.3">
      <c r="A1230" s="14"/>
    </row>
    <row r="1231" spans="1:1" x14ac:dyDescent="0.3">
      <c r="A1231" s="14"/>
    </row>
    <row r="1232" spans="1:1" x14ac:dyDescent="0.3">
      <c r="A1232" s="14"/>
    </row>
    <row r="1233" spans="1:1" x14ac:dyDescent="0.3">
      <c r="A1233" s="14"/>
    </row>
    <row r="1234" spans="1:1" x14ac:dyDescent="0.3">
      <c r="A1234" s="14"/>
    </row>
    <row r="1235" spans="1:1" x14ac:dyDescent="0.3">
      <c r="A1235" s="14"/>
    </row>
    <row r="1236" spans="1:1" x14ac:dyDescent="0.3">
      <c r="A1236" s="14"/>
    </row>
    <row r="1237" spans="1:1" x14ac:dyDescent="0.3">
      <c r="A1237" s="14"/>
    </row>
    <row r="1238" spans="1:1" x14ac:dyDescent="0.3">
      <c r="A1238" s="14"/>
    </row>
    <row r="1239" spans="1:1" x14ac:dyDescent="0.3">
      <c r="A1239" s="14"/>
    </row>
    <row r="1240" spans="1:1" x14ac:dyDescent="0.3">
      <c r="A1240" s="14"/>
    </row>
    <row r="1241" spans="1:1" x14ac:dyDescent="0.3">
      <c r="A1241" s="14"/>
    </row>
    <row r="1242" spans="1:1" x14ac:dyDescent="0.3">
      <c r="A1242" s="14"/>
    </row>
    <row r="1243" spans="1:1" x14ac:dyDescent="0.3">
      <c r="A1243" s="14"/>
    </row>
    <row r="1244" spans="1:1" x14ac:dyDescent="0.3">
      <c r="A1244" s="14"/>
    </row>
    <row r="1245" spans="1:1" x14ac:dyDescent="0.3">
      <c r="A1245" s="14"/>
    </row>
    <row r="1246" spans="1:1" x14ac:dyDescent="0.3">
      <c r="A1246" s="14"/>
    </row>
    <row r="1247" spans="1:1" x14ac:dyDescent="0.3">
      <c r="A1247" s="14"/>
    </row>
    <row r="1248" spans="1:1" x14ac:dyDescent="0.3">
      <c r="A1248" s="14"/>
    </row>
    <row r="1249" spans="1:1" x14ac:dyDescent="0.3">
      <c r="A1249" s="14"/>
    </row>
    <row r="1250" spans="1:1" x14ac:dyDescent="0.3">
      <c r="A1250" s="14"/>
    </row>
    <row r="1251" spans="1:1" x14ac:dyDescent="0.3">
      <c r="A1251" s="14"/>
    </row>
    <row r="1252" spans="1:1" x14ac:dyDescent="0.3">
      <c r="A1252" s="14"/>
    </row>
    <row r="1253" spans="1:1" x14ac:dyDescent="0.3">
      <c r="A1253" s="14"/>
    </row>
    <row r="1254" spans="1:1" x14ac:dyDescent="0.3">
      <c r="A1254" s="14"/>
    </row>
    <row r="1255" spans="1:1" x14ac:dyDescent="0.3">
      <c r="A1255" s="14"/>
    </row>
    <row r="1256" spans="1:1" x14ac:dyDescent="0.3">
      <c r="A1256" s="14"/>
    </row>
    <row r="1257" spans="1:1" x14ac:dyDescent="0.3">
      <c r="A1257" s="14"/>
    </row>
    <row r="1258" spans="1:1" x14ac:dyDescent="0.3">
      <c r="A1258" s="14"/>
    </row>
  </sheetData>
  <sheetProtection selectLockedCells="1"/>
  <protectedRanges>
    <protectedRange sqref="I65:J66 A11:J11 A10:J10 I21:J22 I32:J33 I43:J44 I54:J55" name="Personnel"/>
    <protectedRange sqref="I139:J139 J126:J128 J81 J109 M78:M80 M82:M83 M108 M129:M130" name="Personnel_3"/>
  </protectedRanges>
  <dataConsolidate/>
  <mergeCells count="227">
    <mergeCell ref="A1:F1"/>
    <mergeCell ref="H1:K1"/>
    <mergeCell ref="A2:A3"/>
    <mergeCell ref="B2:F3"/>
    <mergeCell ref="A6:B6"/>
    <mergeCell ref="K8:K9"/>
    <mergeCell ref="A10:B10"/>
    <mergeCell ref="F10:G10"/>
    <mergeCell ref="A11:B11"/>
    <mergeCell ref="F11:G11"/>
    <mergeCell ref="A7:B7"/>
    <mergeCell ref="A8:B9"/>
    <mergeCell ref="D8:D9"/>
    <mergeCell ref="E8:E9"/>
    <mergeCell ref="F8:G9"/>
    <mergeCell ref="H8:H9"/>
    <mergeCell ref="I8:I9"/>
    <mergeCell ref="J8:J9"/>
    <mergeCell ref="C8:C9"/>
    <mergeCell ref="C7:K7"/>
    <mergeCell ref="C6:K6"/>
    <mergeCell ref="D19:E20"/>
    <mergeCell ref="F19:H20"/>
    <mergeCell ref="I19:I20"/>
    <mergeCell ref="J19:J20"/>
    <mergeCell ref="K19:K20"/>
    <mergeCell ref="A14:K15"/>
    <mergeCell ref="D17:K17"/>
    <mergeCell ref="D18:K18"/>
    <mergeCell ref="A12:H12"/>
    <mergeCell ref="A18:C18"/>
    <mergeCell ref="A17:C17"/>
    <mergeCell ref="A19:C20"/>
    <mergeCell ref="D21:E21"/>
    <mergeCell ref="F21:H21"/>
    <mergeCell ref="A22:B22"/>
    <mergeCell ref="D22:E22"/>
    <mergeCell ref="F22:H22"/>
    <mergeCell ref="A30:E31"/>
    <mergeCell ref="F30:F31"/>
    <mergeCell ref="G30:G31"/>
    <mergeCell ref="H30:H31"/>
    <mergeCell ref="B29:C29"/>
    <mergeCell ref="A21:C21"/>
    <mergeCell ref="D32:E32"/>
    <mergeCell ref="D33:E33"/>
    <mergeCell ref="A34:H34"/>
    <mergeCell ref="A36:K37"/>
    <mergeCell ref="D39:K39"/>
    <mergeCell ref="K41:K42"/>
    <mergeCell ref="A23:H23"/>
    <mergeCell ref="A25:K26"/>
    <mergeCell ref="D28:E28"/>
    <mergeCell ref="F28:K28"/>
    <mergeCell ref="D29:E29"/>
    <mergeCell ref="F29:K29"/>
    <mergeCell ref="K30:K31"/>
    <mergeCell ref="I30:I31"/>
    <mergeCell ref="J30:J31"/>
    <mergeCell ref="B32:C32"/>
    <mergeCell ref="B28:C28"/>
    <mergeCell ref="A39:C39"/>
    <mergeCell ref="D43:E43"/>
    <mergeCell ref="F43:H43"/>
    <mergeCell ref="A44:B44"/>
    <mergeCell ref="D44:E44"/>
    <mergeCell ref="F44:H44"/>
    <mergeCell ref="D40:K40"/>
    <mergeCell ref="D41:E42"/>
    <mergeCell ref="F41:H42"/>
    <mergeCell ref="I41:I42"/>
    <mergeCell ref="J41:J42"/>
    <mergeCell ref="A43:C43"/>
    <mergeCell ref="A40:C40"/>
    <mergeCell ref="A41:C42"/>
    <mergeCell ref="D52:E53"/>
    <mergeCell ref="F52:H53"/>
    <mergeCell ref="I52:I53"/>
    <mergeCell ref="J52:J53"/>
    <mergeCell ref="K52:K53"/>
    <mergeCell ref="A45:H45"/>
    <mergeCell ref="A47:K48"/>
    <mergeCell ref="D50:K50"/>
    <mergeCell ref="D51:K51"/>
    <mergeCell ref="A51:C51"/>
    <mergeCell ref="A50:C50"/>
    <mergeCell ref="A52:C53"/>
    <mergeCell ref="J63:J64"/>
    <mergeCell ref="K63:K64"/>
    <mergeCell ref="A56:H56"/>
    <mergeCell ref="A58:K59"/>
    <mergeCell ref="D61:K61"/>
    <mergeCell ref="D62:K62"/>
    <mergeCell ref="A62:C62"/>
    <mergeCell ref="A61:C61"/>
    <mergeCell ref="D54:E54"/>
    <mergeCell ref="F54:H54"/>
    <mergeCell ref="A55:B55"/>
    <mergeCell ref="D55:E55"/>
    <mergeCell ref="F55:H55"/>
    <mergeCell ref="A54:C54"/>
    <mergeCell ref="D65:E65"/>
    <mergeCell ref="F65:H65"/>
    <mergeCell ref="D66:E66"/>
    <mergeCell ref="F66:H66"/>
    <mergeCell ref="D63:E64"/>
    <mergeCell ref="F63:H64"/>
    <mergeCell ref="A63:C64"/>
    <mergeCell ref="A66:C66"/>
    <mergeCell ref="I63:I64"/>
    <mergeCell ref="A65:C65"/>
    <mergeCell ref="A80:C80"/>
    <mergeCell ref="D80:G80"/>
    <mergeCell ref="H80:K80"/>
    <mergeCell ref="A81:C81"/>
    <mergeCell ref="D81:F81"/>
    <mergeCell ref="G81:H81"/>
    <mergeCell ref="A82:C82"/>
    <mergeCell ref="A67:H67"/>
    <mergeCell ref="A69:K70"/>
    <mergeCell ref="I76:I77"/>
    <mergeCell ref="J76:J77"/>
    <mergeCell ref="K76:K77"/>
    <mergeCell ref="A78:C78"/>
    <mergeCell ref="D78:G78"/>
    <mergeCell ref="H78:K78"/>
    <mergeCell ref="A79:C79"/>
    <mergeCell ref="D79:G79"/>
    <mergeCell ref="H79:K79"/>
    <mergeCell ref="A105:C105"/>
    <mergeCell ref="D105:F105"/>
    <mergeCell ref="G105:H105"/>
    <mergeCell ref="I105:K105"/>
    <mergeCell ref="A106:H107"/>
    <mergeCell ref="I106:I107"/>
    <mergeCell ref="J106:J107"/>
    <mergeCell ref="K106:K107"/>
    <mergeCell ref="A108:C108"/>
    <mergeCell ref="D108:G108"/>
    <mergeCell ref="H108:K108"/>
    <mergeCell ref="A72:K72"/>
    <mergeCell ref="A73:K73"/>
    <mergeCell ref="A74:C74"/>
    <mergeCell ref="D74:F74"/>
    <mergeCell ref="G74:H74"/>
    <mergeCell ref="I74:K74"/>
    <mergeCell ref="A75:C75"/>
    <mergeCell ref="D75:F75"/>
    <mergeCell ref="G75:H75"/>
    <mergeCell ref="I75:K75"/>
    <mergeCell ref="D82:G82"/>
    <mergeCell ref="H82:K82"/>
    <mergeCell ref="A83:C83"/>
    <mergeCell ref="D83:G83"/>
    <mergeCell ref="H83:K83"/>
    <mergeCell ref="F91:K91"/>
    <mergeCell ref="A92:B92"/>
    <mergeCell ref="D92:E92"/>
    <mergeCell ref="F92:K92"/>
    <mergeCell ref="A84:H84"/>
    <mergeCell ref="A89:K89"/>
    <mergeCell ref="A90:K90"/>
    <mergeCell ref="A85:N85"/>
    <mergeCell ref="A86:N86"/>
    <mergeCell ref="A88:K88"/>
    <mergeCell ref="A91:B91"/>
    <mergeCell ref="D91:E91"/>
    <mergeCell ref="D93:E94"/>
    <mergeCell ref="F93:F94"/>
    <mergeCell ref="G93:G94"/>
    <mergeCell ref="H93:H94"/>
    <mergeCell ref="I93:I94"/>
    <mergeCell ref="J93:J94"/>
    <mergeCell ref="K93:K94"/>
    <mergeCell ref="A96:B96"/>
    <mergeCell ref="D96:E96"/>
    <mergeCell ref="A99:H99"/>
    <mergeCell ref="A100:N100"/>
    <mergeCell ref="A101:D101"/>
    <mergeCell ref="A102:K102"/>
    <mergeCell ref="A103:K103"/>
    <mergeCell ref="D104:F104"/>
    <mergeCell ref="G104:H104"/>
    <mergeCell ref="I104:K104"/>
    <mergeCell ref="A104:C104"/>
    <mergeCell ref="A109:C109"/>
    <mergeCell ref="D109:F109"/>
    <mergeCell ref="G109:H109"/>
    <mergeCell ref="A110:H110"/>
    <mergeCell ref="A112:K112"/>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B55:C60 B67:C70 A35:XFD37 B38:C38 B22:C23 C24:C27 B44:C49 A38:A41 C30:C31 B16:C16 D16:K21 A16:A19 C1:K5 C10:C13 A1:A14 L1:IW21 B1:B13 D8:K13 B24:B32 D22:IW32 B33:IW34 A21:A34 A43:A52 A54:A63 D38:IW70 A65:A70 A146:IW65468">
    <cfRule type="cellIs" dxfId="366" priority="77" stopIfTrue="1" operator="lessThan">
      <formula>0</formula>
    </cfRule>
    <cfRule type="containsErrors" dxfId="365" priority="78" stopIfTrue="1">
      <formula>ISERROR(A1)</formula>
    </cfRule>
  </conditionalFormatting>
  <conditionalFormatting sqref="I65:I66 K65:K66 I10:I11 K10:K11 I21:I22 K21:K22 I32:I33 K32:K33 I43:I44 K43:K44 I54:I55 K54:K55">
    <cfRule type="containsBlanks" dxfId="364" priority="76"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363" priority="68" stopIfTrue="1" operator="lessThan">
      <formula>0</formula>
    </cfRule>
    <cfRule type="containsErrors" dxfId="362" priority="69" stopIfTrue="1">
      <formula>ISERROR(E71)</formula>
    </cfRule>
  </conditionalFormatting>
  <conditionalFormatting sqref="A122">
    <cfRule type="cellIs" dxfId="361" priority="37" stopIfTrue="1" operator="lessThan">
      <formula>0</formula>
    </cfRule>
    <cfRule type="containsErrors" dxfId="360"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359" priority="65" stopIfTrue="1" operator="lessThan">
      <formula>0</formula>
    </cfRule>
    <cfRule type="containsErrors" dxfId="358" priority="66" stopIfTrue="1">
      <formula>ISERROR(A71)</formula>
    </cfRule>
  </conditionalFormatting>
  <conditionalFormatting sqref="N78">
    <cfRule type="containsBlanks" dxfId="357" priority="67" stopIfTrue="1">
      <formula>LEN(TRIM(N78))=0</formula>
    </cfRule>
  </conditionalFormatting>
  <conditionalFormatting sqref="A128">
    <cfRule type="cellIs" dxfId="356" priority="63" stopIfTrue="1" operator="lessThan">
      <formula>0</formula>
    </cfRule>
    <cfRule type="containsErrors" dxfId="355" priority="64" stopIfTrue="1">
      <formula>ISERROR(A128)</formula>
    </cfRule>
  </conditionalFormatting>
  <conditionalFormatting sqref="E101:K101 A101:A105">
    <cfRule type="cellIs" dxfId="354" priority="61" stopIfTrue="1" operator="lessThan">
      <formula>0</formula>
    </cfRule>
    <cfRule type="containsErrors" dxfId="353" priority="62" stopIfTrue="1">
      <formula>ISERROR(A101)</formula>
    </cfRule>
  </conditionalFormatting>
  <conditionalFormatting sqref="I106 A106">
    <cfRule type="cellIs" dxfId="352" priority="59" stopIfTrue="1" operator="lessThan">
      <formula>0</formula>
    </cfRule>
    <cfRule type="containsErrors" dxfId="351" priority="60" stopIfTrue="1">
      <formula>ISERROR(A106)</formula>
    </cfRule>
  </conditionalFormatting>
  <conditionalFormatting sqref="L108:JB108 A108">
    <cfRule type="cellIs" dxfId="350" priority="56" stopIfTrue="1" operator="lessThan">
      <formula>0</formula>
    </cfRule>
    <cfRule type="containsErrors" dxfId="349" priority="57" stopIfTrue="1">
      <formula>ISERROR(A108)</formula>
    </cfRule>
  </conditionalFormatting>
  <conditionalFormatting sqref="N108">
    <cfRule type="containsBlanks" dxfId="348" priority="58" stopIfTrue="1">
      <formula>LEN(TRIM(N108))=0</formula>
    </cfRule>
  </conditionalFormatting>
  <conditionalFormatting sqref="A109">
    <cfRule type="cellIs" dxfId="347" priority="53" stopIfTrue="1" operator="lessThan">
      <formula>0</formula>
    </cfRule>
    <cfRule type="containsErrors" dxfId="346" priority="54" stopIfTrue="1">
      <formula>ISERROR(A109)</formula>
    </cfRule>
  </conditionalFormatting>
  <conditionalFormatting sqref="K109">
    <cfRule type="containsBlanks" dxfId="345" priority="55" stopIfTrue="1">
      <formula>LEN(TRIM(K109))=0</formula>
    </cfRule>
  </conditionalFormatting>
  <conditionalFormatting sqref="L80:JB80 A80">
    <cfRule type="cellIs" dxfId="344" priority="50" stopIfTrue="1" operator="lessThan">
      <formula>0</formula>
    </cfRule>
    <cfRule type="containsErrors" dxfId="343" priority="51" stopIfTrue="1">
      <formula>ISERROR(A80)</formula>
    </cfRule>
  </conditionalFormatting>
  <conditionalFormatting sqref="N80">
    <cfRule type="containsBlanks" dxfId="342" priority="52" stopIfTrue="1">
      <formula>LEN(TRIM(N80))=0</formula>
    </cfRule>
  </conditionalFormatting>
  <conditionalFormatting sqref="A81">
    <cfRule type="cellIs" dxfId="341" priority="48" stopIfTrue="1" operator="lessThan">
      <formula>0</formula>
    </cfRule>
    <cfRule type="containsErrors" dxfId="340" priority="49" stopIfTrue="1">
      <formula>ISERROR(A81)</formula>
    </cfRule>
  </conditionalFormatting>
  <conditionalFormatting sqref="B87:K87 A87:A88">
    <cfRule type="cellIs" dxfId="339" priority="46" stopIfTrue="1" operator="lessThan">
      <formula>0</formula>
    </cfRule>
    <cfRule type="containsErrors" dxfId="338" priority="47" stopIfTrue="1">
      <formula>ISERROR(A87)</formula>
    </cfRule>
  </conditionalFormatting>
  <conditionalFormatting sqref="A119 A121 A117">
    <cfRule type="cellIs" dxfId="337" priority="42" stopIfTrue="1" operator="lessThan">
      <formula>0</formula>
    </cfRule>
    <cfRule type="containsErrors" dxfId="336" priority="43" stopIfTrue="1">
      <formula>ISERROR(A117)</formula>
    </cfRule>
  </conditionalFormatting>
  <conditionalFormatting sqref="A115:A116">
    <cfRule type="cellIs" dxfId="335" priority="44" stopIfTrue="1" operator="lessThan">
      <formula>0</formula>
    </cfRule>
    <cfRule type="containsErrors" dxfId="334" priority="45" stopIfTrue="1">
      <formula>ISERROR(A115)</formula>
    </cfRule>
  </conditionalFormatting>
  <conditionalFormatting sqref="D96 A96">
    <cfRule type="cellIs" dxfId="333" priority="39" stopIfTrue="1" operator="lessThan">
      <formula>0</formula>
    </cfRule>
    <cfRule type="containsErrors" dxfId="332" priority="40" stopIfTrue="1">
      <formula>ISERROR(A96)</formula>
    </cfRule>
  </conditionalFormatting>
  <conditionalFormatting sqref="K96">
    <cfRule type="containsBlanks" dxfId="331" priority="41" stopIfTrue="1">
      <formula>LEN(TRIM(K96))=0</formula>
    </cfRule>
  </conditionalFormatting>
  <conditionalFormatting sqref="K81">
    <cfRule type="containsBlanks" dxfId="330" priority="36" stopIfTrue="1">
      <formula>LEN(TRIM(K81))=0</formula>
    </cfRule>
  </conditionalFormatting>
  <conditionalFormatting sqref="I84:K84">
    <cfRule type="cellIs" dxfId="329" priority="34" stopIfTrue="1" operator="lessThan">
      <formula>0</formula>
    </cfRule>
    <cfRule type="containsErrors" dxfId="328" priority="35" stopIfTrue="1">
      <formula>ISERROR(I84)</formula>
    </cfRule>
  </conditionalFormatting>
  <conditionalFormatting sqref="K93:K94">
    <cfRule type="cellIs" dxfId="327" priority="31" stopIfTrue="1" operator="lessThan">
      <formula>0</formula>
    </cfRule>
    <cfRule type="containsErrors" dxfId="326" priority="32" stopIfTrue="1">
      <formula>ISERROR(K93)</formula>
    </cfRule>
  </conditionalFormatting>
  <conditionalFormatting sqref="K93:K94">
    <cfRule type="containsBlanks" dxfId="325" priority="33" stopIfTrue="1">
      <formula>LEN(TRIM(K93))=0</formula>
    </cfRule>
  </conditionalFormatting>
  <conditionalFormatting sqref="F115">
    <cfRule type="cellIs" dxfId="324" priority="29" stopIfTrue="1" operator="lessThan">
      <formula>0</formula>
    </cfRule>
    <cfRule type="containsErrors" dxfId="323" priority="30" stopIfTrue="1">
      <formula>ISERROR(F115)</formula>
    </cfRule>
  </conditionalFormatting>
  <conditionalFormatting sqref="F116">
    <cfRule type="cellIs" dxfId="322" priority="27" stopIfTrue="1" operator="lessThan">
      <formula>0</formula>
    </cfRule>
    <cfRule type="containsErrors" dxfId="321" priority="28" stopIfTrue="1">
      <formula>ISERROR(F116)</formula>
    </cfRule>
  </conditionalFormatting>
  <conditionalFormatting sqref="K117:K118">
    <cfRule type="containsBlanks" dxfId="320" priority="26" stopIfTrue="1">
      <formula>LEN(TRIM(K117))=0</formula>
    </cfRule>
  </conditionalFormatting>
  <conditionalFormatting sqref="K119">
    <cfRule type="containsBlanks" dxfId="319" priority="25" stopIfTrue="1">
      <formula>LEN(TRIM(K119))=0</formula>
    </cfRule>
  </conditionalFormatting>
  <conditionalFormatting sqref="I121:K121">
    <cfRule type="cellIs" dxfId="318" priority="23" stopIfTrue="1" operator="lessThan">
      <formula>0</formula>
    </cfRule>
    <cfRule type="containsErrors" dxfId="317" priority="24" stopIfTrue="1">
      <formula>ISERROR(I121)</formula>
    </cfRule>
  </conditionalFormatting>
  <conditionalFormatting sqref="I110:K110 A110">
    <cfRule type="cellIs" dxfId="316" priority="21" stopIfTrue="1" operator="lessThan">
      <formula>0</formula>
    </cfRule>
    <cfRule type="containsErrors" dxfId="315" priority="22" stopIfTrue="1">
      <formula>ISERROR(A110)</formula>
    </cfRule>
  </conditionalFormatting>
  <conditionalFormatting sqref="I125:K127">
    <cfRule type="cellIs" dxfId="314" priority="18" stopIfTrue="1" operator="lessThan">
      <formula>0</formula>
    </cfRule>
    <cfRule type="containsErrors" dxfId="313" priority="19" stopIfTrue="1">
      <formula>ISERROR(I125)</formula>
    </cfRule>
  </conditionalFormatting>
  <conditionalFormatting sqref="K126">
    <cfRule type="containsBlanks" dxfId="312" priority="20" stopIfTrue="1">
      <formula>LEN(TRIM(K126))=0</formula>
    </cfRule>
  </conditionalFormatting>
  <conditionalFormatting sqref="I128:K128">
    <cfRule type="cellIs" dxfId="311" priority="15" stopIfTrue="1" operator="lessThan">
      <formula>0</formula>
    </cfRule>
    <cfRule type="containsErrors" dxfId="310" priority="16" stopIfTrue="1">
      <formula>ISERROR(I128)</formula>
    </cfRule>
  </conditionalFormatting>
  <conditionalFormatting sqref="K128">
    <cfRule type="containsBlanks" dxfId="309" priority="17" stopIfTrue="1">
      <formula>LEN(TRIM(K128))=0</formula>
    </cfRule>
  </conditionalFormatting>
  <conditionalFormatting sqref="I131:K131">
    <cfRule type="cellIs" dxfId="308" priority="13" stopIfTrue="1" operator="lessThan">
      <formula>0</formula>
    </cfRule>
    <cfRule type="containsErrors" dxfId="307" priority="14" stopIfTrue="1">
      <formula>ISERROR(I131)</formula>
    </cfRule>
  </conditionalFormatting>
  <conditionalFormatting sqref="F138:H138">
    <cfRule type="cellIs" dxfId="306" priority="11" stopIfTrue="1" operator="lessThan">
      <formula>0</formula>
    </cfRule>
    <cfRule type="containsErrors" dxfId="305" priority="12" stopIfTrue="1">
      <formula>ISERROR(F138)</formula>
    </cfRule>
  </conditionalFormatting>
  <conditionalFormatting sqref="I138:K138">
    <cfRule type="cellIs" dxfId="304" priority="9" stopIfTrue="1" operator="lessThan">
      <formula>0</formula>
    </cfRule>
    <cfRule type="containsErrors" dxfId="303" priority="10" stopIfTrue="1">
      <formula>ISERROR(I138)</formula>
    </cfRule>
  </conditionalFormatting>
  <conditionalFormatting sqref="I139:K139">
    <cfRule type="cellIs" dxfId="302" priority="6" stopIfTrue="1" operator="lessThan">
      <formula>0</formula>
    </cfRule>
    <cfRule type="containsErrors" dxfId="301" priority="7" stopIfTrue="1">
      <formula>ISERROR(I139)</formula>
    </cfRule>
  </conditionalFormatting>
  <conditionalFormatting sqref="I139 K139">
    <cfRule type="containsBlanks" dxfId="300" priority="8" stopIfTrue="1">
      <formula>LEN(TRIM(I139))=0</formula>
    </cfRule>
  </conditionalFormatting>
  <conditionalFormatting sqref="I143:K143">
    <cfRule type="cellIs" dxfId="299" priority="1" stopIfTrue="1" operator="lessThan">
      <formula>0</formula>
    </cfRule>
    <cfRule type="containsErrors" dxfId="298" priority="2" stopIfTrue="1">
      <formula>ISERROR(I143)</formula>
    </cfRule>
  </conditionalFormatting>
  <conditionalFormatting sqref="I142:K142">
    <cfRule type="cellIs" dxfId="297" priority="4" stopIfTrue="1" operator="lessThan">
      <formula>0</formula>
    </cfRule>
    <cfRule type="containsErrors" dxfId="296" priority="5" stopIfTrue="1">
      <formula>ISERROR(I142)</formula>
    </cfRule>
  </conditionalFormatting>
  <conditionalFormatting sqref="I142">
    <cfRule type="containsBlanks" dxfId="295" priority="3" stopIfTrue="1">
      <formula>LEN(TRIM(I142))=0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10:J11 J21:J22 J32:J33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#5</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26626"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26627"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26630"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26631"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26632"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26635"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26636"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26637"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6638"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6641"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26642"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26643"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26644"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26645"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26721" r:id="rId19" name="Button 97">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26722" r:id="rId20" name="Button 98">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26723" r:id="rId21" name="Button 99">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26724" r:id="rId22" name="Button 100">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26725" r:id="rId23" name="Button 101">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26726" r:id="rId24" name="Button 102">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26727" r:id="rId25" name="Button 103">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26728" r:id="rId26" name="Button 104">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26729" r:id="rId27" name="Button 105">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26730" r:id="rId28" name="Button 106">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26731" r:id="rId29" name="Button 107">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26732" r:id="rId30" name="Button 108">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26733" r:id="rId31" name="Button 109">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26734" r:id="rId32" name="Button 110">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278"/>
  <sheetViews>
    <sheetView zoomScaleNormal="100" workbookViewId="0">
      <selection activeCell="A143" sqref="A143:H143"/>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Instructions'!B21</f>
        <v>Children’s Justice Act Partnerships for Indian Communities</v>
      </c>
      <c r="B1" s="538"/>
      <c r="C1" s="538"/>
      <c r="D1" s="538"/>
      <c r="E1" s="538"/>
      <c r="F1" s="538"/>
      <c r="G1" s="13"/>
      <c r="H1" s="535" t="s">
        <v>104</v>
      </c>
      <c r="I1" s="535"/>
      <c r="J1" s="535"/>
      <c r="K1" s="536"/>
      <c r="L1" s="14"/>
      <c r="M1" s="14"/>
      <c r="N1" s="14"/>
    </row>
    <row r="2" spans="1:14" ht="15" customHeight="1" x14ac:dyDescent="0.3">
      <c r="A2" s="552" t="s">
        <v>42</v>
      </c>
      <c r="B2" s="539"/>
      <c r="C2" s="539"/>
      <c r="D2" s="539"/>
      <c r="E2" s="539"/>
      <c r="F2" s="539"/>
      <c r="G2" s="94"/>
      <c r="H2" s="94"/>
      <c r="I2" s="67" t="str">
        <f>'Budget Sheet Instructions'!J21</f>
        <v>OVC</v>
      </c>
      <c r="J2" s="66" t="str">
        <f>'Budget Sheet Instructions'!K21</f>
        <v>16.582</v>
      </c>
      <c r="K2" s="15"/>
      <c r="L2" s="14"/>
      <c r="M2" s="14"/>
      <c r="N2" s="14"/>
    </row>
    <row r="3" spans="1:14" ht="15" customHeight="1" x14ac:dyDescent="0.3">
      <c r="A3" s="672"/>
      <c r="B3" s="540"/>
      <c r="C3" s="540"/>
      <c r="D3" s="540"/>
      <c r="E3" s="540"/>
      <c r="F3" s="540"/>
      <c r="G3" s="95"/>
      <c r="H3" s="95"/>
      <c r="I3" s="95"/>
      <c r="J3" s="95"/>
      <c r="K3" s="16"/>
      <c r="L3" s="17"/>
      <c r="M3" s="14"/>
      <c r="N3" s="14"/>
    </row>
    <row r="4" spans="1:14" ht="30" customHeight="1" x14ac:dyDescent="0.3">
      <c r="A4" s="692" t="s">
        <v>169</v>
      </c>
      <c r="B4" s="693"/>
      <c r="C4" s="693"/>
      <c r="D4" s="693"/>
      <c r="E4" s="693"/>
      <c r="F4" s="693"/>
      <c r="G4" s="693"/>
      <c r="H4" s="693"/>
      <c r="I4" s="693"/>
      <c r="J4" s="693"/>
      <c r="K4" s="694"/>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12"/>
      <c r="D10" s="92"/>
      <c r="E10" s="92"/>
      <c r="F10" s="618"/>
      <c r="G10" s="619"/>
      <c r="H10" s="54"/>
      <c r="I10" s="47">
        <f>CEILING(C10*D10*F10*H10,1)</f>
        <v>0</v>
      </c>
      <c r="J10" s="98"/>
      <c r="K10" s="47">
        <f>IF(I10-J10&lt;0,0,I10-J10)</f>
        <v>0</v>
      </c>
      <c r="L10" s="29"/>
      <c r="M10" s="14"/>
      <c r="N10" s="14"/>
    </row>
    <row r="11" spans="1:14" ht="30" hidden="1" customHeight="1" x14ac:dyDescent="0.3">
      <c r="A11" s="674"/>
      <c r="B11" s="674"/>
      <c r="C11" s="114"/>
      <c r="D11" s="91"/>
      <c r="E11" s="91"/>
      <c r="F11" s="675"/>
      <c r="G11" s="676"/>
      <c r="H11" s="80"/>
      <c r="I11" s="47">
        <f>CEILING(D11*F11*H11,1)</f>
        <v>0</v>
      </c>
      <c r="J11" s="93"/>
      <c r="K11" s="47">
        <f>IF(I11-J11&lt;0,0,I11-J11)</f>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89"/>
      <c r="C13" s="110"/>
      <c r="D13" s="90"/>
      <c r="E13" s="90"/>
      <c r="F13" s="90"/>
      <c r="G13" s="90"/>
      <c r="H13" s="90"/>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CEILING(D21*F21,1)</f>
        <v>0</v>
      </c>
      <c r="J21" s="98"/>
      <c r="K21" s="47">
        <f>IF(I21-J21&lt;0,0,I21-J21)</f>
        <v>0</v>
      </c>
    </row>
    <row r="22" spans="1:11" ht="30" hidden="1" customHeight="1" x14ac:dyDescent="0.3">
      <c r="A22" s="489"/>
      <c r="B22" s="491"/>
      <c r="C22" s="109"/>
      <c r="D22" s="667"/>
      <c r="E22" s="667"/>
      <c r="F22" s="668"/>
      <c r="G22" s="668"/>
      <c r="H22" s="668"/>
      <c r="I22" s="47">
        <f>CEILING(D22*F22,1)</f>
        <v>0</v>
      </c>
      <c r="J22" s="93"/>
      <c r="K22" s="47">
        <f>IF(I22-J22&lt;0,0,I22-J22)</f>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89"/>
      <c r="C24" s="110"/>
      <c r="D24" s="90"/>
      <c r="E24" s="90"/>
      <c r="F24" s="90"/>
      <c r="G24" s="90"/>
      <c r="H24" s="90"/>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41.25" customHeight="1" thickBot="1" x14ac:dyDescent="0.35">
      <c r="A27" s="20" t="s">
        <v>34</v>
      </c>
      <c r="B27" s="695" t="s">
        <v>288</v>
      </c>
      <c r="C27" s="695"/>
      <c r="D27" s="695"/>
      <c r="E27" s="695"/>
      <c r="F27" s="695"/>
      <c r="G27" s="695"/>
      <c r="H27" s="695"/>
      <c r="I27" s="695"/>
      <c r="J27" s="695"/>
      <c r="K27" s="696"/>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87"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92"/>
      <c r="G32" s="97"/>
      <c r="H32" s="49"/>
      <c r="I32" s="47">
        <f>CEILING(F32*G32*H32,1)</f>
        <v>0</v>
      </c>
      <c r="J32" s="98"/>
      <c r="K32" s="47">
        <f>IF(I32-J32&lt;0,0,I32-J32)</f>
        <v>0</v>
      </c>
    </row>
    <row r="33" spans="1:11" s="19" customFormat="1" ht="45" hidden="1" customHeight="1" x14ac:dyDescent="0.3">
      <c r="A33" s="81"/>
      <c r="B33" s="88"/>
      <c r="C33" s="108"/>
      <c r="D33" s="673"/>
      <c r="E33" s="673"/>
      <c r="F33" s="91"/>
      <c r="G33" s="96"/>
      <c r="H33" s="84"/>
      <c r="I33" s="47">
        <f>CEILING(F33*G33*H33,1)</f>
        <v>0</v>
      </c>
      <c r="J33" s="93"/>
      <c r="K33" s="47">
        <f>IF(I33-J33&lt;0,0,I33-J33)</f>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89"/>
      <c r="C35" s="110"/>
      <c r="D35" s="90"/>
      <c r="E35" s="90"/>
      <c r="F35" s="90"/>
      <c r="G35" s="90"/>
      <c r="H35" s="90"/>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CEILING(D43*F43,1)</f>
        <v>0</v>
      </c>
      <c r="J43" s="98"/>
      <c r="K43" s="47">
        <f>IF(I43-J43&lt;0,0,I43-J43)</f>
        <v>0</v>
      </c>
    </row>
    <row r="44" spans="1:11" ht="45.75" hidden="1" customHeight="1" x14ac:dyDescent="0.3">
      <c r="A44" s="665"/>
      <c r="B44" s="666"/>
      <c r="C44" s="111"/>
      <c r="D44" s="663"/>
      <c r="E44" s="663"/>
      <c r="F44" s="667"/>
      <c r="G44" s="667"/>
      <c r="H44" s="667"/>
      <c r="I44" s="47">
        <f>CEILING(D44*F44,1)</f>
        <v>0</v>
      </c>
      <c r="J44" s="93"/>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89"/>
      <c r="C46" s="110"/>
      <c r="D46" s="90"/>
      <c r="E46" s="90"/>
      <c r="F46" s="90"/>
      <c r="G46" s="90"/>
      <c r="H46" s="90"/>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 hidden="1" customHeight="1" x14ac:dyDescent="0.3">
      <c r="A54" s="620"/>
      <c r="B54" s="621"/>
      <c r="C54" s="622"/>
      <c r="D54" s="586"/>
      <c r="E54" s="586"/>
      <c r="F54" s="559"/>
      <c r="G54" s="559"/>
      <c r="H54" s="559"/>
      <c r="I54" s="47">
        <f>CEILING(D54*F54,1)</f>
        <v>0</v>
      </c>
      <c r="J54" s="98"/>
      <c r="K54" s="47">
        <f>IF(I54-J54&lt;0,0,I54-J54)</f>
        <v>0</v>
      </c>
    </row>
    <row r="55" spans="1:11" ht="30" hidden="1" customHeight="1" x14ac:dyDescent="0.3">
      <c r="A55" s="489"/>
      <c r="B55" s="491"/>
      <c r="C55" s="109"/>
      <c r="D55" s="663"/>
      <c r="E55" s="663"/>
      <c r="F55" s="664"/>
      <c r="G55" s="664"/>
      <c r="H55" s="664"/>
      <c r="I55" s="47">
        <f>CEILING(D55*F55,1)</f>
        <v>0</v>
      </c>
      <c r="J55" s="93"/>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89"/>
      <c r="C57" s="110"/>
      <c r="D57" s="90"/>
      <c r="E57" s="90"/>
      <c r="F57" s="90"/>
      <c r="G57" s="90"/>
      <c r="H57" s="90"/>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54"/>
      <c r="B65" s="655"/>
      <c r="C65" s="656"/>
      <c r="D65" s="661"/>
      <c r="E65" s="661"/>
      <c r="F65" s="662"/>
      <c r="G65" s="662"/>
      <c r="H65" s="662"/>
      <c r="I65" s="47">
        <f>CEILING(D65*F65,1)</f>
        <v>0</v>
      </c>
      <c r="J65" s="98"/>
      <c r="K65" s="47">
        <f>IF(I65-J65&lt;0,0,I65-J65)</f>
        <v>0</v>
      </c>
    </row>
    <row r="66" spans="1:18" ht="30" customHeight="1" x14ac:dyDescent="0.3">
      <c r="A66" s="654" t="s">
        <v>55</v>
      </c>
      <c r="B66" s="655"/>
      <c r="C66" s="656"/>
      <c r="D66" s="661"/>
      <c r="E66" s="661"/>
      <c r="F66" s="662"/>
      <c r="G66" s="662"/>
      <c r="H66" s="662"/>
      <c r="I66" s="47">
        <f>CEILING(D66*F66,1)</f>
        <v>0</v>
      </c>
      <c r="J66" s="93"/>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89"/>
      <c r="C68" s="110"/>
      <c r="D68" s="90"/>
      <c r="E68" s="90"/>
      <c r="F68" s="90"/>
      <c r="G68" s="90"/>
      <c r="H68" s="90"/>
      <c r="I68" s="55"/>
      <c r="J68" s="55"/>
      <c r="K68" s="56"/>
    </row>
    <row r="69" spans="1:18" ht="200.1" customHeight="1" x14ac:dyDescent="0.3">
      <c r="A69" s="639"/>
      <c r="B69" s="640"/>
      <c r="C69" s="640"/>
      <c r="D69" s="640"/>
      <c r="E69" s="640"/>
      <c r="F69" s="640"/>
      <c r="G69" s="640"/>
      <c r="H69" s="640"/>
      <c r="I69" s="640"/>
      <c r="J69" s="640"/>
      <c r="K69" s="641"/>
    </row>
    <row r="70" spans="1:18" ht="16.5" hidden="1" customHeight="1" x14ac:dyDescent="0.3">
      <c r="A70" s="642"/>
      <c r="B70" s="643"/>
      <c r="C70" s="643"/>
      <c r="D70" s="643"/>
      <c r="E70" s="643"/>
      <c r="F70" s="643"/>
      <c r="G70" s="643"/>
      <c r="H70" s="643"/>
      <c r="I70" s="643"/>
      <c r="J70" s="643"/>
      <c r="K70" s="64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row r="146" spans="1:11" x14ac:dyDescent="0.3">
      <c r="A146" s="14"/>
    </row>
    <row r="147" spans="1:11" x14ac:dyDescent="0.3">
      <c r="A147" s="14"/>
    </row>
    <row r="148" spans="1:11" x14ac:dyDescent="0.3">
      <c r="A148" s="14"/>
    </row>
    <row r="149" spans="1:11" x14ac:dyDescent="0.3">
      <c r="A149" s="14"/>
    </row>
    <row r="150" spans="1:11" x14ac:dyDescent="0.3">
      <c r="A150" s="14"/>
    </row>
    <row r="151" spans="1:11" x14ac:dyDescent="0.3">
      <c r="A151" s="14"/>
    </row>
    <row r="152" spans="1:11" x14ac:dyDescent="0.3">
      <c r="A152" s="14"/>
    </row>
    <row r="153" spans="1:11" x14ac:dyDescent="0.3">
      <c r="A153" s="14"/>
    </row>
    <row r="154" spans="1:11" x14ac:dyDescent="0.3">
      <c r="A154" s="14"/>
    </row>
    <row r="155" spans="1:11" x14ac:dyDescent="0.3">
      <c r="A155" s="14"/>
    </row>
    <row r="156" spans="1:11" x14ac:dyDescent="0.3">
      <c r="A156" s="14"/>
    </row>
    <row r="157" spans="1:11" x14ac:dyDescent="0.3">
      <c r="A157" s="14"/>
    </row>
    <row r="158" spans="1:11" x14ac:dyDescent="0.3">
      <c r="A158" s="14"/>
    </row>
    <row r="159" spans="1:11" x14ac:dyDescent="0.3">
      <c r="A159" s="14"/>
    </row>
    <row r="160" spans="1:11"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row r="1149" spans="1:1" x14ac:dyDescent="0.3">
      <c r="A1149" s="14"/>
    </row>
    <row r="1150" spans="1:1" x14ac:dyDescent="0.3">
      <c r="A1150" s="14"/>
    </row>
    <row r="1151" spans="1:1" x14ac:dyDescent="0.3">
      <c r="A1151" s="14"/>
    </row>
    <row r="1152" spans="1:1" x14ac:dyDescent="0.3">
      <c r="A1152" s="14"/>
    </row>
    <row r="1153" spans="1:1" x14ac:dyDescent="0.3">
      <c r="A1153" s="14"/>
    </row>
    <row r="1154" spans="1:1" x14ac:dyDescent="0.3">
      <c r="A1154" s="14"/>
    </row>
    <row r="1155" spans="1:1" x14ac:dyDescent="0.3">
      <c r="A1155" s="14"/>
    </row>
    <row r="1156" spans="1:1" x14ac:dyDescent="0.3">
      <c r="A1156" s="14"/>
    </row>
    <row r="1157" spans="1:1" x14ac:dyDescent="0.3">
      <c r="A1157" s="14"/>
    </row>
    <row r="1158" spans="1:1" x14ac:dyDescent="0.3">
      <c r="A1158" s="14"/>
    </row>
    <row r="1159" spans="1:1" x14ac:dyDescent="0.3">
      <c r="A1159" s="14"/>
    </row>
    <row r="1160" spans="1:1" x14ac:dyDescent="0.3">
      <c r="A1160" s="14"/>
    </row>
    <row r="1161" spans="1:1" x14ac:dyDescent="0.3">
      <c r="A1161" s="14"/>
    </row>
    <row r="1162" spans="1:1" x14ac:dyDescent="0.3">
      <c r="A1162" s="14"/>
    </row>
    <row r="1163" spans="1:1" x14ac:dyDescent="0.3">
      <c r="A1163" s="14"/>
    </row>
    <row r="1164" spans="1:1" x14ac:dyDescent="0.3">
      <c r="A1164" s="14"/>
    </row>
    <row r="1165" spans="1:1" x14ac:dyDescent="0.3">
      <c r="A1165" s="14"/>
    </row>
    <row r="1166" spans="1:1" x14ac:dyDescent="0.3">
      <c r="A1166" s="14"/>
    </row>
    <row r="1167" spans="1:1" x14ac:dyDescent="0.3">
      <c r="A1167" s="14"/>
    </row>
    <row r="1168" spans="1:1" x14ac:dyDescent="0.3">
      <c r="A1168" s="14"/>
    </row>
    <row r="1169" spans="1:1" x14ac:dyDescent="0.3">
      <c r="A1169" s="14"/>
    </row>
    <row r="1170" spans="1:1" x14ac:dyDescent="0.3">
      <c r="A1170" s="14"/>
    </row>
    <row r="1171" spans="1:1" x14ac:dyDescent="0.3">
      <c r="A1171" s="14"/>
    </row>
    <row r="1172" spans="1:1" x14ac:dyDescent="0.3">
      <c r="A1172" s="14"/>
    </row>
    <row r="1173" spans="1:1" x14ac:dyDescent="0.3">
      <c r="A1173" s="14"/>
    </row>
    <row r="1174" spans="1:1" x14ac:dyDescent="0.3">
      <c r="A1174" s="14"/>
    </row>
    <row r="1175" spans="1:1" x14ac:dyDescent="0.3">
      <c r="A1175" s="14"/>
    </row>
    <row r="1176" spans="1:1" x14ac:dyDescent="0.3">
      <c r="A1176" s="14"/>
    </row>
    <row r="1177" spans="1:1" x14ac:dyDescent="0.3">
      <c r="A1177" s="14"/>
    </row>
    <row r="1178" spans="1:1" x14ac:dyDescent="0.3">
      <c r="A1178" s="14"/>
    </row>
    <row r="1179" spans="1:1" x14ac:dyDescent="0.3">
      <c r="A1179" s="14"/>
    </row>
    <row r="1180" spans="1:1" x14ac:dyDescent="0.3">
      <c r="A1180" s="14"/>
    </row>
    <row r="1181" spans="1:1" x14ac:dyDescent="0.3">
      <c r="A1181" s="14"/>
    </row>
    <row r="1182" spans="1:1" x14ac:dyDescent="0.3">
      <c r="A1182" s="14"/>
    </row>
    <row r="1183" spans="1:1" x14ac:dyDescent="0.3">
      <c r="A1183" s="14"/>
    </row>
    <row r="1184" spans="1:1" x14ac:dyDescent="0.3">
      <c r="A1184" s="14"/>
    </row>
    <row r="1185" spans="1:1" x14ac:dyDescent="0.3">
      <c r="A1185" s="14"/>
    </row>
    <row r="1186" spans="1:1" x14ac:dyDescent="0.3">
      <c r="A1186" s="14"/>
    </row>
    <row r="1187" spans="1:1" x14ac:dyDescent="0.3">
      <c r="A1187" s="14"/>
    </row>
    <row r="1188" spans="1:1" x14ac:dyDescent="0.3">
      <c r="A1188" s="14"/>
    </row>
    <row r="1189" spans="1:1" x14ac:dyDescent="0.3">
      <c r="A1189" s="14"/>
    </row>
    <row r="1190" spans="1:1" x14ac:dyDescent="0.3">
      <c r="A1190" s="14"/>
    </row>
    <row r="1191" spans="1:1" x14ac:dyDescent="0.3">
      <c r="A1191" s="14"/>
    </row>
    <row r="1192" spans="1:1" x14ac:dyDescent="0.3">
      <c r="A1192" s="14"/>
    </row>
    <row r="1193" spans="1:1" x14ac:dyDescent="0.3">
      <c r="A1193" s="14"/>
    </row>
    <row r="1194" spans="1:1" x14ac:dyDescent="0.3">
      <c r="A1194" s="14"/>
    </row>
    <row r="1195" spans="1:1" x14ac:dyDescent="0.3">
      <c r="A1195" s="14"/>
    </row>
    <row r="1196" spans="1:1" x14ac:dyDescent="0.3">
      <c r="A1196" s="14"/>
    </row>
    <row r="1197" spans="1:1" x14ac:dyDescent="0.3">
      <c r="A1197" s="14"/>
    </row>
    <row r="1198" spans="1:1" x14ac:dyDescent="0.3">
      <c r="A1198" s="14"/>
    </row>
    <row r="1199" spans="1:1" x14ac:dyDescent="0.3">
      <c r="A1199" s="14"/>
    </row>
    <row r="1200" spans="1:1" x14ac:dyDescent="0.3">
      <c r="A1200" s="14"/>
    </row>
    <row r="1201" spans="1:1" x14ac:dyDescent="0.3">
      <c r="A1201" s="14"/>
    </row>
    <row r="1202" spans="1:1" x14ac:dyDescent="0.3">
      <c r="A1202" s="14"/>
    </row>
    <row r="1203" spans="1:1" x14ac:dyDescent="0.3">
      <c r="A1203" s="14"/>
    </row>
    <row r="1204" spans="1:1" x14ac:dyDescent="0.3">
      <c r="A1204" s="14"/>
    </row>
    <row r="1205" spans="1:1" x14ac:dyDescent="0.3">
      <c r="A1205" s="14"/>
    </row>
    <row r="1206" spans="1:1" x14ac:dyDescent="0.3">
      <c r="A1206" s="14"/>
    </row>
    <row r="1207" spans="1:1" x14ac:dyDescent="0.3">
      <c r="A1207" s="14"/>
    </row>
    <row r="1208" spans="1:1" x14ac:dyDescent="0.3">
      <c r="A1208" s="14"/>
    </row>
    <row r="1209" spans="1:1" x14ac:dyDescent="0.3">
      <c r="A1209" s="14"/>
    </row>
    <row r="1210" spans="1:1" x14ac:dyDescent="0.3">
      <c r="A1210" s="14"/>
    </row>
    <row r="1211" spans="1:1" x14ac:dyDescent="0.3">
      <c r="A1211" s="14"/>
    </row>
    <row r="1212" spans="1:1" x14ac:dyDescent="0.3">
      <c r="A1212" s="14"/>
    </row>
    <row r="1213" spans="1:1" x14ac:dyDescent="0.3">
      <c r="A1213" s="14"/>
    </row>
    <row r="1214" spans="1:1" x14ac:dyDescent="0.3">
      <c r="A1214" s="14"/>
    </row>
    <row r="1215" spans="1:1" x14ac:dyDescent="0.3">
      <c r="A1215" s="14"/>
    </row>
    <row r="1216" spans="1:1" x14ac:dyDescent="0.3">
      <c r="A1216" s="14"/>
    </row>
    <row r="1217" spans="1:1" x14ac:dyDescent="0.3">
      <c r="A1217" s="14"/>
    </row>
    <row r="1218" spans="1:1" x14ac:dyDescent="0.3">
      <c r="A1218" s="14"/>
    </row>
    <row r="1219" spans="1:1" x14ac:dyDescent="0.3">
      <c r="A1219" s="14"/>
    </row>
    <row r="1220" spans="1:1" x14ac:dyDescent="0.3">
      <c r="A1220" s="14"/>
    </row>
    <row r="1221" spans="1:1" x14ac:dyDescent="0.3">
      <c r="A1221" s="14"/>
    </row>
    <row r="1222" spans="1:1" x14ac:dyDescent="0.3">
      <c r="A1222" s="14"/>
    </row>
    <row r="1223" spans="1:1" x14ac:dyDescent="0.3">
      <c r="A1223" s="14"/>
    </row>
    <row r="1224" spans="1:1" x14ac:dyDescent="0.3">
      <c r="A1224" s="14"/>
    </row>
    <row r="1225" spans="1:1" x14ac:dyDescent="0.3">
      <c r="A1225" s="14"/>
    </row>
    <row r="1226" spans="1:1" x14ac:dyDescent="0.3">
      <c r="A1226" s="14"/>
    </row>
    <row r="1227" spans="1:1" x14ac:dyDescent="0.3">
      <c r="A1227" s="14"/>
    </row>
    <row r="1228" spans="1:1" x14ac:dyDescent="0.3">
      <c r="A1228" s="14"/>
    </row>
    <row r="1229" spans="1:1" x14ac:dyDescent="0.3">
      <c r="A1229" s="14"/>
    </row>
    <row r="1230" spans="1:1" x14ac:dyDescent="0.3">
      <c r="A1230" s="14"/>
    </row>
    <row r="1231" spans="1:1" x14ac:dyDescent="0.3">
      <c r="A1231" s="14"/>
    </row>
    <row r="1232" spans="1:1" x14ac:dyDescent="0.3">
      <c r="A1232" s="14"/>
    </row>
    <row r="1233" spans="1:1" x14ac:dyDescent="0.3">
      <c r="A1233" s="14"/>
    </row>
    <row r="1234" spans="1:1" x14ac:dyDescent="0.3">
      <c r="A1234" s="14"/>
    </row>
    <row r="1235" spans="1:1" x14ac:dyDescent="0.3">
      <c r="A1235" s="14"/>
    </row>
    <row r="1236" spans="1:1" x14ac:dyDescent="0.3">
      <c r="A1236" s="14"/>
    </row>
    <row r="1237" spans="1:1" x14ac:dyDescent="0.3">
      <c r="A1237" s="14"/>
    </row>
    <row r="1238" spans="1:1" x14ac:dyDescent="0.3">
      <c r="A1238" s="14"/>
    </row>
    <row r="1239" spans="1:1" x14ac:dyDescent="0.3">
      <c r="A1239" s="14"/>
    </row>
    <row r="1240" spans="1:1" x14ac:dyDescent="0.3">
      <c r="A1240" s="14"/>
    </row>
    <row r="1241" spans="1:1" x14ac:dyDescent="0.3">
      <c r="A1241" s="14"/>
    </row>
    <row r="1242" spans="1:1" x14ac:dyDescent="0.3">
      <c r="A1242" s="14"/>
    </row>
    <row r="1243" spans="1:1" x14ac:dyDescent="0.3">
      <c r="A1243" s="14"/>
    </row>
    <row r="1244" spans="1:1" x14ac:dyDescent="0.3">
      <c r="A1244" s="14"/>
    </row>
    <row r="1245" spans="1:1" x14ac:dyDescent="0.3">
      <c r="A1245" s="14"/>
    </row>
    <row r="1246" spans="1:1" x14ac:dyDescent="0.3">
      <c r="A1246" s="14"/>
    </row>
    <row r="1247" spans="1:1" x14ac:dyDescent="0.3">
      <c r="A1247" s="14"/>
    </row>
    <row r="1248" spans="1:1" x14ac:dyDescent="0.3">
      <c r="A1248" s="14"/>
    </row>
    <row r="1249" spans="1:1" x14ac:dyDescent="0.3">
      <c r="A1249" s="14"/>
    </row>
    <row r="1250" spans="1:1" x14ac:dyDescent="0.3">
      <c r="A1250" s="14"/>
    </row>
    <row r="1251" spans="1:1" x14ac:dyDescent="0.3">
      <c r="A1251" s="14"/>
    </row>
    <row r="1252" spans="1:1" x14ac:dyDescent="0.3">
      <c r="A1252" s="14"/>
    </row>
    <row r="1253" spans="1:1" x14ac:dyDescent="0.3">
      <c r="A1253" s="14"/>
    </row>
    <row r="1254" spans="1:1" x14ac:dyDescent="0.3">
      <c r="A1254" s="14"/>
    </row>
    <row r="1255" spans="1:1" x14ac:dyDescent="0.3">
      <c r="A1255" s="14"/>
    </row>
    <row r="1256" spans="1:1" x14ac:dyDescent="0.3">
      <c r="A1256" s="14"/>
    </row>
    <row r="1257" spans="1:1" x14ac:dyDescent="0.3">
      <c r="A1257" s="14"/>
    </row>
    <row r="1258" spans="1:1" x14ac:dyDescent="0.3">
      <c r="A1258" s="14"/>
    </row>
    <row r="1259" spans="1:1" x14ac:dyDescent="0.3">
      <c r="A1259" s="14"/>
    </row>
    <row r="1260" spans="1:1" x14ac:dyDescent="0.3">
      <c r="A1260" s="14"/>
    </row>
    <row r="1261" spans="1:1" x14ac:dyDescent="0.3">
      <c r="A1261" s="14"/>
    </row>
    <row r="1262" spans="1:1" x14ac:dyDescent="0.3">
      <c r="A1262" s="14"/>
    </row>
    <row r="1263" spans="1:1" x14ac:dyDescent="0.3">
      <c r="A1263" s="14"/>
    </row>
    <row r="1264" spans="1:1" x14ac:dyDescent="0.3">
      <c r="A1264" s="14"/>
    </row>
    <row r="1265" spans="1:1" x14ac:dyDescent="0.3">
      <c r="A1265" s="14"/>
    </row>
    <row r="1266" spans="1:1" x14ac:dyDescent="0.3">
      <c r="A1266" s="14"/>
    </row>
    <row r="1267" spans="1:1" x14ac:dyDescent="0.3">
      <c r="A1267" s="14"/>
    </row>
    <row r="1268" spans="1:1" x14ac:dyDescent="0.3">
      <c r="A1268" s="14"/>
    </row>
    <row r="1269" spans="1:1" x14ac:dyDescent="0.3">
      <c r="A1269" s="14"/>
    </row>
    <row r="1270" spans="1:1" x14ac:dyDescent="0.3">
      <c r="A1270" s="14"/>
    </row>
    <row r="1271" spans="1:1" x14ac:dyDescent="0.3">
      <c r="A1271" s="14"/>
    </row>
    <row r="1272" spans="1:1" x14ac:dyDescent="0.3">
      <c r="A1272" s="14"/>
    </row>
    <row r="1273" spans="1:1" x14ac:dyDescent="0.3">
      <c r="A1273" s="14"/>
    </row>
    <row r="1274" spans="1:1" x14ac:dyDescent="0.3">
      <c r="A1274" s="14"/>
    </row>
    <row r="1275" spans="1:1" x14ac:dyDescent="0.3">
      <c r="A1275" s="14"/>
    </row>
    <row r="1276" spans="1:1" x14ac:dyDescent="0.3">
      <c r="A1276" s="14"/>
    </row>
    <row r="1277" spans="1:1" x14ac:dyDescent="0.3">
      <c r="A1277" s="14"/>
    </row>
    <row r="1278" spans="1:1" x14ac:dyDescent="0.3">
      <c r="A1278" s="14"/>
    </row>
  </sheetData>
  <sheetProtection selectLockedCells="1"/>
  <protectedRanges>
    <protectedRange sqref="I65:J66 A11:J11 I32:J33 A10:J10 I21:J22 I43:J44 I54:J55" name="Personnel"/>
    <protectedRange sqref="I139:J139 J126:J128 J81 J109 M78:M80 M82:M83 M108 M129:M130" name="Personnel_3"/>
  </protectedRanges>
  <dataConsolidate/>
  <mergeCells count="229">
    <mergeCell ref="A102:K102"/>
    <mergeCell ref="A103:K103"/>
    <mergeCell ref="A104:C104"/>
    <mergeCell ref="D104:F104"/>
    <mergeCell ref="G104:H104"/>
    <mergeCell ref="I104:K104"/>
    <mergeCell ref="A105:C105"/>
    <mergeCell ref="D105:F105"/>
    <mergeCell ref="G105:H105"/>
    <mergeCell ref="I105:K105"/>
    <mergeCell ref="A85:N85"/>
    <mergeCell ref="A86:N86"/>
    <mergeCell ref="A89:K89"/>
    <mergeCell ref="A90:K90"/>
    <mergeCell ref="A96:B96"/>
    <mergeCell ref="D96:E96"/>
    <mergeCell ref="A99:H99"/>
    <mergeCell ref="A100:N100"/>
    <mergeCell ref="A101:D101"/>
    <mergeCell ref="A88:K88"/>
    <mergeCell ref="A91:B91"/>
    <mergeCell ref="D91:E91"/>
    <mergeCell ref="F91:K91"/>
    <mergeCell ref="A92:B92"/>
    <mergeCell ref="D92:E92"/>
    <mergeCell ref="F92:K92"/>
    <mergeCell ref="D93:E94"/>
    <mergeCell ref="F93:F94"/>
    <mergeCell ref="G93:G94"/>
    <mergeCell ref="H93:H94"/>
    <mergeCell ref="I93:I94"/>
    <mergeCell ref="J93:J94"/>
    <mergeCell ref="K93:K94"/>
    <mergeCell ref="I76:I77"/>
    <mergeCell ref="J76:J77"/>
    <mergeCell ref="K76:K77"/>
    <mergeCell ref="A78:C78"/>
    <mergeCell ref="A84:H84"/>
    <mergeCell ref="A82:C82"/>
    <mergeCell ref="D82:G82"/>
    <mergeCell ref="H82:K82"/>
    <mergeCell ref="A83:C83"/>
    <mergeCell ref="D83:G83"/>
    <mergeCell ref="H83:K83"/>
    <mergeCell ref="D78:G78"/>
    <mergeCell ref="H78:K78"/>
    <mergeCell ref="A79:C79"/>
    <mergeCell ref="D79:G79"/>
    <mergeCell ref="H79:K79"/>
    <mergeCell ref="A80:C80"/>
    <mergeCell ref="D80:G80"/>
    <mergeCell ref="H80:K80"/>
    <mergeCell ref="A81:C81"/>
    <mergeCell ref="D81:F81"/>
    <mergeCell ref="G81:H81"/>
    <mergeCell ref="A67:H67"/>
    <mergeCell ref="A69:K70"/>
    <mergeCell ref="A72:K72"/>
    <mergeCell ref="A73:K73"/>
    <mergeCell ref="A74:C74"/>
    <mergeCell ref="D74:F74"/>
    <mergeCell ref="G74:H74"/>
    <mergeCell ref="I74:K74"/>
    <mergeCell ref="A75:C75"/>
    <mergeCell ref="D75:F75"/>
    <mergeCell ref="G75:H75"/>
    <mergeCell ref="I75:K75"/>
    <mergeCell ref="A62:C62"/>
    <mergeCell ref="A63:C64"/>
    <mergeCell ref="A66:C66"/>
    <mergeCell ref="A65:C65"/>
    <mergeCell ref="D65:E65"/>
    <mergeCell ref="F65:H65"/>
    <mergeCell ref="D66:E66"/>
    <mergeCell ref="F66:H66"/>
    <mergeCell ref="D62:K62"/>
    <mergeCell ref="D63:E64"/>
    <mergeCell ref="F63:H64"/>
    <mergeCell ref="I63:I64"/>
    <mergeCell ref="J63:J64"/>
    <mergeCell ref="K63:K64"/>
    <mergeCell ref="A55:B55"/>
    <mergeCell ref="D55:E55"/>
    <mergeCell ref="F55:H55"/>
    <mergeCell ref="A56:H56"/>
    <mergeCell ref="A58:K59"/>
    <mergeCell ref="D61:K61"/>
    <mergeCell ref="D54:E54"/>
    <mergeCell ref="F54:H54"/>
    <mergeCell ref="A61:C61"/>
    <mergeCell ref="A54:C54"/>
    <mergeCell ref="A43:C43"/>
    <mergeCell ref="D51:K51"/>
    <mergeCell ref="D52:E53"/>
    <mergeCell ref="F52:H53"/>
    <mergeCell ref="I52:I53"/>
    <mergeCell ref="J52:J53"/>
    <mergeCell ref="K52:K53"/>
    <mergeCell ref="A44:B44"/>
    <mergeCell ref="D44:E44"/>
    <mergeCell ref="F44:H44"/>
    <mergeCell ref="A45:H45"/>
    <mergeCell ref="A47:K48"/>
    <mergeCell ref="D50:K50"/>
    <mergeCell ref="A51:C51"/>
    <mergeCell ref="A50:C50"/>
    <mergeCell ref="A52:C53"/>
    <mergeCell ref="D43:E43"/>
    <mergeCell ref="F43:H43"/>
    <mergeCell ref="I41:I42"/>
    <mergeCell ref="J41:J42"/>
    <mergeCell ref="K41:K42"/>
    <mergeCell ref="D32:E32"/>
    <mergeCell ref="D33:E33"/>
    <mergeCell ref="A34:H34"/>
    <mergeCell ref="A36:K37"/>
    <mergeCell ref="D39:K39"/>
    <mergeCell ref="A39:C39"/>
    <mergeCell ref="B32:C32"/>
    <mergeCell ref="A40:C40"/>
    <mergeCell ref="D40:K40"/>
    <mergeCell ref="A41:C42"/>
    <mergeCell ref="D41:E42"/>
    <mergeCell ref="F41:H42"/>
    <mergeCell ref="D29:E29"/>
    <mergeCell ref="F29:K29"/>
    <mergeCell ref="A30:E31"/>
    <mergeCell ref="F30:F31"/>
    <mergeCell ref="G30:G31"/>
    <mergeCell ref="H30:H31"/>
    <mergeCell ref="I30:I31"/>
    <mergeCell ref="J30:J31"/>
    <mergeCell ref="K30:K31"/>
    <mergeCell ref="B29:C29"/>
    <mergeCell ref="A22:B22"/>
    <mergeCell ref="D22:E22"/>
    <mergeCell ref="F22:H22"/>
    <mergeCell ref="A23:H23"/>
    <mergeCell ref="A25:K26"/>
    <mergeCell ref="D28:E28"/>
    <mergeCell ref="F28:K28"/>
    <mergeCell ref="D21:E21"/>
    <mergeCell ref="F21:H21"/>
    <mergeCell ref="B28:C28"/>
    <mergeCell ref="A21:C21"/>
    <mergeCell ref="B27:K27"/>
    <mergeCell ref="D19:E20"/>
    <mergeCell ref="F19:H20"/>
    <mergeCell ref="I19:I20"/>
    <mergeCell ref="J19:J20"/>
    <mergeCell ref="K19:K20"/>
    <mergeCell ref="A12:H12"/>
    <mergeCell ref="A14:K15"/>
    <mergeCell ref="D17:K17"/>
    <mergeCell ref="D18:K18"/>
    <mergeCell ref="A18:C18"/>
    <mergeCell ref="A17:C17"/>
    <mergeCell ref="A19:C20"/>
    <mergeCell ref="A11:B11"/>
    <mergeCell ref="F11:G11"/>
    <mergeCell ref="A7:B7"/>
    <mergeCell ref="A8:B9"/>
    <mergeCell ref="D8:D9"/>
    <mergeCell ref="E8:E9"/>
    <mergeCell ref="F8:G9"/>
    <mergeCell ref="H8:H9"/>
    <mergeCell ref="I8:I9"/>
    <mergeCell ref="J8:J9"/>
    <mergeCell ref="K8:K9"/>
    <mergeCell ref="C7:K7"/>
    <mergeCell ref="A1:F1"/>
    <mergeCell ref="H1:K1"/>
    <mergeCell ref="A2:A3"/>
    <mergeCell ref="B2:F3"/>
    <mergeCell ref="A6:B6"/>
    <mergeCell ref="A10:B10"/>
    <mergeCell ref="F10:G10"/>
    <mergeCell ref="C8:C9"/>
    <mergeCell ref="C6:K6"/>
    <mergeCell ref="A4:K4"/>
    <mergeCell ref="K106:K107"/>
    <mergeCell ref="A108:C108"/>
    <mergeCell ref="D108:G108"/>
    <mergeCell ref="H108:K108"/>
    <mergeCell ref="A109:C109"/>
    <mergeCell ref="D109:F109"/>
    <mergeCell ref="G109:H109"/>
    <mergeCell ref="A110:H110"/>
    <mergeCell ref="A112:K112"/>
    <mergeCell ref="A106:H107"/>
    <mergeCell ref="I106:I107"/>
    <mergeCell ref="J106:J107"/>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B55:C60 C24:C26 A35:XFD37 B38:C38 B22:C23 B67:C70 B44:C49 A38:A41 C30:C31 C10 B16:C16 D16:K21 B11:K13 A11:A14 A16:A19 L1:IW21 D8:K10 A1:K3 C5:K5 A5:B10 A4 C33:C34 B24:B34 D22:IW26 A21:A34 A43:A52 A54:A63 D38:IW70 A65:A70 D28:IW34 L27:IW27 A146:IW65488">
    <cfRule type="cellIs" dxfId="294" priority="71" stopIfTrue="1" operator="lessThan">
      <formula>0</formula>
    </cfRule>
    <cfRule type="containsErrors" dxfId="293" priority="72" stopIfTrue="1">
      <formula>ISERROR(A1)</formula>
    </cfRule>
  </conditionalFormatting>
  <conditionalFormatting sqref="I65:I66 K65:K66 I32:I33 K32:K33 I10:I11 K10:K11 I21:I22 K21:K22 I43:I44 K43:K44 I54:I55 K54:K55">
    <cfRule type="containsBlanks" dxfId="292" priority="70"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291" priority="68" stopIfTrue="1" operator="lessThan">
      <formula>0</formula>
    </cfRule>
    <cfRule type="containsErrors" dxfId="290" priority="69" stopIfTrue="1">
      <formula>ISERROR(E71)</formula>
    </cfRule>
  </conditionalFormatting>
  <conditionalFormatting sqref="A122">
    <cfRule type="cellIs" dxfId="289" priority="37" stopIfTrue="1" operator="lessThan">
      <formula>0</formula>
    </cfRule>
    <cfRule type="containsErrors" dxfId="288"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287" priority="65" stopIfTrue="1" operator="lessThan">
      <formula>0</formula>
    </cfRule>
    <cfRule type="containsErrors" dxfId="286" priority="66" stopIfTrue="1">
      <formula>ISERROR(A71)</formula>
    </cfRule>
  </conditionalFormatting>
  <conditionalFormatting sqref="N78">
    <cfRule type="containsBlanks" dxfId="285" priority="67" stopIfTrue="1">
      <formula>LEN(TRIM(N78))=0</formula>
    </cfRule>
  </conditionalFormatting>
  <conditionalFormatting sqref="A128">
    <cfRule type="cellIs" dxfId="284" priority="63" stopIfTrue="1" operator="lessThan">
      <formula>0</formula>
    </cfRule>
    <cfRule type="containsErrors" dxfId="283" priority="64" stopIfTrue="1">
      <formula>ISERROR(A128)</formula>
    </cfRule>
  </conditionalFormatting>
  <conditionalFormatting sqref="E101:K101 A101:A105">
    <cfRule type="cellIs" dxfId="282" priority="61" stopIfTrue="1" operator="lessThan">
      <formula>0</formula>
    </cfRule>
    <cfRule type="containsErrors" dxfId="281" priority="62" stopIfTrue="1">
      <formula>ISERROR(A101)</formula>
    </cfRule>
  </conditionalFormatting>
  <conditionalFormatting sqref="I106 A106">
    <cfRule type="cellIs" dxfId="280" priority="59" stopIfTrue="1" operator="lessThan">
      <formula>0</formula>
    </cfRule>
    <cfRule type="containsErrors" dxfId="279" priority="60" stopIfTrue="1">
      <formula>ISERROR(A106)</formula>
    </cfRule>
  </conditionalFormatting>
  <conditionalFormatting sqref="L108:JB108 A108">
    <cfRule type="cellIs" dxfId="278" priority="56" stopIfTrue="1" operator="lessThan">
      <formula>0</formula>
    </cfRule>
    <cfRule type="containsErrors" dxfId="277" priority="57" stopIfTrue="1">
      <formula>ISERROR(A108)</formula>
    </cfRule>
  </conditionalFormatting>
  <conditionalFormatting sqref="N108">
    <cfRule type="containsBlanks" dxfId="276" priority="58" stopIfTrue="1">
      <formula>LEN(TRIM(N108))=0</formula>
    </cfRule>
  </conditionalFormatting>
  <conditionalFormatting sqref="A109">
    <cfRule type="cellIs" dxfId="275" priority="53" stopIfTrue="1" operator="lessThan">
      <formula>0</formula>
    </cfRule>
    <cfRule type="containsErrors" dxfId="274" priority="54" stopIfTrue="1">
      <formula>ISERROR(A109)</formula>
    </cfRule>
  </conditionalFormatting>
  <conditionalFormatting sqref="K109">
    <cfRule type="containsBlanks" dxfId="273" priority="55" stopIfTrue="1">
      <formula>LEN(TRIM(K109))=0</formula>
    </cfRule>
  </conditionalFormatting>
  <conditionalFormatting sqref="L80:JB80 A80">
    <cfRule type="cellIs" dxfId="272" priority="50" stopIfTrue="1" operator="lessThan">
      <formula>0</formula>
    </cfRule>
    <cfRule type="containsErrors" dxfId="271" priority="51" stopIfTrue="1">
      <formula>ISERROR(A80)</formula>
    </cfRule>
  </conditionalFormatting>
  <conditionalFormatting sqref="N80">
    <cfRule type="containsBlanks" dxfId="270" priority="52" stopIfTrue="1">
      <formula>LEN(TRIM(N80))=0</formula>
    </cfRule>
  </conditionalFormatting>
  <conditionalFormatting sqref="A81">
    <cfRule type="cellIs" dxfId="269" priority="48" stopIfTrue="1" operator="lessThan">
      <formula>0</formula>
    </cfRule>
    <cfRule type="containsErrors" dxfId="268" priority="49" stopIfTrue="1">
      <formula>ISERROR(A81)</formula>
    </cfRule>
  </conditionalFormatting>
  <conditionalFormatting sqref="B87:K87 A87:A88">
    <cfRule type="cellIs" dxfId="267" priority="46" stopIfTrue="1" operator="lessThan">
      <formula>0</formula>
    </cfRule>
    <cfRule type="containsErrors" dxfId="266" priority="47" stopIfTrue="1">
      <formula>ISERROR(A87)</formula>
    </cfRule>
  </conditionalFormatting>
  <conditionalFormatting sqref="A119 A121 A117">
    <cfRule type="cellIs" dxfId="265" priority="42" stopIfTrue="1" operator="lessThan">
      <formula>0</formula>
    </cfRule>
    <cfRule type="containsErrors" dxfId="264" priority="43" stopIfTrue="1">
      <formula>ISERROR(A117)</formula>
    </cfRule>
  </conditionalFormatting>
  <conditionalFormatting sqref="A115:A116">
    <cfRule type="cellIs" dxfId="263" priority="44" stopIfTrue="1" operator="lessThan">
      <formula>0</formula>
    </cfRule>
    <cfRule type="containsErrors" dxfId="262" priority="45" stopIfTrue="1">
      <formula>ISERROR(A115)</formula>
    </cfRule>
  </conditionalFormatting>
  <conditionalFormatting sqref="D96 A96">
    <cfRule type="cellIs" dxfId="261" priority="39" stopIfTrue="1" operator="lessThan">
      <formula>0</formula>
    </cfRule>
    <cfRule type="containsErrors" dxfId="260" priority="40" stopIfTrue="1">
      <formula>ISERROR(A96)</formula>
    </cfRule>
  </conditionalFormatting>
  <conditionalFormatting sqref="K96">
    <cfRule type="containsBlanks" dxfId="259" priority="41" stopIfTrue="1">
      <formula>LEN(TRIM(K96))=0</formula>
    </cfRule>
  </conditionalFormatting>
  <conditionalFormatting sqref="K81">
    <cfRule type="containsBlanks" dxfId="258" priority="36" stopIfTrue="1">
      <formula>LEN(TRIM(K81))=0</formula>
    </cfRule>
  </conditionalFormatting>
  <conditionalFormatting sqref="I84:K84">
    <cfRule type="cellIs" dxfId="257" priority="34" stopIfTrue="1" operator="lessThan">
      <formula>0</formula>
    </cfRule>
    <cfRule type="containsErrors" dxfId="256" priority="35" stopIfTrue="1">
      <formula>ISERROR(I84)</formula>
    </cfRule>
  </conditionalFormatting>
  <conditionalFormatting sqref="K93:K94">
    <cfRule type="cellIs" dxfId="255" priority="31" stopIfTrue="1" operator="lessThan">
      <formula>0</formula>
    </cfRule>
    <cfRule type="containsErrors" dxfId="254" priority="32" stopIfTrue="1">
      <formula>ISERROR(K93)</formula>
    </cfRule>
  </conditionalFormatting>
  <conditionalFormatting sqref="K93:K94">
    <cfRule type="containsBlanks" dxfId="253" priority="33" stopIfTrue="1">
      <formula>LEN(TRIM(K93))=0</formula>
    </cfRule>
  </conditionalFormatting>
  <conditionalFormatting sqref="F115">
    <cfRule type="cellIs" dxfId="252" priority="29" stopIfTrue="1" operator="lessThan">
      <formula>0</formula>
    </cfRule>
    <cfRule type="containsErrors" dxfId="251" priority="30" stopIfTrue="1">
      <formula>ISERROR(F115)</formula>
    </cfRule>
  </conditionalFormatting>
  <conditionalFormatting sqref="F116">
    <cfRule type="cellIs" dxfId="250" priority="27" stopIfTrue="1" operator="lessThan">
      <formula>0</formula>
    </cfRule>
    <cfRule type="containsErrors" dxfId="249" priority="28" stopIfTrue="1">
      <formula>ISERROR(F116)</formula>
    </cfRule>
  </conditionalFormatting>
  <conditionalFormatting sqref="K117:K118">
    <cfRule type="containsBlanks" dxfId="248" priority="26" stopIfTrue="1">
      <formula>LEN(TRIM(K117))=0</formula>
    </cfRule>
  </conditionalFormatting>
  <conditionalFormatting sqref="K119">
    <cfRule type="containsBlanks" dxfId="247" priority="25" stopIfTrue="1">
      <formula>LEN(TRIM(K119))=0</formula>
    </cfRule>
  </conditionalFormatting>
  <conditionalFormatting sqref="I121:K121">
    <cfRule type="cellIs" dxfId="246" priority="23" stopIfTrue="1" operator="lessThan">
      <formula>0</formula>
    </cfRule>
    <cfRule type="containsErrors" dxfId="245" priority="24" stopIfTrue="1">
      <formula>ISERROR(I121)</formula>
    </cfRule>
  </conditionalFormatting>
  <conditionalFormatting sqref="I110:K110 A110">
    <cfRule type="cellIs" dxfId="244" priority="21" stopIfTrue="1" operator="lessThan">
      <formula>0</formula>
    </cfRule>
    <cfRule type="containsErrors" dxfId="243" priority="22" stopIfTrue="1">
      <formula>ISERROR(A110)</formula>
    </cfRule>
  </conditionalFormatting>
  <conditionalFormatting sqref="I125:K127">
    <cfRule type="cellIs" dxfId="242" priority="18" stopIfTrue="1" operator="lessThan">
      <formula>0</formula>
    </cfRule>
    <cfRule type="containsErrors" dxfId="241" priority="19" stopIfTrue="1">
      <formula>ISERROR(I125)</formula>
    </cfRule>
  </conditionalFormatting>
  <conditionalFormatting sqref="K126">
    <cfRule type="containsBlanks" dxfId="240" priority="20" stopIfTrue="1">
      <formula>LEN(TRIM(K126))=0</formula>
    </cfRule>
  </conditionalFormatting>
  <conditionalFormatting sqref="I128:K128">
    <cfRule type="cellIs" dxfId="239" priority="15" stopIfTrue="1" operator="lessThan">
      <formula>0</formula>
    </cfRule>
    <cfRule type="containsErrors" dxfId="238" priority="16" stopIfTrue="1">
      <formula>ISERROR(I128)</formula>
    </cfRule>
  </conditionalFormatting>
  <conditionalFormatting sqref="K128">
    <cfRule type="containsBlanks" dxfId="237" priority="17" stopIfTrue="1">
      <formula>LEN(TRIM(K128))=0</formula>
    </cfRule>
  </conditionalFormatting>
  <conditionalFormatting sqref="I131:K131">
    <cfRule type="cellIs" dxfId="236" priority="13" stopIfTrue="1" operator="lessThan">
      <formula>0</formula>
    </cfRule>
    <cfRule type="containsErrors" dxfId="235" priority="14" stopIfTrue="1">
      <formula>ISERROR(I131)</formula>
    </cfRule>
  </conditionalFormatting>
  <conditionalFormatting sqref="F138:H138">
    <cfRule type="cellIs" dxfId="234" priority="11" stopIfTrue="1" operator="lessThan">
      <formula>0</formula>
    </cfRule>
    <cfRule type="containsErrors" dxfId="233" priority="12" stopIfTrue="1">
      <formula>ISERROR(F138)</formula>
    </cfRule>
  </conditionalFormatting>
  <conditionalFormatting sqref="I138:K138">
    <cfRule type="cellIs" dxfId="232" priority="9" stopIfTrue="1" operator="lessThan">
      <formula>0</formula>
    </cfRule>
    <cfRule type="containsErrors" dxfId="231" priority="10" stopIfTrue="1">
      <formula>ISERROR(I138)</formula>
    </cfRule>
  </conditionalFormatting>
  <conditionalFormatting sqref="I139:K139">
    <cfRule type="cellIs" dxfId="230" priority="6" stopIfTrue="1" operator="lessThan">
      <formula>0</formula>
    </cfRule>
    <cfRule type="containsErrors" dxfId="229" priority="7" stopIfTrue="1">
      <formula>ISERROR(I139)</formula>
    </cfRule>
  </conditionalFormatting>
  <conditionalFormatting sqref="I139 K139">
    <cfRule type="containsBlanks" dxfId="228" priority="8" stopIfTrue="1">
      <formula>LEN(TRIM(I139))=0</formula>
    </cfRule>
  </conditionalFormatting>
  <conditionalFormatting sqref="I143:K143">
    <cfRule type="cellIs" dxfId="227" priority="1" stopIfTrue="1" operator="lessThan">
      <formula>0</formula>
    </cfRule>
    <cfRule type="containsErrors" dxfId="226" priority="2" stopIfTrue="1">
      <formula>ISERROR(I143)</formula>
    </cfRule>
  </conditionalFormatting>
  <conditionalFormatting sqref="I142:K142">
    <cfRule type="cellIs" dxfId="225" priority="4" stopIfTrue="1" operator="lessThan">
      <formula>0</formula>
    </cfRule>
    <cfRule type="containsErrors" dxfId="224" priority="5" stopIfTrue="1">
      <formula>ISERROR(I142)</formula>
    </cfRule>
  </conditionalFormatting>
  <conditionalFormatting sqref="I142">
    <cfRule type="containsBlanks" dxfId="223" priority="3" stopIfTrue="1">
      <formula>LEN(TRIM(I142))=0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66 J32:J33 J10:J11 J21:J22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#6</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30722"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30723"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30726"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30727"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30728"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30731"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30732"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30733"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30734"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30737"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30738"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30739"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30740"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30741"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30817" r:id="rId19" name="Button 97">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30818" r:id="rId20" name="Button 98">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30819" r:id="rId21" name="Button 99">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30820" r:id="rId22" name="Button 100">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30821" r:id="rId23" name="Button 101">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30822" r:id="rId24" name="Button 102">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30823" r:id="rId25" name="Button 103">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30824" r:id="rId26" name="Button 104">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30825" r:id="rId27" name="Button 105">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30826" r:id="rId28" name="Button 106">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30827" r:id="rId29" name="Button 107">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30828" r:id="rId30" name="Button 108">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30829" r:id="rId31" name="Button 109">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30830" r:id="rId32" name="Button 110">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R1184"/>
  <sheetViews>
    <sheetView zoomScaleNormal="100" workbookViewId="0">
      <selection activeCell="A143" sqref="A143:H143"/>
    </sheetView>
  </sheetViews>
  <sheetFormatPr defaultColWidth="9.109375" defaultRowHeight="14.4" x14ac:dyDescent="0.3"/>
  <cols>
    <col min="1" max="1" width="24" style="4" customWidth="1"/>
    <col min="2" max="2" width="22.5546875" style="4" customWidth="1"/>
    <col min="3" max="3" width="9.44140625" style="4" customWidth="1"/>
    <col min="4" max="4" width="10.5546875" style="4" customWidth="1"/>
    <col min="5" max="5" width="7" style="4" customWidth="1"/>
    <col min="6" max="6" width="9" style="4" customWidth="1"/>
    <col min="7" max="7" width="8.33203125" style="4" customWidth="1"/>
    <col min="8" max="8" width="5.6640625" style="4" customWidth="1"/>
    <col min="9" max="9" width="11.44140625" style="4" customWidth="1"/>
    <col min="10" max="10" width="12.33203125" style="4" customWidth="1"/>
    <col min="11" max="11" width="11.33203125" style="4" customWidth="1"/>
    <col min="12" max="16384" width="9.109375" style="4"/>
  </cols>
  <sheetData>
    <row r="1" spans="1:14" ht="69.75" customHeight="1" x14ac:dyDescent="0.6">
      <c r="A1" s="537" t="str">
        <f>'Budget Sheet Instructions'!B22</f>
        <v xml:space="preserve">Comprehensive Tribal Victim Assistance Program </v>
      </c>
      <c r="B1" s="538"/>
      <c r="C1" s="538"/>
      <c r="D1" s="538"/>
      <c r="E1" s="538"/>
      <c r="F1" s="538"/>
      <c r="G1" s="13"/>
      <c r="H1" s="535" t="s">
        <v>170</v>
      </c>
      <c r="I1" s="535"/>
      <c r="J1" s="535"/>
      <c r="K1" s="536"/>
      <c r="L1" s="14"/>
      <c r="M1" s="14"/>
      <c r="N1" s="14"/>
    </row>
    <row r="2" spans="1:14" ht="15" customHeight="1" x14ac:dyDescent="0.3">
      <c r="A2" s="552" t="s">
        <v>42</v>
      </c>
      <c r="B2" s="539"/>
      <c r="C2" s="539"/>
      <c r="D2" s="539"/>
      <c r="E2" s="539"/>
      <c r="F2" s="539"/>
      <c r="G2" s="73"/>
      <c r="H2" s="73"/>
      <c r="I2" s="67" t="str">
        <f>'Budget Sheet Instructions'!J22</f>
        <v>OVC</v>
      </c>
      <c r="J2" s="66" t="str">
        <f>'Budget Sheet Instructions'!K22</f>
        <v>16.582</v>
      </c>
      <c r="K2" s="15"/>
      <c r="L2" s="14"/>
      <c r="M2" s="14"/>
      <c r="N2" s="14"/>
    </row>
    <row r="3" spans="1:14" ht="15" customHeight="1" x14ac:dyDescent="0.3">
      <c r="A3" s="672"/>
      <c r="B3" s="540"/>
      <c r="C3" s="540"/>
      <c r="D3" s="540"/>
      <c r="E3" s="540"/>
      <c r="F3" s="540"/>
      <c r="G3" s="74"/>
      <c r="H3" s="74"/>
      <c r="I3" s="74"/>
      <c r="J3" s="74"/>
      <c r="K3" s="16"/>
      <c r="L3" s="17"/>
      <c r="M3" s="14"/>
      <c r="N3" s="14"/>
    </row>
    <row r="4" spans="1:14" ht="15" customHeight="1" x14ac:dyDescent="0.3">
      <c r="A4" s="28" t="s">
        <v>77</v>
      </c>
      <c r="B4" s="26"/>
      <c r="C4" s="26"/>
      <c r="D4" s="26"/>
      <c r="E4" s="26"/>
      <c r="F4" s="26"/>
      <c r="G4" s="26"/>
      <c r="H4" s="26"/>
      <c r="I4" s="26"/>
      <c r="J4" s="26"/>
      <c r="K4" s="27"/>
      <c r="L4" s="17"/>
      <c r="M4" s="14"/>
      <c r="N4" s="14"/>
    </row>
    <row r="5" spans="1:14" ht="15" thickBot="1" x14ac:dyDescent="0.35">
      <c r="A5" s="20" t="s">
        <v>32</v>
      </c>
      <c r="B5" s="21"/>
      <c r="C5" s="21"/>
      <c r="D5" s="21"/>
      <c r="E5" s="21"/>
      <c r="F5" s="21"/>
      <c r="G5" s="21"/>
      <c r="H5" s="21"/>
      <c r="I5" s="21"/>
      <c r="J5" s="21"/>
      <c r="K5" s="22"/>
      <c r="L5" s="17"/>
      <c r="M5" s="14"/>
      <c r="N5" s="14"/>
    </row>
    <row r="6" spans="1:14" ht="15" thickTop="1" x14ac:dyDescent="0.3">
      <c r="A6" s="449" t="s">
        <v>11</v>
      </c>
      <c r="B6" s="451"/>
      <c r="C6" s="449" t="s">
        <v>3</v>
      </c>
      <c r="D6" s="450"/>
      <c r="E6" s="450"/>
      <c r="F6" s="450"/>
      <c r="G6" s="450"/>
      <c r="H6" s="450"/>
      <c r="I6" s="450"/>
      <c r="J6" s="450"/>
      <c r="K6" s="451"/>
      <c r="L6" s="17"/>
      <c r="M6" s="14"/>
      <c r="N6" s="14"/>
    </row>
    <row r="7" spans="1:14" ht="28.5" customHeight="1" x14ac:dyDescent="0.3">
      <c r="A7" s="452" t="s">
        <v>88</v>
      </c>
      <c r="B7" s="454"/>
      <c r="C7" s="452" t="s">
        <v>74</v>
      </c>
      <c r="D7" s="453"/>
      <c r="E7" s="453"/>
      <c r="F7" s="453"/>
      <c r="G7" s="453"/>
      <c r="H7" s="453"/>
      <c r="I7" s="453"/>
      <c r="J7" s="453"/>
      <c r="K7" s="454"/>
      <c r="L7" s="17"/>
      <c r="M7" s="14"/>
      <c r="N7" s="14"/>
    </row>
    <row r="8" spans="1:14" ht="15" customHeight="1" x14ac:dyDescent="0.3">
      <c r="A8" s="492"/>
      <c r="B8" s="492"/>
      <c r="C8" s="550" t="s">
        <v>115</v>
      </c>
      <c r="D8" s="646" t="s">
        <v>22</v>
      </c>
      <c r="E8" s="646" t="s">
        <v>72</v>
      </c>
      <c r="F8" s="522" t="s">
        <v>79</v>
      </c>
      <c r="G8" s="523"/>
      <c r="H8" s="647" t="s">
        <v>78</v>
      </c>
      <c r="I8" s="647" t="s">
        <v>75</v>
      </c>
      <c r="J8" s="657" t="s">
        <v>73</v>
      </c>
      <c r="K8" s="647" t="s">
        <v>51</v>
      </c>
      <c r="L8" s="17"/>
      <c r="M8" s="14"/>
      <c r="N8" s="14"/>
    </row>
    <row r="9" spans="1:14" ht="21.75" customHeight="1" x14ac:dyDescent="0.3">
      <c r="A9" s="492"/>
      <c r="B9" s="492"/>
      <c r="C9" s="551"/>
      <c r="D9" s="646"/>
      <c r="E9" s="646"/>
      <c r="F9" s="525"/>
      <c r="G9" s="526"/>
      <c r="H9" s="647"/>
      <c r="I9" s="647"/>
      <c r="J9" s="657"/>
      <c r="K9" s="647"/>
      <c r="L9" s="17"/>
      <c r="M9" s="14"/>
      <c r="N9" s="14"/>
    </row>
    <row r="10" spans="1:14" ht="30" hidden="1" customHeight="1" x14ac:dyDescent="0.3">
      <c r="A10" s="597"/>
      <c r="B10" s="597"/>
      <c r="C10" s="112"/>
      <c r="D10" s="78"/>
      <c r="E10" s="78"/>
      <c r="F10" s="618"/>
      <c r="G10" s="619"/>
      <c r="H10" s="54"/>
      <c r="I10" s="47">
        <f>CEILING(C10*D10*F10*H10,1)</f>
        <v>0</v>
      </c>
      <c r="J10" s="77"/>
      <c r="K10" s="47">
        <f>IF(I10-J10&lt;0,0,I10-J10)</f>
        <v>0</v>
      </c>
      <c r="L10" s="29"/>
      <c r="M10" s="14"/>
      <c r="N10" s="14"/>
    </row>
    <row r="11" spans="1:14" ht="30" hidden="1" customHeight="1" x14ac:dyDescent="0.3">
      <c r="A11" s="674"/>
      <c r="B11" s="674"/>
      <c r="C11" s="114"/>
      <c r="D11" s="85"/>
      <c r="E11" s="85"/>
      <c r="F11" s="675"/>
      <c r="G11" s="676"/>
      <c r="H11" s="80"/>
      <c r="I11" s="47">
        <f>CEILING(D11*F11*H11,1)</f>
        <v>0</v>
      </c>
      <c r="J11" s="79"/>
      <c r="K11" s="47">
        <f>IF(I11-J11&lt;0,0,I11-J11)</f>
        <v>0</v>
      </c>
      <c r="L11" s="29"/>
      <c r="M11" s="14"/>
      <c r="N11" s="14"/>
    </row>
    <row r="12" spans="1:14" x14ac:dyDescent="0.3">
      <c r="A12" s="585" t="s">
        <v>53</v>
      </c>
      <c r="B12" s="585"/>
      <c r="C12" s="585"/>
      <c r="D12" s="585"/>
      <c r="E12" s="585"/>
      <c r="F12" s="585"/>
      <c r="G12" s="585"/>
      <c r="H12" s="585"/>
      <c r="I12" s="47">
        <f>SUM(I10:I11)</f>
        <v>0</v>
      </c>
      <c r="J12" s="47">
        <f>SUM(J10:J11)</f>
        <v>0</v>
      </c>
      <c r="K12" s="47">
        <f>SUM(K10:K11)</f>
        <v>0</v>
      </c>
    </row>
    <row r="13" spans="1:14" ht="22.5" customHeight="1" x14ac:dyDescent="0.3">
      <c r="A13" s="57" t="s">
        <v>21</v>
      </c>
      <c r="B13" s="75"/>
      <c r="C13" s="110"/>
      <c r="D13" s="76"/>
      <c r="E13" s="76"/>
      <c r="F13" s="76"/>
      <c r="G13" s="76"/>
      <c r="H13" s="76"/>
      <c r="I13" s="55"/>
      <c r="J13" s="55"/>
      <c r="K13" s="56"/>
    </row>
    <row r="14" spans="1:14" ht="200.1" customHeight="1" x14ac:dyDescent="0.3">
      <c r="A14" s="433"/>
      <c r="B14" s="434"/>
      <c r="C14" s="434"/>
      <c r="D14" s="434"/>
      <c r="E14" s="434"/>
      <c r="F14" s="434"/>
      <c r="G14" s="434"/>
      <c r="H14" s="434"/>
      <c r="I14" s="434"/>
      <c r="J14" s="434"/>
      <c r="K14" s="435"/>
    </row>
    <row r="15" spans="1:14" ht="16.5" hidden="1" customHeight="1" x14ac:dyDescent="0.3">
      <c r="A15" s="439"/>
      <c r="B15" s="440"/>
      <c r="C15" s="440"/>
      <c r="D15" s="440"/>
      <c r="E15" s="440"/>
      <c r="F15" s="440"/>
      <c r="G15" s="440"/>
      <c r="H15" s="440"/>
      <c r="I15" s="440"/>
      <c r="J15" s="440"/>
      <c r="K15" s="441"/>
    </row>
    <row r="16" spans="1:14" ht="15" thickBot="1" x14ac:dyDescent="0.35">
      <c r="A16" s="20" t="s">
        <v>33</v>
      </c>
      <c r="B16" s="21"/>
      <c r="C16" s="21"/>
      <c r="D16" s="21"/>
      <c r="E16" s="21"/>
      <c r="F16" s="21"/>
      <c r="G16" s="21"/>
      <c r="H16" s="21"/>
      <c r="I16" s="21"/>
      <c r="J16" s="21"/>
      <c r="K16" s="22"/>
    </row>
    <row r="17" spans="1:11" ht="15" thickTop="1" x14ac:dyDescent="0.3">
      <c r="A17" s="449" t="s">
        <v>12</v>
      </c>
      <c r="B17" s="450"/>
      <c r="C17" s="451"/>
      <c r="D17" s="677" t="s">
        <v>3</v>
      </c>
      <c r="E17" s="677"/>
      <c r="F17" s="677"/>
      <c r="G17" s="677"/>
      <c r="H17" s="677"/>
      <c r="I17" s="677"/>
      <c r="J17" s="677"/>
      <c r="K17" s="677"/>
    </row>
    <row r="18" spans="1:11" ht="28.5" customHeight="1" x14ac:dyDescent="0.3">
      <c r="A18" s="452" t="s">
        <v>23</v>
      </c>
      <c r="B18" s="453"/>
      <c r="C18" s="454"/>
      <c r="D18" s="678" t="s">
        <v>84</v>
      </c>
      <c r="E18" s="678"/>
      <c r="F18" s="678"/>
      <c r="G18" s="678"/>
      <c r="H18" s="678"/>
      <c r="I18" s="678"/>
      <c r="J18" s="678"/>
      <c r="K18" s="678"/>
    </row>
    <row r="19" spans="1:11" ht="15" customHeight="1" x14ac:dyDescent="0.3">
      <c r="A19" s="560"/>
      <c r="B19" s="561"/>
      <c r="C19" s="562"/>
      <c r="D19" s="646" t="s">
        <v>96</v>
      </c>
      <c r="E19" s="646"/>
      <c r="F19" s="647" t="s">
        <v>72</v>
      </c>
      <c r="G19" s="647"/>
      <c r="H19" s="647"/>
      <c r="I19" s="647" t="s">
        <v>75</v>
      </c>
      <c r="J19" s="657" t="s">
        <v>73</v>
      </c>
      <c r="K19" s="647" t="s">
        <v>51</v>
      </c>
    </row>
    <row r="20" spans="1:11" ht="20.25" customHeight="1" x14ac:dyDescent="0.3">
      <c r="A20" s="563"/>
      <c r="B20" s="564"/>
      <c r="C20" s="565"/>
      <c r="D20" s="646"/>
      <c r="E20" s="646"/>
      <c r="F20" s="647"/>
      <c r="G20" s="647"/>
      <c r="H20" s="647"/>
      <c r="I20" s="647"/>
      <c r="J20" s="657"/>
      <c r="K20" s="647"/>
    </row>
    <row r="21" spans="1:11" ht="30" hidden="1" customHeight="1" x14ac:dyDescent="0.3">
      <c r="A21" s="620"/>
      <c r="B21" s="621"/>
      <c r="C21" s="622"/>
      <c r="D21" s="534"/>
      <c r="E21" s="534"/>
      <c r="F21" s="623"/>
      <c r="G21" s="623"/>
      <c r="H21" s="623"/>
      <c r="I21" s="47">
        <f>CEILING(D21*F21,1)</f>
        <v>0</v>
      </c>
      <c r="J21" s="77"/>
      <c r="K21" s="47">
        <f>IF(I21-J21&lt;0,0,I21-J21)</f>
        <v>0</v>
      </c>
    </row>
    <row r="22" spans="1:11" ht="30" hidden="1" customHeight="1" x14ac:dyDescent="0.3">
      <c r="A22" s="489"/>
      <c r="B22" s="491"/>
      <c r="C22" s="109"/>
      <c r="D22" s="667"/>
      <c r="E22" s="667"/>
      <c r="F22" s="668"/>
      <c r="G22" s="668"/>
      <c r="H22" s="668"/>
      <c r="I22" s="47">
        <f>CEILING(D22*F22,1)</f>
        <v>0</v>
      </c>
      <c r="J22" s="79"/>
      <c r="K22" s="47">
        <f>IF(I22-J22&lt;0,0,I22-J22)</f>
        <v>0</v>
      </c>
    </row>
    <row r="23" spans="1:11" x14ac:dyDescent="0.3">
      <c r="A23" s="474" t="s">
        <v>20</v>
      </c>
      <c r="B23" s="475"/>
      <c r="C23" s="475"/>
      <c r="D23" s="475"/>
      <c r="E23" s="475"/>
      <c r="F23" s="475"/>
      <c r="G23" s="475"/>
      <c r="H23" s="476"/>
      <c r="I23" s="47">
        <f>SUM(I21:I22)</f>
        <v>0</v>
      </c>
      <c r="J23" s="47">
        <f>SUM(J21:J22)</f>
        <v>0</v>
      </c>
      <c r="K23" s="47">
        <f>SUM(K21:K22)</f>
        <v>0</v>
      </c>
    </row>
    <row r="24" spans="1:11" ht="22.5" customHeight="1" x14ac:dyDescent="0.3">
      <c r="A24" s="57" t="s">
        <v>21</v>
      </c>
      <c r="B24" s="75"/>
      <c r="C24" s="110"/>
      <c r="D24" s="76"/>
      <c r="E24" s="76"/>
      <c r="F24" s="76"/>
      <c r="G24" s="76"/>
      <c r="H24" s="76"/>
      <c r="I24" s="55"/>
      <c r="J24" s="55"/>
      <c r="K24" s="56"/>
    </row>
    <row r="25" spans="1:11" ht="200.1" customHeight="1" x14ac:dyDescent="0.3">
      <c r="A25" s="433"/>
      <c r="B25" s="434"/>
      <c r="C25" s="434"/>
      <c r="D25" s="434"/>
      <c r="E25" s="434"/>
      <c r="F25" s="434"/>
      <c r="G25" s="434"/>
      <c r="H25" s="434"/>
      <c r="I25" s="434"/>
      <c r="J25" s="434"/>
      <c r="K25" s="435"/>
    </row>
    <row r="26" spans="1:11" ht="16.5" hidden="1" customHeight="1" x14ac:dyDescent="0.3">
      <c r="A26" s="439"/>
      <c r="B26" s="440"/>
      <c r="C26" s="440"/>
      <c r="D26" s="440"/>
      <c r="E26" s="440"/>
      <c r="F26" s="440"/>
      <c r="G26" s="440"/>
      <c r="H26" s="440"/>
      <c r="I26" s="440"/>
      <c r="J26" s="440"/>
      <c r="K26" s="441"/>
    </row>
    <row r="27" spans="1:11" ht="41.25" customHeight="1" thickBot="1" x14ac:dyDescent="0.35">
      <c r="A27" s="20" t="s">
        <v>34</v>
      </c>
      <c r="B27" s="695" t="s">
        <v>288</v>
      </c>
      <c r="C27" s="697"/>
      <c r="D27" s="697"/>
      <c r="E27" s="697"/>
      <c r="F27" s="697"/>
      <c r="G27" s="697"/>
      <c r="H27" s="697"/>
      <c r="I27" s="697"/>
      <c r="J27" s="697"/>
      <c r="K27" s="698"/>
    </row>
    <row r="28" spans="1:11" ht="15" thickTop="1" x14ac:dyDescent="0.3">
      <c r="A28" s="18" t="s">
        <v>13</v>
      </c>
      <c r="B28" s="477" t="s">
        <v>14</v>
      </c>
      <c r="C28" s="479"/>
      <c r="D28" s="477" t="s">
        <v>15</v>
      </c>
      <c r="E28" s="479"/>
      <c r="F28" s="669" t="s">
        <v>3</v>
      </c>
      <c r="G28" s="670"/>
      <c r="H28" s="670"/>
      <c r="I28" s="670"/>
      <c r="J28" s="670"/>
      <c r="K28" s="671"/>
    </row>
    <row r="29" spans="1:11" ht="47.25" customHeight="1" x14ac:dyDescent="0.3">
      <c r="A29" s="72" t="s">
        <v>24</v>
      </c>
      <c r="B29" s="452" t="s">
        <v>85</v>
      </c>
      <c r="C29" s="454"/>
      <c r="D29" s="452" t="s">
        <v>25</v>
      </c>
      <c r="E29" s="454"/>
      <c r="F29" s="452" t="s">
        <v>28</v>
      </c>
      <c r="G29" s="453"/>
      <c r="H29" s="453"/>
      <c r="I29" s="453"/>
      <c r="J29" s="453"/>
      <c r="K29" s="454"/>
    </row>
    <row r="30" spans="1:11" ht="15" customHeight="1" x14ac:dyDescent="0.3">
      <c r="A30" s="560"/>
      <c r="B30" s="561"/>
      <c r="C30" s="561"/>
      <c r="D30" s="561"/>
      <c r="E30" s="562"/>
      <c r="F30" s="647" t="s">
        <v>26</v>
      </c>
      <c r="G30" s="657" t="s">
        <v>71</v>
      </c>
      <c r="H30" s="647" t="s">
        <v>27</v>
      </c>
      <c r="I30" s="647" t="s">
        <v>75</v>
      </c>
      <c r="J30" s="657" t="s">
        <v>73</v>
      </c>
      <c r="K30" s="647" t="s">
        <v>51</v>
      </c>
    </row>
    <row r="31" spans="1:11" s="19" customFormat="1" ht="33.75" customHeight="1" x14ac:dyDescent="0.3">
      <c r="A31" s="563"/>
      <c r="B31" s="564"/>
      <c r="C31" s="564"/>
      <c r="D31" s="564"/>
      <c r="E31" s="565"/>
      <c r="F31" s="647"/>
      <c r="G31" s="657"/>
      <c r="H31" s="647"/>
      <c r="I31" s="647"/>
      <c r="J31" s="657"/>
      <c r="K31" s="647"/>
    </row>
    <row r="32" spans="1:11" s="19" customFormat="1" ht="45" hidden="1" customHeight="1" x14ac:dyDescent="0.3">
      <c r="A32" s="48"/>
      <c r="B32" s="624"/>
      <c r="C32" s="625"/>
      <c r="D32" s="460"/>
      <c r="E32" s="460"/>
      <c r="F32" s="78"/>
      <c r="G32" s="71"/>
      <c r="H32" s="49"/>
      <c r="I32" s="47">
        <f>CEILING(F32*G32*H32,1)</f>
        <v>0</v>
      </c>
      <c r="J32" s="77"/>
      <c r="K32" s="47">
        <f>IF(I32-J32&lt;0,0,I32-J32)</f>
        <v>0</v>
      </c>
    </row>
    <row r="33" spans="1:11" s="19" customFormat="1" ht="45" hidden="1" customHeight="1" x14ac:dyDescent="0.3">
      <c r="A33" s="81"/>
      <c r="B33" s="82"/>
      <c r="C33" s="108"/>
      <c r="D33" s="673"/>
      <c r="E33" s="673"/>
      <c r="F33" s="85"/>
      <c r="G33" s="83"/>
      <c r="H33" s="84"/>
      <c r="I33" s="47">
        <f>CEILING(F33*G33*H33,1)</f>
        <v>0</v>
      </c>
      <c r="J33" s="79"/>
      <c r="K33" s="47">
        <f>IF(I33-J33&lt;0,0,I33-J33)</f>
        <v>0</v>
      </c>
    </row>
    <row r="34" spans="1:11" x14ac:dyDescent="0.3">
      <c r="A34" s="474" t="s">
        <v>20</v>
      </c>
      <c r="B34" s="475"/>
      <c r="C34" s="475"/>
      <c r="D34" s="475"/>
      <c r="E34" s="475"/>
      <c r="F34" s="475"/>
      <c r="G34" s="475"/>
      <c r="H34" s="476"/>
      <c r="I34" s="47">
        <f>SUM(I32:I33)</f>
        <v>0</v>
      </c>
      <c r="J34" s="47">
        <f>SUM(J32:J33)</f>
        <v>0</v>
      </c>
      <c r="K34" s="47">
        <f>SUM(K32:K33)</f>
        <v>0</v>
      </c>
    </row>
    <row r="35" spans="1:11" ht="22.5" customHeight="1" x14ac:dyDescent="0.3">
      <c r="A35" s="57" t="s">
        <v>21</v>
      </c>
      <c r="B35" s="75"/>
      <c r="C35" s="110"/>
      <c r="D35" s="76"/>
      <c r="E35" s="76"/>
      <c r="F35" s="76"/>
      <c r="G35" s="76"/>
      <c r="H35" s="76"/>
      <c r="I35" s="55"/>
      <c r="J35" s="55"/>
      <c r="K35" s="56"/>
    </row>
    <row r="36" spans="1:11" ht="200.1" customHeight="1" x14ac:dyDescent="0.3">
      <c r="A36" s="433"/>
      <c r="B36" s="434"/>
      <c r="C36" s="434"/>
      <c r="D36" s="434"/>
      <c r="E36" s="434"/>
      <c r="F36" s="434"/>
      <c r="G36" s="434"/>
      <c r="H36" s="434"/>
      <c r="I36" s="434"/>
      <c r="J36" s="434"/>
      <c r="K36" s="435"/>
    </row>
    <row r="37" spans="1:11" ht="16.5" hidden="1" customHeight="1" x14ac:dyDescent="0.3">
      <c r="A37" s="439"/>
      <c r="B37" s="440"/>
      <c r="C37" s="440"/>
      <c r="D37" s="440"/>
      <c r="E37" s="440"/>
      <c r="F37" s="440"/>
      <c r="G37" s="440"/>
      <c r="H37" s="440"/>
      <c r="I37" s="440"/>
      <c r="J37" s="440"/>
      <c r="K37" s="441"/>
    </row>
    <row r="38" spans="1:11" ht="15" thickBot="1" x14ac:dyDescent="0.35">
      <c r="A38" s="20" t="s">
        <v>35</v>
      </c>
      <c r="B38" s="21"/>
      <c r="C38" s="21"/>
      <c r="D38" s="21"/>
      <c r="E38" s="21"/>
      <c r="F38" s="21"/>
      <c r="G38" s="21"/>
      <c r="H38" s="21"/>
      <c r="I38" s="21"/>
      <c r="J38" s="21"/>
      <c r="K38" s="22"/>
    </row>
    <row r="39" spans="1:11" ht="15" thickTop="1" x14ac:dyDescent="0.3">
      <c r="A39" s="449" t="s">
        <v>18</v>
      </c>
      <c r="B39" s="450"/>
      <c r="C39" s="451"/>
      <c r="D39" s="658" t="s">
        <v>3</v>
      </c>
      <c r="E39" s="659"/>
      <c r="F39" s="659"/>
      <c r="G39" s="659"/>
      <c r="H39" s="659"/>
      <c r="I39" s="659"/>
      <c r="J39" s="659"/>
      <c r="K39" s="660"/>
    </row>
    <row r="40" spans="1:11" ht="30" customHeight="1" x14ac:dyDescent="0.3">
      <c r="A40" s="452" t="s">
        <v>29</v>
      </c>
      <c r="B40" s="453"/>
      <c r="C40" s="454"/>
      <c r="D40" s="452" t="s">
        <v>30</v>
      </c>
      <c r="E40" s="453"/>
      <c r="F40" s="453"/>
      <c r="G40" s="453"/>
      <c r="H40" s="453"/>
      <c r="I40" s="453"/>
      <c r="J40" s="453"/>
      <c r="K40" s="454"/>
    </row>
    <row r="41" spans="1:11" ht="15" customHeight="1" x14ac:dyDescent="0.3">
      <c r="A41" s="560"/>
      <c r="B41" s="561"/>
      <c r="C41" s="562"/>
      <c r="D41" s="646" t="s">
        <v>31</v>
      </c>
      <c r="E41" s="646"/>
      <c r="F41" s="647" t="s">
        <v>26</v>
      </c>
      <c r="G41" s="647"/>
      <c r="H41" s="647"/>
      <c r="I41" s="647" t="s">
        <v>75</v>
      </c>
      <c r="J41" s="657" t="s">
        <v>73</v>
      </c>
      <c r="K41" s="647" t="s">
        <v>51</v>
      </c>
    </row>
    <row r="42" spans="1:11" x14ac:dyDescent="0.3">
      <c r="A42" s="563"/>
      <c r="B42" s="564"/>
      <c r="C42" s="565"/>
      <c r="D42" s="646"/>
      <c r="E42" s="646"/>
      <c r="F42" s="647"/>
      <c r="G42" s="647"/>
      <c r="H42" s="647"/>
      <c r="I42" s="647"/>
      <c r="J42" s="657"/>
      <c r="K42" s="647"/>
    </row>
    <row r="43" spans="1:11" ht="45.75" hidden="1" customHeight="1" x14ac:dyDescent="0.3">
      <c r="A43" s="511"/>
      <c r="B43" s="512"/>
      <c r="C43" s="513"/>
      <c r="D43" s="586"/>
      <c r="E43" s="586"/>
      <c r="F43" s="534"/>
      <c r="G43" s="534"/>
      <c r="H43" s="534"/>
      <c r="I43" s="47">
        <f>CEILING(D43*F43,1)</f>
        <v>0</v>
      </c>
      <c r="J43" s="77"/>
      <c r="K43" s="47">
        <f>IF(I43-J43&lt;0,0,I43-J43)</f>
        <v>0</v>
      </c>
    </row>
    <row r="44" spans="1:11" ht="45.75" hidden="1" customHeight="1" x14ac:dyDescent="0.3">
      <c r="A44" s="665"/>
      <c r="B44" s="666"/>
      <c r="C44" s="111"/>
      <c r="D44" s="663"/>
      <c r="E44" s="663"/>
      <c r="F44" s="667"/>
      <c r="G44" s="667"/>
      <c r="H44" s="667"/>
      <c r="I44" s="47">
        <f>CEILING(D44*F44,1)</f>
        <v>0</v>
      </c>
      <c r="J44" s="79"/>
      <c r="K44" s="47">
        <f>IF(I44-J44&lt;0,0,I44-J44)</f>
        <v>0</v>
      </c>
    </row>
    <row r="45" spans="1:11" x14ac:dyDescent="0.3">
      <c r="A45" s="474" t="s">
        <v>20</v>
      </c>
      <c r="B45" s="475"/>
      <c r="C45" s="475"/>
      <c r="D45" s="475"/>
      <c r="E45" s="475"/>
      <c r="F45" s="475"/>
      <c r="G45" s="475"/>
      <c r="H45" s="476"/>
      <c r="I45" s="47">
        <f>SUM(I43:I44)</f>
        <v>0</v>
      </c>
      <c r="J45" s="47">
        <f>SUM(J43:J44)</f>
        <v>0</v>
      </c>
      <c r="K45" s="47">
        <f>SUM(K43:K44)</f>
        <v>0</v>
      </c>
    </row>
    <row r="46" spans="1:11" ht="22.5" customHeight="1" x14ac:dyDescent="0.3">
      <c r="A46" s="57" t="s">
        <v>21</v>
      </c>
      <c r="B46" s="75"/>
      <c r="C46" s="110"/>
      <c r="D46" s="76"/>
      <c r="E46" s="76"/>
      <c r="F46" s="76"/>
      <c r="G46" s="76"/>
      <c r="H46" s="76"/>
      <c r="I46" s="55"/>
      <c r="J46" s="55"/>
      <c r="K46" s="56"/>
    </row>
    <row r="47" spans="1:11" ht="200.1" customHeight="1" x14ac:dyDescent="0.3">
      <c r="A47" s="433"/>
      <c r="B47" s="434"/>
      <c r="C47" s="434"/>
      <c r="D47" s="434"/>
      <c r="E47" s="434"/>
      <c r="F47" s="434"/>
      <c r="G47" s="434"/>
      <c r="H47" s="434"/>
      <c r="I47" s="434"/>
      <c r="J47" s="434"/>
      <c r="K47" s="435"/>
    </row>
    <row r="48" spans="1:11" ht="16.5" hidden="1" customHeight="1" x14ac:dyDescent="0.3">
      <c r="A48" s="439"/>
      <c r="B48" s="440"/>
      <c r="C48" s="440"/>
      <c r="D48" s="440"/>
      <c r="E48" s="440"/>
      <c r="F48" s="440"/>
      <c r="G48" s="440"/>
      <c r="H48" s="440"/>
      <c r="I48" s="440"/>
      <c r="J48" s="440"/>
      <c r="K48" s="441"/>
    </row>
    <row r="49" spans="1:11" ht="15" thickBot="1" x14ac:dyDescent="0.35">
      <c r="A49" s="20" t="s">
        <v>37</v>
      </c>
      <c r="B49" s="21"/>
      <c r="C49" s="21"/>
      <c r="D49" s="21"/>
      <c r="E49" s="21"/>
      <c r="F49" s="21"/>
      <c r="G49" s="21"/>
      <c r="H49" s="21"/>
      <c r="I49" s="21"/>
      <c r="J49" s="21"/>
      <c r="K49" s="22"/>
    </row>
    <row r="50" spans="1:11" ht="15" thickTop="1" x14ac:dyDescent="0.3">
      <c r="A50" s="449" t="s">
        <v>16</v>
      </c>
      <c r="B50" s="450"/>
      <c r="C50" s="451"/>
      <c r="D50" s="658" t="s">
        <v>3</v>
      </c>
      <c r="E50" s="659"/>
      <c r="F50" s="659"/>
      <c r="G50" s="659"/>
      <c r="H50" s="659"/>
      <c r="I50" s="659"/>
      <c r="J50" s="659"/>
      <c r="K50" s="660"/>
    </row>
    <row r="51" spans="1:11" ht="28.5" customHeight="1" x14ac:dyDescent="0.3">
      <c r="A51" s="452" t="s">
        <v>36</v>
      </c>
      <c r="B51" s="453"/>
      <c r="C51" s="454"/>
      <c r="D51" s="452" t="s">
        <v>38</v>
      </c>
      <c r="E51" s="453"/>
      <c r="F51" s="453"/>
      <c r="G51" s="453"/>
      <c r="H51" s="453"/>
      <c r="I51" s="453"/>
      <c r="J51" s="453"/>
      <c r="K51" s="454"/>
    </row>
    <row r="52" spans="1:11" ht="15" customHeight="1" x14ac:dyDescent="0.3">
      <c r="A52" s="560"/>
      <c r="B52" s="561"/>
      <c r="C52" s="562"/>
      <c r="D52" s="646" t="s">
        <v>31</v>
      </c>
      <c r="E52" s="646"/>
      <c r="F52" s="647" t="s">
        <v>26</v>
      </c>
      <c r="G52" s="647"/>
      <c r="H52" s="647"/>
      <c r="I52" s="647" t="s">
        <v>75</v>
      </c>
      <c r="J52" s="657" t="s">
        <v>73</v>
      </c>
      <c r="K52" s="647" t="s">
        <v>51</v>
      </c>
    </row>
    <row r="53" spans="1:11" x14ac:dyDescent="0.3">
      <c r="A53" s="563"/>
      <c r="B53" s="564"/>
      <c r="C53" s="565"/>
      <c r="D53" s="646"/>
      <c r="E53" s="646"/>
      <c r="F53" s="647"/>
      <c r="G53" s="647"/>
      <c r="H53" s="647"/>
      <c r="I53" s="647"/>
      <c r="J53" s="657"/>
      <c r="K53" s="647"/>
    </row>
    <row r="54" spans="1:11" ht="30" hidden="1" customHeight="1" x14ac:dyDescent="0.3">
      <c r="A54" s="620"/>
      <c r="B54" s="621"/>
      <c r="C54" s="622"/>
      <c r="D54" s="586"/>
      <c r="E54" s="586"/>
      <c r="F54" s="559"/>
      <c r="G54" s="559"/>
      <c r="H54" s="559"/>
      <c r="I54" s="47">
        <f>CEILING(D54*F54,1)</f>
        <v>0</v>
      </c>
      <c r="J54" s="77"/>
      <c r="K54" s="47">
        <f>IF(I54-J54&lt;0,0,I54-J54)</f>
        <v>0</v>
      </c>
    </row>
    <row r="55" spans="1:11" ht="30" hidden="1" customHeight="1" x14ac:dyDescent="0.3">
      <c r="A55" s="489"/>
      <c r="B55" s="491"/>
      <c r="C55" s="109"/>
      <c r="D55" s="663"/>
      <c r="E55" s="663"/>
      <c r="F55" s="664"/>
      <c r="G55" s="664"/>
      <c r="H55" s="664"/>
      <c r="I55" s="47">
        <f>CEILING(D55*F55,1)</f>
        <v>0</v>
      </c>
      <c r="J55" s="79"/>
      <c r="K55" s="47">
        <f>IF(I55-J55&lt;0,0,I55-J55)</f>
        <v>0</v>
      </c>
    </row>
    <row r="56" spans="1:11" x14ac:dyDescent="0.3">
      <c r="A56" s="474" t="s">
        <v>20</v>
      </c>
      <c r="B56" s="475"/>
      <c r="C56" s="475"/>
      <c r="D56" s="475"/>
      <c r="E56" s="475"/>
      <c r="F56" s="475"/>
      <c r="G56" s="475"/>
      <c r="H56" s="476"/>
      <c r="I56" s="47">
        <f>SUM(I54:I55)</f>
        <v>0</v>
      </c>
      <c r="J56" s="47">
        <f>SUM(J54:J55)</f>
        <v>0</v>
      </c>
      <c r="K56" s="47">
        <f>SUM(K54:K55)</f>
        <v>0</v>
      </c>
    </row>
    <row r="57" spans="1:11" ht="22.5" customHeight="1" x14ac:dyDescent="0.3">
      <c r="A57" s="57" t="s">
        <v>21</v>
      </c>
      <c r="B57" s="75"/>
      <c r="C57" s="110"/>
      <c r="D57" s="76"/>
      <c r="E57" s="76"/>
      <c r="F57" s="76"/>
      <c r="G57" s="76"/>
      <c r="H57" s="76"/>
      <c r="I57" s="55"/>
      <c r="J57" s="55"/>
      <c r="K57" s="56"/>
    </row>
    <row r="58" spans="1:11" ht="200.1" customHeight="1" x14ac:dyDescent="0.3">
      <c r="A58" s="433"/>
      <c r="B58" s="434"/>
      <c r="C58" s="434"/>
      <c r="D58" s="434"/>
      <c r="E58" s="434"/>
      <c r="F58" s="434"/>
      <c r="G58" s="434"/>
      <c r="H58" s="434"/>
      <c r="I58" s="434"/>
      <c r="J58" s="434"/>
      <c r="K58" s="435"/>
    </row>
    <row r="59" spans="1:11" ht="16.5" hidden="1" customHeight="1" x14ac:dyDescent="0.3">
      <c r="A59" s="439"/>
      <c r="B59" s="440"/>
      <c r="C59" s="440"/>
      <c r="D59" s="440"/>
      <c r="E59" s="440"/>
      <c r="F59" s="440"/>
      <c r="G59" s="440"/>
      <c r="H59" s="440"/>
      <c r="I59" s="440"/>
      <c r="J59" s="440"/>
      <c r="K59" s="441"/>
    </row>
    <row r="60" spans="1:11" ht="15" thickBot="1" x14ac:dyDescent="0.35">
      <c r="A60" s="20" t="s">
        <v>39</v>
      </c>
      <c r="B60" s="21"/>
      <c r="C60" s="21"/>
      <c r="D60" s="21"/>
      <c r="E60" s="21"/>
      <c r="F60" s="21"/>
      <c r="G60" s="21"/>
      <c r="H60" s="21"/>
      <c r="I60" s="21"/>
      <c r="J60" s="21"/>
      <c r="K60" s="22"/>
    </row>
    <row r="61" spans="1:11" ht="15" thickTop="1" x14ac:dyDescent="0.3">
      <c r="A61" s="449" t="s">
        <v>17</v>
      </c>
      <c r="B61" s="450"/>
      <c r="C61" s="451"/>
      <c r="D61" s="658" t="s">
        <v>3</v>
      </c>
      <c r="E61" s="659"/>
      <c r="F61" s="659"/>
      <c r="G61" s="659"/>
      <c r="H61" s="659"/>
      <c r="I61" s="659"/>
      <c r="J61" s="659"/>
      <c r="K61" s="660"/>
    </row>
    <row r="62" spans="1:11" ht="28.5" customHeight="1" x14ac:dyDescent="0.3">
      <c r="A62" s="452" t="s">
        <v>86</v>
      </c>
      <c r="B62" s="453"/>
      <c r="C62" s="454"/>
      <c r="D62" s="469" t="s">
        <v>40</v>
      </c>
      <c r="E62" s="470"/>
      <c r="F62" s="470"/>
      <c r="G62" s="470"/>
      <c r="H62" s="470"/>
      <c r="I62" s="470"/>
      <c r="J62" s="470"/>
      <c r="K62" s="471"/>
    </row>
    <row r="63" spans="1:11" ht="15" customHeight="1" x14ac:dyDescent="0.3">
      <c r="A63" s="560"/>
      <c r="B63" s="561"/>
      <c r="C63" s="562"/>
      <c r="D63" s="646" t="s">
        <v>31</v>
      </c>
      <c r="E63" s="646"/>
      <c r="F63" s="647" t="s">
        <v>26</v>
      </c>
      <c r="G63" s="647"/>
      <c r="H63" s="647"/>
      <c r="I63" s="647" t="s">
        <v>75</v>
      </c>
      <c r="J63" s="657" t="s">
        <v>73</v>
      </c>
      <c r="K63" s="647" t="s">
        <v>51</v>
      </c>
    </row>
    <row r="64" spans="1:11" x14ac:dyDescent="0.3">
      <c r="A64" s="563"/>
      <c r="B64" s="564"/>
      <c r="C64" s="565"/>
      <c r="D64" s="646"/>
      <c r="E64" s="646"/>
      <c r="F64" s="647"/>
      <c r="G64" s="647"/>
      <c r="H64" s="647"/>
      <c r="I64" s="647"/>
      <c r="J64" s="657"/>
      <c r="K64" s="647"/>
    </row>
    <row r="65" spans="1:18" ht="30" hidden="1" customHeight="1" x14ac:dyDescent="0.3">
      <c r="A65" s="654"/>
      <c r="B65" s="655"/>
      <c r="C65" s="656"/>
      <c r="D65" s="661"/>
      <c r="E65" s="661"/>
      <c r="F65" s="662"/>
      <c r="G65" s="662"/>
      <c r="H65" s="662"/>
      <c r="I65" s="47">
        <f>CEILING(D65*F65,1)</f>
        <v>0</v>
      </c>
      <c r="J65" s="77"/>
      <c r="K65" s="47">
        <f>IF(I65-J65&lt;0,0,I65-J65)</f>
        <v>0</v>
      </c>
    </row>
    <row r="66" spans="1:18" ht="30" customHeight="1" x14ac:dyDescent="0.3">
      <c r="A66" s="654" t="s">
        <v>55</v>
      </c>
      <c r="B66" s="655"/>
      <c r="C66" s="656"/>
      <c r="D66" s="661"/>
      <c r="E66" s="661"/>
      <c r="F66" s="662"/>
      <c r="G66" s="662"/>
      <c r="H66" s="662"/>
      <c r="I66" s="47">
        <f>CEILING(D66*F66,1)</f>
        <v>0</v>
      </c>
      <c r="J66" s="79"/>
      <c r="K66" s="47">
        <f>IF(I66-J66&lt;0,0,I66-J66)</f>
        <v>0</v>
      </c>
    </row>
    <row r="67" spans="1:18" x14ac:dyDescent="0.3">
      <c r="A67" s="474" t="s">
        <v>20</v>
      </c>
      <c r="B67" s="475"/>
      <c r="C67" s="475"/>
      <c r="D67" s="475"/>
      <c r="E67" s="475"/>
      <c r="F67" s="475"/>
      <c r="G67" s="475"/>
      <c r="H67" s="476"/>
      <c r="I67" s="47">
        <f>SUM(I65:I66)</f>
        <v>0</v>
      </c>
      <c r="J67" s="47">
        <f>SUM(J65:J66)</f>
        <v>0</v>
      </c>
      <c r="K67" s="47">
        <f>SUM(K65:K66)</f>
        <v>0</v>
      </c>
    </row>
    <row r="68" spans="1:18" ht="22.5" customHeight="1" x14ac:dyDescent="0.3">
      <c r="A68" s="57" t="s">
        <v>21</v>
      </c>
      <c r="B68" s="75"/>
      <c r="C68" s="110"/>
      <c r="D68" s="76"/>
      <c r="E68" s="76"/>
      <c r="F68" s="76"/>
      <c r="G68" s="76"/>
      <c r="H68" s="76"/>
      <c r="I68" s="55"/>
      <c r="J68" s="55"/>
      <c r="K68" s="56"/>
    </row>
    <row r="69" spans="1:18" ht="200.1" customHeight="1" x14ac:dyDescent="0.3">
      <c r="A69" s="639"/>
      <c r="B69" s="640"/>
      <c r="C69" s="640"/>
      <c r="D69" s="640"/>
      <c r="E69" s="640"/>
      <c r="F69" s="640"/>
      <c r="G69" s="640"/>
      <c r="H69" s="640"/>
      <c r="I69" s="640"/>
      <c r="J69" s="640"/>
      <c r="K69" s="641"/>
    </row>
    <row r="70" spans="1:18" ht="16.5" hidden="1" customHeight="1" x14ac:dyDescent="0.3">
      <c r="A70" s="642"/>
      <c r="B70" s="643"/>
      <c r="C70" s="643"/>
      <c r="D70" s="643"/>
      <c r="E70" s="643"/>
      <c r="F70" s="643"/>
      <c r="G70" s="643"/>
      <c r="H70" s="643"/>
      <c r="I70" s="643"/>
      <c r="J70" s="643"/>
      <c r="K70" s="644"/>
    </row>
    <row r="71" spans="1:18" ht="15" thickBot="1" x14ac:dyDescent="0.35">
      <c r="A71" s="298" t="s">
        <v>291</v>
      </c>
      <c r="B71" s="299"/>
      <c r="C71" s="299"/>
      <c r="D71" s="299"/>
      <c r="E71" s="299"/>
      <c r="F71" s="299"/>
      <c r="G71" s="299"/>
      <c r="H71" s="299"/>
      <c r="I71" s="299"/>
      <c r="J71" s="299"/>
      <c r="K71" s="22"/>
      <c r="L71" s="187"/>
      <c r="M71" s="187"/>
      <c r="N71" s="166"/>
      <c r="O71" s="166"/>
    </row>
    <row r="72" spans="1:18" ht="15" thickTop="1" x14ac:dyDescent="0.3">
      <c r="A72" s="645" t="s">
        <v>292</v>
      </c>
      <c r="B72" s="645"/>
      <c r="C72" s="645"/>
      <c r="D72" s="645"/>
      <c r="E72" s="645"/>
      <c r="F72" s="645"/>
      <c r="G72" s="645"/>
      <c r="H72" s="645"/>
      <c r="I72" s="645"/>
      <c r="J72" s="645"/>
      <c r="K72" s="645"/>
      <c r="L72" s="187"/>
      <c r="M72" s="187"/>
      <c r="N72" s="166"/>
      <c r="O72" s="166"/>
    </row>
    <row r="73" spans="1:18" ht="26.25" customHeight="1" x14ac:dyDescent="0.3">
      <c r="A73" s="626" t="s">
        <v>293</v>
      </c>
      <c r="B73" s="626"/>
      <c r="C73" s="626"/>
      <c r="D73" s="626"/>
      <c r="E73" s="626"/>
      <c r="F73" s="626"/>
      <c r="G73" s="626"/>
      <c r="H73" s="626"/>
      <c r="I73" s="626"/>
      <c r="J73" s="626"/>
      <c r="K73" s="626"/>
      <c r="L73" s="187"/>
      <c r="M73" s="187"/>
      <c r="N73" s="166"/>
      <c r="O73" s="166"/>
    </row>
    <row r="74" spans="1:18" x14ac:dyDescent="0.3">
      <c r="A74" s="576" t="s">
        <v>19</v>
      </c>
      <c r="B74" s="577"/>
      <c r="C74" s="578"/>
      <c r="D74" s="627" t="s">
        <v>294</v>
      </c>
      <c r="E74" s="627"/>
      <c r="F74" s="627"/>
      <c r="G74" s="627" t="s">
        <v>297</v>
      </c>
      <c r="H74" s="627"/>
      <c r="I74" s="627" t="s">
        <v>3</v>
      </c>
      <c r="J74" s="627"/>
      <c r="K74" s="627"/>
      <c r="L74" s="187"/>
      <c r="M74" s="166"/>
      <c r="N74" s="166"/>
    </row>
    <row r="75" spans="1:18" ht="88.2" customHeight="1" x14ac:dyDescent="0.3">
      <c r="A75" s="579" t="s">
        <v>296</v>
      </c>
      <c r="B75" s="580"/>
      <c r="C75" s="581"/>
      <c r="D75" s="626" t="s">
        <v>295</v>
      </c>
      <c r="E75" s="626"/>
      <c r="F75" s="626"/>
      <c r="G75" s="626" t="s">
        <v>298</v>
      </c>
      <c r="H75" s="626"/>
      <c r="I75" s="626" t="s">
        <v>223</v>
      </c>
      <c r="J75" s="626"/>
      <c r="K75" s="626"/>
      <c r="L75" s="187"/>
      <c r="M75" s="166"/>
      <c r="N75" s="166"/>
    </row>
    <row r="76" spans="1:18" ht="15" customHeight="1" x14ac:dyDescent="0.3">
      <c r="A76" s="311"/>
      <c r="B76" s="312"/>
      <c r="C76" s="312"/>
      <c r="D76" s="312"/>
      <c r="E76" s="312"/>
      <c r="F76" s="312"/>
      <c r="G76" s="312"/>
      <c r="H76" s="312"/>
      <c r="I76" s="458" t="s">
        <v>75</v>
      </c>
      <c r="J76" s="465" t="s">
        <v>73</v>
      </c>
      <c r="K76" s="458" t="s">
        <v>51</v>
      </c>
      <c r="O76" s="187"/>
      <c r="P76" s="187"/>
      <c r="Q76" s="166"/>
      <c r="R76" s="166"/>
    </row>
    <row r="77" spans="1:18" x14ac:dyDescent="0.3">
      <c r="A77" s="313"/>
      <c r="B77" s="314"/>
      <c r="C77" s="314"/>
      <c r="D77" s="314"/>
      <c r="E77" s="314"/>
      <c r="F77" s="314"/>
      <c r="G77" s="314"/>
      <c r="H77" s="314"/>
      <c r="I77" s="459"/>
      <c r="J77" s="466"/>
      <c r="K77" s="459"/>
      <c r="O77" s="187"/>
      <c r="P77" s="187"/>
      <c r="Q77" s="166"/>
      <c r="R77" s="166"/>
    </row>
    <row r="78" spans="1:18" ht="30" hidden="1" customHeight="1" x14ac:dyDescent="0.3">
      <c r="A78" s="511"/>
      <c r="B78" s="512"/>
      <c r="C78" s="513"/>
      <c r="D78" s="511"/>
      <c r="E78" s="512"/>
      <c r="F78" s="512"/>
      <c r="G78" s="513"/>
      <c r="H78" s="511"/>
      <c r="I78" s="512"/>
      <c r="J78" s="512"/>
      <c r="K78" s="513"/>
      <c r="L78" s="294">
        <v>0</v>
      </c>
      <c r="M78" s="301">
        <v>0</v>
      </c>
      <c r="N78" s="293">
        <f>IF(L78-M78&lt;0,0,L78-M78)</f>
        <v>0</v>
      </c>
      <c r="O78" s="187"/>
      <c r="P78" s="187"/>
      <c r="Q78" s="166"/>
      <c r="R78" s="166"/>
    </row>
    <row r="79" spans="1:18" hidden="1" x14ac:dyDescent="0.3">
      <c r="A79" s="511"/>
      <c r="B79" s="512"/>
      <c r="C79" s="513"/>
      <c r="D79" s="511"/>
      <c r="E79" s="512"/>
      <c r="F79" s="512"/>
      <c r="G79" s="513"/>
      <c r="H79" s="511"/>
      <c r="I79" s="512"/>
      <c r="J79" s="512"/>
      <c r="K79" s="513"/>
      <c r="L79" s="215"/>
      <c r="M79" s="227"/>
      <c r="N79" s="211"/>
      <c r="O79" s="187"/>
      <c r="P79" s="166"/>
      <c r="Q79" s="166"/>
    </row>
    <row r="80" spans="1:18" ht="30" hidden="1" customHeight="1" x14ac:dyDescent="0.3">
      <c r="A80" s="511"/>
      <c r="B80" s="512"/>
      <c r="C80" s="513"/>
      <c r="D80" s="511"/>
      <c r="E80" s="512"/>
      <c r="F80" s="512"/>
      <c r="G80" s="513"/>
      <c r="H80" s="511"/>
      <c r="I80" s="512"/>
      <c r="J80" s="512"/>
      <c r="K80" s="513"/>
      <c r="L80" s="294">
        <v>0</v>
      </c>
      <c r="M80" s="301">
        <v>0</v>
      </c>
      <c r="N80" s="293">
        <f>IF(L80-M80&lt;0,0,L80-M80)</f>
        <v>0</v>
      </c>
      <c r="O80" s="187"/>
      <c r="P80" s="187"/>
      <c r="Q80" s="166"/>
      <c r="R80" s="166"/>
    </row>
    <row r="81" spans="1:18" ht="30" customHeight="1" x14ac:dyDescent="0.3">
      <c r="A81" s="511"/>
      <c r="B81" s="512"/>
      <c r="C81" s="513"/>
      <c r="D81" s="628"/>
      <c r="E81" s="628"/>
      <c r="F81" s="628"/>
      <c r="G81" s="511"/>
      <c r="H81" s="513"/>
      <c r="I81" s="294">
        <v>0</v>
      </c>
      <c r="J81" s="301">
        <v>0</v>
      </c>
      <c r="K81" s="293">
        <f>IF(I81-J81&lt;0,0,I81-J81)</f>
        <v>0</v>
      </c>
      <c r="L81" s="187"/>
      <c r="M81" s="187"/>
      <c r="N81" s="166"/>
      <c r="O81" s="166"/>
    </row>
    <row r="82" spans="1:18" hidden="1" x14ac:dyDescent="0.3">
      <c r="A82" s="511"/>
      <c r="B82" s="512"/>
      <c r="C82" s="513"/>
      <c r="D82" s="511"/>
      <c r="E82" s="512"/>
      <c r="F82" s="512"/>
      <c r="G82" s="513"/>
      <c r="H82" s="511"/>
      <c r="I82" s="512"/>
      <c r="J82" s="512"/>
      <c r="K82" s="513"/>
      <c r="L82" s="215"/>
      <c r="M82" s="227"/>
      <c r="N82" s="212"/>
      <c r="O82" s="187"/>
      <c r="P82" s="166"/>
      <c r="Q82" s="166"/>
    </row>
    <row r="83" spans="1:18" hidden="1" x14ac:dyDescent="0.3">
      <c r="A83" s="511"/>
      <c r="B83" s="512"/>
      <c r="C83" s="513"/>
      <c r="D83" s="511"/>
      <c r="E83" s="512"/>
      <c r="F83" s="512"/>
      <c r="G83" s="513"/>
      <c r="H83" s="511"/>
      <c r="I83" s="512"/>
      <c r="J83" s="512"/>
      <c r="K83" s="513"/>
      <c r="L83" s="215">
        <v>0</v>
      </c>
      <c r="M83" s="227"/>
      <c r="N83" s="212"/>
      <c r="O83" s="187"/>
      <c r="P83" s="166"/>
      <c r="Q83" s="166"/>
    </row>
    <row r="84" spans="1:18" x14ac:dyDescent="0.3">
      <c r="A84" s="474" t="s">
        <v>20</v>
      </c>
      <c r="B84" s="475"/>
      <c r="C84" s="475"/>
      <c r="D84" s="475"/>
      <c r="E84" s="475"/>
      <c r="F84" s="475"/>
      <c r="G84" s="475"/>
      <c r="H84" s="475"/>
      <c r="I84" s="293">
        <f>SUM(I78:I83)</f>
        <v>0</v>
      </c>
      <c r="J84" s="293">
        <f>SUM(J78:J83)</f>
        <v>0</v>
      </c>
      <c r="K84" s="293">
        <f>SUM(I84-J84)</f>
        <v>0</v>
      </c>
      <c r="L84" s="187"/>
      <c r="M84" s="187"/>
      <c r="N84" s="166"/>
      <c r="O84" s="166"/>
    </row>
    <row r="85" spans="1:18" hidden="1" x14ac:dyDescent="0.3">
      <c r="A85" s="569"/>
      <c r="B85" s="570"/>
      <c r="C85" s="570"/>
      <c r="D85" s="570"/>
      <c r="E85" s="570"/>
      <c r="F85" s="570"/>
      <c r="G85" s="570"/>
      <c r="H85" s="570"/>
      <c r="I85" s="570"/>
      <c r="J85" s="570"/>
      <c r="K85" s="570"/>
      <c r="L85" s="570"/>
      <c r="M85" s="570"/>
      <c r="N85" s="572"/>
      <c r="O85" s="187"/>
      <c r="P85" s="187"/>
      <c r="Q85" s="166"/>
      <c r="R85" s="166"/>
    </row>
    <row r="86" spans="1:18" hidden="1" x14ac:dyDescent="0.3">
      <c r="A86" s="569"/>
      <c r="B86" s="570"/>
      <c r="C86" s="570"/>
      <c r="D86" s="570"/>
      <c r="E86" s="570"/>
      <c r="F86" s="570"/>
      <c r="G86" s="571"/>
      <c r="H86" s="571"/>
      <c r="I86" s="570"/>
      <c r="J86" s="570"/>
      <c r="K86" s="570"/>
      <c r="L86" s="570"/>
      <c r="M86" s="570"/>
      <c r="N86" s="572"/>
      <c r="O86" s="187"/>
      <c r="P86" s="187"/>
      <c r="Q86" s="166"/>
      <c r="R86" s="166"/>
    </row>
    <row r="87" spans="1:18" ht="25.5" customHeight="1" x14ac:dyDescent="0.3">
      <c r="A87" s="162" t="s">
        <v>307</v>
      </c>
      <c r="B87" s="162"/>
      <c r="C87" s="162"/>
      <c r="D87" s="287"/>
      <c r="E87" s="287"/>
      <c r="F87" s="287"/>
      <c r="G87" s="287"/>
      <c r="H87" s="287"/>
      <c r="I87" s="287"/>
      <c r="J87" s="287"/>
      <c r="K87" s="288"/>
      <c r="L87" s="187"/>
      <c r="M87" s="187"/>
      <c r="N87" s="166"/>
      <c r="O87" s="166"/>
    </row>
    <row r="88" spans="1:18" ht="169.5" customHeight="1" thickBot="1" x14ac:dyDescent="0.35">
      <c r="A88" s="634"/>
      <c r="B88" s="635"/>
      <c r="C88" s="635"/>
      <c r="D88" s="635"/>
      <c r="E88" s="635"/>
      <c r="F88" s="635"/>
      <c r="G88" s="635"/>
      <c r="H88" s="635"/>
      <c r="I88" s="635"/>
      <c r="J88" s="635"/>
      <c r="K88" s="636"/>
      <c r="L88" s="187"/>
      <c r="M88" s="187"/>
      <c r="N88" s="166"/>
      <c r="O88" s="166"/>
    </row>
    <row r="89" spans="1:18" ht="15" thickTop="1" x14ac:dyDescent="0.3">
      <c r="A89" s="449" t="s">
        <v>299</v>
      </c>
      <c r="B89" s="450"/>
      <c r="C89" s="450"/>
      <c r="D89" s="450"/>
      <c r="E89" s="450"/>
      <c r="F89" s="450"/>
      <c r="G89" s="450"/>
      <c r="H89" s="450"/>
      <c r="I89" s="450"/>
      <c r="J89" s="450"/>
      <c r="K89" s="451"/>
      <c r="L89" s="187"/>
      <c r="M89" s="187"/>
      <c r="N89" s="166"/>
      <c r="O89" s="166"/>
    </row>
    <row r="90" spans="1:18" ht="14.4" customHeight="1" x14ac:dyDescent="0.3">
      <c r="A90" s="452" t="s">
        <v>228</v>
      </c>
      <c r="B90" s="453"/>
      <c r="C90" s="453"/>
      <c r="D90" s="453"/>
      <c r="E90" s="453"/>
      <c r="F90" s="453"/>
      <c r="G90" s="453"/>
      <c r="H90" s="453"/>
      <c r="I90" s="453"/>
      <c r="J90" s="453"/>
      <c r="K90" s="454"/>
      <c r="L90" s="187"/>
      <c r="M90" s="187"/>
      <c r="N90" s="166"/>
      <c r="O90" s="166"/>
    </row>
    <row r="91" spans="1:18" x14ac:dyDescent="0.3">
      <c r="A91" s="603" t="s">
        <v>13</v>
      </c>
      <c r="B91" s="448"/>
      <c r="C91" s="317" t="s">
        <v>14</v>
      </c>
      <c r="D91" s="603" t="s">
        <v>15</v>
      </c>
      <c r="E91" s="448"/>
      <c r="F91" s="603" t="s">
        <v>3</v>
      </c>
      <c r="G91" s="447"/>
      <c r="H91" s="447"/>
      <c r="I91" s="447"/>
      <c r="J91" s="447"/>
      <c r="K91" s="448"/>
      <c r="L91" s="187"/>
      <c r="M91" s="166"/>
      <c r="N91" s="166"/>
    </row>
    <row r="92" spans="1:18" ht="36.6" customHeight="1" x14ac:dyDescent="0.3">
      <c r="A92" s="452" t="s">
        <v>24</v>
      </c>
      <c r="B92" s="454"/>
      <c r="C92" s="300" t="s">
        <v>210</v>
      </c>
      <c r="D92" s="452" t="s">
        <v>25</v>
      </c>
      <c r="E92" s="454"/>
      <c r="F92" s="452" t="s">
        <v>28</v>
      </c>
      <c r="G92" s="453"/>
      <c r="H92" s="453"/>
      <c r="I92" s="453"/>
      <c r="J92" s="453"/>
      <c r="K92" s="454"/>
      <c r="L92" s="187"/>
      <c r="M92" s="187"/>
      <c r="N92" s="166"/>
      <c r="O92" s="166"/>
    </row>
    <row r="93" spans="1:18" s="19" customFormat="1" ht="33.75" customHeight="1" x14ac:dyDescent="0.3">
      <c r="A93" s="311"/>
      <c r="B93" s="312"/>
      <c r="C93" s="318"/>
      <c r="D93" s="560"/>
      <c r="E93" s="562"/>
      <c r="F93" s="458" t="s">
        <v>26</v>
      </c>
      <c r="G93" s="465" t="s">
        <v>71</v>
      </c>
      <c r="H93" s="458" t="s">
        <v>27</v>
      </c>
      <c r="I93" s="458" t="s">
        <v>75</v>
      </c>
      <c r="J93" s="465" t="s">
        <v>73</v>
      </c>
      <c r="K93" s="458" t="s">
        <v>51</v>
      </c>
      <c r="L93" s="187"/>
      <c r="M93" s="187"/>
      <c r="N93" s="166"/>
      <c r="O93" s="166"/>
    </row>
    <row r="94" spans="1:18" s="19" customFormat="1" x14ac:dyDescent="0.3">
      <c r="A94" s="313"/>
      <c r="B94" s="314"/>
      <c r="C94" s="319"/>
      <c r="D94" s="563"/>
      <c r="E94" s="565"/>
      <c r="F94" s="459"/>
      <c r="G94" s="466"/>
      <c r="H94" s="459"/>
      <c r="I94" s="459"/>
      <c r="J94" s="466"/>
      <c r="K94" s="459"/>
      <c r="L94" s="187"/>
      <c r="M94" s="187"/>
      <c r="N94" s="166"/>
      <c r="O94" s="166"/>
    </row>
    <row r="95" spans="1:18" s="19" customFormat="1" ht="20.100000000000001" hidden="1" customHeight="1" x14ac:dyDescent="0.3">
      <c r="A95" s="230"/>
      <c r="B95" s="230"/>
      <c r="C95" s="230"/>
      <c r="D95" s="230"/>
      <c r="E95" s="230"/>
      <c r="F95" s="231"/>
      <c r="G95" s="231"/>
      <c r="H95" s="229"/>
      <c r="I95" s="232"/>
      <c r="J95" s="233"/>
      <c r="K95" s="186"/>
      <c r="L95" s="166"/>
      <c r="M95" s="166"/>
    </row>
    <row r="96" spans="1:18" s="19" customFormat="1" ht="20.100000000000001" customHeight="1" x14ac:dyDescent="0.3">
      <c r="A96" s="637"/>
      <c r="B96" s="638"/>
      <c r="C96" s="310"/>
      <c r="D96" s="455"/>
      <c r="E96" s="455"/>
      <c r="F96" s="296"/>
      <c r="G96" s="309"/>
      <c r="H96" s="308"/>
      <c r="I96" s="293">
        <f>SUM(F96:F96)*H96</f>
        <v>0</v>
      </c>
      <c r="J96" s="322">
        <v>0</v>
      </c>
      <c r="K96" s="293">
        <f>IF(I96-J96&lt;0,0,I96-J96)</f>
        <v>0</v>
      </c>
      <c r="N96" s="187"/>
      <c r="O96" s="187"/>
      <c r="P96" s="166"/>
      <c r="Q96" s="166"/>
    </row>
    <row r="97" spans="1:18" s="19" customFormat="1" hidden="1" x14ac:dyDescent="0.3">
      <c r="A97" s="234"/>
      <c r="B97" s="234"/>
      <c r="C97" s="234"/>
      <c r="D97" s="234"/>
      <c r="E97" s="234"/>
      <c r="F97" s="234"/>
      <c r="G97" s="231"/>
      <c r="H97" s="231"/>
      <c r="I97" s="229"/>
      <c r="J97" s="232"/>
      <c r="K97" s="233"/>
      <c r="L97" s="186"/>
      <c r="M97" s="186"/>
      <c r="N97" s="235"/>
      <c r="O97" s="187"/>
      <c r="P97" s="187"/>
      <c r="Q97" s="166"/>
      <c r="R97" s="166"/>
    </row>
    <row r="98" spans="1:18" s="19" customFormat="1" hidden="1" x14ac:dyDescent="0.3">
      <c r="A98" s="234"/>
      <c r="B98" s="234"/>
      <c r="C98" s="234"/>
      <c r="D98" s="234"/>
      <c r="E98" s="234"/>
      <c r="F98" s="234"/>
      <c r="G98" s="231"/>
      <c r="H98" s="231"/>
      <c r="I98" s="229"/>
      <c r="J98" s="232"/>
      <c r="K98" s="233"/>
      <c r="L98" s="186">
        <v>0</v>
      </c>
      <c r="M98" s="186">
        <v>0</v>
      </c>
      <c r="N98" s="235"/>
      <c r="O98" s="187"/>
      <c r="P98" s="187"/>
      <c r="Q98" s="166"/>
      <c r="R98" s="166"/>
    </row>
    <row r="99" spans="1:18" ht="22.5" customHeight="1" x14ac:dyDescent="0.3">
      <c r="A99" s="474" t="s">
        <v>20</v>
      </c>
      <c r="B99" s="475"/>
      <c r="C99" s="475"/>
      <c r="D99" s="475"/>
      <c r="E99" s="475"/>
      <c r="F99" s="475"/>
      <c r="G99" s="475"/>
      <c r="H99" s="476"/>
      <c r="I99" s="293">
        <f>SUM(I96:I98)</f>
        <v>0</v>
      </c>
      <c r="J99" s="293">
        <f>SUM(J96:J98)</f>
        <v>0</v>
      </c>
      <c r="K99" s="293">
        <f>SUM(I99-J99)</f>
        <v>0</v>
      </c>
      <c r="O99" s="187"/>
      <c r="P99" s="187"/>
      <c r="Q99" s="166"/>
      <c r="R99" s="166"/>
    </row>
    <row r="100" spans="1:18" ht="15" hidden="1" thickBot="1" x14ac:dyDescent="0.35">
      <c r="A100" s="462"/>
      <c r="B100" s="463"/>
      <c r="C100" s="463"/>
      <c r="D100" s="463"/>
      <c r="E100" s="463"/>
      <c r="F100" s="463"/>
      <c r="G100" s="463"/>
      <c r="H100" s="463"/>
      <c r="I100" s="463"/>
      <c r="J100" s="463"/>
      <c r="K100" s="571"/>
      <c r="L100" s="463"/>
      <c r="M100" s="463"/>
      <c r="N100" s="464"/>
      <c r="O100" s="187"/>
      <c r="P100" s="187"/>
      <c r="Q100" s="166"/>
      <c r="R100" s="166"/>
    </row>
    <row r="101" spans="1:18" ht="15" thickBot="1" x14ac:dyDescent="0.35">
      <c r="A101" s="445" t="s">
        <v>300</v>
      </c>
      <c r="B101" s="446"/>
      <c r="C101" s="446"/>
      <c r="D101" s="446"/>
      <c r="E101" s="299"/>
      <c r="F101" s="299"/>
      <c r="G101" s="299"/>
      <c r="H101" s="299"/>
      <c r="I101" s="299"/>
      <c r="J101" s="299"/>
      <c r="K101" s="22"/>
      <c r="L101" s="187"/>
      <c r="M101" s="187"/>
      <c r="N101" s="166"/>
      <c r="O101" s="166"/>
    </row>
    <row r="102" spans="1:18" ht="15" thickTop="1" x14ac:dyDescent="0.3">
      <c r="A102" s="449" t="s">
        <v>301</v>
      </c>
      <c r="B102" s="450"/>
      <c r="C102" s="450"/>
      <c r="D102" s="450"/>
      <c r="E102" s="450"/>
      <c r="F102" s="450"/>
      <c r="G102" s="450"/>
      <c r="H102" s="450"/>
      <c r="I102" s="450"/>
      <c r="J102" s="450"/>
      <c r="K102" s="451"/>
      <c r="L102" s="187"/>
      <c r="M102" s="187"/>
      <c r="N102" s="166"/>
      <c r="O102" s="166"/>
    </row>
    <row r="103" spans="1:18" ht="26.25" customHeight="1" x14ac:dyDescent="0.3">
      <c r="A103" s="452" t="s">
        <v>302</v>
      </c>
      <c r="B103" s="453"/>
      <c r="C103" s="453"/>
      <c r="D103" s="453"/>
      <c r="E103" s="453"/>
      <c r="F103" s="453"/>
      <c r="G103" s="453"/>
      <c r="H103" s="453"/>
      <c r="I103" s="453"/>
      <c r="J103" s="453"/>
      <c r="K103" s="454"/>
      <c r="L103" s="187"/>
      <c r="M103" s="187"/>
      <c r="N103" s="166"/>
      <c r="O103" s="166"/>
    </row>
    <row r="104" spans="1:18" x14ac:dyDescent="0.3">
      <c r="A104" s="576" t="s">
        <v>19</v>
      </c>
      <c r="B104" s="577"/>
      <c r="C104" s="578"/>
      <c r="D104" s="576" t="s">
        <v>294</v>
      </c>
      <c r="E104" s="577"/>
      <c r="F104" s="578"/>
      <c r="G104" s="576" t="s">
        <v>297</v>
      </c>
      <c r="H104" s="578"/>
      <c r="I104" s="582" t="s">
        <v>3</v>
      </c>
      <c r="J104" s="583"/>
      <c r="K104" s="584"/>
      <c r="L104" s="187"/>
      <c r="M104" s="187"/>
      <c r="N104" s="166"/>
      <c r="O104" s="166"/>
    </row>
    <row r="105" spans="1:18" ht="71.400000000000006" customHeight="1" x14ac:dyDescent="0.3">
      <c r="A105" s="579" t="s">
        <v>303</v>
      </c>
      <c r="B105" s="580"/>
      <c r="C105" s="581"/>
      <c r="D105" s="579" t="s">
        <v>305</v>
      </c>
      <c r="E105" s="580"/>
      <c r="F105" s="581"/>
      <c r="G105" s="579" t="s">
        <v>306</v>
      </c>
      <c r="H105" s="581"/>
      <c r="I105" s="452" t="s">
        <v>223</v>
      </c>
      <c r="J105" s="453"/>
      <c r="K105" s="454"/>
      <c r="L105" s="187"/>
      <c r="M105" s="187"/>
      <c r="N105" s="166"/>
      <c r="O105" s="166"/>
    </row>
    <row r="106" spans="1:18" ht="15" customHeight="1" x14ac:dyDescent="0.3">
      <c r="A106" s="560"/>
      <c r="B106" s="561"/>
      <c r="C106" s="561"/>
      <c r="D106" s="561"/>
      <c r="E106" s="561"/>
      <c r="F106" s="561"/>
      <c r="G106" s="561"/>
      <c r="H106" s="561"/>
      <c r="I106" s="458" t="s">
        <v>75</v>
      </c>
      <c r="J106" s="465" t="s">
        <v>73</v>
      </c>
      <c r="K106" s="458" t="s">
        <v>51</v>
      </c>
      <c r="O106" s="187"/>
      <c r="P106" s="187"/>
      <c r="Q106" s="166"/>
      <c r="R106" s="166"/>
    </row>
    <row r="107" spans="1:18" x14ac:dyDescent="0.3">
      <c r="A107" s="563"/>
      <c r="B107" s="564"/>
      <c r="C107" s="564"/>
      <c r="D107" s="564"/>
      <c r="E107" s="564"/>
      <c r="F107" s="564"/>
      <c r="G107" s="564"/>
      <c r="H107" s="564"/>
      <c r="I107" s="459"/>
      <c r="J107" s="466"/>
      <c r="K107" s="459"/>
      <c r="O107" s="187"/>
      <c r="P107" s="187"/>
      <c r="Q107" s="166"/>
      <c r="R107" s="166"/>
    </row>
    <row r="108" spans="1:18" ht="30" hidden="1" customHeight="1" x14ac:dyDescent="0.3">
      <c r="A108" s="511"/>
      <c r="B108" s="512"/>
      <c r="C108" s="513"/>
      <c r="D108" s="511"/>
      <c r="E108" s="512"/>
      <c r="F108" s="512"/>
      <c r="G108" s="513"/>
      <c r="H108" s="511"/>
      <c r="I108" s="512"/>
      <c r="J108" s="512"/>
      <c r="K108" s="513"/>
      <c r="L108" s="294">
        <v>0</v>
      </c>
      <c r="M108" s="301">
        <v>0</v>
      </c>
      <c r="N108" s="293">
        <f>IF(L108-M108&lt;0,0,L108-M108)</f>
        <v>0</v>
      </c>
      <c r="O108" s="187"/>
      <c r="P108" s="187"/>
      <c r="Q108" s="166"/>
      <c r="R108" s="166"/>
    </row>
    <row r="109" spans="1:18" ht="30" customHeight="1" x14ac:dyDescent="0.3">
      <c r="A109" s="511"/>
      <c r="B109" s="512"/>
      <c r="C109" s="513"/>
      <c r="D109" s="511"/>
      <c r="E109" s="512"/>
      <c r="F109" s="513"/>
      <c r="G109" s="511"/>
      <c r="H109" s="512"/>
      <c r="I109" s="294">
        <v>0</v>
      </c>
      <c r="J109" s="301">
        <v>0</v>
      </c>
      <c r="K109" s="293">
        <f>IF(I109-J109&lt;0,0,I109-J109)</f>
        <v>0</v>
      </c>
      <c r="O109" s="187"/>
      <c r="P109" s="187"/>
      <c r="Q109" s="166"/>
      <c r="R109" s="166"/>
    </row>
    <row r="110" spans="1:18" ht="30" customHeight="1" x14ac:dyDescent="0.3">
      <c r="A110" s="474" t="s">
        <v>20</v>
      </c>
      <c r="B110" s="475"/>
      <c r="C110" s="475"/>
      <c r="D110" s="475"/>
      <c r="E110" s="475"/>
      <c r="F110" s="475"/>
      <c r="G110" s="475"/>
      <c r="H110" s="476"/>
      <c r="I110" s="293">
        <f>SUM(I108:I109)</f>
        <v>0</v>
      </c>
      <c r="J110" s="293">
        <f>SUM(J108:M109)</f>
        <v>0</v>
      </c>
      <c r="K110" s="293">
        <f>SUM(I110-J110)</f>
        <v>0</v>
      </c>
      <c r="L110" s="187"/>
      <c r="M110" s="187"/>
      <c r="N110" s="166"/>
      <c r="O110" s="166"/>
    </row>
    <row r="111" spans="1:18" ht="25.5" customHeight="1" x14ac:dyDescent="0.3">
      <c r="A111" s="302" t="s">
        <v>308</v>
      </c>
      <c r="B111" s="302"/>
      <c r="C111" s="162"/>
      <c r="D111" s="287"/>
      <c r="E111" s="287"/>
      <c r="F111" s="287"/>
      <c r="G111" s="287"/>
      <c r="H111" s="287"/>
      <c r="I111" s="287"/>
      <c r="J111" s="287"/>
      <c r="K111" s="288"/>
      <c r="L111" s="187"/>
      <c r="M111" s="187"/>
      <c r="N111" s="166"/>
      <c r="O111" s="166"/>
    </row>
    <row r="112" spans="1:18" ht="169.5" customHeight="1" thickBot="1" x14ac:dyDescent="0.35">
      <c r="A112" s="634"/>
      <c r="B112" s="635"/>
      <c r="C112" s="635"/>
      <c r="D112" s="635"/>
      <c r="E112" s="635"/>
      <c r="F112" s="635"/>
      <c r="G112" s="635"/>
      <c r="H112" s="635"/>
      <c r="I112" s="635"/>
      <c r="J112" s="635"/>
      <c r="K112" s="636"/>
      <c r="L112" s="187"/>
      <c r="M112" s="166"/>
      <c r="N112" s="166"/>
    </row>
    <row r="113" spans="1:18" ht="15" thickTop="1" x14ac:dyDescent="0.3">
      <c r="A113" s="449" t="s">
        <v>299</v>
      </c>
      <c r="B113" s="450"/>
      <c r="C113" s="450"/>
      <c r="D113" s="450"/>
      <c r="E113" s="450"/>
      <c r="F113" s="450"/>
      <c r="G113" s="450"/>
      <c r="H113" s="450"/>
      <c r="I113" s="450"/>
      <c r="J113" s="450"/>
      <c r="K113" s="451"/>
      <c r="L113" s="187"/>
      <c r="M113" s="187"/>
      <c r="N113" s="166"/>
      <c r="O113" s="166"/>
    </row>
    <row r="114" spans="1:18" ht="14.4" customHeight="1" x14ac:dyDescent="0.3">
      <c r="A114" s="452" t="s">
        <v>228</v>
      </c>
      <c r="B114" s="453"/>
      <c r="C114" s="453"/>
      <c r="D114" s="453"/>
      <c r="E114" s="453"/>
      <c r="F114" s="453"/>
      <c r="G114" s="453"/>
      <c r="H114" s="453"/>
      <c r="I114" s="453"/>
      <c r="J114" s="453"/>
      <c r="K114" s="454"/>
      <c r="L114" s="187"/>
      <c r="M114" s="187"/>
      <c r="N114" s="166"/>
      <c r="O114" s="166"/>
    </row>
    <row r="115" spans="1:18" x14ac:dyDescent="0.3">
      <c r="A115" s="603" t="s">
        <v>13</v>
      </c>
      <c r="B115" s="448"/>
      <c r="C115" s="316" t="s">
        <v>14</v>
      </c>
      <c r="D115" s="603" t="s">
        <v>15</v>
      </c>
      <c r="E115" s="448"/>
      <c r="F115" s="603" t="s">
        <v>3</v>
      </c>
      <c r="G115" s="447"/>
      <c r="H115" s="447"/>
      <c r="I115" s="447"/>
      <c r="J115" s="447"/>
      <c r="K115" s="448"/>
      <c r="L115" s="187"/>
      <c r="M115" s="187"/>
      <c r="N115" s="166"/>
      <c r="O115" s="166"/>
    </row>
    <row r="116" spans="1:18" ht="36" customHeight="1" x14ac:dyDescent="0.3">
      <c r="A116" s="452" t="s">
        <v>24</v>
      </c>
      <c r="B116" s="454"/>
      <c r="C116" s="249" t="s">
        <v>210</v>
      </c>
      <c r="D116" s="452" t="s">
        <v>25</v>
      </c>
      <c r="E116" s="454"/>
      <c r="F116" s="452" t="s">
        <v>28</v>
      </c>
      <c r="G116" s="453"/>
      <c r="H116" s="453"/>
      <c r="I116" s="453"/>
      <c r="J116" s="453"/>
      <c r="K116" s="454"/>
      <c r="L116" s="187"/>
      <c r="M116" s="187"/>
      <c r="N116" s="166"/>
      <c r="O116" s="166"/>
    </row>
    <row r="117" spans="1:18" s="19" customFormat="1" ht="33.75" customHeight="1" x14ac:dyDescent="0.3">
      <c r="A117" s="560"/>
      <c r="B117" s="561"/>
      <c r="C117" s="562"/>
      <c r="D117" s="560"/>
      <c r="E117" s="562"/>
      <c r="F117" s="458" t="s">
        <v>26</v>
      </c>
      <c r="G117" s="465" t="s">
        <v>71</v>
      </c>
      <c r="H117" s="458" t="s">
        <v>27</v>
      </c>
      <c r="I117" s="458" t="s">
        <v>75</v>
      </c>
      <c r="J117" s="465" t="s">
        <v>73</v>
      </c>
      <c r="K117" s="458" t="s">
        <v>51</v>
      </c>
      <c r="L117" s="187"/>
      <c r="M117" s="187"/>
      <c r="N117" s="166"/>
      <c r="O117" s="166"/>
    </row>
    <row r="118" spans="1:18" s="19" customFormat="1" x14ac:dyDescent="0.3">
      <c r="A118" s="563"/>
      <c r="B118" s="564"/>
      <c r="C118" s="565"/>
      <c r="D118" s="563"/>
      <c r="E118" s="565"/>
      <c r="F118" s="459"/>
      <c r="G118" s="466"/>
      <c r="H118" s="459"/>
      <c r="I118" s="459"/>
      <c r="J118" s="466"/>
      <c r="K118" s="459"/>
      <c r="L118" s="187"/>
      <c r="M118" s="187"/>
      <c r="N118" s="166"/>
      <c r="O118" s="166"/>
    </row>
    <row r="119" spans="1:18" s="19" customFormat="1" ht="20.100000000000001" customHeight="1" x14ac:dyDescent="0.3">
      <c r="A119" s="442"/>
      <c r="B119" s="443"/>
      <c r="C119" s="305"/>
      <c r="D119" s="616"/>
      <c r="E119" s="617"/>
      <c r="G119" s="320"/>
      <c r="I119" s="293">
        <f>SUM(F119*G119)*H119</f>
        <v>0</v>
      </c>
      <c r="J119" s="321">
        <v>0</v>
      </c>
      <c r="K119" s="293">
        <f>IF(I119-J119&lt;0,0,I119-J119)</f>
        <v>0</v>
      </c>
      <c r="L119" s="187"/>
      <c r="M119" s="166"/>
      <c r="N119" s="166"/>
    </row>
    <row r="120" spans="1:18" s="19" customFormat="1" hidden="1" x14ac:dyDescent="0.3">
      <c r="A120" s="234"/>
      <c r="B120" s="234"/>
      <c r="C120" s="234"/>
      <c r="D120" s="234"/>
      <c r="E120" s="234"/>
      <c r="F120" s="234"/>
      <c r="G120" s="231"/>
      <c r="H120" s="231"/>
      <c r="I120" s="229"/>
      <c r="J120" s="232"/>
      <c r="K120" s="233"/>
      <c r="L120" s="186">
        <v>0</v>
      </c>
      <c r="M120" s="186">
        <v>0</v>
      </c>
      <c r="N120" s="235"/>
      <c r="O120" s="187"/>
      <c r="P120" s="187"/>
      <c r="Q120" s="166"/>
      <c r="R120" s="166"/>
    </row>
    <row r="121" spans="1:18" ht="22.5" customHeight="1" x14ac:dyDescent="0.3">
      <c r="A121" s="474" t="s">
        <v>20</v>
      </c>
      <c r="B121" s="475"/>
      <c r="C121" s="475"/>
      <c r="D121" s="475"/>
      <c r="E121" s="475"/>
      <c r="F121" s="475"/>
      <c r="G121" s="475"/>
      <c r="H121" s="476"/>
      <c r="I121" s="293">
        <f>SUM(I120:I120)</f>
        <v>0</v>
      </c>
      <c r="J121" s="293">
        <f>SUM(J120:J120)</f>
        <v>0</v>
      </c>
      <c r="K121" s="293">
        <f>SUM(I121-J121)</f>
        <v>0</v>
      </c>
      <c r="L121" s="187"/>
      <c r="M121" s="187"/>
      <c r="N121" s="166"/>
      <c r="O121" s="166"/>
    </row>
    <row r="122" spans="1:18" ht="15" thickBot="1" x14ac:dyDescent="0.35">
      <c r="A122" s="298" t="s">
        <v>316</v>
      </c>
      <c r="B122" s="299"/>
      <c r="C122" s="299"/>
      <c r="D122" s="299"/>
      <c r="E122" s="299"/>
      <c r="F122" s="299"/>
      <c r="G122" s="299"/>
      <c r="H122" s="299"/>
      <c r="I122" s="299"/>
      <c r="J122" s="299"/>
      <c r="K122" s="22"/>
      <c r="L122" s="187"/>
      <c r="M122" s="187"/>
      <c r="N122" s="166"/>
      <c r="O122" s="166"/>
    </row>
    <row r="123" spans="1:18" ht="15" thickTop="1" x14ac:dyDescent="0.3">
      <c r="A123" s="449" t="s">
        <v>48</v>
      </c>
      <c r="B123" s="450"/>
      <c r="C123" s="450"/>
      <c r="D123" s="450"/>
      <c r="E123" s="450"/>
      <c r="F123" s="450"/>
      <c r="G123" s="450"/>
      <c r="H123" s="450"/>
      <c r="I123" s="450"/>
      <c r="J123" s="450"/>
      <c r="K123" s="451"/>
      <c r="L123" s="187"/>
      <c r="M123" s="187"/>
      <c r="N123" s="166"/>
      <c r="O123" s="166"/>
    </row>
    <row r="124" spans="1:18" ht="15" customHeight="1" x14ac:dyDescent="0.3">
      <c r="A124" s="452" t="s">
        <v>47</v>
      </c>
      <c r="B124" s="453"/>
      <c r="C124" s="453"/>
      <c r="D124" s="453"/>
      <c r="E124" s="453"/>
      <c r="F124" s="453"/>
      <c r="G124" s="453"/>
      <c r="H124" s="453"/>
      <c r="I124" s="453"/>
      <c r="J124" s="453"/>
      <c r="K124" s="454"/>
      <c r="L124" s="187"/>
      <c r="M124" s="187"/>
      <c r="N124" s="166"/>
      <c r="O124" s="166"/>
    </row>
    <row r="125" spans="1:18" ht="31.5" customHeight="1" x14ac:dyDescent="0.3">
      <c r="A125" s="323"/>
      <c r="B125" s="324"/>
      <c r="C125" s="324"/>
      <c r="D125" s="324"/>
      <c r="E125" s="324"/>
      <c r="F125" s="324"/>
      <c r="G125" s="324"/>
      <c r="H125" s="324"/>
      <c r="I125" s="289" t="s">
        <v>75</v>
      </c>
      <c r="J125" s="290" t="s">
        <v>73</v>
      </c>
      <c r="K125" s="289" t="s">
        <v>51</v>
      </c>
      <c r="L125" s="187"/>
      <c r="M125" s="187"/>
      <c r="N125" s="166"/>
      <c r="O125" s="166"/>
    </row>
    <row r="126" spans="1:18" ht="30" hidden="1" customHeight="1" x14ac:dyDescent="0.3">
      <c r="A126" s="315"/>
      <c r="B126" s="315"/>
      <c r="C126" s="315"/>
      <c r="D126" s="315"/>
      <c r="E126" s="315"/>
      <c r="F126" s="315"/>
      <c r="G126" s="315"/>
      <c r="H126" s="315"/>
      <c r="I126" s="295"/>
      <c r="J126" s="301"/>
      <c r="K126" s="293">
        <f>IF(I126-J126&lt;0,0,I126-J126)</f>
        <v>0</v>
      </c>
      <c r="L126" s="187"/>
      <c r="M126" s="187"/>
      <c r="N126" s="166"/>
      <c r="O126" s="166"/>
    </row>
    <row r="127" spans="1:18" hidden="1" x14ac:dyDescent="0.3">
      <c r="A127" s="236"/>
      <c r="B127" s="236"/>
      <c r="C127" s="236"/>
      <c r="D127" s="236"/>
      <c r="E127" s="236"/>
      <c r="F127" s="236"/>
      <c r="G127" s="236"/>
      <c r="H127" s="236"/>
      <c r="I127" s="237"/>
      <c r="J127" s="238"/>
      <c r="K127" s="235"/>
      <c r="L127" s="187"/>
      <c r="M127" s="166"/>
      <c r="N127" s="166"/>
    </row>
    <row r="128" spans="1:18" ht="30" customHeight="1" x14ac:dyDescent="0.3">
      <c r="A128" s="315"/>
      <c r="B128" s="315"/>
      <c r="C128" s="315"/>
      <c r="D128" s="315"/>
      <c r="E128" s="315"/>
      <c r="F128" s="315"/>
      <c r="G128" s="315"/>
      <c r="H128" s="315"/>
      <c r="I128" s="295"/>
      <c r="J128" s="301"/>
      <c r="K128" s="293">
        <f>IF(I128-J128&lt;0,0,I128-J128)</f>
        <v>0</v>
      </c>
      <c r="L128" s="187"/>
      <c r="M128" s="187"/>
      <c r="N128" s="166"/>
      <c r="O128" s="166"/>
    </row>
    <row r="129" spans="1:18" hidden="1" x14ac:dyDescent="0.3">
      <c r="A129" s="236"/>
      <c r="B129" s="236"/>
      <c r="C129" s="236"/>
      <c r="D129" s="236"/>
      <c r="E129" s="236"/>
      <c r="F129" s="236"/>
      <c r="G129" s="236"/>
      <c r="H129" s="236"/>
      <c r="I129" s="236"/>
      <c r="J129" s="236"/>
      <c r="K129" s="236"/>
      <c r="L129" s="237"/>
      <c r="M129" s="238"/>
      <c r="N129" s="235"/>
      <c r="O129" s="187"/>
      <c r="P129" s="166"/>
      <c r="Q129" s="166"/>
    </row>
    <row r="130" spans="1:18" hidden="1" x14ac:dyDescent="0.3">
      <c r="A130" s="236"/>
      <c r="B130" s="236"/>
      <c r="C130" s="236"/>
      <c r="D130" s="236"/>
      <c r="E130" s="236"/>
      <c r="F130" s="236"/>
      <c r="G130" s="236"/>
      <c r="H130" s="236"/>
      <c r="I130" s="236"/>
      <c r="J130" s="236"/>
      <c r="K130" s="236"/>
      <c r="L130" s="237">
        <v>0</v>
      </c>
      <c r="M130" s="238">
        <v>0</v>
      </c>
      <c r="N130" s="235"/>
      <c r="O130" s="187"/>
      <c r="P130" s="166"/>
      <c r="Q130" s="166"/>
    </row>
    <row r="131" spans="1:18" ht="22.5" customHeight="1" x14ac:dyDescent="0.3">
      <c r="A131" s="474" t="s">
        <v>20</v>
      </c>
      <c r="B131" s="475"/>
      <c r="C131" s="475"/>
      <c r="D131" s="475"/>
      <c r="E131" s="475"/>
      <c r="F131" s="475"/>
      <c r="G131" s="475"/>
      <c r="H131" s="476"/>
      <c r="I131" s="293">
        <f>SUM(I129:I130)</f>
        <v>0</v>
      </c>
      <c r="J131" s="293">
        <f>SUM(J129:J130)</f>
        <v>0</v>
      </c>
      <c r="K131" s="293">
        <f>SUM(I131-J131)</f>
        <v>0</v>
      </c>
      <c r="L131" s="187"/>
      <c r="M131" s="187"/>
      <c r="N131" s="166"/>
      <c r="O131" s="166"/>
    </row>
    <row r="132" spans="1:18" ht="31.95" customHeight="1" x14ac:dyDescent="0.3">
      <c r="A132" s="162" t="s">
        <v>205</v>
      </c>
      <c r="B132" s="162"/>
      <c r="C132" s="162"/>
      <c r="D132" s="287"/>
      <c r="E132" s="287"/>
      <c r="F132" s="287"/>
      <c r="G132" s="287"/>
      <c r="H132" s="287"/>
      <c r="I132" s="287"/>
      <c r="J132" s="287"/>
      <c r="K132" s="288"/>
      <c r="L132" s="187"/>
      <c r="M132" s="187"/>
      <c r="N132" s="166"/>
      <c r="O132" s="166"/>
    </row>
    <row r="133" spans="1:18" ht="134.25" customHeight="1" x14ac:dyDescent="0.3">
      <c r="A133" s="629"/>
      <c r="B133" s="630"/>
      <c r="C133" s="630"/>
      <c r="D133" s="630"/>
      <c r="E133" s="630"/>
      <c r="F133" s="630"/>
      <c r="G133" s="630"/>
      <c r="H133" s="630"/>
      <c r="I133" s="630"/>
      <c r="J133" s="630"/>
      <c r="K133" s="631"/>
      <c r="L133" s="187"/>
      <c r="M133" s="187"/>
      <c r="N133" s="166"/>
      <c r="O133" s="166"/>
    </row>
    <row r="134" spans="1:18" hidden="1" x14ac:dyDescent="0.3">
      <c r="A134" s="531"/>
      <c r="B134" s="532"/>
      <c r="C134" s="532"/>
      <c r="D134" s="532"/>
      <c r="E134" s="532"/>
      <c r="F134" s="532"/>
      <c r="G134" s="532"/>
      <c r="H134" s="532"/>
      <c r="I134" s="532"/>
      <c r="J134" s="532"/>
      <c r="K134" s="532"/>
      <c r="L134" s="532"/>
      <c r="M134" s="532"/>
      <c r="N134" s="533"/>
      <c r="O134" s="187"/>
      <c r="P134" s="187"/>
      <c r="Q134" s="166"/>
      <c r="R134" s="166"/>
    </row>
    <row r="135" spans="1:18" ht="15" thickBot="1" x14ac:dyDescent="0.35">
      <c r="A135" s="23" t="s">
        <v>304</v>
      </c>
      <c r="B135" s="24"/>
      <c r="C135" s="24"/>
      <c r="D135" s="24"/>
      <c r="E135" s="24"/>
      <c r="F135" s="24"/>
      <c r="G135" s="24"/>
      <c r="H135" s="24"/>
      <c r="I135" s="24"/>
      <c r="J135" s="24"/>
      <c r="K135" s="25"/>
      <c r="L135" s="187"/>
      <c r="M135" s="187"/>
      <c r="N135" s="166"/>
      <c r="O135" s="166"/>
    </row>
    <row r="136" spans="1:18" ht="15" thickTop="1" x14ac:dyDescent="0.3">
      <c r="A136" s="449" t="s">
        <v>19</v>
      </c>
      <c r="B136" s="450"/>
      <c r="C136" s="451"/>
      <c r="D136" s="449" t="s">
        <v>3</v>
      </c>
      <c r="E136" s="450"/>
      <c r="F136" s="450"/>
      <c r="G136" s="450"/>
      <c r="H136" s="450"/>
      <c r="I136" s="450"/>
      <c r="J136" s="450"/>
      <c r="K136" s="451"/>
      <c r="L136" s="187"/>
      <c r="M136" s="187"/>
      <c r="N136" s="166"/>
      <c r="O136" s="166"/>
    </row>
    <row r="137" spans="1:18" ht="15" customHeight="1" x14ac:dyDescent="0.3">
      <c r="A137" s="452" t="s">
        <v>87</v>
      </c>
      <c r="B137" s="453"/>
      <c r="C137" s="454"/>
      <c r="D137" s="452" t="s">
        <v>82</v>
      </c>
      <c r="E137" s="453"/>
      <c r="F137" s="453"/>
      <c r="G137" s="453"/>
      <c r="H137" s="453"/>
      <c r="I137" s="453"/>
      <c r="J137" s="453"/>
      <c r="K137" s="454"/>
      <c r="L137" s="187"/>
      <c r="M137" s="187"/>
      <c r="N137" s="166"/>
      <c r="O137" s="166"/>
    </row>
    <row r="138" spans="1:18" ht="32.25" customHeight="1" x14ac:dyDescent="0.3">
      <c r="A138" s="323"/>
      <c r="B138" s="600"/>
      <c r="C138" s="601"/>
      <c r="D138" s="632" t="s">
        <v>96</v>
      </c>
      <c r="E138" s="633"/>
      <c r="F138" s="522" t="s">
        <v>106</v>
      </c>
      <c r="G138" s="523"/>
      <c r="H138" s="524"/>
      <c r="I138" s="289" t="s">
        <v>75</v>
      </c>
      <c r="J138" s="290" t="s">
        <v>73</v>
      </c>
      <c r="K138" s="289" t="s">
        <v>51</v>
      </c>
      <c r="L138" s="187"/>
      <c r="M138" s="187"/>
      <c r="N138" s="166"/>
      <c r="O138" s="166"/>
    </row>
    <row r="139" spans="1:18" ht="31.5" customHeight="1" x14ac:dyDescent="0.3">
      <c r="A139" s="511"/>
      <c r="B139" s="512"/>
      <c r="C139" s="513"/>
      <c r="D139" s="511"/>
      <c r="E139" s="513"/>
      <c r="F139" s="534"/>
      <c r="G139" s="534"/>
      <c r="H139" s="534"/>
      <c r="I139" s="293">
        <f>CEILING(C139*F139,1)</f>
        <v>0</v>
      </c>
      <c r="J139" s="301">
        <v>0</v>
      </c>
      <c r="K139" s="293">
        <f>IF(I139-J139&lt;0,0,I139-J139)</f>
        <v>0</v>
      </c>
      <c r="L139" s="187"/>
      <c r="M139" s="187"/>
      <c r="N139" s="166"/>
      <c r="O139" s="166"/>
    </row>
    <row r="140" spans="1:18" hidden="1" x14ac:dyDescent="0.3">
      <c r="A140" s="213"/>
      <c r="B140" s="213"/>
      <c r="C140" s="213"/>
      <c r="D140" s="213"/>
      <c r="E140" s="213"/>
      <c r="F140" s="215"/>
      <c r="G140" s="215"/>
      <c r="H140" s="215"/>
      <c r="I140" s="239"/>
      <c r="J140" s="239"/>
      <c r="K140" s="239"/>
      <c r="L140" s="166"/>
    </row>
    <row r="141" spans="1:18" hidden="1" x14ac:dyDescent="0.3">
      <c r="A141" s="213"/>
      <c r="B141" s="213"/>
      <c r="C141" s="213"/>
      <c r="D141" s="213"/>
      <c r="E141" s="213"/>
      <c r="F141" s="215"/>
      <c r="G141" s="215"/>
      <c r="H141" s="215"/>
      <c r="I141" s="239"/>
      <c r="J141" s="239"/>
      <c r="K141" s="239"/>
      <c r="L141" s="166"/>
    </row>
    <row r="142" spans="1:18" hidden="1" x14ac:dyDescent="0.3">
      <c r="A142" s="213"/>
      <c r="B142" s="213"/>
      <c r="C142" s="213"/>
      <c r="D142" s="213"/>
      <c r="E142" s="213"/>
      <c r="F142" s="215"/>
      <c r="G142" s="215"/>
      <c r="H142" s="215"/>
      <c r="I142" s="293">
        <v>0</v>
      </c>
      <c r="J142" s="243">
        <v>0</v>
      </c>
      <c r="K142" s="219"/>
      <c r="L142" s="166"/>
    </row>
    <row r="143" spans="1:18" ht="22.5" customHeight="1" x14ac:dyDescent="0.3">
      <c r="A143" s="474" t="s">
        <v>20</v>
      </c>
      <c r="B143" s="475"/>
      <c r="C143" s="475"/>
      <c r="D143" s="475"/>
      <c r="E143" s="475"/>
      <c r="F143" s="475"/>
      <c r="G143" s="475"/>
      <c r="H143" s="476"/>
      <c r="I143" s="293">
        <f>SUM(I142:I142)</f>
        <v>0</v>
      </c>
      <c r="J143" s="293">
        <f>SUM(J142:J142)</f>
        <v>0</v>
      </c>
      <c r="K143" s="293">
        <f>SUM(I143-J143)</f>
        <v>0</v>
      </c>
      <c r="L143" s="187"/>
      <c r="M143" s="187"/>
      <c r="N143" s="166"/>
      <c r="O143" s="166"/>
    </row>
    <row r="144" spans="1:18" ht="25.95" customHeight="1" x14ac:dyDescent="0.3">
      <c r="A144" s="162" t="s">
        <v>206</v>
      </c>
      <c r="B144" s="162"/>
      <c r="C144" s="162"/>
      <c r="D144" s="287"/>
      <c r="E144" s="287"/>
      <c r="F144" s="287"/>
      <c r="G144" s="287"/>
      <c r="H144" s="287"/>
      <c r="I144" s="287"/>
      <c r="J144" s="287"/>
      <c r="K144" s="288"/>
      <c r="L144" s="187"/>
      <c r="M144" s="187"/>
      <c r="N144" s="166"/>
      <c r="O144" s="166"/>
    </row>
    <row r="145" spans="1:11" ht="98.25" customHeight="1" x14ac:dyDescent="0.3">
      <c r="A145" s="629"/>
      <c r="B145" s="630"/>
      <c r="C145" s="630"/>
      <c r="D145" s="630"/>
      <c r="E145" s="630"/>
      <c r="F145" s="630"/>
      <c r="G145" s="630"/>
      <c r="H145" s="630"/>
      <c r="I145" s="630"/>
      <c r="J145" s="630"/>
      <c r="K145" s="631"/>
    </row>
    <row r="146" spans="1:11" x14ac:dyDescent="0.3">
      <c r="A146" s="14"/>
    </row>
    <row r="147" spans="1:11" x14ac:dyDescent="0.3">
      <c r="A147" s="14"/>
    </row>
    <row r="148" spans="1:11" x14ac:dyDescent="0.3">
      <c r="A148" s="14"/>
    </row>
    <row r="149" spans="1:11" x14ac:dyDescent="0.3">
      <c r="A149" s="14"/>
    </row>
    <row r="150" spans="1:11" x14ac:dyDescent="0.3">
      <c r="A150" s="14"/>
    </row>
    <row r="151" spans="1:11" x14ac:dyDescent="0.3">
      <c r="A151" s="14"/>
    </row>
    <row r="152" spans="1:11" x14ac:dyDescent="0.3">
      <c r="A152" s="14"/>
    </row>
    <row r="153" spans="1:11" x14ac:dyDescent="0.3">
      <c r="A153" s="14"/>
    </row>
    <row r="154" spans="1:11" x14ac:dyDescent="0.3">
      <c r="A154" s="14"/>
    </row>
    <row r="155" spans="1:11" x14ac:dyDescent="0.3">
      <c r="A155" s="14"/>
    </row>
    <row r="156" spans="1:11" x14ac:dyDescent="0.3">
      <c r="A156" s="14"/>
    </row>
    <row r="157" spans="1:11" x14ac:dyDescent="0.3">
      <c r="A157" s="14"/>
    </row>
    <row r="158" spans="1:11" x14ac:dyDescent="0.3">
      <c r="A158" s="14"/>
    </row>
    <row r="159" spans="1:11" x14ac:dyDescent="0.3">
      <c r="A159" s="14"/>
    </row>
    <row r="160" spans="1:11" x14ac:dyDescent="0.3">
      <c r="A160" s="14"/>
    </row>
    <row r="161" spans="1:1" x14ac:dyDescent="0.3">
      <c r="A161" s="14"/>
    </row>
    <row r="162" spans="1:1" x14ac:dyDescent="0.3">
      <c r="A162" s="14"/>
    </row>
    <row r="163" spans="1:1" x14ac:dyDescent="0.3">
      <c r="A163" s="14"/>
    </row>
    <row r="164" spans="1:1" x14ac:dyDescent="0.3">
      <c r="A164" s="14"/>
    </row>
    <row r="165" spans="1:1" x14ac:dyDescent="0.3">
      <c r="A165" s="14"/>
    </row>
    <row r="166" spans="1:1" x14ac:dyDescent="0.3">
      <c r="A166" s="14"/>
    </row>
    <row r="167" spans="1:1" x14ac:dyDescent="0.3">
      <c r="A167" s="14"/>
    </row>
    <row r="168" spans="1:1" x14ac:dyDescent="0.3">
      <c r="A168" s="14"/>
    </row>
    <row r="169" spans="1:1" x14ac:dyDescent="0.3">
      <c r="A169" s="14"/>
    </row>
    <row r="170" spans="1:1" x14ac:dyDescent="0.3">
      <c r="A170" s="14"/>
    </row>
    <row r="171" spans="1:1" x14ac:dyDescent="0.3">
      <c r="A171" s="14"/>
    </row>
    <row r="172" spans="1:1" x14ac:dyDescent="0.3">
      <c r="A172" s="14"/>
    </row>
    <row r="173" spans="1:1" x14ac:dyDescent="0.3">
      <c r="A173" s="14"/>
    </row>
    <row r="174" spans="1:1" x14ac:dyDescent="0.3">
      <c r="A174" s="14"/>
    </row>
    <row r="175" spans="1:1" x14ac:dyDescent="0.3">
      <c r="A175" s="14"/>
    </row>
    <row r="176" spans="1:1" x14ac:dyDescent="0.3">
      <c r="A176" s="14"/>
    </row>
    <row r="177" spans="1:1" x14ac:dyDescent="0.3">
      <c r="A177" s="14"/>
    </row>
    <row r="178" spans="1:1" x14ac:dyDescent="0.3">
      <c r="A178" s="14"/>
    </row>
    <row r="179" spans="1:1" x14ac:dyDescent="0.3">
      <c r="A179" s="14"/>
    </row>
    <row r="180" spans="1:1" x14ac:dyDescent="0.3">
      <c r="A180" s="14"/>
    </row>
    <row r="181" spans="1:1" x14ac:dyDescent="0.3">
      <c r="A181" s="14"/>
    </row>
    <row r="182" spans="1:1" x14ac:dyDescent="0.3">
      <c r="A182" s="14"/>
    </row>
    <row r="183" spans="1:1" x14ac:dyDescent="0.3">
      <c r="A183" s="14"/>
    </row>
    <row r="184" spans="1:1" x14ac:dyDescent="0.3">
      <c r="A184" s="14"/>
    </row>
    <row r="185" spans="1:1" x14ac:dyDescent="0.3">
      <c r="A185" s="14"/>
    </row>
    <row r="186" spans="1:1" x14ac:dyDescent="0.3">
      <c r="A186" s="14"/>
    </row>
    <row r="187" spans="1:1" x14ac:dyDescent="0.3">
      <c r="A187" s="14"/>
    </row>
    <row r="188" spans="1:1" x14ac:dyDescent="0.3">
      <c r="A188" s="14"/>
    </row>
    <row r="189" spans="1:1" x14ac:dyDescent="0.3">
      <c r="A189" s="14"/>
    </row>
    <row r="190" spans="1:1" x14ac:dyDescent="0.3">
      <c r="A190" s="14"/>
    </row>
    <row r="191" spans="1:1" x14ac:dyDescent="0.3">
      <c r="A191" s="14"/>
    </row>
    <row r="192" spans="1:1" x14ac:dyDescent="0.3">
      <c r="A192" s="14"/>
    </row>
    <row r="193" spans="1:1" x14ac:dyDescent="0.3">
      <c r="A193" s="14"/>
    </row>
    <row r="194" spans="1:1" x14ac:dyDescent="0.3">
      <c r="A194" s="14"/>
    </row>
    <row r="195" spans="1:1" x14ac:dyDescent="0.3">
      <c r="A195" s="14"/>
    </row>
    <row r="196" spans="1:1" x14ac:dyDescent="0.3">
      <c r="A196" s="14"/>
    </row>
    <row r="197" spans="1:1" x14ac:dyDescent="0.3">
      <c r="A197" s="14"/>
    </row>
    <row r="198" spans="1:1" x14ac:dyDescent="0.3">
      <c r="A198" s="14"/>
    </row>
    <row r="199" spans="1:1" x14ac:dyDescent="0.3">
      <c r="A199" s="14"/>
    </row>
    <row r="200" spans="1:1" x14ac:dyDescent="0.3">
      <c r="A200" s="14"/>
    </row>
    <row r="201" spans="1:1" x14ac:dyDescent="0.3">
      <c r="A201" s="14"/>
    </row>
    <row r="202" spans="1:1" x14ac:dyDescent="0.3">
      <c r="A202" s="14"/>
    </row>
    <row r="203" spans="1:1" x14ac:dyDescent="0.3">
      <c r="A203" s="14"/>
    </row>
    <row r="204" spans="1:1" x14ac:dyDescent="0.3">
      <c r="A204" s="14"/>
    </row>
    <row r="205" spans="1:1" x14ac:dyDescent="0.3">
      <c r="A205" s="14"/>
    </row>
    <row r="206" spans="1:1" x14ac:dyDescent="0.3">
      <c r="A206" s="14"/>
    </row>
    <row r="207" spans="1:1" x14ac:dyDescent="0.3">
      <c r="A207" s="14"/>
    </row>
    <row r="208" spans="1:1" x14ac:dyDescent="0.3">
      <c r="A208" s="14"/>
    </row>
    <row r="209" spans="1:1" x14ac:dyDescent="0.3">
      <c r="A209" s="14"/>
    </row>
    <row r="210" spans="1:1" x14ac:dyDescent="0.3">
      <c r="A210" s="14"/>
    </row>
    <row r="211" spans="1:1" x14ac:dyDescent="0.3">
      <c r="A211" s="14"/>
    </row>
    <row r="212" spans="1:1" x14ac:dyDescent="0.3">
      <c r="A212" s="14"/>
    </row>
    <row r="213" spans="1:1" x14ac:dyDescent="0.3">
      <c r="A213" s="14"/>
    </row>
    <row r="214" spans="1:1" x14ac:dyDescent="0.3">
      <c r="A214" s="14"/>
    </row>
    <row r="215" spans="1:1" x14ac:dyDescent="0.3">
      <c r="A215" s="14"/>
    </row>
    <row r="216" spans="1:1" x14ac:dyDescent="0.3">
      <c r="A216" s="14"/>
    </row>
    <row r="217" spans="1:1" x14ac:dyDescent="0.3">
      <c r="A217" s="14"/>
    </row>
    <row r="218" spans="1:1" x14ac:dyDescent="0.3">
      <c r="A218" s="14"/>
    </row>
    <row r="219" spans="1:1" x14ac:dyDescent="0.3">
      <c r="A219" s="14"/>
    </row>
    <row r="220" spans="1:1" x14ac:dyDescent="0.3">
      <c r="A220" s="14"/>
    </row>
    <row r="221" spans="1:1" x14ac:dyDescent="0.3">
      <c r="A221" s="14"/>
    </row>
    <row r="222" spans="1:1" x14ac:dyDescent="0.3">
      <c r="A222" s="14"/>
    </row>
    <row r="223" spans="1:1" x14ac:dyDescent="0.3">
      <c r="A223" s="14"/>
    </row>
    <row r="224" spans="1:1" x14ac:dyDescent="0.3">
      <c r="A224" s="14"/>
    </row>
    <row r="225" spans="1:1" x14ac:dyDescent="0.3">
      <c r="A225" s="14"/>
    </row>
    <row r="226" spans="1:1" x14ac:dyDescent="0.3">
      <c r="A226" s="14"/>
    </row>
    <row r="227" spans="1:1" x14ac:dyDescent="0.3">
      <c r="A227" s="14"/>
    </row>
    <row r="228" spans="1:1" x14ac:dyDescent="0.3">
      <c r="A228" s="14"/>
    </row>
    <row r="229" spans="1:1" x14ac:dyDescent="0.3">
      <c r="A229" s="14"/>
    </row>
    <row r="230" spans="1:1" x14ac:dyDescent="0.3">
      <c r="A230" s="14"/>
    </row>
    <row r="231" spans="1:1" x14ac:dyDescent="0.3">
      <c r="A231" s="14"/>
    </row>
    <row r="232" spans="1:1" x14ac:dyDescent="0.3">
      <c r="A232" s="14"/>
    </row>
    <row r="233" spans="1:1" x14ac:dyDescent="0.3">
      <c r="A233" s="14"/>
    </row>
    <row r="234" spans="1:1" x14ac:dyDescent="0.3">
      <c r="A234" s="14"/>
    </row>
    <row r="235" spans="1:1" x14ac:dyDescent="0.3">
      <c r="A235" s="14"/>
    </row>
    <row r="236" spans="1:1" x14ac:dyDescent="0.3">
      <c r="A236" s="14"/>
    </row>
    <row r="237" spans="1:1" x14ac:dyDescent="0.3">
      <c r="A237" s="14"/>
    </row>
    <row r="238" spans="1:1" x14ac:dyDescent="0.3">
      <c r="A238" s="14"/>
    </row>
    <row r="239" spans="1:1" x14ac:dyDescent="0.3">
      <c r="A239" s="14"/>
    </row>
    <row r="240" spans="1:1" x14ac:dyDescent="0.3">
      <c r="A240" s="14"/>
    </row>
    <row r="241" spans="1:1" x14ac:dyDescent="0.3">
      <c r="A241" s="14"/>
    </row>
    <row r="242" spans="1:1" x14ac:dyDescent="0.3">
      <c r="A242" s="14"/>
    </row>
    <row r="243" spans="1:1" x14ac:dyDescent="0.3">
      <c r="A243" s="14"/>
    </row>
    <row r="244" spans="1:1" x14ac:dyDescent="0.3">
      <c r="A244" s="14"/>
    </row>
    <row r="245" spans="1:1" x14ac:dyDescent="0.3">
      <c r="A245" s="14"/>
    </row>
    <row r="246" spans="1:1" x14ac:dyDescent="0.3">
      <c r="A246" s="14"/>
    </row>
    <row r="247" spans="1:1" x14ac:dyDescent="0.3">
      <c r="A247" s="14"/>
    </row>
    <row r="248" spans="1:1" x14ac:dyDescent="0.3">
      <c r="A248" s="14"/>
    </row>
    <row r="249" spans="1:1" x14ac:dyDescent="0.3">
      <c r="A249" s="14"/>
    </row>
    <row r="250" spans="1:1" x14ac:dyDescent="0.3">
      <c r="A250" s="14"/>
    </row>
    <row r="251" spans="1:1" x14ac:dyDescent="0.3">
      <c r="A251" s="14"/>
    </row>
    <row r="252" spans="1:1" x14ac:dyDescent="0.3">
      <c r="A252" s="14"/>
    </row>
    <row r="253" spans="1:1" x14ac:dyDescent="0.3">
      <c r="A253" s="14"/>
    </row>
    <row r="254" spans="1:1" x14ac:dyDescent="0.3">
      <c r="A254" s="14"/>
    </row>
    <row r="255" spans="1:1" x14ac:dyDescent="0.3">
      <c r="A255" s="14"/>
    </row>
    <row r="256" spans="1:1" x14ac:dyDescent="0.3">
      <c r="A256" s="14"/>
    </row>
    <row r="257" spans="1:1" x14ac:dyDescent="0.3">
      <c r="A257" s="14"/>
    </row>
    <row r="258" spans="1:1" x14ac:dyDescent="0.3">
      <c r="A258" s="14"/>
    </row>
    <row r="259" spans="1:1" x14ac:dyDescent="0.3">
      <c r="A259" s="14"/>
    </row>
    <row r="260" spans="1:1" x14ac:dyDescent="0.3">
      <c r="A260" s="14"/>
    </row>
    <row r="261" spans="1:1" x14ac:dyDescent="0.3">
      <c r="A261" s="14"/>
    </row>
    <row r="262" spans="1:1" x14ac:dyDescent="0.3">
      <c r="A262" s="14"/>
    </row>
    <row r="263" spans="1:1" x14ac:dyDescent="0.3">
      <c r="A263" s="14"/>
    </row>
    <row r="264" spans="1:1" x14ac:dyDescent="0.3">
      <c r="A264" s="14"/>
    </row>
    <row r="265" spans="1:1" x14ac:dyDescent="0.3">
      <c r="A265" s="14"/>
    </row>
    <row r="266" spans="1:1" x14ac:dyDescent="0.3">
      <c r="A266" s="14"/>
    </row>
    <row r="267" spans="1:1" x14ac:dyDescent="0.3">
      <c r="A267" s="14"/>
    </row>
    <row r="268" spans="1:1" x14ac:dyDescent="0.3">
      <c r="A268" s="14"/>
    </row>
    <row r="269" spans="1:1" x14ac:dyDescent="0.3">
      <c r="A269" s="14"/>
    </row>
    <row r="270" spans="1:1" x14ac:dyDescent="0.3">
      <c r="A270" s="14"/>
    </row>
    <row r="271" spans="1:1" x14ac:dyDescent="0.3">
      <c r="A271" s="14"/>
    </row>
    <row r="272" spans="1:1" x14ac:dyDescent="0.3">
      <c r="A272" s="14"/>
    </row>
    <row r="273" spans="1:1" x14ac:dyDescent="0.3">
      <c r="A273" s="14"/>
    </row>
    <row r="274" spans="1:1" x14ac:dyDescent="0.3">
      <c r="A274" s="14"/>
    </row>
    <row r="275" spans="1:1" x14ac:dyDescent="0.3">
      <c r="A275" s="14"/>
    </row>
    <row r="276" spans="1:1" x14ac:dyDescent="0.3">
      <c r="A276" s="14"/>
    </row>
    <row r="277" spans="1:1" x14ac:dyDescent="0.3">
      <c r="A277" s="14"/>
    </row>
    <row r="278" spans="1:1" x14ac:dyDescent="0.3">
      <c r="A278" s="14"/>
    </row>
    <row r="279" spans="1:1" x14ac:dyDescent="0.3">
      <c r="A279" s="14"/>
    </row>
    <row r="280" spans="1:1" x14ac:dyDescent="0.3">
      <c r="A280" s="14"/>
    </row>
    <row r="281" spans="1:1" x14ac:dyDescent="0.3">
      <c r="A281" s="14"/>
    </row>
    <row r="282" spans="1:1" x14ac:dyDescent="0.3">
      <c r="A282" s="14"/>
    </row>
    <row r="283" spans="1:1" x14ac:dyDescent="0.3">
      <c r="A283" s="14"/>
    </row>
    <row r="284" spans="1:1" x14ac:dyDescent="0.3">
      <c r="A284" s="14"/>
    </row>
    <row r="285" spans="1:1" x14ac:dyDescent="0.3">
      <c r="A285" s="14"/>
    </row>
    <row r="286" spans="1:1" x14ac:dyDescent="0.3">
      <c r="A286" s="14"/>
    </row>
    <row r="287" spans="1:1" x14ac:dyDescent="0.3">
      <c r="A287" s="14"/>
    </row>
    <row r="288" spans="1:1" x14ac:dyDescent="0.3">
      <c r="A288" s="14"/>
    </row>
    <row r="289" spans="1:1" x14ac:dyDescent="0.3">
      <c r="A289" s="14"/>
    </row>
    <row r="290" spans="1:1" x14ac:dyDescent="0.3">
      <c r="A290" s="14"/>
    </row>
    <row r="291" spans="1:1" x14ac:dyDescent="0.3">
      <c r="A291" s="14"/>
    </row>
    <row r="292" spans="1:1" x14ac:dyDescent="0.3">
      <c r="A292" s="14"/>
    </row>
    <row r="293" spans="1:1" x14ac:dyDescent="0.3">
      <c r="A293" s="14"/>
    </row>
    <row r="294" spans="1:1" x14ac:dyDescent="0.3">
      <c r="A294" s="14"/>
    </row>
    <row r="295" spans="1:1" x14ac:dyDescent="0.3">
      <c r="A295" s="14"/>
    </row>
    <row r="296" spans="1:1" x14ac:dyDescent="0.3">
      <c r="A296" s="14"/>
    </row>
    <row r="297" spans="1:1" x14ac:dyDescent="0.3">
      <c r="A297" s="14"/>
    </row>
    <row r="298" spans="1:1" x14ac:dyDescent="0.3">
      <c r="A298" s="14"/>
    </row>
    <row r="299" spans="1:1" x14ac:dyDescent="0.3">
      <c r="A299" s="14"/>
    </row>
    <row r="300" spans="1:1" x14ac:dyDescent="0.3">
      <c r="A300" s="14"/>
    </row>
    <row r="301" spans="1:1" x14ac:dyDescent="0.3">
      <c r="A301" s="14"/>
    </row>
    <row r="302" spans="1:1" x14ac:dyDescent="0.3">
      <c r="A302" s="14"/>
    </row>
    <row r="303" spans="1:1" x14ac:dyDescent="0.3">
      <c r="A303" s="14"/>
    </row>
    <row r="304" spans="1:1" x14ac:dyDescent="0.3">
      <c r="A304" s="14"/>
    </row>
    <row r="305" spans="1:1" x14ac:dyDescent="0.3">
      <c r="A305" s="14"/>
    </row>
    <row r="306" spans="1:1" x14ac:dyDescent="0.3">
      <c r="A306" s="14"/>
    </row>
    <row r="307" spans="1:1" x14ac:dyDescent="0.3">
      <c r="A307" s="14"/>
    </row>
    <row r="308" spans="1:1" x14ac:dyDescent="0.3">
      <c r="A308" s="14"/>
    </row>
    <row r="309" spans="1:1" x14ac:dyDescent="0.3">
      <c r="A309" s="14"/>
    </row>
    <row r="310" spans="1:1" x14ac:dyDescent="0.3">
      <c r="A310" s="14"/>
    </row>
    <row r="311" spans="1:1" x14ac:dyDescent="0.3">
      <c r="A311" s="14"/>
    </row>
    <row r="312" spans="1:1" x14ac:dyDescent="0.3">
      <c r="A312" s="14"/>
    </row>
    <row r="313" spans="1:1" x14ac:dyDescent="0.3">
      <c r="A313" s="14"/>
    </row>
    <row r="314" spans="1:1" x14ac:dyDescent="0.3">
      <c r="A314" s="14"/>
    </row>
    <row r="315" spans="1:1" x14ac:dyDescent="0.3">
      <c r="A315" s="14"/>
    </row>
    <row r="316" spans="1:1" x14ac:dyDescent="0.3">
      <c r="A316" s="14"/>
    </row>
    <row r="317" spans="1:1" x14ac:dyDescent="0.3">
      <c r="A317" s="14"/>
    </row>
    <row r="318" spans="1:1" x14ac:dyDescent="0.3">
      <c r="A318" s="14"/>
    </row>
    <row r="319" spans="1:1" x14ac:dyDescent="0.3">
      <c r="A319" s="14"/>
    </row>
    <row r="320" spans="1:1" x14ac:dyDescent="0.3">
      <c r="A320" s="14"/>
    </row>
    <row r="321" spans="1:1" x14ac:dyDescent="0.3">
      <c r="A321" s="14"/>
    </row>
    <row r="322" spans="1:1" x14ac:dyDescent="0.3">
      <c r="A322" s="14"/>
    </row>
    <row r="323" spans="1:1" x14ac:dyDescent="0.3">
      <c r="A323" s="14"/>
    </row>
    <row r="324" spans="1:1" x14ac:dyDescent="0.3">
      <c r="A324" s="14"/>
    </row>
    <row r="325" spans="1:1" x14ac:dyDescent="0.3">
      <c r="A325" s="14"/>
    </row>
    <row r="326" spans="1:1" x14ac:dyDescent="0.3">
      <c r="A326" s="14"/>
    </row>
    <row r="327" spans="1:1" x14ac:dyDescent="0.3">
      <c r="A327" s="14"/>
    </row>
    <row r="328" spans="1:1" x14ac:dyDescent="0.3">
      <c r="A328" s="14"/>
    </row>
    <row r="329" spans="1:1" x14ac:dyDescent="0.3">
      <c r="A329" s="14"/>
    </row>
    <row r="330" spans="1:1" x14ac:dyDescent="0.3">
      <c r="A330" s="14"/>
    </row>
    <row r="331" spans="1:1" x14ac:dyDescent="0.3">
      <c r="A331" s="14"/>
    </row>
    <row r="332" spans="1:1" x14ac:dyDescent="0.3">
      <c r="A332" s="14"/>
    </row>
    <row r="333" spans="1:1" x14ac:dyDescent="0.3">
      <c r="A333" s="14"/>
    </row>
    <row r="334" spans="1:1" x14ac:dyDescent="0.3">
      <c r="A334" s="14"/>
    </row>
    <row r="335" spans="1:1" x14ac:dyDescent="0.3">
      <c r="A335" s="14"/>
    </row>
    <row r="336" spans="1:1" x14ac:dyDescent="0.3">
      <c r="A336" s="14"/>
    </row>
    <row r="337" spans="1:1" x14ac:dyDescent="0.3">
      <c r="A337" s="14"/>
    </row>
    <row r="338" spans="1:1" x14ac:dyDescent="0.3">
      <c r="A338" s="14"/>
    </row>
    <row r="339" spans="1:1" x14ac:dyDescent="0.3">
      <c r="A339" s="14"/>
    </row>
    <row r="340" spans="1:1" x14ac:dyDescent="0.3">
      <c r="A340" s="14"/>
    </row>
    <row r="341" spans="1:1" x14ac:dyDescent="0.3">
      <c r="A341" s="14"/>
    </row>
    <row r="342" spans="1:1" x14ac:dyDescent="0.3">
      <c r="A342" s="14"/>
    </row>
    <row r="343" spans="1:1" x14ac:dyDescent="0.3">
      <c r="A343" s="14"/>
    </row>
    <row r="344" spans="1:1" x14ac:dyDescent="0.3">
      <c r="A344" s="14"/>
    </row>
    <row r="345" spans="1:1" x14ac:dyDescent="0.3">
      <c r="A345" s="14"/>
    </row>
    <row r="346" spans="1:1" x14ac:dyDescent="0.3">
      <c r="A346" s="14"/>
    </row>
    <row r="347" spans="1:1" x14ac:dyDescent="0.3">
      <c r="A347" s="14"/>
    </row>
    <row r="348" spans="1:1" x14ac:dyDescent="0.3">
      <c r="A348" s="14"/>
    </row>
    <row r="349" spans="1:1" x14ac:dyDescent="0.3">
      <c r="A349" s="14"/>
    </row>
    <row r="350" spans="1:1" x14ac:dyDescent="0.3">
      <c r="A350" s="14"/>
    </row>
    <row r="351" spans="1:1" x14ac:dyDescent="0.3">
      <c r="A351" s="14"/>
    </row>
    <row r="352" spans="1:1" x14ac:dyDescent="0.3">
      <c r="A352" s="14"/>
    </row>
    <row r="353" spans="1:1" x14ac:dyDescent="0.3">
      <c r="A353" s="14"/>
    </row>
    <row r="354" spans="1:1" x14ac:dyDescent="0.3">
      <c r="A354" s="14"/>
    </row>
    <row r="355" spans="1:1" x14ac:dyDescent="0.3">
      <c r="A355" s="14"/>
    </row>
    <row r="356" spans="1:1" x14ac:dyDescent="0.3">
      <c r="A356" s="14"/>
    </row>
    <row r="357" spans="1:1" x14ac:dyDescent="0.3">
      <c r="A357" s="14"/>
    </row>
    <row r="358" spans="1:1" x14ac:dyDescent="0.3">
      <c r="A358" s="14"/>
    </row>
    <row r="359" spans="1:1" x14ac:dyDescent="0.3">
      <c r="A359" s="14"/>
    </row>
    <row r="360" spans="1:1" x14ac:dyDescent="0.3">
      <c r="A360" s="14"/>
    </row>
    <row r="361" spans="1:1" x14ac:dyDescent="0.3">
      <c r="A361" s="14"/>
    </row>
    <row r="362" spans="1:1" x14ac:dyDescent="0.3">
      <c r="A362" s="14"/>
    </row>
    <row r="363" spans="1:1" x14ac:dyDescent="0.3">
      <c r="A363" s="14"/>
    </row>
    <row r="364" spans="1:1" x14ac:dyDescent="0.3">
      <c r="A364" s="14"/>
    </row>
    <row r="365" spans="1:1" x14ac:dyDescent="0.3">
      <c r="A365" s="14"/>
    </row>
    <row r="366" spans="1:1" x14ac:dyDescent="0.3">
      <c r="A366" s="14"/>
    </row>
    <row r="367" spans="1:1" x14ac:dyDescent="0.3">
      <c r="A367" s="14"/>
    </row>
    <row r="368" spans="1:1" x14ac:dyDescent="0.3">
      <c r="A368" s="14"/>
    </row>
    <row r="369" spans="1:1" x14ac:dyDescent="0.3">
      <c r="A369" s="14"/>
    </row>
    <row r="370" spans="1:1" x14ac:dyDescent="0.3">
      <c r="A370" s="14"/>
    </row>
    <row r="371" spans="1:1" x14ac:dyDescent="0.3">
      <c r="A371" s="14"/>
    </row>
    <row r="372" spans="1:1" x14ac:dyDescent="0.3">
      <c r="A372" s="14"/>
    </row>
    <row r="373" spans="1:1" x14ac:dyDescent="0.3">
      <c r="A373" s="14"/>
    </row>
    <row r="374" spans="1:1" x14ac:dyDescent="0.3">
      <c r="A374" s="14"/>
    </row>
    <row r="375" spans="1:1" x14ac:dyDescent="0.3">
      <c r="A375" s="14"/>
    </row>
    <row r="376" spans="1:1" x14ac:dyDescent="0.3">
      <c r="A376" s="14"/>
    </row>
    <row r="377" spans="1:1" x14ac:dyDescent="0.3">
      <c r="A377" s="14"/>
    </row>
    <row r="378" spans="1:1" x14ac:dyDescent="0.3">
      <c r="A378" s="14"/>
    </row>
    <row r="379" spans="1:1" x14ac:dyDescent="0.3">
      <c r="A379" s="14"/>
    </row>
    <row r="380" spans="1:1" x14ac:dyDescent="0.3">
      <c r="A380" s="14"/>
    </row>
    <row r="381" spans="1:1" x14ac:dyDescent="0.3">
      <c r="A381" s="14"/>
    </row>
    <row r="382" spans="1:1" x14ac:dyDescent="0.3">
      <c r="A382" s="14"/>
    </row>
    <row r="383" spans="1:1" x14ac:dyDescent="0.3">
      <c r="A383" s="14"/>
    </row>
    <row r="384" spans="1:1" x14ac:dyDescent="0.3">
      <c r="A384" s="14"/>
    </row>
    <row r="385" spans="1:1" x14ac:dyDescent="0.3">
      <c r="A385" s="14"/>
    </row>
    <row r="386" spans="1:1" x14ac:dyDescent="0.3">
      <c r="A386" s="14"/>
    </row>
    <row r="387" spans="1:1" x14ac:dyDescent="0.3">
      <c r="A387" s="14"/>
    </row>
    <row r="388" spans="1:1" x14ac:dyDescent="0.3">
      <c r="A388" s="14"/>
    </row>
    <row r="389" spans="1:1" x14ac:dyDescent="0.3">
      <c r="A389" s="14"/>
    </row>
    <row r="390" spans="1:1" x14ac:dyDescent="0.3">
      <c r="A390" s="14"/>
    </row>
    <row r="391" spans="1:1" x14ac:dyDescent="0.3">
      <c r="A391" s="14"/>
    </row>
    <row r="392" spans="1:1" x14ac:dyDescent="0.3">
      <c r="A392" s="14"/>
    </row>
    <row r="393" spans="1:1" x14ac:dyDescent="0.3">
      <c r="A393" s="14"/>
    </row>
    <row r="394" spans="1:1" x14ac:dyDescent="0.3">
      <c r="A394" s="14"/>
    </row>
    <row r="395" spans="1:1" x14ac:dyDescent="0.3">
      <c r="A395" s="14"/>
    </row>
    <row r="396" spans="1:1" x14ac:dyDescent="0.3">
      <c r="A396" s="14"/>
    </row>
    <row r="397" spans="1:1" x14ac:dyDescent="0.3">
      <c r="A397" s="14"/>
    </row>
    <row r="398" spans="1:1" x14ac:dyDescent="0.3">
      <c r="A398" s="14"/>
    </row>
    <row r="399" spans="1:1" x14ac:dyDescent="0.3">
      <c r="A399" s="14"/>
    </row>
    <row r="400" spans="1:1" x14ac:dyDescent="0.3">
      <c r="A400" s="14"/>
    </row>
    <row r="401" spans="1:1" x14ac:dyDescent="0.3">
      <c r="A401" s="14"/>
    </row>
    <row r="402" spans="1:1" x14ac:dyDescent="0.3">
      <c r="A402" s="14"/>
    </row>
    <row r="403" spans="1:1" x14ac:dyDescent="0.3">
      <c r="A403" s="14"/>
    </row>
    <row r="404" spans="1:1" x14ac:dyDescent="0.3">
      <c r="A404" s="14"/>
    </row>
    <row r="405" spans="1:1" x14ac:dyDescent="0.3">
      <c r="A405" s="14"/>
    </row>
    <row r="406" spans="1:1" x14ac:dyDescent="0.3">
      <c r="A406" s="14"/>
    </row>
    <row r="407" spans="1:1" x14ac:dyDescent="0.3">
      <c r="A407" s="14"/>
    </row>
    <row r="408" spans="1:1" x14ac:dyDescent="0.3">
      <c r="A408" s="14"/>
    </row>
    <row r="409" spans="1:1" x14ac:dyDescent="0.3">
      <c r="A409" s="14"/>
    </row>
    <row r="410" spans="1:1" x14ac:dyDescent="0.3">
      <c r="A410" s="14"/>
    </row>
    <row r="411" spans="1:1" x14ac:dyDescent="0.3">
      <c r="A411" s="14"/>
    </row>
    <row r="412" spans="1:1" x14ac:dyDescent="0.3">
      <c r="A412" s="14"/>
    </row>
    <row r="413" spans="1:1" x14ac:dyDescent="0.3">
      <c r="A413" s="14"/>
    </row>
    <row r="414" spans="1:1" x14ac:dyDescent="0.3">
      <c r="A414" s="14"/>
    </row>
    <row r="415" spans="1:1" x14ac:dyDescent="0.3">
      <c r="A415" s="14"/>
    </row>
    <row r="416" spans="1:1" x14ac:dyDescent="0.3">
      <c r="A416" s="14"/>
    </row>
    <row r="417" spans="1:1" x14ac:dyDescent="0.3">
      <c r="A417" s="14"/>
    </row>
    <row r="418" spans="1:1" x14ac:dyDescent="0.3">
      <c r="A418" s="14"/>
    </row>
    <row r="419" spans="1:1" x14ac:dyDescent="0.3">
      <c r="A419" s="14"/>
    </row>
    <row r="420" spans="1:1" x14ac:dyDescent="0.3">
      <c r="A420" s="14"/>
    </row>
    <row r="421" spans="1:1" x14ac:dyDescent="0.3">
      <c r="A421" s="14"/>
    </row>
    <row r="422" spans="1:1" x14ac:dyDescent="0.3">
      <c r="A422" s="14"/>
    </row>
    <row r="423" spans="1:1" x14ac:dyDescent="0.3">
      <c r="A423" s="14"/>
    </row>
    <row r="424" spans="1:1" x14ac:dyDescent="0.3">
      <c r="A424" s="14"/>
    </row>
    <row r="425" spans="1:1" x14ac:dyDescent="0.3">
      <c r="A425" s="14"/>
    </row>
    <row r="426" spans="1:1" x14ac:dyDescent="0.3">
      <c r="A426" s="14"/>
    </row>
    <row r="427" spans="1:1" x14ac:dyDescent="0.3">
      <c r="A427" s="14"/>
    </row>
    <row r="428" spans="1:1" x14ac:dyDescent="0.3">
      <c r="A428" s="14"/>
    </row>
    <row r="429" spans="1:1" x14ac:dyDescent="0.3">
      <c r="A429" s="14"/>
    </row>
    <row r="430" spans="1:1" x14ac:dyDescent="0.3">
      <c r="A430" s="14"/>
    </row>
    <row r="431" spans="1:1" x14ac:dyDescent="0.3">
      <c r="A431" s="14"/>
    </row>
    <row r="432" spans="1:1" x14ac:dyDescent="0.3">
      <c r="A432" s="14"/>
    </row>
    <row r="433" spans="1:1" x14ac:dyDescent="0.3">
      <c r="A433" s="14"/>
    </row>
    <row r="434" spans="1:1" x14ac:dyDescent="0.3">
      <c r="A434" s="14"/>
    </row>
    <row r="435" spans="1:1" x14ac:dyDescent="0.3">
      <c r="A435" s="14"/>
    </row>
    <row r="436" spans="1:1" x14ac:dyDescent="0.3">
      <c r="A436" s="14"/>
    </row>
    <row r="437" spans="1:1" x14ac:dyDescent="0.3">
      <c r="A437" s="14"/>
    </row>
    <row r="438" spans="1:1" x14ac:dyDescent="0.3">
      <c r="A438" s="14"/>
    </row>
    <row r="439" spans="1:1" x14ac:dyDescent="0.3">
      <c r="A439" s="14"/>
    </row>
    <row r="440" spans="1:1" x14ac:dyDescent="0.3">
      <c r="A440" s="14"/>
    </row>
    <row r="441" spans="1:1" x14ac:dyDescent="0.3">
      <c r="A441" s="14"/>
    </row>
    <row r="442" spans="1:1" x14ac:dyDescent="0.3">
      <c r="A442" s="14"/>
    </row>
    <row r="443" spans="1:1" x14ac:dyDescent="0.3">
      <c r="A443" s="14"/>
    </row>
    <row r="444" spans="1:1" x14ac:dyDescent="0.3">
      <c r="A444" s="14"/>
    </row>
    <row r="445" spans="1:1" x14ac:dyDescent="0.3">
      <c r="A445" s="14"/>
    </row>
    <row r="446" spans="1:1" x14ac:dyDescent="0.3">
      <c r="A446" s="14"/>
    </row>
    <row r="447" spans="1:1" x14ac:dyDescent="0.3">
      <c r="A447" s="14"/>
    </row>
    <row r="448" spans="1:1" x14ac:dyDescent="0.3">
      <c r="A448" s="14"/>
    </row>
    <row r="449" spans="1:1" x14ac:dyDescent="0.3">
      <c r="A449" s="14"/>
    </row>
    <row r="450" spans="1:1" x14ac:dyDescent="0.3">
      <c r="A450" s="14"/>
    </row>
    <row r="451" spans="1:1" x14ac:dyDescent="0.3">
      <c r="A451" s="14"/>
    </row>
    <row r="452" spans="1:1" x14ac:dyDescent="0.3">
      <c r="A452" s="14"/>
    </row>
    <row r="453" spans="1:1" x14ac:dyDescent="0.3">
      <c r="A453" s="14"/>
    </row>
    <row r="454" spans="1:1" x14ac:dyDescent="0.3">
      <c r="A454" s="14"/>
    </row>
    <row r="455" spans="1:1" x14ac:dyDescent="0.3">
      <c r="A455" s="14"/>
    </row>
    <row r="456" spans="1:1" x14ac:dyDescent="0.3">
      <c r="A456" s="14"/>
    </row>
    <row r="457" spans="1:1" x14ac:dyDescent="0.3">
      <c r="A457" s="14"/>
    </row>
    <row r="458" spans="1:1" x14ac:dyDescent="0.3">
      <c r="A458" s="14"/>
    </row>
    <row r="459" spans="1:1" x14ac:dyDescent="0.3">
      <c r="A459" s="14"/>
    </row>
    <row r="460" spans="1:1" x14ac:dyDescent="0.3">
      <c r="A460" s="14"/>
    </row>
    <row r="461" spans="1:1" x14ac:dyDescent="0.3">
      <c r="A461" s="14"/>
    </row>
    <row r="462" spans="1:1" x14ac:dyDescent="0.3">
      <c r="A462" s="14"/>
    </row>
    <row r="463" spans="1:1" x14ac:dyDescent="0.3">
      <c r="A463" s="14"/>
    </row>
    <row r="464" spans="1:1" x14ac:dyDescent="0.3">
      <c r="A464" s="14"/>
    </row>
    <row r="465" spans="1:1" x14ac:dyDescent="0.3">
      <c r="A465" s="14"/>
    </row>
    <row r="466" spans="1:1" x14ac:dyDescent="0.3">
      <c r="A466" s="14"/>
    </row>
    <row r="467" spans="1:1" x14ac:dyDescent="0.3">
      <c r="A467" s="14"/>
    </row>
    <row r="468" spans="1:1" x14ac:dyDescent="0.3">
      <c r="A468" s="14"/>
    </row>
    <row r="469" spans="1:1" x14ac:dyDescent="0.3">
      <c r="A469" s="14"/>
    </row>
    <row r="470" spans="1:1" x14ac:dyDescent="0.3">
      <c r="A470" s="14"/>
    </row>
    <row r="471" spans="1:1" x14ac:dyDescent="0.3">
      <c r="A471" s="14"/>
    </row>
    <row r="472" spans="1:1" x14ac:dyDescent="0.3">
      <c r="A472" s="14"/>
    </row>
    <row r="473" spans="1:1" x14ac:dyDescent="0.3">
      <c r="A473" s="14"/>
    </row>
    <row r="474" spans="1:1" x14ac:dyDescent="0.3">
      <c r="A474" s="14"/>
    </row>
    <row r="475" spans="1:1" x14ac:dyDescent="0.3">
      <c r="A475" s="14"/>
    </row>
    <row r="476" spans="1:1" x14ac:dyDescent="0.3">
      <c r="A476" s="14"/>
    </row>
    <row r="477" spans="1:1" x14ac:dyDescent="0.3">
      <c r="A477" s="14"/>
    </row>
    <row r="478" spans="1:1" x14ac:dyDescent="0.3">
      <c r="A478" s="14"/>
    </row>
    <row r="479" spans="1:1" x14ac:dyDescent="0.3">
      <c r="A479" s="14"/>
    </row>
    <row r="480" spans="1:1" x14ac:dyDescent="0.3">
      <c r="A480" s="14"/>
    </row>
    <row r="481" spans="1:1" x14ac:dyDescent="0.3">
      <c r="A481" s="14"/>
    </row>
    <row r="482" spans="1:1" x14ac:dyDescent="0.3">
      <c r="A482" s="14"/>
    </row>
    <row r="483" spans="1:1" x14ac:dyDescent="0.3">
      <c r="A483" s="14"/>
    </row>
    <row r="484" spans="1:1" x14ac:dyDescent="0.3">
      <c r="A484" s="14"/>
    </row>
    <row r="485" spans="1:1" x14ac:dyDescent="0.3">
      <c r="A485" s="14"/>
    </row>
    <row r="486" spans="1:1" x14ac:dyDescent="0.3">
      <c r="A486" s="14"/>
    </row>
    <row r="487" spans="1:1" x14ac:dyDescent="0.3">
      <c r="A487" s="14"/>
    </row>
    <row r="488" spans="1:1" x14ac:dyDescent="0.3">
      <c r="A488" s="14"/>
    </row>
    <row r="489" spans="1:1" x14ac:dyDescent="0.3">
      <c r="A489" s="14"/>
    </row>
    <row r="490" spans="1:1" x14ac:dyDescent="0.3">
      <c r="A490" s="14"/>
    </row>
    <row r="491" spans="1:1" x14ac:dyDescent="0.3">
      <c r="A491" s="14"/>
    </row>
    <row r="492" spans="1:1" x14ac:dyDescent="0.3">
      <c r="A492" s="14"/>
    </row>
    <row r="493" spans="1:1" x14ac:dyDescent="0.3">
      <c r="A493" s="14"/>
    </row>
    <row r="494" spans="1:1" x14ac:dyDescent="0.3">
      <c r="A494" s="14"/>
    </row>
    <row r="495" spans="1:1" x14ac:dyDescent="0.3">
      <c r="A495" s="14"/>
    </row>
    <row r="496" spans="1:1" x14ac:dyDescent="0.3">
      <c r="A496" s="14"/>
    </row>
    <row r="497" spans="1:1" x14ac:dyDescent="0.3">
      <c r="A497" s="14"/>
    </row>
    <row r="498" spans="1:1" x14ac:dyDescent="0.3">
      <c r="A498" s="14"/>
    </row>
    <row r="499" spans="1:1" x14ac:dyDescent="0.3">
      <c r="A499" s="14"/>
    </row>
    <row r="500" spans="1:1" x14ac:dyDescent="0.3">
      <c r="A500" s="14"/>
    </row>
    <row r="501" spans="1:1" x14ac:dyDescent="0.3">
      <c r="A501" s="14"/>
    </row>
    <row r="502" spans="1:1" x14ac:dyDescent="0.3">
      <c r="A502" s="14"/>
    </row>
    <row r="503" spans="1:1" x14ac:dyDescent="0.3">
      <c r="A503" s="14"/>
    </row>
    <row r="504" spans="1:1" x14ac:dyDescent="0.3">
      <c r="A504" s="14"/>
    </row>
    <row r="505" spans="1:1" x14ac:dyDescent="0.3">
      <c r="A505" s="14"/>
    </row>
    <row r="506" spans="1:1" x14ac:dyDescent="0.3">
      <c r="A506" s="14"/>
    </row>
    <row r="507" spans="1:1" x14ac:dyDescent="0.3">
      <c r="A507" s="14"/>
    </row>
    <row r="508" spans="1:1" x14ac:dyDescent="0.3">
      <c r="A508" s="14"/>
    </row>
    <row r="509" spans="1:1" x14ac:dyDescent="0.3">
      <c r="A509" s="14"/>
    </row>
    <row r="510" spans="1:1" x14ac:dyDescent="0.3">
      <c r="A510" s="14"/>
    </row>
    <row r="511" spans="1:1" x14ac:dyDescent="0.3">
      <c r="A511" s="14"/>
    </row>
    <row r="512" spans="1:1" x14ac:dyDescent="0.3">
      <c r="A512" s="14"/>
    </row>
    <row r="513" spans="1:1" x14ac:dyDescent="0.3">
      <c r="A513" s="14"/>
    </row>
    <row r="514" spans="1:1" x14ac:dyDescent="0.3">
      <c r="A514" s="14"/>
    </row>
    <row r="515" spans="1:1" x14ac:dyDescent="0.3">
      <c r="A515" s="14"/>
    </row>
    <row r="516" spans="1:1" x14ac:dyDescent="0.3">
      <c r="A516" s="14"/>
    </row>
    <row r="517" spans="1:1" x14ac:dyDescent="0.3">
      <c r="A517" s="14"/>
    </row>
    <row r="518" spans="1:1" x14ac:dyDescent="0.3">
      <c r="A518" s="14"/>
    </row>
    <row r="519" spans="1:1" x14ac:dyDescent="0.3">
      <c r="A519" s="14"/>
    </row>
    <row r="520" spans="1:1" x14ac:dyDescent="0.3">
      <c r="A520" s="14"/>
    </row>
    <row r="521" spans="1:1" x14ac:dyDescent="0.3">
      <c r="A521" s="14"/>
    </row>
    <row r="522" spans="1:1" x14ac:dyDescent="0.3">
      <c r="A522" s="14"/>
    </row>
    <row r="523" spans="1:1" x14ac:dyDescent="0.3">
      <c r="A523" s="14"/>
    </row>
    <row r="524" spans="1:1" x14ac:dyDescent="0.3">
      <c r="A524" s="14"/>
    </row>
    <row r="525" spans="1:1" x14ac:dyDescent="0.3">
      <c r="A525" s="14"/>
    </row>
    <row r="526" spans="1:1" x14ac:dyDescent="0.3">
      <c r="A526" s="14"/>
    </row>
    <row r="527" spans="1:1" x14ac:dyDescent="0.3">
      <c r="A527" s="14"/>
    </row>
    <row r="528" spans="1:1" x14ac:dyDescent="0.3">
      <c r="A528" s="14"/>
    </row>
    <row r="529" spans="1:1" x14ac:dyDescent="0.3">
      <c r="A529" s="14"/>
    </row>
    <row r="530" spans="1:1" x14ac:dyDescent="0.3">
      <c r="A530" s="14"/>
    </row>
    <row r="531" spans="1:1" x14ac:dyDescent="0.3">
      <c r="A531" s="14"/>
    </row>
    <row r="532" spans="1:1" x14ac:dyDescent="0.3">
      <c r="A532" s="14"/>
    </row>
    <row r="533" spans="1:1" x14ac:dyDescent="0.3">
      <c r="A533" s="14"/>
    </row>
    <row r="534" spans="1:1" x14ac:dyDescent="0.3">
      <c r="A534" s="14"/>
    </row>
    <row r="535" spans="1:1" x14ac:dyDescent="0.3">
      <c r="A535" s="14"/>
    </row>
    <row r="536" spans="1:1" x14ac:dyDescent="0.3">
      <c r="A536" s="14"/>
    </row>
    <row r="537" spans="1:1" x14ac:dyDescent="0.3">
      <c r="A537" s="14"/>
    </row>
    <row r="538" spans="1:1" x14ac:dyDescent="0.3">
      <c r="A538" s="14"/>
    </row>
    <row r="539" spans="1:1" x14ac:dyDescent="0.3">
      <c r="A539" s="14"/>
    </row>
    <row r="540" spans="1:1" x14ac:dyDescent="0.3">
      <c r="A540" s="14"/>
    </row>
    <row r="541" spans="1:1" x14ac:dyDescent="0.3">
      <c r="A541" s="14"/>
    </row>
    <row r="542" spans="1:1" x14ac:dyDescent="0.3">
      <c r="A542" s="14"/>
    </row>
    <row r="543" spans="1:1" x14ac:dyDescent="0.3">
      <c r="A543" s="14"/>
    </row>
    <row r="544" spans="1:1" x14ac:dyDescent="0.3">
      <c r="A544" s="14"/>
    </row>
    <row r="545" spans="1:1" x14ac:dyDescent="0.3">
      <c r="A545" s="14"/>
    </row>
    <row r="546" spans="1:1" x14ac:dyDescent="0.3">
      <c r="A546" s="14"/>
    </row>
    <row r="547" spans="1:1" x14ac:dyDescent="0.3">
      <c r="A547" s="14"/>
    </row>
    <row r="548" spans="1:1" x14ac:dyDescent="0.3">
      <c r="A548" s="14"/>
    </row>
    <row r="549" spans="1:1" x14ac:dyDescent="0.3">
      <c r="A549" s="14"/>
    </row>
    <row r="550" spans="1:1" x14ac:dyDescent="0.3">
      <c r="A550" s="14"/>
    </row>
    <row r="551" spans="1:1" x14ac:dyDescent="0.3">
      <c r="A551" s="14"/>
    </row>
    <row r="552" spans="1:1" x14ac:dyDescent="0.3">
      <c r="A552" s="14"/>
    </row>
    <row r="553" spans="1:1" x14ac:dyDescent="0.3">
      <c r="A553" s="14"/>
    </row>
    <row r="554" spans="1:1" x14ac:dyDescent="0.3">
      <c r="A554" s="14"/>
    </row>
    <row r="555" spans="1:1" x14ac:dyDescent="0.3">
      <c r="A555" s="14"/>
    </row>
    <row r="556" spans="1:1" x14ac:dyDescent="0.3">
      <c r="A556" s="14"/>
    </row>
    <row r="557" spans="1:1" x14ac:dyDescent="0.3">
      <c r="A557" s="14"/>
    </row>
    <row r="558" spans="1:1" x14ac:dyDescent="0.3">
      <c r="A558" s="14"/>
    </row>
    <row r="559" spans="1:1" x14ac:dyDescent="0.3">
      <c r="A559" s="14"/>
    </row>
    <row r="560" spans="1:1" x14ac:dyDescent="0.3">
      <c r="A560" s="14"/>
    </row>
    <row r="561" spans="1:1" x14ac:dyDescent="0.3">
      <c r="A561" s="14"/>
    </row>
    <row r="562" spans="1:1" x14ac:dyDescent="0.3">
      <c r="A562" s="14"/>
    </row>
    <row r="563" spans="1:1" x14ac:dyDescent="0.3">
      <c r="A563" s="14"/>
    </row>
    <row r="564" spans="1:1" x14ac:dyDescent="0.3">
      <c r="A564" s="14"/>
    </row>
    <row r="565" spans="1:1" x14ac:dyDescent="0.3">
      <c r="A565" s="14"/>
    </row>
    <row r="566" spans="1:1" x14ac:dyDescent="0.3">
      <c r="A566" s="14"/>
    </row>
    <row r="567" spans="1:1" x14ac:dyDescent="0.3">
      <c r="A567" s="14"/>
    </row>
    <row r="568" spans="1:1" x14ac:dyDescent="0.3">
      <c r="A568" s="14"/>
    </row>
    <row r="569" spans="1:1" x14ac:dyDescent="0.3">
      <c r="A569" s="14"/>
    </row>
    <row r="570" spans="1:1" x14ac:dyDescent="0.3">
      <c r="A570" s="14"/>
    </row>
    <row r="571" spans="1:1" x14ac:dyDescent="0.3">
      <c r="A571" s="14"/>
    </row>
    <row r="572" spans="1:1" x14ac:dyDescent="0.3">
      <c r="A572" s="14"/>
    </row>
    <row r="573" spans="1:1" x14ac:dyDescent="0.3">
      <c r="A573" s="14"/>
    </row>
    <row r="574" spans="1:1" x14ac:dyDescent="0.3">
      <c r="A574" s="14"/>
    </row>
    <row r="575" spans="1:1" x14ac:dyDescent="0.3">
      <c r="A575" s="14"/>
    </row>
    <row r="576" spans="1:1" x14ac:dyDescent="0.3">
      <c r="A576" s="14"/>
    </row>
    <row r="577" spans="1:1" x14ac:dyDescent="0.3">
      <c r="A577" s="14"/>
    </row>
    <row r="578" spans="1:1" x14ac:dyDescent="0.3">
      <c r="A578" s="14"/>
    </row>
    <row r="579" spans="1:1" x14ac:dyDescent="0.3">
      <c r="A579" s="14"/>
    </row>
    <row r="580" spans="1:1" x14ac:dyDescent="0.3">
      <c r="A580" s="14"/>
    </row>
    <row r="581" spans="1:1" x14ac:dyDescent="0.3">
      <c r="A581" s="14"/>
    </row>
    <row r="582" spans="1:1" x14ac:dyDescent="0.3">
      <c r="A582" s="14"/>
    </row>
    <row r="583" spans="1:1" x14ac:dyDescent="0.3">
      <c r="A583" s="14"/>
    </row>
    <row r="584" spans="1:1" x14ac:dyDescent="0.3">
      <c r="A584" s="14"/>
    </row>
    <row r="585" spans="1:1" x14ac:dyDescent="0.3">
      <c r="A585" s="14"/>
    </row>
    <row r="586" spans="1:1" x14ac:dyDescent="0.3">
      <c r="A586" s="14"/>
    </row>
    <row r="587" spans="1:1" x14ac:dyDescent="0.3">
      <c r="A587" s="14"/>
    </row>
    <row r="588" spans="1:1" x14ac:dyDescent="0.3">
      <c r="A588" s="14"/>
    </row>
    <row r="589" spans="1:1" x14ac:dyDescent="0.3">
      <c r="A589" s="14"/>
    </row>
    <row r="590" spans="1:1" x14ac:dyDescent="0.3">
      <c r="A590" s="14"/>
    </row>
    <row r="591" spans="1:1" x14ac:dyDescent="0.3">
      <c r="A591" s="14"/>
    </row>
    <row r="592" spans="1:1" x14ac:dyDescent="0.3">
      <c r="A592" s="14"/>
    </row>
    <row r="593" spans="1:1" x14ac:dyDescent="0.3">
      <c r="A593" s="14"/>
    </row>
    <row r="594" spans="1:1" x14ac:dyDescent="0.3">
      <c r="A594" s="14"/>
    </row>
    <row r="595" spans="1:1" x14ac:dyDescent="0.3">
      <c r="A595" s="14"/>
    </row>
    <row r="596" spans="1:1" x14ac:dyDescent="0.3">
      <c r="A596" s="14"/>
    </row>
    <row r="597" spans="1:1" x14ac:dyDescent="0.3">
      <c r="A597" s="14"/>
    </row>
    <row r="598" spans="1:1" x14ac:dyDescent="0.3">
      <c r="A598" s="14"/>
    </row>
    <row r="599" spans="1:1" x14ac:dyDescent="0.3">
      <c r="A599" s="14"/>
    </row>
    <row r="600" spans="1:1" x14ac:dyDescent="0.3">
      <c r="A600" s="14"/>
    </row>
    <row r="601" spans="1:1" x14ac:dyDescent="0.3">
      <c r="A601" s="14"/>
    </row>
    <row r="602" spans="1:1" x14ac:dyDescent="0.3">
      <c r="A602" s="14"/>
    </row>
    <row r="603" spans="1:1" x14ac:dyDescent="0.3">
      <c r="A603" s="14"/>
    </row>
    <row r="604" spans="1:1" x14ac:dyDescent="0.3">
      <c r="A604" s="14"/>
    </row>
    <row r="605" spans="1:1" x14ac:dyDescent="0.3">
      <c r="A605" s="14"/>
    </row>
    <row r="606" spans="1:1" x14ac:dyDescent="0.3">
      <c r="A606" s="14"/>
    </row>
    <row r="607" spans="1:1" x14ac:dyDescent="0.3">
      <c r="A607" s="14"/>
    </row>
    <row r="608" spans="1:1" x14ac:dyDescent="0.3">
      <c r="A608" s="14"/>
    </row>
    <row r="609" spans="1:1" x14ac:dyDescent="0.3">
      <c r="A609" s="14"/>
    </row>
    <row r="610" spans="1:1" x14ac:dyDescent="0.3">
      <c r="A610" s="14"/>
    </row>
    <row r="611" spans="1:1" x14ac:dyDescent="0.3">
      <c r="A611" s="14"/>
    </row>
    <row r="612" spans="1:1" x14ac:dyDescent="0.3">
      <c r="A612" s="14"/>
    </row>
    <row r="613" spans="1:1" x14ac:dyDescent="0.3">
      <c r="A613" s="14"/>
    </row>
    <row r="614" spans="1:1" x14ac:dyDescent="0.3">
      <c r="A614" s="14"/>
    </row>
    <row r="615" spans="1:1" x14ac:dyDescent="0.3">
      <c r="A615" s="14"/>
    </row>
    <row r="616" spans="1:1" x14ac:dyDescent="0.3">
      <c r="A616" s="14"/>
    </row>
    <row r="617" spans="1:1" x14ac:dyDescent="0.3">
      <c r="A617" s="14"/>
    </row>
    <row r="618" spans="1:1" x14ac:dyDescent="0.3">
      <c r="A618" s="14"/>
    </row>
    <row r="619" spans="1:1" x14ac:dyDescent="0.3">
      <c r="A619" s="14"/>
    </row>
    <row r="620" spans="1:1" x14ac:dyDescent="0.3">
      <c r="A620" s="14"/>
    </row>
    <row r="621" spans="1:1" x14ac:dyDescent="0.3">
      <c r="A621" s="14"/>
    </row>
    <row r="622" spans="1:1" x14ac:dyDescent="0.3">
      <c r="A622" s="14"/>
    </row>
    <row r="623" spans="1:1" x14ac:dyDescent="0.3">
      <c r="A623" s="14"/>
    </row>
    <row r="624" spans="1:1" x14ac:dyDescent="0.3">
      <c r="A624" s="14"/>
    </row>
    <row r="625" spans="1:1" x14ac:dyDescent="0.3">
      <c r="A625" s="14"/>
    </row>
    <row r="626" spans="1:1" x14ac:dyDescent="0.3">
      <c r="A626" s="14"/>
    </row>
    <row r="627" spans="1:1" x14ac:dyDescent="0.3">
      <c r="A627" s="14"/>
    </row>
    <row r="628" spans="1:1" x14ac:dyDescent="0.3">
      <c r="A628" s="14"/>
    </row>
    <row r="629" spans="1:1" x14ac:dyDescent="0.3">
      <c r="A629" s="14"/>
    </row>
    <row r="630" spans="1:1" x14ac:dyDescent="0.3">
      <c r="A630" s="14"/>
    </row>
    <row r="631" spans="1:1" x14ac:dyDescent="0.3">
      <c r="A631" s="14"/>
    </row>
    <row r="632" spans="1:1" x14ac:dyDescent="0.3">
      <c r="A632" s="14"/>
    </row>
    <row r="633" spans="1:1" x14ac:dyDescent="0.3">
      <c r="A633" s="14"/>
    </row>
    <row r="634" spans="1:1" x14ac:dyDescent="0.3">
      <c r="A634" s="14"/>
    </row>
    <row r="635" spans="1:1" x14ac:dyDescent="0.3">
      <c r="A635" s="14"/>
    </row>
    <row r="636" spans="1:1" x14ac:dyDescent="0.3">
      <c r="A636" s="14"/>
    </row>
    <row r="637" spans="1:1" x14ac:dyDescent="0.3">
      <c r="A637" s="14"/>
    </row>
    <row r="638" spans="1:1" x14ac:dyDescent="0.3">
      <c r="A638" s="14"/>
    </row>
    <row r="639" spans="1:1" x14ac:dyDescent="0.3">
      <c r="A639" s="14"/>
    </row>
    <row r="640" spans="1:1" x14ac:dyDescent="0.3">
      <c r="A640" s="14"/>
    </row>
    <row r="641" spans="1:1" x14ac:dyDescent="0.3">
      <c r="A641" s="14"/>
    </row>
    <row r="642" spans="1:1" x14ac:dyDescent="0.3">
      <c r="A642" s="14"/>
    </row>
    <row r="643" spans="1:1" x14ac:dyDescent="0.3">
      <c r="A643" s="14"/>
    </row>
    <row r="644" spans="1:1" x14ac:dyDescent="0.3">
      <c r="A644" s="14"/>
    </row>
    <row r="645" spans="1:1" x14ac:dyDescent="0.3">
      <c r="A645" s="14"/>
    </row>
    <row r="646" spans="1:1" x14ac:dyDescent="0.3">
      <c r="A646" s="14"/>
    </row>
    <row r="647" spans="1:1" x14ac:dyDescent="0.3">
      <c r="A647" s="14"/>
    </row>
    <row r="648" spans="1:1" x14ac:dyDescent="0.3">
      <c r="A648" s="14"/>
    </row>
    <row r="649" spans="1:1" x14ac:dyDescent="0.3">
      <c r="A649" s="14"/>
    </row>
    <row r="650" spans="1:1" x14ac:dyDescent="0.3">
      <c r="A650" s="14"/>
    </row>
    <row r="651" spans="1:1" x14ac:dyDescent="0.3">
      <c r="A651" s="14"/>
    </row>
    <row r="652" spans="1:1" x14ac:dyDescent="0.3">
      <c r="A652" s="14"/>
    </row>
    <row r="653" spans="1:1" x14ac:dyDescent="0.3">
      <c r="A653" s="14"/>
    </row>
    <row r="654" spans="1:1" x14ac:dyDescent="0.3">
      <c r="A654" s="14"/>
    </row>
    <row r="655" spans="1:1" x14ac:dyDescent="0.3">
      <c r="A655" s="14"/>
    </row>
    <row r="656" spans="1:1" x14ac:dyDescent="0.3">
      <c r="A656" s="14"/>
    </row>
    <row r="657" spans="1:1" x14ac:dyDescent="0.3">
      <c r="A657" s="14"/>
    </row>
    <row r="658" spans="1:1" x14ac:dyDescent="0.3">
      <c r="A658" s="14"/>
    </row>
    <row r="659" spans="1:1" x14ac:dyDescent="0.3">
      <c r="A659" s="14"/>
    </row>
    <row r="660" spans="1:1" x14ac:dyDescent="0.3">
      <c r="A660" s="14"/>
    </row>
    <row r="661" spans="1:1" x14ac:dyDescent="0.3">
      <c r="A661" s="14"/>
    </row>
    <row r="662" spans="1:1" x14ac:dyDescent="0.3">
      <c r="A662" s="14"/>
    </row>
    <row r="663" spans="1:1" x14ac:dyDescent="0.3">
      <c r="A663" s="14"/>
    </row>
    <row r="664" spans="1:1" x14ac:dyDescent="0.3">
      <c r="A664" s="14"/>
    </row>
    <row r="665" spans="1:1" x14ac:dyDescent="0.3">
      <c r="A665" s="14"/>
    </row>
    <row r="666" spans="1:1" x14ac:dyDescent="0.3">
      <c r="A666" s="14"/>
    </row>
    <row r="667" spans="1:1" x14ac:dyDescent="0.3">
      <c r="A667" s="14"/>
    </row>
    <row r="668" spans="1:1" x14ac:dyDescent="0.3">
      <c r="A668" s="14"/>
    </row>
    <row r="669" spans="1:1" x14ac:dyDescent="0.3">
      <c r="A669" s="14"/>
    </row>
    <row r="670" spans="1:1" x14ac:dyDescent="0.3">
      <c r="A670" s="14"/>
    </row>
    <row r="671" spans="1:1" x14ac:dyDescent="0.3">
      <c r="A671" s="14"/>
    </row>
    <row r="672" spans="1:1" x14ac:dyDescent="0.3">
      <c r="A672" s="14"/>
    </row>
    <row r="673" spans="1:1" x14ac:dyDescent="0.3">
      <c r="A673" s="14"/>
    </row>
    <row r="674" spans="1:1" x14ac:dyDescent="0.3">
      <c r="A674" s="14"/>
    </row>
    <row r="675" spans="1:1" x14ac:dyDescent="0.3">
      <c r="A675" s="14"/>
    </row>
    <row r="676" spans="1:1" x14ac:dyDescent="0.3">
      <c r="A676" s="14"/>
    </row>
    <row r="677" spans="1:1" x14ac:dyDescent="0.3">
      <c r="A677" s="14"/>
    </row>
    <row r="678" spans="1:1" x14ac:dyDescent="0.3">
      <c r="A678" s="14"/>
    </row>
    <row r="679" spans="1:1" x14ac:dyDescent="0.3">
      <c r="A679" s="14"/>
    </row>
    <row r="680" spans="1:1" x14ac:dyDescent="0.3">
      <c r="A680" s="14"/>
    </row>
    <row r="681" spans="1:1" x14ac:dyDescent="0.3">
      <c r="A681" s="14"/>
    </row>
    <row r="682" spans="1:1" x14ac:dyDescent="0.3">
      <c r="A682" s="14"/>
    </row>
    <row r="683" spans="1:1" x14ac:dyDescent="0.3">
      <c r="A683" s="14"/>
    </row>
    <row r="684" spans="1:1" x14ac:dyDescent="0.3">
      <c r="A684" s="14"/>
    </row>
    <row r="685" spans="1:1" x14ac:dyDescent="0.3">
      <c r="A685" s="14"/>
    </row>
    <row r="686" spans="1:1" x14ac:dyDescent="0.3">
      <c r="A686" s="14"/>
    </row>
    <row r="687" spans="1:1" x14ac:dyDescent="0.3">
      <c r="A687" s="14"/>
    </row>
    <row r="688" spans="1:1" x14ac:dyDescent="0.3">
      <c r="A688" s="14"/>
    </row>
    <row r="689" spans="1:1" x14ac:dyDescent="0.3">
      <c r="A689" s="14"/>
    </row>
    <row r="690" spans="1:1" x14ac:dyDescent="0.3">
      <c r="A690" s="14"/>
    </row>
    <row r="691" spans="1:1" x14ac:dyDescent="0.3">
      <c r="A691" s="14"/>
    </row>
    <row r="692" spans="1:1" x14ac:dyDescent="0.3">
      <c r="A692" s="14"/>
    </row>
    <row r="693" spans="1:1" x14ac:dyDescent="0.3">
      <c r="A693" s="14"/>
    </row>
    <row r="694" spans="1:1" x14ac:dyDescent="0.3">
      <c r="A694" s="14"/>
    </row>
    <row r="695" spans="1:1" x14ac:dyDescent="0.3">
      <c r="A695" s="14"/>
    </row>
    <row r="696" spans="1:1" x14ac:dyDescent="0.3">
      <c r="A696" s="14"/>
    </row>
    <row r="697" spans="1:1" x14ac:dyDescent="0.3">
      <c r="A697" s="14"/>
    </row>
    <row r="698" spans="1:1" x14ac:dyDescent="0.3">
      <c r="A698" s="14"/>
    </row>
    <row r="699" spans="1:1" x14ac:dyDescent="0.3">
      <c r="A699" s="14"/>
    </row>
    <row r="700" spans="1:1" x14ac:dyDescent="0.3">
      <c r="A700" s="14"/>
    </row>
    <row r="701" spans="1:1" x14ac:dyDescent="0.3">
      <c r="A701" s="14"/>
    </row>
    <row r="702" spans="1:1" x14ac:dyDescent="0.3">
      <c r="A702" s="14"/>
    </row>
    <row r="703" spans="1:1" x14ac:dyDescent="0.3">
      <c r="A703" s="14"/>
    </row>
    <row r="704" spans="1:1" x14ac:dyDescent="0.3">
      <c r="A704" s="14"/>
    </row>
    <row r="705" spans="1:1" x14ac:dyDescent="0.3">
      <c r="A705" s="14"/>
    </row>
    <row r="706" spans="1:1" x14ac:dyDescent="0.3">
      <c r="A706" s="14"/>
    </row>
    <row r="707" spans="1:1" x14ac:dyDescent="0.3">
      <c r="A707" s="14"/>
    </row>
    <row r="708" spans="1:1" x14ac:dyDescent="0.3">
      <c r="A708" s="14"/>
    </row>
    <row r="709" spans="1:1" x14ac:dyDescent="0.3">
      <c r="A709" s="14"/>
    </row>
    <row r="710" spans="1:1" x14ac:dyDescent="0.3">
      <c r="A710" s="14"/>
    </row>
    <row r="711" spans="1:1" x14ac:dyDescent="0.3">
      <c r="A711" s="14"/>
    </row>
    <row r="712" spans="1:1" x14ac:dyDescent="0.3">
      <c r="A712" s="14"/>
    </row>
    <row r="713" spans="1:1" x14ac:dyDescent="0.3">
      <c r="A713" s="14"/>
    </row>
    <row r="714" spans="1:1" x14ac:dyDescent="0.3">
      <c r="A714" s="14"/>
    </row>
    <row r="715" spans="1:1" x14ac:dyDescent="0.3">
      <c r="A715" s="14"/>
    </row>
    <row r="716" spans="1:1" x14ac:dyDescent="0.3">
      <c r="A716" s="14"/>
    </row>
    <row r="717" spans="1:1" x14ac:dyDescent="0.3">
      <c r="A717" s="14"/>
    </row>
    <row r="718" spans="1:1" x14ac:dyDescent="0.3">
      <c r="A718" s="14"/>
    </row>
    <row r="719" spans="1:1" x14ac:dyDescent="0.3">
      <c r="A719" s="14"/>
    </row>
    <row r="720" spans="1:1" x14ac:dyDescent="0.3">
      <c r="A720" s="14"/>
    </row>
    <row r="721" spans="1:1" x14ac:dyDescent="0.3">
      <c r="A721" s="14"/>
    </row>
    <row r="722" spans="1:1" x14ac:dyDescent="0.3">
      <c r="A722" s="14"/>
    </row>
    <row r="723" spans="1:1" x14ac:dyDescent="0.3">
      <c r="A723" s="14"/>
    </row>
    <row r="724" spans="1:1" x14ac:dyDescent="0.3">
      <c r="A724" s="14"/>
    </row>
    <row r="725" spans="1:1" x14ac:dyDescent="0.3">
      <c r="A725" s="14"/>
    </row>
    <row r="726" spans="1:1" x14ac:dyDescent="0.3">
      <c r="A726" s="14"/>
    </row>
    <row r="727" spans="1:1" x14ac:dyDescent="0.3">
      <c r="A727" s="14"/>
    </row>
    <row r="728" spans="1:1" x14ac:dyDescent="0.3">
      <c r="A728" s="14"/>
    </row>
    <row r="729" spans="1:1" x14ac:dyDescent="0.3">
      <c r="A729" s="14"/>
    </row>
    <row r="730" spans="1:1" x14ac:dyDescent="0.3">
      <c r="A730" s="14"/>
    </row>
    <row r="731" spans="1:1" x14ac:dyDescent="0.3">
      <c r="A731" s="14"/>
    </row>
    <row r="732" spans="1:1" x14ac:dyDescent="0.3">
      <c r="A732" s="14"/>
    </row>
    <row r="733" spans="1:1" x14ac:dyDescent="0.3">
      <c r="A733" s="14"/>
    </row>
    <row r="734" spans="1:1" x14ac:dyDescent="0.3">
      <c r="A734" s="14"/>
    </row>
    <row r="735" spans="1:1" x14ac:dyDescent="0.3">
      <c r="A735" s="14"/>
    </row>
    <row r="736" spans="1:1" x14ac:dyDescent="0.3">
      <c r="A736" s="14"/>
    </row>
    <row r="737" spans="1:1" x14ac:dyDescent="0.3">
      <c r="A737" s="14"/>
    </row>
    <row r="738" spans="1:1" x14ac:dyDescent="0.3">
      <c r="A738" s="14"/>
    </row>
    <row r="739" spans="1:1" x14ac:dyDescent="0.3">
      <c r="A739" s="14"/>
    </row>
    <row r="740" spans="1:1" x14ac:dyDescent="0.3">
      <c r="A740" s="14"/>
    </row>
    <row r="741" spans="1:1" x14ac:dyDescent="0.3">
      <c r="A741" s="14"/>
    </row>
    <row r="742" spans="1:1" x14ac:dyDescent="0.3">
      <c r="A742" s="14"/>
    </row>
    <row r="743" spans="1:1" x14ac:dyDescent="0.3">
      <c r="A743" s="14"/>
    </row>
    <row r="744" spans="1:1" x14ac:dyDescent="0.3">
      <c r="A744" s="14"/>
    </row>
    <row r="745" spans="1:1" x14ac:dyDescent="0.3">
      <c r="A745" s="14"/>
    </row>
    <row r="746" spans="1:1" x14ac:dyDescent="0.3">
      <c r="A746" s="14"/>
    </row>
    <row r="747" spans="1:1" x14ac:dyDescent="0.3">
      <c r="A747" s="14"/>
    </row>
    <row r="748" spans="1:1" x14ac:dyDescent="0.3">
      <c r="A748" s="14"/>
    </row>
    <row r="749" spans="1:1" x14ac:dyDescent="0.3">
      <c r="A749" s="14"/>
    </row>
    <row r="750" spans="1:1" x14ac:dyDescent="0.3">
      <c r="A750" s="14"/>
    </row>
    <row r="751" spans="1:1" x14ac:dyDescent="0.3">
      <c r="A751" s="14"/>
    </row>
    <row r="752" spans="1:1" x14ac:dyDescent="0.3">
      <c r="A752" s="14"/>
    </row>
    <row r="753" spans="1:1" x14ac:dyDescent="0.3">
      <c r="A753" s="14"/>
    </row>
    <row r="754" spans="1:1" x14ac:dyDescent="0.3">
      <c r="A754" s="14"/>
    </row>
    <row r="755" spans="1:1" x14ac:dyDescent="0.3">
      <c r="A755" s="14"/>
    </row>
    <row r="756" spans="1:1" x14ac:dyDescent="0.3">
      <c r="A756" s="14"/>
    </row>
    <row r="757" spans="1:1" x14ac:dyDescent="0.3">
      <c r="A757" s="14"/>
    </row>
    <row r="758" spans="1:1" x14ac:dyDescent="0.3">
      <c r="A758" s="14"/>
    </row>
    <row r="759" spans="1:1" x14ac:dyDescent="0.3">
      <c r="A759" s="14"/>
    </row>
    <row r="760" spans="1:1" x14ac:dyDescent="0.3">
      <c r="A760" s="14"/>
    </row>
    <row r="761" spans="1:1" x14ac:dyDescent="0.3">
      <c r="A761" s="14"/>
    </row>
    <row r="762" spans="1:1" x14ac:dyDescent="0.3">
      <c r="A762" s="14"/>
    </row>
    <row r="763" spans="1:1" x14ac:dyDescent="0.3">
      <c r="A763" s="14"/>
    </row>
    <row r="764" spans="1:1" x14ac:dyDescent="0.3">
      <c r="A764" s="14"/>
    </row>
    <row r="765" spans="1:1" x14ac:dyDescent="0.3">
      <c r="A765" s="14"/>
    </row>
    <row r="766" spans="1:1" x14ac:dyDescent="0.3">
      <c r="A766" s="14"/>
    </row>
    <row r="767" spans="1:1" x14ac:dyDescent="0.3">
      <c r="A767" s="14"/>
    </row>
    <row r="768" spans="1:1" x14ac:dyDescent="0.3">
      <c r="A768" s="14"/>
    </row>
    <row r="769" spans="1:1" x14ac:dyDescent="0.3">
      <c r="A769" s="14"/>
    </row>
    <row r="770" spans="1:1" x14ac:dyDescent="0.3">
      <c r="A770" s="14"/>
    </row>
    <row r="771" spans="1:1" x14ac:dyDescent="0.3">
      <c r="A771" s="14"/>
    </row>
    <row r="772" spans="1:1" x14ac:dyDescent="0.3">
      <c r="A772" s="14"/>
    </row>
    <row r="773" spans="1:1" x14ac:dyDescent="0.3">
      <c r="A773" s="14"/>
    </row>
    <row r="774" spans="1:1" x14ac:dyDescent="0.3">
      <c r="A774" s="14"/>
    </row>
    <row r="775" spans="1:1" x14ac:dyDescent="0.3">
      <c r="A775" s="14"/>
    </row>
    <row r="776" spans="1:1" x14ac:dyDescent="0.3">
      <c r="A776" s="14"/>
    </row>
    <row r="777" spans="1:1" x14ac:dyDescent="0.3">
      <c r="A777" s="14"/>
    </row>
    <row r="778" spans="1:1" x14ac:dyDescent="0.3">
      <c r="A778" s="14"/>
    </row>
    <row r="779" spans="1:1" x14ac:dyDescent="0.3">
      <c r="A779" s="14"/>
    </row>
    <row r="780" spans="1:1" x14ac:dyDescent="0.3">
      <c r="A780" s="14"/>
    </row>
    <row r="781" spans="1:1" x14ac:dyDescent="0.3">
      <c r="A781" s="14"/>
    </row>
    <row r="782" spans="1:1" x14ac:dyDescent="0.3">
      <c r="A782" s="14"/>
    </row>
    <row r="783" spans="1:1" x14ac:dyDescent="0.3">
      <c r="A783" s="14"/>
    </row>
    <row r="784" spans="1:1" x14ac:dyDescent="0.3">
      <c r="A784" s="14"/>
    </row>
    <row r="785" spans="1:1" x14ac:dyDescent="0.3">
      <c r="A785" s="14"/>
    </row>
    <row r="786" spans="1:1" x14ac:dyDescent="0.3">
      <c r="A786" s="14"/>
    </row>
    <row r="787" spans="1:1" x14ac:dyDescent="0.3">
      <c r="A787" s="14"/>
    </row>
    <row r="788" spans="1:1" x14ac:dyDescent="0.3">
      <c r="A788" s="14"/>
    </row>
    <row r="789" spans="1:1" x14ac:dyDescent="0.3">
      <c r="A789" s="14"/>
    </row>
    <row r="790" spans="1:1" x14ac:dyDescent="0.3">
      <c r="A790" s="14"/>
    </row>
    <row r="791" spans="1:1" x14ac:dyDescent="0.3">
      <c r="A791" s="14"/>
    </row>
    <row r="792" spans="1:1" x14ac:dyDescent="0.3">
      <c r="A792" s="14"/>
    </row>
    <row r="793" spans="1:1" x14ac:dyDescent="0.3">
      <c r="A793" s="14"/>
    </row>
    <row r="794" spans="1:1" x14ac:dyDescent="0.3">
      <c r="A794" s="14"/>
    </row>
    <row r="795" spans="1:1" x14ac:dyDescent="0.3">
      <c r="A795" s="14"/>
    </row>
    <row r="796" spans="1:1" x14ac:dyDescent="0.3">
      <c r="A796" s="14"/>
    </row>
    <row r="797" spans="1:1" x14ac:dyDescent="0.3">
      <c r="A797" s="14"/>
    </row>
    <row r="798" spans="1:1" x14ac:dyDescent="0.3">
      <c r="A798" s="14"/>
    </row>
    <row r="799" spans="1:1" x14ac:dyDescent="0.3">
      <c r="A799" s="14"/>
    </row>
    <row r="800" spans="1:1" x14ac:dyDescent="0.3">
      <c r="A800" s="14"/>
    </row>
    <row r="801" spans="1:1" x14ac:dyDescent="0.3">
      <c r="A801" s="14"/>
    </row>
    <row r="802" spans="1:1" x14ac:dyDescent="0.3">
      <c r="A802" s="14"/>
    </row>
    <row r="803" spans="1:1" x14ac:dyDescent="0.3">
      <c r="A803" s="14"/>
    </row>
    <row r="804" spans="1:1" x14ac:dyDescent="0.3">
      <c r="A804" s="14"/>
    </row>
    <row r="805" spans="1:1" x14ac:dyDescent="0.3">
      <c r="A805" s="14"/>
    </row>
    <row r="806" spans="1:1" x14ac:dyDescent="0.3">
      <c r="A806" s="14"/>
    </row>
    <row r="807" spans="1:1" x14ac:dyDescent="0.3">
      <c r="A807" s="14"/>
    </row>
    <row r="808" spans="1:1" x14ac:dyDescent="0.3">
      <c r="A808" s="14"/>
    </row>
    <row r="809" spans="1:1" x14ac:dyDescent="0.3">
      <c r="A809" s="14"/>
    </row>
    <row r="810" spans="1:1" x14ac:dyDescent="0.3">
      <c r="A810" s="14"/>
    </row>
    <row r="811" spans="1:1" x14ac:dyDescent="0.3">
      <c r="A811" s="14"/>
    </row>
    <row r="812" spans="1:1" x14ac:dyDescent="0.3">
      <c r="A812" s="14"/>
    </row>
    <row r="813" spans="1:1" x14ac:dyDescent="0.3">
      <c r="A813" s="14"/>
    </row>
    <row r="814" spans="1:1" x14ac:dyDescent="0.3">
      <c r="A814" s="14"/>
    </row>
    <row r="815" spans="1:1" x14ac:dyDescent="0.3">
      <c r="A815" s="14"/>
    </row>
    <row r="816" spans="1:1" x14ac:dyDescent="0.3">
      <c r="A816" s="14"/>
    </row>
    <row r="817" spans="1:1" x14ac:dyDescent="0.3">
      <c r="A817" s="14"/>
    </row>
    <row r="818" spans="1:1" x14ac:dyDescent="0.3">
      <c r="A818" s="14"/>
    </row>
    <row r="819" spans="1:1" x14ac:dyDescent="0.3">
      <c r="A819" s="14"/>
    </row>
    <row r="820" spans="1:1" x14ac:dyDescent="0.3">
      <c r="A820" s="14"/>
    </row>
    <row r="821" spans="1:1" x14ac:dyDescent="0.3">
      <c r="A821" s="14"/>
    </row>
    <row r="822" spans="1:1" x14ac:dyDescent="0.3">
      <c r="A822" s="14"/>
    </row>
    <row r="823" spans="1:1" x14ac:dyDescent="0.3">
      <c r="A823" s="14"/>
    </row>
    <row r="824" spans="1:1" x14ac:dyDescent="0.3">
      <c r="A824" s="14"/>
    </row>
    <row r="825" spans="1:1" x14ac:dyDescent="0.3">
      <c r="A825" s="14"/>
    </row>
    <row r="826" spans="1:1" x14ac:dyDescent="0.3">
      <c r="A826" s="14"/>
    </row>
    <row r="827" spans="1:1" x14ac:dyDescent="0.3">
      <c r="A827" s="14"/>
    </row>
    <row r="828" spans="1:1" x14ac:dyDescent="0.3">
      <c r="A828" s="14"/>
    </row>
    <row r="829" spans="1:1" x14ac:dyDescent="0.3">
      <c r="A829" s="14"/>
    </row>
    <row r="830" spans="1:1" x14ac:dyDescent="0.3">
      <c r="A830" s="14"/>
    </row>
    <row r="831" spans="1:1" x14ac:dyDescent="0.3">
      <c r="A831" s="14"/>
    </row>
    <row r="832" spans="1:1" x14ac:dyDescent="0.3">
      <c r="A832" s="14"/>
    </row>
    <row r="833" spans="1:1" x14ac:dyDescent="0.3">
      <c r="A833" s="14"/>
    </row>
    <row r="834" spans="1:1" x14ac:dyDescent="0.3">
      <c r="A834" s="14"/>
    </row>
    <row r="835" spans="1:1" x14ac:dyDescent="0.3">
      <c r="A835" s="14"/>
    </row>
    <row r="836" spans="1:1" x14ac:dyDescent="0.3">
      <c r="A836" s="14"/>
    </row>
    <row r="837" spans="1:1" x14ac:dyDescent="0.3">
      <c r="A837" s="14"/>
    </row>
    <row r="838" spans="1:1" x14ac:dyDescent="0.3">
      <c r="A838" s="14"/>
    </row>
    <row r="839" spans="1:1" x14ac:dyDescent="0.3">
      <c r="A839" s="14"/>
    </row>
    <row r="840" spans="1:1" x14ac:dyDescent="0.3">
      <c r="A840" s="14"/>
    </row>
    <row r="841" spans="1:1" x14ac:dyDescent="0.3">
      <c r="A841" s="14"/>
    </row>
    <row r="842" spans="1:1" x14ac:dyDescent="0.3">
      <c r="A842" s="14"/>
    </row>
    <row r="843" spans="1:1" x14ac:dyDescent="0.3">
      <c r="A843" s="14"/>
    </row>
    <row r="844" spans="1:1" x14ac:dyDescent="0.3">
      <c r="A844" s="14"/>
    </row>
    <row r="845" spans="1:1" x14ac:dyDescent="0.3">
      <c r="A845" s="14"/>
    </row>
    <row r="846" spans="1:1" x14ac:dyDescent="0.3">
      <c r="A846" s="14"/>
    </row>
    <row r="847" spans="1:1" x14ac:dyDescent="0.3">
      <c r="A847" s="14"/>
    </row>
    <row r="848" spans="1:1" x14ac:dyDescent="0.3">
      <c r="A848" s="14"/>
    </row>
    <row r="849" spans="1:1" x14ac:dyDescent="0.3">
      <c r="A849" s="14"/>
    </row>
    <row r="850" spans="1:1" x14ac:dyDescent="0.3">
      <c r="A850" s="14"/>
    </row>
    <row r="851" spans="1:1" x14ac:dyDescent="0.3">
      <c r="A851" s="14"/>
    </row>
    <row r="852" spans="1:1" x14ac:dyDescent="0.3">
      <c r="A852" s="14"/>
    </row>
    <row r="853" spans="1:1" x14ac:dyDescent="0.3">
      <c r="A853" s="14"/>
    </row>
    <row r="854" spans="1:1" x14ac:dyDescent="0.3">
      <c r="A854" s="14"/>
    </row>
    <row r="855" spans="1:1" x14ac:dyDescent="0.3">
      <c r="A855" s="14"/>
    </row>
    <row r="856" spans="1:1" x14ac:dyDescent="0.3">
      <c r="A856" s="14"/>
    </row>
    <row r="857" spans="1:1" x14ac:dyDescent="0.3">
      <c r="A857" s="14"/>
    </row>
    <row r="858" spans="1:1" x14ac:dyDescent="0.3">
      <c r="A858" s="14"/>
    </row>
    <row r="859" spans="1:1" x14ac:dyDescent="0.3">
      <c r="A859" s="14"/>
    </row>
    <row r="860" spans="1:1" x14ac:dyDescent="0.3">
      <c r="A860" s="14"/>
    </row>
    <row r="861" spans="1:1" x14ac:dyDescent="0.3">
      <c r="A861" s="14"/>
    </row>
    <row r="862" spans="1:1" x14ac:dyDescent="0.3">
      <c r="A862" s="14"/>
    </row>
    <row r="863" spans="1:1" x14ac:dyDescent="0.3">
      <c r="A863" s="14"/>
    </row>
    <row r="864" spans="1:1" x14ac:dyDescent="0.3">
      <c r="A864" s="14"/>
    </row>
    <row r="865" spans="1:1" x14ac:dyDescent="0.3">
      <c r="A865" s="14"/>
    </row>
    <row r="866" spans="1:1" x14ac:dyDescent="0.3">
      <c r="A866" s="14"/>
    </row>
    <row r="867" spans="1:1" x14ac:dyDescent="0.3">
      <c r="A867" s="14"/>
    </row>
    <row r="868" spans="1:1" x14ac:dyDescent="0.3">
      <c r="A868" s="14"/>
    </row>
    <row r="869" spans="1:1" x14ac:dyDescent="0.3">
      <c r="A869" s="14"/>
    </row>
    <row r="870" spans="1:1" x14ac:dyDescent="0.3">
      <c r="A870" s="14"/>
    </row>
    <row r="871" spans="1:1" x14ac:dyDescent="0.3">
      <c r="A871" s="14"/>
    </row>
    <row r="872" spans="1:1" x14ac:dyDescent="0.3">
      <c r="A872" s="14"/>
    </row>
    <row r="873" spans="1:1" x14ac:dyDescent="0.3">
      <c r="A873" s="14"/>
    </row>
    <row r="874" spans="1:1" x14ac:dyDescent="0.3">
      <c r="A874" s="14"/>
    </row>
    <row r="875" spans="1:1" x14ac:dyDescent="0.3">
      <c r="A875" s="14"/>
    </row>
    <row r="876" spans="1:1" x14ac:dyDescent="0.3">
      <c r="A876" s="14"/>
    </row>
    <row r="877" spans="1:1" x14ac:dyDescent="0.3">
      <c r="A877" s="14"/>
    </row>
    <row r="878" spans="1:1" x14ac:dyDescent="0.3">
      <c r="A878" s="14"/>
    </row>
    <row r="879" spans="1:1" x14ac:dyDescent="0.3">
      <c r="A879" s="14"/>
    </row>
    <row r="880" spans="1:1" x14ac:dyDescent="0.3">
      <c r="A880" s="14"/>
    </row>
    <row r="881" spans="1:1" x14ac:dyDescent="0.3">
      <c r="A881" s="14"/>
    </row>
    <row r="882" spans="1:1" x14ac:dyDescent="0.3">
      <c r="A882" s="14"/>
    </row>
    <row r="883" spans="1:1" x14ac:dyDescent="0.3">
      <c r="A883" s="14"/>
    </row>
    <row r="884" spans="1:1" x14ac:dyDescent="0.3">
      <c r="A884" s="14"/>
    </row>
    <row r="885" spans="1:1" x14ac:dyDescent="0.3">
      <c r="A885" s="14"/>
    </row>
    <row r="886" spans="1:1" x14ac:dyDescent="0.3">
      <c r="A886" s="14"/>
    </row>
    <row r="887" spans="1:1" x14ac:dyDescent="0.3">
      <c r="A887" s="14"/>
    </row>
    <row r="888" spans="1:1" x14ac:dyDescent="0.3">
      <c r="A888" s="14"/>
    </row>
    <row r="889" spans="1:1" x14ac:dyDescent="0.3">
      <c r="A889" s="14"/>
    </row>
    <row r="890" spans="1:1" x14ac:dyDescent="0.3">
      <c r="A890" s="14"/>
    </row>
    <row r="891" spans="1:1" x14ac:dyDescent="0.3">
      <c r="A891" s="14"/>
    </row>
    <row r="892" spans="1:1" x14ac:dyDescent="0.3">
      <c r="A892" s="14"/>
    </row>
    <row r="893" spans="1:1" x14ac:dyDescent="0.3">
      <c r="A893" s="14"/>
    </row>
    <row r="894" spans="1:1" x14ac:dyDescent="0.3">
      <c r="A894" s="14"/>
    </row>
    <row r="895" spans="1:1" x14ac:dyDescent="0.3">
      <c r="A895" s="14"/>
    </row>
    <row r="896" spans="1:1" x14ac:dyDescent="0.3">
      <c r="A896" s="14"/>
    </row>
    <row r="897" spans="1:1" x14ac:dyDescent="0.3">
      <c r="A897" s="14"/>
    </row>
    <row r="898" spans="1:1" x14ac:dyDescent="0.3">
      <c r="A898" s="14"/>
    </row>
    <row r="899" spans="1:1" x14ac:dyDescent="0.3">
      <c r="A899" s="14"/>
    </row>
    <row r="900" spans="1:1" x14ac:dyDescent="0.3">
      <c r="A900" s="14"/>
    </row>
    <row r="901" spans="1:1" x14ac:dyDescent="0.3">
      <c r="A901" s="14"/>
    </row>
    <row r="902" spans="1:1" x14ac:dyDescent="0.3">
      <c r="A902" s="14"/>
    </row>
    <row r="903" spans="1:1" x14ac:dyDescent="0.3">
      <c r="A903" s="14"/>
    </row>
    <row r="904" spans="1:1" x14ac:dyDescent="0.3">
      <c r="A904" s="14"/>
    </row>
    <row r="905" spans="1:1" x14ac:dyDescent="0.3">
      <c r="A905" s="14"/>
    </row>
    <row r="906" spans="1:1" x14ac:dyDescent="0.3">
      <c r="A906" s="14"/>
    </row>
    <row r="907" spans="1:1" x14ac:dyDescent="0.3">
      <c r="A907" s="14"/>
    </row>
    <row r="908" spans="1:1" x14ac:dyDescent="0.3">
      <c r="A908" s="14"/>
    </row>
    <row r="909" spans="1:1" x14ac:dyDescent="0.3">
      <c r="A909" s="14"/>
    </row>
    <row r="910" spans="1:1" x14ac:dyDescent="0.3">
      <c r="A910" s="14"/>
    </row>
    <row r="911" spans="1:1" x14ac:dyDescent="0.3">
      <c r="A911" s="14"/>
    </row>
    <row r="912" spans="1:1" x14ac:dyDescent="0.3">
      <c r="A912" s="14"/>
    </row>
    <row r="913" spans="1:1" x14ac:dyDescent="0.3">
      <c r="A913" s="14"/>
    </row>
    <row r="914" spans="1:1" x14ac:dyDescent="0.3">
      <c r="A914" s="14"/>
    </row>
    <row r="915" spans="1:1" x14ac:dyDescent="0.3">
      <c r="A915" s="14"/>
    </row>
    <row r="916" spans="1:1" x14ac:dyDescent="0.3">
      <c r="A916" s="14"/>
    </row>
    <row r="917" spans="1:1" x14ac:dyDescent="0.3">
      <c r="A917" s="14"/>
    </row>
    <row r="918" spans="1:1" x14ac:dyDescent="0.3">
      <c r="A918" s="14"/>
    </row>
    <row r="919" spans="1:1" x14ac:dyDescent="0.3">
      <c r="A919" s="14"/>
    </row>
    <row r="920" spans="1:1" x14ac:dyDescent="0.3">
      <c r="A920" s="14"/>
    </row>
    <row r="921" spans="1:1" x14ac:dyDescent="0.3">
      <c r="A921" s="14"/>
    </row>
    <row r="922" spans="1:1" x14ac:dyDescent="0.3">
      <c r="A922" s="14"/>
    </row>
    <row r="923" spans="1:1" x14ac:dyDescent="0.3">
      <c r="A923" s="14"/>
    </row>
    <row r="924" spans="1:1" x14ac:dyDescent="0.3">
      <c r="A924" s="14"/>
    </row>
    <row r="925" spans="1:1" x14ac:dyDescent="0.3">
      <c r="A925" s="14"/>
    </row>
    <row r="926" spans="1:1" x14ac:dyDescent="0.3">
      <c r="A926" s="14"/>
    </row>
    <row r="927" spans="1:1" x14ac:dyDescent="0.3">
      <c r="A927" s="14"/>
    </row>
    <row r="928" spans="1:1" x14ac:dyDescent="0.3">
      <c r="A928" s="14"/>
    </row>
    <row r="929" spans="1:1" x14ac:dyDescent="0.3">
      <c r="A929" s="14"/>
    </row>
    <row r="930" spans="1:1" x14ac:dyDescent="0.3">
      <c r="A930" s="14"/>
    </row>
    <row r="931" spans="1:1" x14ac:dyDescent="0.3">
      <c r="A931" s="14"/>
    </row>
    <row r="932" spans="1:1" x14ac:dyDescent="0.3">
      <c r="A932" s="14"/>
    </row>
    <row r="933" spans="1:1" x14ac:dyDescent="0.3">
      <c r="A933" s="14"/>
    </row>
    <row r="934" spans="1:1" x14ac:dyDescent="0.3">
      <c r="A934" s="14"/>
    </row>
    <row r="935" spans="1:1" x14ac:dyDescent="0.3">
      <c r="A935" s="14"/>
    </row>
    <row r="936" spans="1:1" x14ac:dyDescent="0.3">
      <c r="A936" s="14"/>
    </row>
    <row r="937" spans="1:1" x14ac:dyDescent="0.3">
      <c r="A937" s="14"/>
    </row>
    <row r="938" spans="1:1" x14ac:dyDescent="0.3">
      <c r="A938" s="14"/>
    </row>
    <row r="939" spans="1:1" x14ac:dyDescent="0.3">
      <c r="A939" s="14"/>
    </row>
    <row r="940" spans="1:1" x14ac:dyDescent="0.3">
      <c r="A940" s="14"/>
    </row>
    <row r="941" spans="1:1" x14ac:dyDescent="0.3">
      <c r="A941" s="14"/>
    </row>
    <row r="942" spans="1:1" x14ac:dyDescent="0.3">
      <c r="A942" s="14"/>
    </row>
    <row r="943" spans="1:1" x14ac:dyDescent="0.3">
      <c r="A943" s="14"/>
    </row>
    <row r="944" spans="1:1" x14ac:dyDescent="0.3">
      <c r="A944" s="14"/>
    </row>
    <row r="945" spans="1:1" x14ac:dyDescent="0.3">
      <c r="A945" s="14"/>
    </row>
    <row r="946" spans="1:1" x14ac:dyDescent="0.3">
      <c r="A946" s="14"/>
    </row>
    <row r="947" spans="1:1" x14ac:dyDescent="0.3">
      <c r="A947" s="14"/>
    </row>
    <row r="948" spans="1:1" x14ac:dyDescent="0.3">
      <c r="A948" s="14"/>
    </row>
    <row r="949" spans="1:1" x14ac:dyDescent="0.3">
      <c r="A949" s="14"/>
    </row>
    <row r="950" spans="1:1" x14ac:dyDescent="0.3">
      <c r="A950" s="14"/>
    </row>
    <row r="951" spans="1:1" x14ac:dyDescent="0.3">
      <c r="A951" s="14"/>
    </row>
    <row r="952" spans="1:1" x14ac:dyDescent="0.3">
      <c r="A952" s="14"/>
    </row>
    <row r="953" spans="1:1" x14ac:dyDescent="0.3">
      <c r="A953" s="14"/>
    </row>
    <row r="954" spans="1:1" x14ac:dyDescent="0.3">
      <c r="A954" s="14"/>
    </row>
    <row r="955" spans="1:1" x14ac:dyDescent="0.3">
      <c r="A955" s="14"/>
    </row>
    <row r="956" spans="1:1" x14ac:dyDescent="0.3">
      <c r="A956" s="14"/>
    </row>
    <row r="957" spans="1:1" x14ac:dyDescent="0.3">
      <c r="A957" s="14"/>
    </row>
    <row r="958" spans="1:1" x14ac:dyDescent="0.3">
      <c r="A958" s="14"/>
    </row>
    <row r="959" spans="1:1" x14ac:dyDescent="0.3">
      <c r="A959" s="14"/>
    </row>
    <row r="960" spans="1:1" x14ac:dyDescent="0.3">
      <c r="A960" s="14"/>
    </row>
    <row r="961" spans="1:1" x14ac:dyDescent="0.3">
      <c r="A961" s="14"/>
    </row>
    <row r="962" spans="1:1" x14ac:dyDescent="0.3">
      <c r="A962" s="14"/>
    </row>
    <row r="963" spans="1:1" x14ac:dyDescent="0.3">
      <c r="A963" s="14"/>
    </row>
    <row r="964" spans="1:1" x14ac:dyDescent="0.3">
      <c r="A964" s="14"/>
    </row>
    <row r="965" spans="1:1" x14ac:dyDescent="0.3">
      <c r="A965" s="14"/>
    </row>
    <row r="966" spans="1:1" x14ac:dyDescent="0.3">
      <c r="A966" s="14"/>
    </row>
    <row r="967" spans="1:1" x14ac:dyDescent="0.3">
      <c r="A967" s="14"/>
    </row>
    <row r="968" spans="1:1" x14ac:dyDescent="0.3">
      <c r="A968" s="14"/>
    </row>
    <row r="969" spans="1:1" x14ac:dyDescent="0.3">
      <c r="A969" s="14"/>
    </row>
    <row r="970" spans="1:1" x14ac:dyDescent="0.3">
      <c r="A970" s="14"/>
    </row>
    <row r="971" spans="1:1" x14ac:dyDescent="0.3">
      <c r="A971" s="14"/>
    </row>
    <row r="972" spans="1:1" x14ac:dyDescent="0.3">
      <c r="A972" s="14"/>
    </row>
    <row r="973" spans="1:1" x14ac:dyDescent="0.3">
      <c r="A973" s="14"/>
    </row>
    <row r="974" spans="1:1" x14ac:dyDescent="0.3">
      <c r="A974" s="14"/>
    </row>
    <row r="975" spans="1:1" x14ac:dyDescent="0.3">
      <c r="A975" s="14"/>
    </row>
    <row r="976" spans="1:1" x14ac:dyDescent="0.3">
      <c r="A976" s="14"/>
    </row>
    <row r="977" spans="1:1" x14ac:dyDescent="0.3">
      <c r="A977" s="14"/>
    </row>
    <row r="978" spans="1:1" x14ac:dyDescent="0.3">
      <c r="A978" s="14"/>
    </row>
    <row r="979" spans="1:1" x14ac:dyDescent="0.3">
      <c r="A979" s="14"/>
    </row>
    <row r="980" spans="1:1" x14ac:dyDescent="0.3">
      <c r="A980" s="14"/>
    </row>
    <row r="981" spans="1:1" x14ac:dyDescent="0.3">
      <c r="A981" s="14"/>
    </row>
    <row r="982" spans="1:1" x14ac:dyDescent="0.3">
      <c r="A982" s="14"/>
    </row>
    <row r="983" spans="1:1" x14ac:dyDescent="0.3">
      <c r="A983" s="14"/>
    </row>
    <row r="984" spans="1:1" x14ac:dyDescent="0.3">
      <c r="A984" s="14"/>
    </row>
    <row r="985" spans="1:1" x14ac:dyDescent="0.3">
      <c r="A985" s="14"/>
    </row>
    <row r="986" spans="1:1" x14ac:dyDescent="0.3">
      <c r="A986" s="14"/>
    </row>
    <row r="987" spans="1:1" x14ac:dyDescent="0.3">
      <c r="A987" s="14"/>
    </row>
    <row r="988" spans="1:1" x14ac:dyDescent="0.3">
      <c r="A988" s="14"/>
    </row>
    <row r="989" spans="1:1" x14ac:dyDescent="0.3">
      <c r="A989" s="14"/>
    </row>
    <row r="990" spans="1:1" x14ac:dyDescent="0.3">
      <c r="A990" s="14"/>
    </row>
    <row r="991" spans="1:1" x14ac:dyDescent="0.3">
      <c r="A991" s="14"/>
    </row>
    <row r="992" spans="1:1" x14ac:dyDescent="0.3">
      <c r="A992" s="14"/>
    </row>
    <row r="993" spans="1:1" x14ac:dyDescent="0.3">
      <c r="A993" s="14"/>
    </row>
    <row r="994" spans="1:1" x14ac:dyDescent="0.3">
      <c r="A994" s="14"/>
    </row>
    <row r="995" spans="1:1" x14ac:dyDescent="0.3">
      <c r="A995" s="14"/>
    </row>
    <row r="996" spans="1:1" x14ac:dyDescent="0.3">
      <c r="A996" s="14"/>
    </row>
    <row r="997" spans="1:1" x14ac:dyDescent="0.3">
      <c r="A997" s="14"/>
    </row>
    <row r="998" spans="1:1" x14ac:dyDescent="0.3">
      <c r="A998" s="14"/>
    </row>
    <row r="999" spans="1:1" x14ac:dyDescent="0.3">
      <c r="A999" s="14"/>
    </row>
    <row r="1000" spans="1:1" x14ac:dyDescent="0.3">
      <c r="A1000" s="14"/>
    </row>
    <row r="1001" spans="1:1" x14ac:dyDescent="0.3">
      <c r="A1001" s="14"/>
    </row>
    <row r="1002" spans="1:1" x14ac:dyDescent="0.3">
      <c r="A1002" s="14"/>
    </row>
    <row r="1003" spans="1:1" x14ac:dyDescent="0.3">
      <c r="A1003" s="14"/>
    </row>
    <row r="1004" spans="1:1" x14ac:dyDescent="0.3">
      <c r="A1004" s="14"/>
    </row>
    <row r="1005" spans="1:1" x14ac:dyDescent="0.3">
      <c r="A1005" s="14"/>
    </row>
    <row r="1006" spans="1:1" x14ac:dyDescent="0.3">
      <c r="A1006" s="14"/>
    </row>
    <row r="1007" spans="1:1" x14ac:dyDescent="0.3">
      <c r="A1007" s="14"/>
    </row>
    <row r="1008" spans="1:1" x14ac:dyDescent="0.3">
      <c r="A1008" s="14"/>
    </row>
    <row r="1009" spans="1:1" x14ac:dyDescent="0.3">
      <c r="A1009" s="14"/>
    </row>
    <row r="1010" spans="1:1" x14ac:dyDescent="0.3">
      <c r="A1010" s="14"/>
    </row>
    <row r="1011" spans="1:1" x14ac:dyDescent="0.3">
      <c r="A1011" s="14"/>
    </row>
    <row r="1012" spans="1:1" x14ac:dyDescent="0.3">
      <c r="A1012" s="14"/>
    </row>
    <row r="1013" spans="1:1" x14ac:dyDescent="0.3">
      <c r="A1013" s="14"/>
    </row>
    <row r="1014" spans="1:1" x14ac:dyDescent="0.3">
      <c r="A1014" s="14"/>
    </row>
    <row r="1015" spans="1:1" x14ac:dyDescent="0.3">
      <c r="A1015" s="14"/>
    </row>
    <row r="1016" spans="1:1" x14ac:dyDescent="0.3">
      <c r="A1016" s="14"/>
    </row>
    <row r="1017" spans="1:1" x14ac:dyDescent="0.3">
      <c r="A1017" s="14"/>
    </row>
    <row r="1018" spans="1:1" x14ac:dyDescent="0.3">
      <c r="A1018" s="14"/>
    </row>
    <row r="1019" spans="1:1" x14ac:dyDescent="0.3">
      <c r="A1019" s="14"/>
    </row>
    <row r="1020" spans="1:1" x14ac:dyDescent="0.3">
      <c r="A1020" s="14"/>
    </row>
    <row r="1021" spans="1:1" x14ac:dyDescent="0.3">
      <c r="A1021" s="14"/>
    </row>
    <row r="1022" spans="1:1" x14ac:dyDescent="0.3">
      <c r="A1022" s="14"/>
    </row>
    <row r="1023" spans="1:1" x14ac:dyDescent="0.3">
      <c r="A1023" s="14"/>
    </row>
    <row r="1024" spans="1:1" x14ac:dyDescent="0.3">
      <c r="A1024" s="14"/>
    </row>
    <row r="1025" spans="1:1" x14ac:dyDescent="0.3">
      <c r="A1025" s="14"/>
    </row>
    <row r="1026" spans="1:1" x14ac:dyDescent="0.3">
      <c r="A1026" s="14"/>
    </row>
    <row r="1027" spans="1:1" x14ac:dyDescent="0.3">
      <c r="A1027" s="14"/>
    </row>
    <row r="1028" spans="1:1" x14ac:dyDescent="0.3">
      <c r="A1028" s="14"/>
    </row>
    <row r="1029" spans="1:1" x14ac:dyDescent="0.3">
      <c r="A1029" s="14"/>
    </row>
    <row r="1030" spans="1:1" x14ac:dyDescent="0.3">
      <c r="A1030" s="14"/>
    </row>
    <row r="1031" spans="1:1" x14ac:dyDescent="0.3">
      <c r="A1031" s="14"/>
    </row>
    <row r="1032" spans="1:1" x14ac:dyDescent="0.3">
      <c r="A1032" s="14"/>
    </row>
    <row r="1033" spans="1:1" x14ac:dyDescent="0.3">
      <c r="A1033" s="14"/>
    </row>
    <row r="1034" spans="1:1" x14ac:dyDescent="0.3">
      <c r="A1034" s="14"/>
    </row>
    <row r="1035" spans="1:1" x14ac:dyDescent="0.3">
      <c r="A1035" s="14"/>
    </row>
    <row r="1036" spans="1:1" x14ac:dyDescent="0.3">
      <c r="A1036" s="14"/>
    </row>
    <row r="1037" spans="1:1" x14ac:dyDescent="0.3">
      <c r="A1037" s="14"/>
    </row>
    <row r="1038" spans="1:1" x14ac:dyDescent="0.3">
      <c r="A1038" s="14"/>
    </row>
    <row r="1039" spans="1:1" x14ac:dyDescent="0.3">
      <c r="A1039" s="14"/>
    </row>
    <row r="1040" spans="1:1" x14ac:dyDescent="0.3">
      <c r="A1040" s="14"/>
    </row>
    <row r="1041" spans="1:1" x14ac:dyDescent="0.3">
      <c r="A1041" s="14"/>
    </row>
    <row r="1042" spans="1:1" x14ac:dyDescent="0.3">
      <c r="A1042" s="14"/>
    </row>
    <row r="1043" spans="1:1" x14ac:dyDescent="0.3">
      <c r="A1043" s="14"/>
    </row>
    <row r="1044" spans="1:1" x14ac:dyDescent="0.3">
      <c r="A1044" s="14"/>
    </row>
    <row r="1045" spans="1:1" x14ac:dyDescent="0.3">
      <c r="A1045" s="14"/>
    </row>
    <row r="1046" spans="1:1" x14ac:dyDescent="0.3">
      <c r="A1046" s="14"/>
    </row>
    <row r="1047" spans="1:1" x14ac:dyDescent="0.3">
      <c r="A1047" s="14"/>
    </row>
    <row r="1048" spans="1:1" x14ac:dyDescent="0.3">
      <c r="A1048" s="14"/>
    </row>
    <row r="1049" spans="1:1" x14ac:dyDescent="0.3">
      <c r="A1049" s="14"/>
    </row>
    <row r="1050" spans="1:1" x14ac:dyDescent="0.3">
      <c r="A1050" s="14"/>
    </row>
    <row r="1051" spans="1:1" x14ac:dyDescent="0.3">
      <c r="A1051" s="14"/>
    </row>
    <row r="1052" spans="1:1" x14ac:dyDescent="0.3">
      <c r="A1052" s="14"/>
    </row>
    <row r="1053" spans="1:1" x14ac:dyDescent="0.3">
      <c r="A1053" s="14"/>
    </row>
    <row r="1054" spans="1:1" x14ac:dyDescent="0.3">
      <c r="A1054" s="14"/>
    </row>
    <row r="1055" spans="1:1" x14ac:dyDescent="0.3">
      <c r="A1055" s="14"/>
    </row>
    <row r="1056" spans="1:1" x14ac:dyDescent="0.3">
      <c r="A1056" s="14"/>
    </row>
    <row r="1057" spans="1:1" x14ac:dyDescent="0.3">
      <c r="A1057" s="14"/>
    </row>
    <row r="1058" spans="1:1" x14ac:dyDescent="0.3">
      <c r="A1058" s="14"/>
    </row>
    <row r="1059" spans="1:1" x14ac:dyDescent="0.3">
      <c r="A1059" s="14"/>
    </row>
    <row r="1060" spans="1:1" x14ac:dyDescent="0.3">
      <c r="A1060" s="14"/>
    </row>
    <row r="1061" spans="1:1" x14ac:dyDescent="0.3">
      <c r="A1061" s="14"/>
    </row>
    <row r="1062" spans="1:1" x14ac:dyDescent="0.3">
      <c r="A1062" s="14"/>
    </row>
    <row r="1063" spans="1:1" x14ac:dyDescent="0.3">
      <c r="A1063" s="14"/>
    </row>
    <row r="1064" spans="1:1" x14ac:dyDescent="0.3">
      <c r="A1064" s="14"/>
    </row>
    <row r="1065" spans="1:1" x14ac:dyDescent="0.3">
      <c r="A1065" s="14"/>
    </row>
    <row r="1066" spans="1:1" x14ac:dyDescent="0.3">
      <c r="A1066" s="14"/>
    </row>
    <row r="1067" spans="1:1" x14ac:dyDescent="0.3">
      <c r="A1067" s="14"/>
    </row>
    <row r="1068" spans="1:1" x14ac:dyDescent="0.3">
      <c r="A1068" s="14"/>
    </row>
    <row r="1069" spans="1:1" x14ac:dyDescent="0.3">
      <c r="A1069" s="14"/>
    </row>
    <row r="1070" spans="1:1" x14ac:dyDescent="0.3">
      <c r="A1070" s="14"/>
    </row>
    <row r="1071" spans="1:1" x14ac:dyDescent="0.3">
      <c r="A1071" s="14"/>
    </row>
    <row r="1072" spans="1:1" x14ac:dyDescent="0.3">
      <c r="A1072" s="14"/>
    </row>
    <row r="1073" spans="1:1" x14ac:dyDescent="0.3">
      <c r="A1073" s="14"/>
    </row>
    <row r="1074" spans="1:1" x14ac:dyDescent="0.3">
      <c r="A1074" s="14"/>
    </row>
    <row r="1075" spans="1:1" x14ac:dyDescent="0.3">
      <c r="A1075" s="14"/>
    </row>
    <row r="1076" spans="1:1" x14ac:dyDescent="0.3">
      <c r="A1076" s="14"/>
    </row>
    <row r="1077" spans="1:1" x14ac:dyDescent="0.3">
      <c r="A1077" s="14"/>
    </row>
    <row r="1078" spans="1:1" x14ac:dyDescent="0.3">
      <c r="A1078" s="14"/>
    </row>
    <row r="1079" spans="1:1" x14ac:dyDescent="0.3">
      <c r="A1079" s="14"/>
    </row>
    <row r="1080" spans="1:1" x14ac:dyDescent="0.3">
      <c r="A1080" s="14"/>
    </row>
    <row r="1081" spans="1:1" x14ac:dyDescent="0.3">
      <c r="A1081" s="14"/>
    </row>
    <row r="1082" spans="1:1" x14ac:dyDescent="0.3">
      <c r="A1082" s="14"/>
    </row>
    <row r="1083" spans="1:1" x14ac:dyDescent="0.3">
      <c r="A1083" s="14"/>
    </row>
    <row r="1084" spans="1:1" x14ac:dyDescent="0.3">
      <c r="A1084" s="14"/>
    </row>
    <row r="1085" spans="1:1" x14ac:dyDescent="0.3">
      <c r="A1085" s="14"/>
    </row>
    <row r="1086" spans="1:1" x14ac:dyDescent="0.3">
      <c r="A1086" s="14"/>
    </row>
    <row r="1087" spans="1:1" x14ac:dyDescent="0.3">
      <c r="A1087" s="14"/>
    </row>
    <row r="1088" spans="1:1" x14ac:dyDescent="0.3">
      <c r="A1088" s="14"/>
    </row>
    <row r="1089" spans="1:1" x14ac:dyDescent="0.3">
      <c r="A1089" s="14"/>
    </row>
    <row r="1090" spans="1:1" x14ac:dyDescent="0.3">
      <c r="A1090" s="14"/>
    </row>
    <row r="1091" spans="1:1" x14ac:dyDescent="0.3">
      <c r="A1091" s="14"/>
    </row>
    <row r="1092" spans="1:1" x14ac:dyDescent="0.3">
      <c r="A1092" s="14"/>
    </row>
    <row r="1093" spans="1:1" x14ac:dyDescent="0.3">
      <c r="A1093" s="14"/>
    </row>
    <row r="1094" spans="1:1" x14ac:dyDescent="0.3">
      <c r="A1094" s="14"/>
    </row>
    <row r="1095" spans="1:1" x14ac:dyDescent="0.3">
      <c r="A1095" s="14"/>
    </row>
    <row r="1096" spans="1:1" x14ac:dyDescent="0.3">
      <c r="A1096" s="14"/>
    </row>
    <row r="1097" spans="1:1" x14ac:dyDescent="0.3">
      <c r="A1097" s="14"/>
    </row>
    <row r="1098" spans="1:1" x14ac:dyDescent="0.3">
      <c r="A1098" s="14"/>
    </row>
    <row r="1099" spans="1:1" x14ac:dyDescent="0.3">
      <c r="A1099" s="14"/>
    </row>
    <row r="1100" spans="1:1" x14ac:dyDescent="0.3">
      <c r="A1100" s="14"/>
    </row>
    <row r="1101" spans="1:1" x14ac:dyDescent="0.3">
      <c r="A1101" s="14"/>
    </row>
    <row r="1102" spans="1:1" x14ac:dyDescent="0.3">
      <c r="A1102" s="14"/>
    </row>
    <row r="1103" spans="1:1" x14ac:dyDescent="0.3">
      <c r="A1103" s="14"/>
    </row>
    <row r="1104" spans="1:1" x14ac:dyDescent="0.3">
      <c r="A1104" s="14"/>
    </row>
    <row r="1105" spans="1:1" x14ac:dyDescent="0.3">
      <c r="A1105" s="14"/>
    </row>
    <row r="1106" spans="1:1" x14ac:dyDescent="0.3">
      <c r="A1106" s="14"/>
    </row>
    <row r="1107" spans="1:1" x14ac:dyDescent="0.3">
      <c r="A1107" s="14"/>
    </row>
    <row r="1108" spans="1:1" x14ac:dyDescent="0.3">
      <c r="A1108" s="14"/>
    </row>
    <row r="1109" spans="1:1" x14ac:dyDescent="0.3">
      <c r="A1109" s="14"/>
    </row>
    <row r="1110" spans="1:1" x14ac:dyDescent="0.3">
      <c r="A1110" s="14"/>
    </row>
    <row r="1111" spans="1:1" x14ac:dyDescent="0.3">
      <c r="A1111" s="14"/>
    </row>
    <row r="1112" spans="1:1" x14ac:dyDescent="0.3">
      <c r="A1112" s="14"/>
    </row>
    <row r="1113" spans="1:1" x14ac:dyDescent="0.3">
      <c r="A1113" s="14"/>
    </row>
    <row r="1114" spans="1:1" x14ac:dyDescent="0.3">
      <c r="A1114" s="14"/>
    </row>
    <row r="1115" spans="1:1" x14ac:dyDescent="0.3">
      <c r="A1115" s="14"/>
    </row>
    <row r="1116" spans="1:1" x14ac:dyDescent="0.3">
      <c r="A1116" s="14"/>
    </row>
    <row r="1117" spans="1:1" x14ac:dyDescent="0.3">
      <c r="A1117" s="14"/>
    </row>
    <row r="1118" spans="1:1" x14ac:dyDescent="0.3">
      <c r="A1118" s="14"/>
    </row>
    <row r="1119" spans="1:1" x14ac:dyDescent="0.3">
      <c r="A1119" s="14"/>
    </row>
    <row r="1120" spans="1:1" x14ac:dyDescent="0.3">
      <c r="A1120" s="14"/>
    </row>
    <row r="1121" spans="1:1" x14ac:dyDescent="0.3">
      <c r="A1121" s="14"/>
    </row>
    <row r="1122" spans="1:1" x14ac:dyDescent="0.3">
      <c r="A1122" s="14"/>
    </row>
    <row r="1123" spans="1:1" x14ac:dyDescent="0.3">
      <c r="A1123" s="14"/>
    </row>
    <row r="1124" spans="1:1" x14ac:dyDescent="0.3">
      <c r="A1124" s="14"/>
    </row>
    <row r="1125" spans="1:1" x14ac:dyDescent="0.3">
      <c r="A1125" s="14"/>
    </row>
    <row r="1126" spans="1:1" x14ac:dyDescent="0.3">
      <c r="A1126" s="14"/>
    </row>
    <row r="1127" spans="1:1" x14ac:dyDescent="0.3">
      <c r="A1127" s="14"/>
    </row>
    <row r="1128" spans="1:1" x14ac:dyDescent="0.3">
      <c r="A1128" s="14"/>
    </row>
    <row r="1129" spans="1:1" x14ac:dyDescent="0.3">
      <c r="A1129" s="14"/>
    </row>
    <row r="1130" spans="1:1" x14ac:dyDescent="0.3">
      <c r="A1130" s="14"/>
    </row>
    <row r="1131" spans="1:1" x14ac:dyDescent="0.3">
      <c r="A1131" s="14"/>
    </row>
    <row r="1132" spans="1:1" x14ac:dyDescent="0.3">
      <c r="A1132" s="14"/>
    </row>
    <row r="1133" spans="1:1" x14ac:dyDescent="0.3">
      <c r="A1133" s="14"/>
    </row>
    <row r="1134" spans="1:1" x14ac:dyDescent="0.3">
      <c r="A1134" s="14"/>
    </row>
    <row r="1135" spans="1:1" x14ac:dyDescent="0.3">
      <c r="A1135" s="14"/>
    </row>
    <row r="1136" spans="1:1" x14ac:dyDescent="0.3">
      <c r="A1136" s="14"/>
    </row>
    <row r="1137" spans="1:1" x14ac:dyDescent="0.3">
      <c r="A1137" s="14"/>
    </row>
    <row r="1138" spans="1:1" x14ac:dyDescent="0.3">
      <c r="A1138" s="14"/>
    </row>
    <row r="1139" spans="1:1" x14ac:dyDescent="0.3">
      <c r="A1139" s="14"/>
    </row>
    <row r="1140" spans="1:1" x14ac:dyDescent="0.3">
      <c r="A1140" s="14"/>
    </row>
    <row r="1141" spans="1:1" x14ac:dyDescent="0.3">
      <c r="A1141" s="14"/>
    </row>
    <row r="1142" spans="1:1" x14ac:dyDescent="0.3">
      <c r="A1142" s="14"/>
    </row>
    <row r="1143" spans="1:1" x14ac:dyDescent="0.3">
      <c r="A1143" s="14"/>
    </row>
    <row r="1144" spans="1:1" x14ac:dyDescent="0.3">
      <c r="A1144" s="14"/>
    </row>
    <row r="1145" spans="1:1" x14ac:dyDescent="0.3">
      <c r="A1145" s="14"/>
    </row>
    <row r="1146" spans="1:1" x14ac:dyDescent="0.3">
      <c r="A1146" s="14"/>
    </row>
    <row r="1147" spans="1:1" x14ac:dyDescent="0.3">
      <c r="A1147" s="14"/>
    </row>
    <row r="1148" spans="1:1" x14ac:dyDescent="0.3">
      <c r="A1148" s="14"/>
    </row>
    <row r="1149" spans="1:1" x14ac:dyDescent="0.3">
      <c r="A1149" s="14"/>
    </row>
    <row r="1150" spans="1:1" x14ac:dyDescent="0.3">
      <c r="A1150" s="14"/>
    </row>
    <row r="1151" spans="1:1" x14ac:dyDescent="0.3">
      <c r="A1151" s="14"/>
    </row>
    <row r="1152" spans="1:1" x14ac:dyDescent="0.3">
      <c r="A1152" s="14"/>
    </row>
    <row r="1153" spans="1:1" x14ac:dyDescent="0.3">
      <c r="A1153" s="14"/>
    </row>
    <row r="1154" spans="1:1" x14ac:dyDescent="0.3">
      <c r="A1154" s="14"/>
    </row>
    <row r="1155" spans="1:1" x14ac:dyDescent="0.3">
      <c r="A1155" s="14"/>
    </row>
    <row r="1156" spans="1:1" x14ac:dyDescent="0.3">
      <c r="A1156" s="14"/>
    </row>
    <row r="1157" spans="1:1" x14ac:dyDescent="0.3">
      <c r="A1157" s="14"/>
    </row>
    <row r="1158" spans="1:1" x14ac:dyDescent="0.3">
      <c r="A1158" s="14"/>
    </row>
    <row r="1159" spans="1:1" x14ac:dyDescent="0.3">
      <c r="A1159" s="14"/>
    </row>
    <row r="1160" spans="1:1" x14ac:dyDescent="0.3">
      <c r="A1160" s="14"/>
    </row>
    <row r="1161" spans="1:1" x14ac:dyDescent="0.3">
      <c r="A1161" s="14"/>
    </row>
    <row r="1162" spans="1:1" x14ac:dyDescent="0.3">
      <c r="A1162" s="14"/>
    </row>
    <row r="1163" spans="1:1" x14ac:dyDescent="0.3">
      <c r="A1163" s="14"/>
    </row>
    <row r="1164" spans="1:1" x14ac:dyDescent="0.3">
      <c r="A1164" s="14"/>
    </row>
    <row r="1165" spans="1:1" x14ac:dyDescent="0.3">
      <c r="A1165" s="14"/>
    </row>
    <row r="1166" spans="1:1" x14ac:dyDescent="0.3">
      <c r="A1166" s="14"/>
    </row>
    <row r="1167" spans="1:1" x14ac:dyDescent="0.3">
      <c r="A1167" s="14"/>
    </row>
    <row r="1168" spans="1:1" x14ac:dyDescent="0.3">
      <c r="A1168" s="14"/>
    </row>
    <row r="1169" spans="1:1" x14ac:dyDescent="0.3">
      <c r="A1169" s="14"/>
    </row>
    <row r="1170" spans="1:1" x14ac:dyDescent="0.3">
      <c r="A1170" s="14"/>
    </row>
    <row r="1171" spans="1:1" x14ac:dyDescent="0.3">
      <c r="A1171" s="14"/>
    </row>
    <row r="1172" spans="1:1" x14ac:dyDescent="0.3">
      <c r="A1172" s="14"/>
    </row>
    <row r="1173" spans="1:1" x14ac:dyDescent="0.3">
      <c r="A1173" s="14"/>
    </row>
    <row r="1174" spans="1:1" x14ac:dyDescent="0.3">
      <c r="A1174" s="14"/>
    </row>
    <row r="1175" spans="1:1" x14ac:dyDescent="0.3">
      <c r="A1175" s="14"/>
    </row>
    <row r="1176" spans="1:1" x14ac:dyDescent="0.3">
      <c r="A1176" s="14"/>
    </row>
    <row r="1177" spans="1:1" x14ac:dyDescent="0.3">
      <c r="A1177" s="14"/>
    </row>
    <row r="1178" spans="1:1" x14ac:dyDescent="0.3">
      <c r="A1178" s="14"/>
    </row>
    <row r="1179" spans="1:1" x14ac:dyDescent="0.3">
      <c r="A1179" s="14"/>
    </row>
    <row r="1180" spans="1:1" x14ac:dyDescent="0.3">
      <c r="A1180" s="14"/>
    </row>
    <row r="1181" spans="1:1" x14ac:dyDescent="0.3">
      <c r="A1181" s="14"/>
    </row>
    <row r="1182" spans="1:1" x14ac:dyDescent="0.3">
      <c r="A1182" s="14"/>
    </row>
    <row r="1183" spans="1:1" x14ac:dyDescent="0.3">
      <c r="A1183" s="14"/>
    </row>
    <row r="1184" spans="1:1" x14ac:dyDescent="0.3">
      <c r="A1184" s="14"/>
    </row>
  </sheetData>
  <sheetProtection selectLockedCells="1"/>
  <protectedRanges>
    <protectedRange sqref="I65:J66 A11:J11 A10:J10 I21:J22 I32:J33 I43:J44 I54:J55" name="Personnel"/>
    <protectedRange sqref="I139:J139 J126:J128 J81 J109 M78:M80 M82:M83 M108 M129:M130" name="Personnel_3"/>
  </protectedRanges>
  <dataConsolidate/>
  <mergeCells count="228">
    <mergeCell ref="A1:F1"/>
    <mergeCell ref="H1:K1"/>
    <mergeCell ref="A2:A3"/>
    <mergeCell ref="B2:F3"/>
    <mergeCell ref="A6:B6"/>
    <mergeCell ref="K8:K9"/>
    <mergeCell ref="A10:B10"/>
    <mergeCell ref="F10:G10"/>
    <mergeCell ref="A11:B11"/>
    <mergeCell ref="F11:G11"/>
    <mergeCell ref="A7:B7"/>
    <mergeCell ref="A8:B9"/>
    <mergeCell ref="D8:D9"/>
    <mergeCell ref="E8:E9"/>
    <mergeCell ref="F8:G9"/>
    <mergeCell ref="H8:H9"/>
    <mergeCell ref="I8:I9"/>
    <mergeCell ref="J8:J9"/>
    <mergeCell ref="C8:C9"/>
    <mergeCell ref="C7:K7"/>
    <mergeCell ref="C6:K6"/>
    <mergeCell ref="D19:E20"/>
    <mergeCell ref="F19:H20"/>
    <mergeCell ref="I19:I20"/>
    <mergeCell ref="J19:J20"/>
    <mergeCell ref="K19:K20"/>
    <mergeCell ref="A14:K15"/>
    <mergeCell ref="D17:K17"/>
    <mergeCell ref="D18:K18"/>
    <mergeCell ref="A12:H12"/>
    <mergeCell ref="A19:C20"/>
    <mergeCell ref="A18:C18"/>
    <mergeCell ref="A17:C17"/>
    <mergeCell ref="D21:E21"/>
    <mergeCell ref="F21:H21"/>
    <mergeCell ref="A22:B22"/>
    <mergeCell ref="D22:E22"/>
    <mergeCell ref="F22:H22"/>
    <mergeCell ref="A30:E31"/>
    <mergeCell ref="F30:F31"/>
    <mergeCell ref="G30:G31"/>
    <mergeCell ref="H30:H31"/>
    <mergeCell ref="B29:C29"/>
    <mergeCell ref="A21:C21"/>
    <mergeCell ref="B27:K27"/>
    <mergeCell ref="D32:E32"/>
    <mergeCell ref="D33:E33"/>
    <mergeCell ref="A34:H34"/>
    <mergeCell ref="A36:K37"/>
    <mergeCell ref="D39:K39"/>
    <mergeCell ref="K41:K42"/>
    <mergeCell ref="A23:H23"/>
    <mergeCell ref="A25:K26"/>
    <mergeCell ref="D28:E28"/>
    <mergeCell ref="F28:K28"/>
    <mergeCell ref="D29:E29"/>
    <mergeCell ref="F29:K29"/>
    <mergeCell ref="K30:K31"/>
    <mergeCell ref="I30:I31"/>
    <mergeCell ref="J30:J31"/>
    <mergeCell ref="B32:C32"/>
    <mergeCell ref="B28:C28"/>
    <mergeCell ref="A39:C39"/>
    <mergeCell ref="D43:E43"/>
    <mergeCell ref="F43:H43"/>
    <mergeCell ref="A44:B44"/>
    <mergeCell ref="D44:E44"/>
    <mergeCell ref="F44:H44"/>
    <mergeCell ref="D40:K40"/>
    <mergeCell ref="D41:E42"/>
    <mergeCell ref="F41:H42"/>
    <mergeCell ref="I41:I42"/>
    <mergeCell ref="J41:J42"/>
    <mergeCell ref="A43:C43"/>
    <mergeCell ref="A40:C40"/>
    <mergeCell ref="A41:C42"/>
    <mergeCell ref="D52:E53"/>
    <mergeCell ref="F52:H53"/>
    <mergeCell ref="I52:I53"/>
    <mergeCell ref="J52:J53"/>
    <mergeCell ref="K52:K53"/>
    <mergeCell ref="A45:H45"/>
    <mergeCell ref="A47:K48"/>
    <mergeCell ref="D50:K50"/>
    <mergeCell ref="D51:K51"/>
    <mergeCell ref="A51:C51"/>
    <mergeCell ref="A50:C50"/>
    <mergeCell ref="A52:C53"/>
    <mergeCell ref="J63:J64"/>
    <mergeCell ref="K63:K64"/>
    <mergeCell ref="A56:H56"/>
    <mergeCell ref="A58:K59"/>
    <mergeCell ref="D61:K61"/>
    <mergeCell ref="D62:K62"/>
    <mergeCell ref="A61:C61"/>
    <mergeCell ref="A62:C62"/>
    <mergeCell ref="D54:E54"/>
    <mergeCell ref="F54:H54"/>
    <mergeCell ref="A55:B55"/>
    <mergeCell ref="D55:E55"/>
    <mergeCell ref="F55:H55"/>
    <mergeCell ref="A54:C54"/>
    <mergeCell ref="D65:E65"/>
    <mergeCell ref="F65:H65"/>
    <mergeCell ref="D66:E66"/>
    <mergeCell ref="F66:H66"/>
    <mergeCell ref="D63:E64"/>
    <mergeCell ref="F63:H64"/>
    <mergeCell ref="A63:C64"/>
    <mergeCell ref="A66:C66"/>
    <mergeCell ref="I63:I64"/>
    <mergeCell ref="A65:C65"/>
    <mergeCell ref="A80:C80"/>
    <mergeCell ref="D80:G80"/>
    <mergeCell ref="H80:K80"/>
    <mergeCell ref="A81:C81"/>
    <mergeCell ref="D81:F81"/>
    <mergeCell ref="G81:H81"/>
    <mergeCell ref="A82:C82"/>
    <mergeCell ref="A67:H67"/>
    <mergeCell ref="A69:K70"/>
    <mergeCell ref="I76:I77"/>
    <mergeCell ref="J76:J77"/>
    <mergeCell ref="K76:K77"/>
    <mergeCell ref="A78:C78"/>
    <mergeCell ref="D78:G78"/>
    <mergeCell ref="H78:K78"/>
    <mergeCell ref="A79:C79"/>
    <mergeCell ref="D79:G79"/>
    <mergeCell ref="H79:K79"/>
    <mergeCell ref="A105:C105"/>
    <mergeCell ref="D105:F105"/>
    <mergeCell ref="G105:H105"/>
    <mergeCell ref="I105:K105"/>
    <mergeCell ref="A106:H107"/>
    <mergeCell ref="I106:I107"/>
    <mergeCell ref="J106:J107"/>
    <mergeCell ref="K106:K107"/>
    <mergeCell ref="A108:C108"/>
    <mergeCell ref="D108:G108"/>
    <mergeCell ref="H108:K108"/>
    <mergeCell ref="A72:K72"/>
    <mergeCell ref="A73:K73"/>
    <mergeCell ref="A74:C74"/>
    <mergeCell ref="D74:F74"/>
    <mergeCell ref="G74:H74"/>
    <mergeCell ref="I74:K74"/>
    <mergeCell ref="A75:C75"/>
    <mergeCell ref="D75:F75"/>
    <mergeCell ref="G75:H75"/>
    <mergeCell ref="I75:K75"/>
    <mergeCell ref="D82:G82"/>
    <mergeCell ref="H82:K82"/>
    <mergeCell ref="A83:C83"/>
    <mergeCell ref="D83:G83"/>
    <mergeCell ref="H83:K83"/>
    <mergeCell ref="F91:K91"/>
    <mergeCell ref="A92:B92"/>
    <mergeCell ref="D92:E92"/>
    <mergeCell ref="F92:K92"/>
    <mergeCell ref="A84:H84"/>
    <mergeCell ref="A89:K89"/>
    <mergeCell ref="A90:K90"/>
    <mergeCell ref="A85:N85"/>
    <mergeCell ref="A86:N86"/>
    <mergeCell ref="A88:K88"/>
    <mergeCell ref="A91:B91"/>
    <mergeCell ref="D91:E91"/>
    <mergeCell ref="D93:E94"/>
    <mergeCell ref="F93:F94"/>
    <mergeCell ref="G93:G94"/>
    <mergeCell ref="H93:H94"/>
    <mergeCell ref="I93:I94"/>
    <mergeCell ref="J93:J94"/>
    <mergeCell ref="K93:K94"/>
    <mergeCell ref="A96:B96"/>
    <mergeCell ref="D96:E96"/>
    <mergeCell ref="A99:H99"/>
    <mergeCell ref="A100:N100"/>
    <mergeCell ref="A101:D101"/>
    <mergeCell ref="A102:K102"/>
    <mergeCell ref="A103:K103"/>
    <mergeCell ref="D104:F104"/>
    <mergeCell ref="G104:H104"/>
    <mergeCell ref="I104:K104"/>
    <mergeCell ref="A104:C104"/>
    <mergeCell ref="A109:C109"/>
    <mergeCell ref="D109:F109"/>
    <mergeCell ref="G109:H109"/>
    <mergeCell ref="A110:H110"/>
    <mergeCell ref="A112:K112"/>
    <mergeCell ref="A113:K113"/>
    <mergeCell ref="A114:K114"/>
    <mergeCell ref="A115:B115"/>
    <mergeCell ref="D115:E115"/>
    <mergeCell ref="F115:K115"/>
    <mergeCell ref="A116:B116"/>
    <mergeCell ref="D116:E116"/>
    <mergeCell ref="F116:K116"/>
    <mergeCell ref="A117:B118"/>
    <mergeCell ref="C117:C118"/>
    <mergeCell ref="D117:E118"/>
    <mergeCell ref="F117:F118"/>
    <mergeCell ref="G117:G118"/>
    <mergeCell ref="H117:H118"/>
    <mergeCell ref="I117:I118"/>
    <mergeCell ref="J117:J118"/>
    <mergeCell ref="K117:K118"/>
    <mergeCell ref="A119:B119"/>
    <mergeCell ref="D119:E119"/>
    <mergeCell ref="A121:H121"/>
    <mergeCell ref="A123:K123"/>
    <mergeCell ref="A124:K124"/>
    <mergeCell ref="A131:H131"/>
    <mergeCell ref="A133:K133"/>
    <mergeCell ref="A134:N134"/>
    <mergeCell ref="A136:C136"/>
    <mergeCell ref="D136:K136"/>
    <mergeCell ref="A137:C137"/>
    <mergeCell ref="D137:K137"/>
    <mergeCell ref="B138:C138"/>
    <mergeCell ref="D138:E138"/>
    <mergeCell ref="F138:H138"/>
    <mergeCell ref="A139:C139"/>
    <mergeCell ref="D139:E139"/>
    <mergeCell ref="F139:H139"/>
    <mergeCell ref="A145:K145"/>
    <mergeCell ref="A143:H143"/>
  </mergeCells>
  <conditionalFormatting sqref="A35:XFD37 B38:C38 B67:C70 C24:C26 B22:C23 B44:C49 A38:A41 C30:C31 B55:C60 B16:C16 D16:K21 C10 A1:B10 A16:A19 D8:K10 C1:K5 B11:K13 A11:A14 L1:IW21 B24:B32 B33:C34 D22:IW26 A21:A34 A43:A52 A54:A63 D38:IW70 A65:A70 D28:IW34 L27:IW27 A146:IW65394">
    <cfRule type="cellIs" dxfId="222" priority="81" stopIfTrue="1" operator="lessThan">
      <formula>0</formula>
    </cfRule>
    <cfRule type="containsErrors" dxfId="221" priority="82" stopIfTrue="1">
      <formula>ISERROR(A1)</formula>
    </cfRule>
  </conditionalFormatting>
  <conditionalFormatting sqref="I65:I66 K65:K66 I10:I11 K10:K11 I21:I22 K21:K22 I32:I33 K32:K33 I43:I44 K43:K44 I54:I55 K54:K55">
    <cfRule type="containsBlanks" dxfId="220" priority="80" stopIfTrue="1">
      <formula>LEN(TRIM(I10))=0</formula>
    </cfRule>
  </conditionalFormatting>
  <conditionalFormatting sqref="O76:JB78 L71:IY73 L74:IX75 M78:M79 N78 J76:K77 I81:IY81 O85:XFD86 L84:XFD84 F93:K93 J94:K94 H95:XFD95 N96:XFD96 F96:K96 L101:IY105 L87:XFD94 O106:JB107 J106:K107 O109:JB109 I109:K109 L111:XFD116 I117:XFD120 L121:XFD121 L110:IY110 E122:IY122 N125:IY125 L125:M126 L123:IY124 L127:XFD128 L131:XFD133 O134:JB134 L135:IY139 L140:IV142 L143:XFD145">
    <cfRule type="cellIs" dxfId="219" priority="68" stopIfTrue="1" operator="lessThan">
      <formula>0</formula>
    </cfRule>
    <cfRule type="containsErrors" dxfId="218" priority="69" stopIfTrue="1">
      <formula>ISERROR(E71)</formula>
    </cfRule>
  </conditionalFormatting>
  <conditionalFormatting sqref="A122">
    <cfRule type="cellIs" dxfId="217" priority="37" stopIfTrue="1" operator="lessThan">
      <formula>0</formula>
    </cfRule>
    <cfRule type="containsErrors" dxfId="216" priority="38" stopIfTrue="1">
      <formula>ISERROR(A122)</formula>
    </cfRule>
  </conditionalFormatting>
  <conditionalFormatting sqref="B144:K144 B135:K135 B132:K132 N126:XFD126 C111:K111 O99:XFD100 I99:K99 I76 L78:L79 N79:JA79 A71:A76 A99:A100 A129:A133 L129:M131 N129:XFD130 L82:JA83 A135:A145 I140:I141 F139:F142 A78:A79 A82:A86 A89:A93 A123:A127 A111:A114 I97:XFD98 F117:K117 I118:K118">
    <cfRule type="cellIs" dxfId="215" priority="65" stopIfTrue="1" operator="lessThan">
      <formula>0</formula>
    </cfRule>
    <cfRule type="containsErrors" dxfId="214" priority="66" stopIfTrue="1">
      <formula>ISERROR(A71)</formula>
    </cfRule>
  </conditionalFormatting>
  <conditionalFormatting sqref="N78">
    <cfRule type="containsBlanks" dxfId="213" priority="67" stopIfTrue="1">
      <formula>LEN(TRIM(N78))=0</formula>
    </cfRule>
  </conditionalFormatting>
  <conditionalFormatting sqref="A128">
    <cfRule type="cellIs" dxfId="212" priority="63" stopIfTrue="1" operator="lessThan">
      <formula>0</formula>
    </cfRule>
    <cfRule type="containsErrors" dxfId="211" priority="64" stopIfTrue="1">
      <formula>ISERROR(A128)</formula>
    </cfRule>
  </conditionalFormatting>
  <conditionalFormatting sqref="E101:K101 A101:A105">
    <cfRule type="cellIs" dxfId="210" priority="61" stopIfTrue="1" operator="lessThan">
      <formula>0</formula>
    </cfRule>
    <cfRule type="containsErrors" dxfId="209" priority="62" stopIfTrue="1">
      <formula>ISERROR(A101)</formula>
    </cfRule>
  </conditionalFormatting>
  <conditionalFormatting sqref="I106 A106">
    <cfRule type="cellIs" dxfId="208" priority="59" stopIfTrue="1" operator="lessThan">
      <formula>0</formula>
    </cfRule>
    <cfRule type="containsErrors" dxfId="207" priority="60" stopIfTrue="1">
      <formula>ISERROR(A106)</formula>
    </cfRule>
  </conditionalFormatting>
  <conditionalFormatting sqref="L108:JB108 A108">
    <cfRule type="cellIs" dxfId="206" priority="56" stopIfTrue="1" operator="lessThan">
      <formula>0</formula>
    </cfRule>
    <cfRule type="containsErrors" dxfId="205" priority="57" stopIfTrue="1">
      <formula>ISERROR(A108)</formula>
    </cfRule>
  </conditionalFormatting>
  <conditionalFormatting sqref="N108">
    <cfRule type="containsBlanks" dxfId="204" priority="58" stopIfTrue="1">
      <formula>LEN(TRIM(N108))=0</formula>
    </cfRule>
  </conditionalFormatting>
  <conditionalFormatting sqref="A109">
    <cfRule type="cellIs" dxfId="203" priority="53" stopIfTrue="1" operator="lessThan">
      <formula>0</formula>
    </cfRule>
    <cfRule type="containsErrors" dxfId="202" priority="54" stopIfTrue="1">
      <formula>ISERROR(A109)</formula>
    </cfRule>
  </conditionalFormatting>
  <conditionalFormatting sqref="K109">
    <cfRule type="containsBlanks" dxfId="201" priority="55" stopIfTrue="1">
      <formula>LEN(TRIM(K109))=0</formula>
    </cfRule>
  </conditionalFormatting>
  <conditionalFormatting sqref="L80:JB80 A80">
    <cfRule type="cellIs" dxfId="200" priority="50" stopIfTrue="1" operator="lessThan">
      <formula>0</formula>
    </cfRule>
    <cfRule type="containsErrors" dxfId="199" priority="51" stopIfTrue="1">
      <formula>ISERROR(A80)</formula>
    </cfRule>
  </conditionalFormatting>
  <conditionalFormatting sqref="N80">
    <cfRule type="containsBlanks" dxfId="198" priority="52" stopIfTrue="1">
      <formula>LEN(TRIM(N80))=0</formula>
    </cfRule>
  </conditionalFormatting>
  <conditionalFormatting sqref="A81">
    <cfRule type="cellIs" dxfId="197" priority="48" stopIfTrue="1" operator="lessThan">
      <formula>0</formula>
    </cfRule>
    <cfRule type="containsErrors" dxfId="196" priority="49" stopIfTrue="1">
      <formula>ISERROR(A81)</formula>
    </cfRule>
  </conditionalFormatting>
  <conditionalFormatting sqref="B87:K87 A87:A88">
    <cfRule type="cellIs" dxfId="195" priority="46" stopIfTrue="1" operator="lessThan">
      <formula>0</formula>
    </cfRule>
    <cfRule type="containsErrors" dxfId="194" priority="47" stopIfTrue="1">
      <formula>ISERROR(A87)</formula>
    </cfRule>
  </conditionalFormatting>
  <conditionalFormatting sqref="A119 A121 A117">
    <cfRule type="cellIs" dxfId="193" priority="42" stopIfTrue="1" operator="lessThan">
      <formula>0</formula>
    </cfRule>
    <cfRule type="containsErrors" dxfId="192" priority="43" stopIfTrue="1">
      <formula>ISERROR(A117)</formula>
    </cfRule>
  </conditionalFormatting>
  <conditionalFormatting sqref="A115:A116">
    <cfRule type="cellIs" dxfId="191" priority="44" stopIfTrue="1" operator="lessThan">
      <formula>0</formula>
    </cfRule>
    <cfRule type="containsErrors" dxfId="190" priority="45" stopIfTrue="1">
      <formula>ISERROR(A115)</formula>
    </cfRule>
  </conditionalFormatting>
  <conditionalFormatting sqref="D96 A96">
    <cfRule type="cellIs" dxfId="189" priority="39" stopIfTrue="1" operator="lessThan">
      <formula>0</formula>
    </cfRule>
    <cfRule type="containsErrors" dxfId="188" priority="40" stopIfTrue="1">
      <formula>ISERROR(A96)</formula>
    </cfRule>
  </conditionalFormatting>
  <conditionalFormatting sqref="K96">
    <cfRule type="containsBlanks" dxfId="187" priority="41" stopIfTrue="1">
      <formula>LEN(TRIM(K96))=0</formula>
    </cfRule>
  </conditionalFormatting>
  <conditionalFormatting sqref="K81">
    <cfRule type="containsBlanks" dxfId="186" priority="36" stopIfTrue="1">
      <formula>LEN(TRIM(K81))=0</formula>
    </cfRule>
  </conditionalFormatting>
  <conditionalFormatting sqref="I84:K84">
    <cfRule type="cellIs" dxfId="185" priority="34" stopIfTrue="1" operator="lessThan">
      <formula>0</formula>
    </cfRule>
    <cfRule type="containsErrors" dxfId="184" priority="35" stopIfTrue="1">
      <formula>ISERROR(I84)</formula>
    </cfRule>
  </conditionalFormatting>
  <conditionalFormatting sqref="K93:K94">
    <cfRule type="cellIs" dxfId="183" priority="31" stopIfTrue="1" operator="lessThan">
      <formula>0</formula>
    </cfRule>
    <cfRule type="containsErrors" dxfId="182" priority="32" stopIfTrue="1">
      <formula>ISERROR(K93)</formula>
    </cfRule>
  </conditionalFormatting>
  <conditionalFormatting sqref="K93:K94">
    <cfRule type="containsBlanks" dxfId="181" priority="33" stopIfTrue="1">
      <formula>LEN(TRIM(K93))=0</formula>
    </cfRule>
  </conditionalFormatting>
  <conditionalFormatting sqref="F115">
    <cfRule type="cellIs" dxfId="180" priority="29" stopIfTrue="1" operator="lessThan">
      <formula>0</formula>
    </cfRule>
    <cfRule type="containsErrors" dxfId="179" priority="30" stopIfTrue="1">
      <formula>ISERROR(F115)</formula>
    </cfRule>
  </conditionalFormatting>
  <conditionalFormatting sqref="F116">
    <cfRule type="cellIs" dxfId="178" priority="27" stopIfTrue="1" operator="lessThan">
      <formula>0</formula>
    </cfRule>
    <cfRule type="containsErrors" dxfId="177" priority="28" stopIfTrue="1">
      <formula>ISERROR(F116)</formula>
    </cfRule>
  </conditionalFormatting>
  <conditionalFormatting sqref="K117:K118">
    <cfRule type="containsBlanks" dxfId="176" priority="26" stopIfTrue="1">
      <formula>LEN(TRIM(K117))=0</formula>
    </cfRule>
  </conditionalFormatting>
  <conditionalFormatting sqref="K119">
    <cfRule type="containsBlanks" dxfId="175" priority="25" stopIfTrue="1">
      <formula>LEN(TRIM(K119))=0</formula>
    </cfRule>
  </conditionalFormatting>
  <conditionalFormatting sqref="I121:K121">
    <cfRule type="cellIs" dxfId="174" priority="23" stopIfTrue="1" operator="lessThan">
      <formula>0</formula>
    </cfRule>
    <cfRule type="containsErrors" dxfId="173" priority="24" stopIfTrue="1">
      <formula>ISERROR(I121)</formula>
    </cfRule>
  </conditionalFormatting>
  <conditionalFormatting sqref="I110:K110 A110">
    <cfRule type="cellIs" dxfId="172" priority="21" stopIfTrue="1" operator="lessThan">
      <formula>0</formula>
    </cfRule>
    <cfRule type="containsErrors" dxfId="171" priority="22" stopIfTrue="1">
      <formula>ISERROR(A110)</formula>
    </cfRule>
  </conditionalFormatting>
  <conditionalFormatting sqref="I125:K127">
    <cfRule type="cellIs" dxfId="170" priority="18" stopIfTrue="1" operator="lessThan">
      <formula>0</formula>
    </cfRule>
    <cfRule type="containsErrors" dxfId="169" priority="19" stopIfTrue="1">
      <formula>ISERROR(I125)</formula>
    </cfRule>
  </conditionalFormatting>
  <conditionalFormatting sqref="K126">
    <cfRule type="containsBlanks" dxfId="168" priority="20" stopIfTrue="1">
      <formula>LEN(TRIM(K126))=0</formula>
    </cfRule>
  </conditionalFormatting>
  <conditionalFormatting sqref="I128:K128">
    <cfRule type="cellIs" dxfId="167" priority="15" stopIfTrue="1" operator="lessThan">
      <formula>0</formula>
    </cfRule>
    <cfRule type="containsErrors" dxfId="166" priority="16" stopIfTrue="1">
      <formula>ISERROR(I128)</formula>
    </cfRule>
  </conditionalFormatting>
  <conditionalFormatting sqref="K128">
    <cfRule type="containsBlanks" dxfId="165" priority="17" stopIfTrue="1">
      <formula>LEN(TRIM(K128))=0</formula>
    </cfRule>
  </conditionalFormatting>
  <conditionalFormatting sqref="I131:K131">
    <cfRule type="cellIs" dxfId="164" priority="13" stopIfTrue="1" operator="lessThan">
      <formula>0</formula>
    </cfRule>
    <cfRule type="containsErrors" dxfId="163" priority="14" stopIfTrue="1">
      <formula>ISERROR(I131)</formula>
    </cfRule>
  </conditionalFormatting>
  <conditionalFormatting sqref="F138:H138">
    <cfRule type="cellIs" dxfId="162" priority="11" stopIfTrue="1" operator="lessThan">
      <formula>0</formula>
    </cfRule>
    <cfRule type="containsErrors" dxfId="161" priority="12" stopIfTrue="1">
      <formula>ISERROR(F138)</formula>
    </cfRule>
  </conditionalFormatting>
  <conditionalFormatting sqref="I138:K138">
    <cfRule type="cellIs" dxfId="160" priority="9" stopIfTrue="1" operator="lessThan">
      <formula>0</formula>
    </cfRule>
    <cfRule type="containsErrors" dxfId="159" priority="10" stopIfTrue="1">
      <formula>ISERROR(I138)</formula>
    </cfRule>
  </conditionalFormatting>
  <conditionalFormatting sqref="I139:K139">
    <cfRule type="cellIs" dxfId="158" priority="6" stopIfTrue="1" operator="lessThan">
      <formula>0</formula>
    </cfRule>
    <cfRule type="containsErrors" dxfId="157" priority="7" stopIfTrue="1">
      <formula>ISERROR(I139)</formula>
    </cfRule>
  </conditionalFormatting>
  <conditionalFormatting sqref="I139 K139">
    <cfRule type="containsBlanks" dxfId="156" priority="8" stopIfTrue="1">
      <formula>LEN(TRIM(I139))=0</formula>
    </cfRule>
  </conditionalFormatting>
  <conditionalFormatting sqref="I143:K143">
    <cfRule type="cellIs" dxfId="155" priority="1" stopIfTrue="1" operator="lessThan">
      <formula>0</formula>
    </cfRule>
    <cfRule type="containsErrors" dxfId="154" priority="2" stopIfTrue="1">
      <formula>ISERROR(I143)</formula>
    </cfRule>
  </conditionalFormatting>
  <conditionalFormatting sqref="I142:K142">
    <cfRule type="cellIs" dxfId="153" priority="4" stopIfTrue="1" operator="lessThan">
      <formula>0</formula>
    </cfRule>
    <cfRule type="containsErrors" dxfId="152" priority="5" stopIfTrue="1">
      <formula>ISERROR(I142)</formula>
    </cfRule>
  </conditionalFormatting>
  <conditionalFormatting sqref="I142">
    <cfRule type="containsBlanks" dxfId="151" priority="3" stopIfTrue="1">
      <formula>LEN(TRIM(I142))=0</formula>
    </cfRule>
  </conditionalFormatting>
  <dataValidations count="5">
    <dataValidation type="decimal" operator="lessThanOrEqual" showInputMessage="1" showErrorMessage="1" errorTitle="Max Value Exceeded" error="The Non-Federal Contribution entered cannot be greater than the Total Cost for this line item." sqref="J66 J10:J11 J21:J22 J32:J33 J43:J44 J54:J55">
      <formula1>I10</formula1>
    </dataValidation>
    <dataValidation type="decimal" allowBlank="1" showInputMessage="1" showErrorMessage="1" sqref="L3:L9">
      <formula1>1</formula1>
      <formula2>100</formula2>
    </dataValidation>
    <dataValidation type="list" allowBlank="1" showInputMessage="1" showErrorMessage="1" sqref="E10:E11">
      <formula1>"hourly, daily, weekly, yearly"</formula1>
    </dataValidation>
    <dataValidation type="whole" operator="lessThanOrEqual" showInputMessage="1" showErrorMessage="1" errorTitle="Max Value Exceeded" error="The Non-Federal Contribution entered cannot be greater than the Total Cost for this line item." sqref="J96 M78:M80 M82:M83 J81 J109 M108 J119 J126:J128 M129:M130 J139">
      <formula1>I78</formula1>
    </dataValidation>
    <dataValidation type="list" allowBlank="1" showInputMessage="1" showErrorMessage="1" sqref="H78:K80 H82:K83 G81 H108:K108 G109:H109">
      <formula1>DemographicsYesNoSelection</formula1>
    </dataValidation>
  </dataValidations>
  <pageMargins left="0.7" right="0.7" top="0.75" bottom="0.75" header="0.3" footer="0.3"/>
  <pageSetup scale="93" orientation="landscape" r:id="rId1"/>
  <headerFooter>
    <oddHeader>&amp;CPurpose Area #7</oddHeader>
    <oddFooter>&amp;C&amp;P</oddFooter>
  </headerFooter>
  <rowBreaks count="5" manualBreakCount="5">
    <brk id="15" max="16383" man="1"/>
    <brk id="26" max="16383" man="1"/>
    <brk id="37" max="16383" man="1"/>
    <brk id="48" max="16383" man="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InsertRowsTravel">
                <anchor moveWithCells="1" sizeWithCells="1">
                  <from>
                    <xdr:col>0</xdr:col>
                    <xdr:colOff>45720</xdr:colOff>
                    <xdr:row>29</xdr:row>
                    <xdr:rowOff>182880</xdr:rowOff>
                  </from>
                  <to>
                    <xdr:col>1</xdr:col>
                    <xdr:colOff>83820</xdr:colOff>
                    <xdr:row>30</xdr:row>
                    <xdr:rowOff>236220</xdr:rowOff>
                  </to>
                </anchor>
              </controlPr>
            </control>
          </mc:Choice>
        </mc:AlternateContent>
        <mc:AlternateContent xmlns:mc="http://schemas.openxmlformats.org/markup-compatibility/2006">
          <mc:Choice Requires="x14">
            <control shapeId="28674" r:id="rId5" name="Button 2">
              <controlPr defaultSize="0" print="0" autoFill="0" autoPict="0" macro="[0]!InsertRowsEquipment">
                <anchor moveWithCells="1" sizeWithCells="1">
                  <from>
                    <xdr:col>0</xdr:col>
                    <xdr:colOff>45720</xdr:colOff>
                    <xdr:row>40</xdr:row>
                    <xdr:rowOff>68580</xdr:rowOff>
                  </from>
                  <to>
                    <xdr:col>1</xdr:col>
                    <xdr:colOff>83820</xdr:colOff>
                    <xdr:row>41</xdr:row>
                    <xdr:rowOff>121920</xdr:rowOff>
                  </to>
                </anchor>
              </controlPr>
            </control>
          </mc:Choice>
        </mc:AlternateContent>
        <mc:AlternateContent xmlns:mc="http://schemas.openxmlformats.org/markup-compatibility/2006">
          <mc:Choice Requires="x14">
            <control shapeId="28675" r:id="rId6" name="Button 3">
              <controlPr defaultSize="0" print="0" autoFill="0" autoPict="0" macro="[0]!InsertRowsSupplies">
                <anchor moveWithCells="1" sizeWithCells="1">
                  <from>
                    <xdr:col>0</xdr:col>
                    <xdr:colOff>68580</xdr:colOff>
                    <xdr:row>51</xdr:row>
                    <xdr:rowOff>68580</xdr:rowOff>
                  </from>
                  <to>
                    <xdr:col>1</xdr:col>
                    <xdr:colOff>106680</xdr:colOff>
                    <xdr:row>52</xdr:row>
                    <xdr:rowOff>121920</xdr:rowOff>
                  </to>
                </anchor>
              </controlPr>
            </control>
          </mc:Choice>
        </mc:AlternateContent>
        <mc:AlternateContent xmlns:mc="http://schemas.openxmlformats.org/markup-compatibility/2006">
          <mc:Choice Requires="x14">
            <control shapeId="28678" r:id="rId7" name="Button 6">
              <controlPr defaultSize="0" print="0" autoFill="0" autoPict="0" macro="[0]!Module1.DeleteSelectedRow">
                <anchor moveWithCells="1" sizeWithCells="1">
                  <from>
                    <xdr:col>1</xdr:col>
                    <xdr:colOff>152400</xdr:colOff>
                    <xdr:row>29</xdr:row>
                    <xdr:rowOff>182880</xdr:rowOff>
                  </from>
                  <to>
                    <xdr:col>2</xdr:col>
                    <xdr:colOff>0</xdr:colOff>
                    <xdr:row>30</xdr:row>
                    <xdr:rowOff>236220</xdr:rowOff>
                  </to>
                </anchor>
              </controlPr>
            </control>
          </mc:Choice>
        </mc:AlternateContent>
        <mc:AlternateContent xmlns:mc="http://schemas.openxmlformats.org/markup-compatibility/2006">
          <mc:Choice Requires="x14">
            <control shapeId="28679" r:id="rId8" name="Button 7">
              <controlPr defaultSize="0" print="0" autoFill="0" autoPict="0" macro="[0]!Module1.DeleteSelectedRow">
                <anchor moveWithCells="1" sizeWithCells="1">
                  <from>
                    <xdr:col>1</xdr:col>
                    <xdr:colOff>114300</xdr:colOff>
                    <xdr:row>40</xdr:row>
                    <xdr:rowOff>68580</xdr:rowOff>
                  </from>
                  <to>
                    <xdr:col>1</xdr:col>
                    <xdr:colOff>1485900</xdr:colOff>
                    <xdr:row>41</xdr:row>
                    <xdr:rowOff>121920</xdr:rowOff>
                  </to>
                </anchor>
              </controlPr>
            </control>
          </mc:Choice>
        </mc:AlternateContent>
        <mc:AlternateContent xmlns:mc="http://schemas.openxmlformats.org/markup-compatibility/2006">
          <mc:Choice Requires="x14">
            <control shapeId="28680" r:id="rId9" name="Button 8">
              <controlPr defaultSize="0" print="0" autoFill="0" autoPict="0" macro="[0]!Module1.DeleteSelectedRow">
                <anchor moveWithCells="1" sizeWithCells="1">
                  <from>
                    <xdr:col>1</xdr:col>
                    <xdr:colOff>121920</xdr:colOff>
                    <xdr:row>51</xdr:row>
                    <xdr:rowOff>68580</xdr:rowOff>
                  </from>
                  <to>
                    <xdr:col>1</xdr:col>
                    <xdr:colOff>1485900</xdr:colOff>
                    <xdr:row>52</xdr:row>
                    <xdr:rowOff>121920</xdr:rowOff>
                  </to>
                </anchor>
              </controlPr>
            </control>
          </mc:Choice>
        </mc:AlternateContent>
        <mc:AlternateContent xmlns:mc="http://schemas.openxmlformats.org/markup-compatibility/2006">
          <mc:Choice Requires="x14">
            <control shapeId="28683" r:id="rId10" name="Button 11">
              <controlPr defaultSize="0" print="0" autoFill="0" autoPict="0" macro="[0]!InsertRowsBenefits">
                <anchor moveWithCells="1" sizeWithCells="1">
                  <from>
                    <xdr:col>0</xdr:col>
                    <xdr:colOff>45720</xdr:colOff>
                    <xdr:row>18</xdr:row>
                    <xdr:rowOff>106680</xdr:rowOff>
                  </from>
                  <to>
                    <xdr:col>1</xdr:col>
                    <xdr:colOff>83820</xdr:colOff>
                    <xdr:row>19</xdr:row>
                    <xdr:rowOff>160020</xdr:rowOff>
                  </to>
                </anchor>
              </controlPr>
            </control>
          </mc:Choice>
        </mc:AlternateContent>
        <mc:AlternateContent xmlns:mc="http://schemas.openxmlformats.org/markup-compatibility/2006">
          <mc:Choice Requires="x14">
            <control shapeId="28684" r:id="rId11" name="Button 12">
              <controlPr defaultSize="0" print="0" autoFill="0" autoPict="0" macro="[0]!Module1.DeleteSelectedRow">
                <anchor moveWithCells="1" sizeWithCells="1">
                  <from>
                    <xdr:col>1</xdr:col>
                    <xdr:colOff>121920</xdr:colOff>
                    <xdr:row>18</xdr:row>
                    <xdr:rowOff>106680</xdr:rowOff>
                  </from>
                  <to>
                    <xdr:col>1</xdr:col>
                    <xdr:colOff>1485900</xdr:colOff>
                    <xdr:row>19</xdr:row>
                    <xdr:rowOff>160020</xdr:rowOff>
                  </to>
                </anchor>
              </controlPr>
            </control>
          </mc:Choice>
        </mc:AlternateContent>
        <mc:AlternateContent xmlns:mc="http://schemas.openxmlformats.org/markup-compatibility/2006">
          <mc:Choice Requires="x14">
            <control shapeId="28685" r:id="rId12" name="Button 13">
              <controlPr defaultSize="0" print="0" autoFill="0" autoPict="0" macro="[0]!InsertRowsPersonnel">
                <anchor moveWithCells="1" sizeWithCells="1">
                  <from>
                    <xdr:col>0</xdr:col>
                    <xdr:colOff>38100</xdr:colOff>
                    <xdr:row>7</xdr:row>
                    <xdr:rowOff>106680</xdr:rowOff>
                  </from>
                  <to>
                    <xdr:col>1</xdr:col>
                    <xdr:colOff>76200</xdr:colOff>
                    <xdr:row>8</xdr:row>
                    <xdr:rowOff>160020</xdr:rowOff>
                  </to>
                </anchor>
              </controlPr>
            </control>
          </mc:Choice>
        </mc:AlternateContent>
        <mc:AlternateContent xmlns:mc="http://schemas.openxmlformats.org/markup-compatibility/2006">
          <mc:Choice Requires="x14">
            <control shapeId="28686" r:id="rId13" name="Button 14">
              <controlPr defaultSize="0" print="0" autoFill="0" autoPict="0" macro="[0]!Module1.DeleteSelectedRow">
                <anchor moveWithCells="1" sizeWithCells="1">
                  <from>
                    <xdr:col>1</xdr:col>
                    <xdr:colOff>121920</xdr:colOff>
                    <xdr:row>7</xdr:row>
                    <xdr:rowOff>106680</xdr:rowOff>
                  </from>
                  <to>
                    <xdr:col>1</xdr:col>
                    <xdr:colOff>1485900</xdr:colOff>
                    <xdr:row>8</xdr:row>
                    <xdr:rowOff>160020</xdr:rowOff>
                  </to>
                </anchor>
              </controlPr>
            </control>
          </mc:Choice>
        </mc:AlternateContent>
        <mc:AlternateContent xmlns:mc="http://schemas.openxmlformats.org/markup-compatibility/2006">
          <mc:Choice Requires="x14">
            <control shapeId="28689" r:id="rId14" name="Button 17">
              <controlPr defaultSize="0" print="0" autoFill="0" autoPict="0" macro="[0]!InsertRowsNarrative">
                <anchor moveWithCells="1">
                  <from>
                    <xdr:col>8</xdr:col>
                    <xdr:colOff>213360</xdr:colOff>
                    <xdr:row>12</xdr:row>
                    <xdr:rowOff>22860</xdr:rowOff>
                  </from>
                  <to>
                    <xdr:col>10</xdr:col>
                    <xdr:colOff>708660</xdr:colOff>
                    <xdr:row>12</xdr:row>
                    <xdr:rowOff>259080</xdr:rowOff>
                  </to>
                </anchor>
              </controlPr>
            </control>
          </mc:Choice>
        </mc:AlternateContent>
        <mc:AlternateContent xmlns:mc="http://schemas.openxmlformats.org/markup-compatibility/2006">
          <mc:Choice Requires="x14">
            <control shapeId="28690" r:id="rId15" name="Button 18">
              <controlPr defaultSize="0" print="0" autoFill="0" autoPict="0" macro="[0]!InsertRowsNarrative">
                <anchor moveWithCells="1" sizeWithCells="1">
                  <from>
                    <xdr:col>8</xdr:col>
                    <xdr:colOff>198120</xdr:colOff>
                    <xdr:row>23</xdr:row>
                    <xdr:rowOff>22860</xdr:rowOff>
                  </from>
                  <to>
                    <xdr:col>11</xdr:col>
                    <xdr:colOff>0</xdr:colOff>
                    <xdr:row>23</xdr:row>
                    <xdr:rowOff>259080</xdr:rowOff>
                  </to>
                </anchor>
              </controlPr>
            </control>
          </mc:Choice>
        </mc:AlternateContent>
        <mc:AlternateContent xmlns:mc="http://schemas.openxmlformats.org/markup-compatibility/2006">
          <mc:Choice Requires="x14">
            <control shapeId="28691" r:id="rId16" name="Button 19">
              <controlPr defaultSize="0" print="0" autoFill="0" autoPict="0" macro="[0]!InsertRowsNarrative">
                <anchor moveWithCells="1" sizeWithCells="1">
                  <from>
                    <xdr:col>8</xdr:col>
                    <xdr:colOff>182880</xdr:colOff>
                    <xdr:row>34</xdr:row>
                    <xdr:rowOff>22860</xdr:rowOff>
                  </from>
                  <to>
                    <xdr:col>11</xdr:col>
                    <xdr:colOff>0</xdr:colOff>
                    <xdr:row>34</xdr:row>
                    <xdr:rowOff>259080</xdr:rowOff>
                  </to>
                </anchor>
              </controlPr>
            </control>
          </mc:Choice>
        </mc:AlternateContent>
        <mc:AlternateContent xmlns:mc="http://schemas.openxmlformats.org/markup-compatibility/2006">
          <mc:Choice Requires="x14">
            <control shapeId="28692" r:id="rId17" name="Button 20">
              <controlPr defaultSize="0" print="0" autoFill="0" autoPict="0" macro="[0]!InsertRowsNarrative">
                <anchor moveWithCells="1" sizeWithCells="1">
                  <from>
                    <xdr:col>8</xdr:col>
                    <xdr:colOff>213360</xdr:colOff>
                    <xdr:row>45</xdr:row>
                    <xdr:rowOff>22860</xdr:rowOff>
                  </from>
                  <to>
                    <xdr:col>11</xdr:col>
                    <xdr:colOff>0</xdr:colOff>
                    <xdr:row>45</xdr:row>
                    <xdr:rowOff>259080</xdr:rowOff>
                  </to>
                </anchor>
              </controlPr>
            </control>
          </mc:Choice>
        </mc:AlternateContent>
        <mc:AlternateContent xmlns:mc="http://schemas.openxmlformats.org/markup-compatibility/2006">
          <mc:Choice Requires="x14">
            <control shapeId="28693" r:id="rId18" name="Button 21">
              <controlPr defaultSize="0" print="0" autoFill="0" autoPict="0" macro="[0]!InsertRowsNarrative">
                <anchor moveWithCells="1" sizeWithCells="1">
                  <from>
                    <xdr:col>8</xdr:col>
                    <xdr:colOff>213360</xdr:colOff>
                    <xdr:row>56</xdr:row>
                    <xdr:rowOff>22860</xdr:rowOff>
                  </from>
                  <to>
                    <xdr:col>11</xdr:col>
                    <xdr:colOff>0</xdr:colOff>
                    <xdr:row>56</xdr:row>
                    <xdr:rowOff>259080</xdr:rowOff>
                  </to>
                </anchor>
              </controlPr>
            </control>
          </mc:Choice>
        </mc:AlternateContent>
        <mc:AlternateContent xmlns:mc="http://schemas.openxmlformats.org/markup-compatibility/2006">
          <mc:Choice Requires="x14">
            <control shapeId="28769" r:id="rId19" name="Button 97">
              <controlPr defaultSize="0" print="0" autoFill="0" autoPict="0" macro="[0]!InsertRowsNarrative">
                <anchor moveWithCells="1" sizeWithCells="1">
                  <from>
                    <xdr:col>8</xdr:col>
                    <xdr:colOff>327660</xdr:colOff>
                    <xdr:row>131</xdr:row>
                    <xdr:rowOff>68580</xdr:rowOff>
                  </from>
                  <to>
                    <xdr:col>10</xdr:col>
                    <xdr:colOff>556260</xdr:colOff>
                    <xdr:row>131</xdr:row>
                    <xdr:rowOff>350520</xdr:rowOff>
                  </to>
                </anchor>
              </controlPr>
            </control>
          </mc:Choice>
        </mc:AlternateContent>
        <mc:AlternateContent xmlns:mc="http://schemas.openxmlformats.org/markup-compatibility/2006">
          <mc:Choice Requires="x14">
            <control shapeId="28770" r:id="rId20" name="Button 98">
              <controlPr defaultSize="0" print="0" autoFill="0" autoPict="0" macro="[0]!InsertRowsNarrative">
                <anchor moveWithCells="1" sizeWithCells="1">
                  <from>
                    <xdr:col>8</xdr:col>
                    <xdr:colOff>228600</xdr:colOff>
                    <xdr:row>143</xdr:row>
                    <xdr:rowOff>30480</xdr:rowOff>
                  </from>
                  <to>
                    <xdr:col>10</xdr:col>
                    <xdr:colOff>632460</xdr:colOff>
                    <xdr:row>143</xdr:row>
                    <xdr:rowOff>289560</xdr:rowOff>
                  </to>
                </anchor>
              </controlPr>
            </control>
          </mc:Choice>
        </mc:AlternateContent>
        <mc:AlternateContent xmlns:mc="http://schemas.openxmlformats.org/markup-compatibility/2006">
          <mc:Choice Requires="x14">
            <control shapeId="28771" r:id="rId21" name="Button 99">
              <controlPr defaultSize="0" print="0" autoFill="0" autoPict="0" macro="[0]!DeleteConsultantItemPA1">
                <anchor moveWithCells="1" sizeWithCells="1">
                  <from>
                    <xdr:col>1</xdr:col>
                    <xdr:colOff>121920</xdr:colOff>
                    <xdr:row>75</xdr:row>
                    <xdr:rowOff>45720</xdr:rowOff>
                  </from>
                  <to>
                    <xdr:col>1</xdr:col>
                    <xdr:colOff>1813560</xdr:colOff>
                    <xdr:row>76</xdr:row>
                    <xdr:rowOff>137160</xdr:rowOff>
                  </to>
                </anchor>
              </controlPr>
            </control>
          </mc:Choice>
        </mc:AlternateContent>
        <mc:AlternateContent xmlns:mc="http://schemas.openxmlformats.org/markup-compatibility/2006">
          <mc:Choice Requires="x14">
            <control shapeId="28772" r:id="rId22" name="Button 100">
              <controlPr defaultSize="0" print="0" autoFill="0" autoPict="0" macro="[0]!DeleteOtherPA1">
                <anchor moveWithCells="1" sizeWithCells="1">
                  <from>
                    <xdr:col>1</xdr:col>
                    <xdr:colOff>121920</xdr:colOff>
                    <xdr:row>124</xdr:row>
                    <xdr:rowOff>60960</xdr:rowOff>
                  </from>
                  <to>
                    <xdr:col>1</xdr:col>
                    <xdr:colOff>1813560</xdr:colOff>
                    <xdr:row>124</xdr:row>
                    <xdr:rowOff>335280</xdr:rowOff>
                  </to>
                </anchor>
              </controlPr>
            </control>
          </mc:Choice>
        </mc:AlternateContent>
        <mc:AlternateContent xmlns:mc="http://schemas.openxmlformats.org/markup-compatibility/2006">
          <mc:Choice Requires="x14">
            <control shapeId="28773" r:id="rId23" name="Button 101">
              <controlPr defaultSize="0" print="0" autoFill="0" autoPict="0" macro="[0]!DeleteIndirectCostPA1">
                <anchor moveWithCells="1" sizeWithCells="1">
                  <from>
                    <xdr:col>1</xdr:col>
                    <xdr:colOff>114300</xdr:colOff>
                    <xdr:row>137</xdr:row>
                    <xdr:rowOff>45720</xdr:rowOff>
                  </from>
                  <to>
                    <xdr:col>1</xdr:col>
                    <xdr:colOff>1798320</xdr:colOff>
                    <xdr:row>137</xdr:row>
                    <xdr:rowOff>335280</xdr:rowOff>
                  </to>
                </anchor>
              </controlPr>
            </control>
          </mc:Choice>
        </mc:AlternateContent>
        <mc:AlternateContent xmlns:mc="http://schemas.openxmlformats.org/markup-compatibility/2006">
          <mc:Choice Requires="x14">
            <control shapeId="28774" r:id="rId24" name="Button 102">
              <controlPr defaultSize="0" print="0" autoFill="0" autoPict="0" macro="[0]!PA1AddConsultantItem">
                <anchor moveWithCells="1" sizeWithCells="1">
                  <from>
                    <xdr:col>0</xdr:col>
                    <xdr:colOff>45720</xdr:colOff>
                    <xdr:row>75</xdr:row>
                    <xdr:rowOff>45720</xdr:rowOff>
                  </from>
                  <to>
                    <xdr:col>1</xdr:col>
                    <xdr:colOff>83820</xdr:colOff>
                    <xdr:row>76</xdr:row>
                    <xdr:rowOff>144780</xdr:rowOff>
                  </to>
                </anchor>
              </controlPr>
            </control>
          </mc:Choice>
        </mc:AlternateContent>
        <mc:AlternateContent xmlns:mc="http://schemas.openxmlformats.org/markup-compatibility/2006">
          <mc:Choice Requires="x14">
            <control shapeId="28775" r:id="rId25" name="Button 103">
              <controlPr defaultSize="0" print="0" autoFill="0" autoPict="0" macro="[0]!PA1AddConsultantTravel">
                <anchor moveWithCells="1" sizeWithCells="1">
                  <from>
                    <xdr:col>0</xdr:col>
                    <xdr:colOff>68580</xdr:colOff>
                    <xdr:row>92</xdr:row>
                    <xdr:rowOff>144780</xdr:rowOff>
                  </from>
                  <to>
                    <xdr:col>1</xdr:col>
                    <xdr:colOff>106680</xdr:colOff>
                    <xdr:row>93</xdr:row>
                    <xdr:rowOff>0</xdr:rowOff>
                  </to>
                </anchor>
              </controlPr>
            </control>
          </mc:Choice>
        </mc:AlternateContent>
        <mc:AlternateContent xmlns:mc="http://schemas.openxmlformats.org/markup-compatibility/2006">
          <mc:Choice Requires="x14">
            <control shapeId="28776" r:id="rId26" name="Button 104">
              <controlPr defaultSize="0" print="0" autoFill="0" autoPict="0" macro="[0]!PA1DeleteConsultantTravel">
                <anchor moveWithCells="1" sizeWithCells="1">
                  <from>
                    <xdr:col>1</xdr:col>
                    <xdr:colOff>137160</xdr:colOff>
                    <xdr:row>92</xdr:row>
                    <xdr:rowOff>144780</xdr:rowOff>
                  </from>
                  <to>
                    <xdr:col>1</xdr:col>
                    <xdr:colOff>1821180</xdr:colOff>
                    <xdr:row>93</xdr:row>
                    <xdr:rowOff>0</xdr:rowOff>
                  </to>
                </anchor>
              </controlPr>
            </control>
          </mc:Choice>
        </mc:AlternateContent>
        <mc:AlternateContent xmlns:mc="http://schemas.openxmlformats.org/markup-compatibility/2006">
          <mc:Choice Requires="x14">
            <control shapeId="28777" r:id="rId27" name="Button 105">
              <controlPr defaultSize="0" print="0" autoFill="0" autoPict="0" macro="[0]!PA1AddOtherCost">
                <anchor moveWithCells="1" sizeWithCells="1">
                  <from>
                    <xdr:col>0</xdr:col>
                    <xdr:colOff>45720</xdr:colOff>
                    <xdr:row>124</xdr:row>
                    <xdr:rowOff>60960</xdr:rowOff>
                  </from>
                  <to>
                    <xdr:col>1</xdr:col>
                    <xdr:colOff>83820</xdr:colOff>
                    <xdr:row>124</xdr:row>
                    <xdr:rowOff>335280</xdr:rowOff>
                  </to>
                </anchor>
              </controlPr>
            </control>
          </mc:Choice>
        </mc:AlternateContent>
        <mc:AlternateContent xmlns:mc="http://schemas.openxmlformats.org/markup-compatibility/2006">
          <mc:Choice Requires="x14">
            <control shapeId="28778" r:id="rId28" name="Button 106">
              <controlPr defaultSize="0" print="0" autoFill="0" autoPict="0" macro="[0]!PA1AddIndirectCost">
                <anchor moveWithCells="1" sizeWithCells="1">
                  <from>
                    <xdr:col>0</xdr:col>
                    <xdr:colOff>38100</xdr:colOff>
                    <xdr:row>137</xdr:row>
                    <xdr:rowOff>45720</xdr:rowOff>
                  </from>
                  <to>
                    <xdr:col>1</xdr:col>
                    <xdr:colOff>76200</xdr:colOff>
                    <xdr:row>137</xdr:row>
                    <xdr:rowOff>350520</xdr:rowOff>
                  </to>
                </anchor>
              </controlPr>
            </control>
          </mc:Choice>
        </mc:AlternateContent>
        <mc:AlternateContent xmlns:mc="http://schemas.openxmlformats.org/markup-compatibility/2006">
          <mc:Choice Requires="x14">
            <control shapeId="28779" r:id="rId29" name="Button 107">
              <controlPr defaultSize="0" print="0" autoFill="0" autoPict="0" macro="[0]!DeleteConsultantItemPA1">
                <anchor moveWithCells="1" sizeWithCells="1">
                  <from>
                    <xdr:col>1</xdr:col>
                    <xdr:colOff>137160</xdr:colOff>
                    <xdr:row>105</xdr:row>
                    <xdr:rowOff>45720</xdr:rowOff>
                  </from>
                  <to>
                    <xdr:col>1</xdr:col>
                    <xdr:colOff>1813560</xdr:colOff>
                    <xdr:row>106</xdr:row>
                    <xdr:rowOff>137160</xdr:rowOff>
                  </to>
                </anchor>
              </controlPr>
            </control>
          </mc:Choice>
        </mc:AlternateContent>
        <mc:AlternateContent xmlns:mc="http://schemas.openxmlformats.org/markup-compatibility/2006">
          <mc:Choice Requires="x14">
            <control shapeId="28780" r:id="rId30" name="Button 108">
              <controlPr defaultSize="0" print="0" autoFill="0" autoPict="0" macro="[0]!PA1AddConsultantItem">
                <anchor moveWithCells="1" sizeWithCells="1">
                  <from>
                    <xdr:col>0</xdr:col>
                    <xdr:colOff>45720</xdr:colOff>
                    <xdr:row>105</xdr:row>
                    <xdr:rowOff>45720</xdr:rowOff>
                  </from>
                  <to>
                    <xdr:col>1</xdr:col>
                    <xdr:colOff>83820</xdr:colOff>
                    <xdr:row>106</xdr:row>
                    <xdr:rowOff>144780</xdr:rowOff>
                  </to>
                </anchor>
              </controlPr>
            </control>
          </mc:Choice>
        </mc:AlternateContent>
        <mc:AlternateContent xmlns:mc="http://schemas.openxmlformats.org/markup-compatibility/2006">
          <mc:Choice Requires="x14">
            <control shapeId="28781" r:id="rId31" name="Button 109">
              <controlPr defaultSize="0" print="0" autoFill="0" autoPict="0" macro="[0]!PA1AddConsultantTravel">
                <anchor moveWithCells="1" sizeWithCells="1">
                  <from>
                    <xdr:col>0</xdr:col>
                    <xdr:colOff>68580</xdr:colOff>
                    <xdr:row>116</xdr:row>
                    <xdr:rowOff>144780</xdr:rowOff>
                  </from>
                  <to>
                    <xdr:col>1</xdr:col>
                    <xdr:colOff>106680</xdr:colOff>
                    <xdr:row>117</xdr:row>
                    <xdr:rowOff>0</xdr:rowOff>
                  </to>
                </anchor>
              </controlPr>
            </control>
          </mc:Choice>
        </mc:AlternateContent>
        <mc:AlternateContent xmlns:mc="http://schemas.openxmlformats.org/markup-compatibility/2006">
          <mc:Choice Requires="x14">
            <control shapeId="28782" r:id="rId32" name="Button 110">
              <controlPr defaultSize="0" print="0" autoFill="0" autoPict="0" macro="[0]!PA1DeleteConsultantTravel">
                <anchor moveWithCells="1" sizeWithCells="1">
                  <from>
                    <xdr:col>1</xdr:col>
                    <xdr:colOff>144780</xdr:colOff>
                    <xdr:row>116</xdr:row>
                    <xdr:rowOff>144780</xdr:rowOff>
                  </from>
                  <to>
                    <xdr:col>1</xdr:col>
                    <xdr:colOff>1828800</xdr:colOff>
                    <xdr:row>117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D96:E96 D119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FB0AD-36F5-4B7E-B5E6-38645B49CFE8}">
  <ds:schemaRef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e0f58a29-5912-4a1b-ad32-c6fd49c664db"/>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D51B022D-ED37-42C0-9535-E6C7A9C77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115</vt:i4>
      </vt:variant>
    </vt:vector>
  </HeadingPairs>
  <TitlesOfParts>
    <vt:vector size="128" baseType="lpstr">
      <vt:lpstr>Budget Sheet Instructions</vt:lpstr>
      <vt:lpstr>Demographics</vt:lpstr>
      <vt:lpstr>PA1</vt:lpstr>
      <vt:lpstr>PA2</vt:lpstr>
      <vt:lpstr>PA3</vt:lpstr>
      <vt:lpstr>PA4</vt:lpstr>
      <vt:lpstr>PA5</vt:lpstr>
      <vt:lpstr>PA6</vt:lpstr>
      <vt:lpstr>PA7</vt:lpstr>
      <vt:lpstr>PA8</vt:lpstr>
      <vt:lpstr>PA9</vt:lpstr>
      <vt:lpstr>Budget Summary</vt:lpstr>
      <vt:lpstr>Reference Data</vt:lpstr>
      <vt:lpstr>BeginConsultantItem</vt:lpstr>
      <vt:lpstr>BeginCosultantTravel</vt:lpstr>
      <vt:lpstr>BeginEquipment</vt:lpstr>
      <vt:lpstr>BeginIndirectCosts</vt:lpstr>
      <vt:lpstr>BeginOtherCosts</vt:lpstr>
      <vt:lpstr>BeginSupplies</vt:lpstr>
      <vt:lpstr>BeginTravel</vt:lpstr>
      <vt:lpstr>'PA2'!Benefits</vt:lpstr>
      <vt:lpstr>'PA3'!Benefits</vt:lpstr>
      <vt:lpstr>'PA4'!Benefits</vt:lpstr>
      <vt:lpstr>'PA5'!Benefits</vt:lpstr>
      <vt:lpstr>'PA6'!Benefits</vt:lpstr>
      <vt:lpstr>'PA7'!Benefits</vt:lpstr>
      <vt:lpstr>'PA8'!Benefits</vt:lpstr>
      <vt:lpstr>'PA9'!Benefits</vt:lpstr>
      <vt:lpstr>'PA2'!Construction</vt:lpstr>
      <vt:lpstr>'PA3'!Construction</vt:lpstr>
      <vt:lpstr>'PA4'!Construction</vt:lpstr>
      <vt:lpstr>'PA5'!Construction</vt:lpstr>
      <vt:lpstr>'PA6'!Construction</vt:lpstr>
      <vt:lpstr>'PA7'!Construction</vt:lpstr>
      <vt:lpstr>'PA8'!Construction</vt:lpstr>
      <vt:lpstr>'PA9'!Construction</vt:lpstr>
      <vt:lpstr>'PA1'!Consultant</vt:lpstr>
      <vt:lpstr>ConsultantExpenses</vt:lpstr>
      <vt:lpstr>ConsultantItem</vt:lpstr>
      <vt:lpstr>ConsultantNarrative</vt:lpstr>
      <vt:lpstr>ConsultantTravel</vt:lpstr>
      <vt:lpstr>ContractsItemFederalTotal</vt:lpstr>
      <vt:lpstr>ContractsItemLocalTotal</vt:lpstr>
      <vt:lpstr>ContractsItemTotal</vt:lpstr>
      <vt:lpstr>ContractsTravelFederalTotal</vt:lpstr>
      <vt:lpstr>ContractsTravelLocalTotal</vt:lpstr>
      <vt:lpstr>ContractsTravelTotal</vt:lpstr>
      <vt:lpstr>DemographicsYesNoSelection</vt:lpstr>
      <vt:lpstr>EndConsultantItem</vt:lpstr>
      <vt:lpstr>EndConsultantTravel</vt:lpstr>
      <vt:lpstr>EndEquipment</vt:lpstr>
      <vt:lpstr>EndIndirectCosts</vt:lpstr>
      <vt:lpstr>EndOtherCosts</vt:lpstr>
      <vt:lpstr>EndSupplies</vt:lpstr>
      <vt:lpstr>EndTravel</vt:lpstr>
      <vt:lpstr>'PA1'!Equipment</vt:lpstr>
      <vt:lpstr>'PA2'!Equipment</vt:lpstr>
      <vt:lpstr>'PA3'!Equipment</vt:lpstr>
      <vt:lpstr>'PA4'!Equipment</vt:lpstr>
      <vt:lpstr>'PA5'!Equipment</vt:lpstr>
      <vt:lpstr>'PA6'!Equipment</vt:lpstr>
      <vt:lpstr>'PA7'!Equipment</vt:lpstr>
      <vt:lpstr>'PA8'!Equipment</vt:lpstr>
      <vt:lpstr>'PA9'!Equipment</vt:lpstr>
      <vt:lpstr>EquipmentFederalTotal</vt:lpstr>
      <vt:lpstr>EquipmentLocalTotal</vt:lpstr>
      <vt:lpstr>EquipmentNarrative</vt:lpstr>
      <vt:lpstr>EquipmentTotal</vt:lpstr>
      <vt:lpstr>FringeGrandTotal</vt:lpstr>
      <vt:lpstr>FringeTotal</vt:lpstr>
      <vt:lpstr>IndirectCosts</vt:lpstr>
      <vt:lpstr>IndirectCostsNarrative</vt:lpstr>
      <vt:lpstr>IndirectFederalTotal</vt:lpstr>
      <vt:lpstr>IndirectLocalTotal</vt:lpstr>
      <vt:lpstr>IndirectTotal</vt:lpstr>
      <vt:lpstr>LocalFringeTotal</vt:lpstr>
      <vt:lpstr>LocalGrandTotal</vt:lpstr>
      <vt:lpstr>LocalSalaryTotal</vt:lpstr>
      <vt:lpstr>OtherCosts</vt:lpstr>
      <vt:lpstr>OtherCostsNarrative</vt:lpstr>
      <vt:lpstr>OtherFederalTotal</vt:lpstr>
      <vt:lpstr>OtherLocalTotal</vt:lpstr>
      <vt:lpstr>OtherTotal</vt:lpstr>
      <vt:lpstr>PA1EquipmentDDL</vt:lpstr>
      <vt:lpstr>PA1PersonnelOptions</vt:lpstr>
      <vt:lpstr>PA1SuppliesDDL</vt:lpstr>
      <vt:lpstr>'PA1'!Personnel</vt:lpstr>
      <vt:lpstr>'PA2'!Personnel</vt:lpstr>
      <vt:lpstr>'PA3'!Personnel</vt:lpstr>
      <vt:lpstr>'PA4'!Personnel</vt:lpstr>
      <vt:lpstr>'PA5'!Personnel</vt:lpstr>
      <vt:lpstr>'PA6'!Personnel</vt:lpstr>
      <vt:lpstr>'PA7'!Personnel</vt:lpstr>
      <vt:lpstr>'PA8'!Personnel</vt:lpstr>
      <vt:lpstr>'PA9'!Personnel</vt:lpstr>
      <vt:lpstr>PersonnelGrandTotal</vt:lpstr>
      <vt:lpstr>PersonnelOptions</vt:lpstr>
      <vt:lpstr>PersonnelTotal</vt:lpstr>
      <vt:lpstr>PositionEnd</vt:lpstr>
      <vt:lpstr>PositionStart</vt:lpstr>
      <vt:lpstr>SalaryGrandTotal</vt:lpstr>
      <vt:lpstr>SalaryTotal</vt:lpstr>
      <vt:lpstr>'PA1'!Supplies</vt:lpstr>
      <vt:lpstr>'PA2'!Supplies</vt:lpstr>
      <vt:lpstr>'PA3'!Supplies</vt:lpstr>
      <vt:lpstr>'PA4'!Supplies</vt:lpstr>
      <vt:lpstr>'PA5'!Supplies</vt:lpstr>
      <vt:lpstr>'PA6'!Supplies</vt:lpstr>
      <vt:lpstr>'PA7'!Supplies</vt:lpstr>
      <vt:lpstr>'PA8'!Supplies</vt:lpstr>
      <vt:lpstr>'PA9'!Supplies</vt:lpstr>
      <vt:lpstr>SuppliesFederalTotal</vt:lpstr>
      <vt:lpstr>SuppliesLocalTotal</vt:lpstr>
      <vt:lpstr>SuppliesNarrative</vt:lpstr>
      <vt:lpstr>SuppliesTotal</vt:lpstr>
      <vt:lpstr>'PA2'!Travel</vt:lpstr>
      <vt:lpstr>'PA3'!Travel</vt:lpstr>
      <vt:lpstr>'PA4'!Travel</vt:lpstr>
      <vt:lpstr>'PA5'!Travel</vt:lpstr>
      <vt:lpstr>'PA6'!Travel</vt:lpstr>
      <vt:lpstr>'PA7'!Travel</vt:lpstr>
      <vt:lpstr>'PA8'!Travel</vt:lpstr>
      <vt:lpstr>'PA9'!Travel</vt:lpstr>
      <vt:lpstr>Travel</vt:lpstr>
      <vt:lpstr>TravelFederalTotal</vt:lpstr>
      <vt:lpstr>TravelLocalTotal</vt:lpstr>
      <vt:lpstr>TravelNarrative</vt:lpstr>
      <vt:lpstr>TravelTotal</vt:lpstr>
    </vt:vector>
  </TitlesOfParts>
  <Company>DOJ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Conner, James</cp:lastModifiedBy>
  <cp:lastPrinted>2015-11-03T17:37:47Z</cp:lastPrinted>
  <dcterms:created xsi:type="dcterms:W3CDTF">2010-11-22T13:48:31Z</dcterms:created>
  <dcterms:modified xsi:type="dcterms:W3CDTF">2017-05-26T20:46:33Z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