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SNP Quick Response Surveys_RM\TO#_FDD Fees SDAs\Post Award\Deliverables\3. OMB\ICR to OMB\"/>
    </mc:Choice>
  </mc:AlternateContent>
  <xr:revisionPtr revIDLastSave="0" documentId="13_ncr:1_{86E01501-0E49-4449-9C13-E0E86862E65A}" xr6:coauthVersionLast="45" xr6:coauthVersionMax="45" xr10:uidLastSave="{00000000-0000-0000-0000-000000000000}"/>
  <bookViews>
    <workbookView xWindow="20895" yWindow="195" windowWidth="24795" windowHeight="121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J10" i="1"/>
  <c r="D11" i="1" s="1"/>
  <c r="J11" i="1" s="1"/>
  <c r="L11" i="1" s="1"/>
  <c r="N11" i="1" s="1"/>
  <c r="O11" i="1" s="1"/>
  <c r="G10" i="1"/>
  <c r="I10" i="1" s="1"/>
  <c r="L10" i="1" l="1"/>
  <c r="N10" i="1" s="1"/>
  <c r="D7" i="1" l="1"/>
  <c r="E15" i="1" l="1"/>
  <c r="D15" i="1"/>
  <c r="J5" i="1" l="1"/>
  <c r="L5" i="1" s="1"/>
  <c r="N5" i="1" s="1"/>
  <c r="G5" i="1"/>
  <c r="I5" i="1" s="1"/>
  <c r="O5" i="1" l="1"/>
  <c r="J15" i="1"/>
  <c r="J14" i="1" l="1"/>
  <c r="J13" i="1"/>
  <c r="L13" i="1" s="1"/>
  <c r="N13" i="1" s="1"/>
  <c r="J12" i="1"/>
  <c r="L12" i="1" s="1"/>
  <c r="N12" i="1" s="1"/>
  <c r="G13" i="1" l="1"/>
  <c r="I13" i="1" s="1"/>
  <c r="O13" i="1" s="1"/>
  <c r="G12" i="1"/>
  <c r="I12" i="1" s="1"/>
  <c r="O12" i="1" s="1"/>
  <c r="G14" i="1" l="1"/>
  <c r="I14" i="1" s="1"/>
  <c r="L14" i="1"/>
  <c r="N14" i="1" s="1"/>
  <c r="J4" i="1"/>
  <c r="L4" i="1" s="1"/>
  <c r="N4" i="1" s="1"/>
  <c r="J6" i="1"/>
  <c r="L6" i="1" s="1"/>
  <c r="N6" i="1" s="1"/>
  <c r="G4" i="1"/>
  <c r="I4" i="1" s="1"/>
  <c r="G6" i="1"/>
  <c r="I6" i="1" s="1"/>
  <c r="O14" i="1" l="1"/>
  <c r="O10" i="1"/>
  <c r="O6" i="1"/>
  <c r="O4" i="1"/>
  <c r="G7" i="1"/>
  <c r="J7" i="1"/>
  <c r="D8" i="1" s="1"/>
  <c r="G8" i="1" l="1"/>
  <c r="I8" i="1" s="1"/>
  <c r="I7" i="1"/>
  <c r="L7" i="1"/>
  <c r="N7" i="1" l="1"/>
  <c r="J8" i="1"/>
  <c r="L8" i="1" l="1"/>
  <c r="N8" i="1" s="1"/>
  <c r="O8" i="1" s="1"/>
  <c r="D9" i="1"/>
  <c r="O7" i="1"/>
  <c r="G9" i="1" l="1"/>
  <c r="J9" i="1"/>
  <c r="L9" i="1" s="1"/>
  <c r="N9" i="1" l="1"/>
  <c r="L15" i="1"/>
  <c r="I9" i="1"/>
  <c r="I15" i="1" s="1"/>
  <c r="G15" i="1"/>
  <c r="F15" i="1" s="1"/>
  <c r="N15" i="1" l="1"/>
  <c r="O9" i="1"/>
  <c r="H15" i="1"/>
  <c r="M15" i="1"/>
  <c r="O15" i="1"/>
</calcChain>
</file>

<file path=xl/sharedStrings.xml><?xml version="1.0" encoding="utf-8"?>
<sst xmlns="http://schemas.openxmlformats.org/spreadsheetml/2006/main" count="45" uniqueCount="37">
  <si>
    <t>Responsive</t>
  </si>
  <si>
    <t>Non-Responsive</t>
  </si>
  <si>
    <t>Type of Respondent</t>
  </si>
  <si>
    <t>Instruments</t>
  </si>
  <si>
    <t>Appendix</t>
  </si>
  <si>
    <t>Sample Size</t>
  </si>
  <si>
    <t>Number of Respondents</t>
  </si>
  <si>
    <t>Frequency of Response (annual)</t>
  </si>
  <si>
    <t>Total Annual Responses</t>
  </si>
  <si>
    <t>Hours per Response</t>
  </si>
  <si>
    <t>Total Annual Burden (hours)</t>
  </si>
  <si>
    <t>Number of 
Non-Respondents</t>
  </si>
  <si>
    <t>Total Annual Non-Responses</t>
  </si>
  <si>
    <t>Hours per Non-Response</t>
  </si>
  <si>
    <t>Grand Total Burden Estimate (hours)</t>
  </si>
  <si>
    <t>A.4</t>
  </si>
  <si>
    <t>Introductory Email with Survey Link</t>
  </si>
  <si>
    <t>A.5</t>
  </si>
  <si>
    <t>A.6</t>
  </si>
  <si>
    <t>A.7</t>
  </si>
  <si>
    <t>Post-Survey Response Clarification Email</t>
  </si>
  <si>
    <t>A.8</t>
  </si>
  <si>
    <t>Post-Survey Response Clarification Phone Call</t>
  </si>
  <si>
    <t>A.9</t>
  </si>
  <si>
    <t>TOTALS</t>
  </si>
  <si>
    <t>Assumes 100% response rate for the survey</t>
  </si>
  <si>
    <t>Survey Reminder Emails</t>
  </si>
  <si>
    <t>Survey Reminder Phone Calls</t>
  </si>
  <si>
    <t>Email Notification from FNS to SDAs</t>
  </si>
  <si>
    <t>USDA Foods Distribution and Fees Survey</t>
  </si>
  <si>
    <t>A.2/A.3</t>
  </si>
  <si>
    <t>Assumes 100% response rate for survey clarification contacts</t>
  </si>
  <si>
    <t>State Agencies</t>
  </si>
  <si>
    <t>PRETEST</t>
  </si>
  <si>
    <t>n/a</t>
  </si>
  <si>
    <t>Pretest involved 3 former SDA Directors and 2 Federal Employees. The 2 Federal Employees are not included here.</t>
  </si>
  <si>
    <t>Appendix A.1 Respondent Burden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</si>
</sst>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" fontId="0" fillId="0" borderId="3" xfId="0" applyNumberFormat="1" applyBorder="1"/>
    <xf numFmtId="2" fontId="0" fillId="0" borderId="3" xfId="0" applyNumberFormat="1" applyBorder="1"/>
    <xf numFmtId="0" fontId="0" fillId="0" borderId="2" xfId="0" applyBorder="1"/>
    <xf numFmtId="1" fontId="0" fillId="0" borderId="2" xfId="0" applyNumberFormat="1" applyBorder="1"/>
    <xf numFmtId="2" fontId="0" fillId="0" borderId="2" xfId="0" applyNumberForma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2" fontId="2" fillId="2" borderId="3" xfId="0" applyNumberFormat="1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right" vertical="top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Fill="1" applyBorder="1" applyAlignment="1">
      <alignment wrapText="1"/>
    </xf>
    <xf numFmtId="1" fontId="0" fillId="0" borderId="4" xfId="0" applyNumberFormat="1" applyFill="1" applyBorder="1"/>
    <xf numFmtId="2" fontId="0" fillId="0" borderId="4" xfId="0" applyNumberFormat="1" applyFill="1" applyBorder="1"/>
    <xf numFmtId="0" fontId="0" fillId="0" borderId="1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1" fillId="0" borderId="1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0" borderId="1" xfId="0" applyNumberFormat="1" applyFont="1" applyFill="1" applyBorder="1"/>
    <xf numFmtId="1" fontId="0" fillId="0" borderId="1" xfId="0" applyNumberFormat="1" applyFont="1" applyBorder="1"/>
    <xf numFmtId="2" fontId="0" fillId="0" borderId="1" xfId="0" applyNumberFormat="1" applyFont="1" applyBorder="1"/>
    <xf numFmtId="1" fontId="0" fillId="0" borderId="3" xfId="0" applyNumberFormat="1" applyFont="1" applyBorder="1"/>
    <xf numFmtId="2" fontId="0" fillId="0" borderId="3" xfId="0" applyNumberFormat="1" applyFont="1" applyBorder="1"/>
    <xf numFmtId="2" fontId="0" fillId="0" borderId="3" xfId="0" applyNumberFormat="1" applyFont="1" applyFill="1" applyBorder="1"/>
    <xf numFmtId="0" fontId="0" fillId="0" borderId="9" xfId="0" applyFont="1" applyFill="1" applyBorder="1" applyAlignment="1">
      <alignment wrapText="1"/>
    </xf>
    <xf numFmtId="1" fontId="0" fillId="0" borderId="9" xfId="0" applyNumberFormat="1" applyFont="1" applyFill="1" applyBorder="1"/>
    <xf numFmtId="2" fontId="0" fillId="0" borderId="9" xfId="0" applyNumberFormat="1" applyFont="1" applyFill="1" applyBorder="1"/>
    <xf numFmtId="1" fontId="0" fillId="3" borderId="12" xfId="0" applyNumberFormat="1" applyFont="1" applyFill="1" applyBorder="1"/>
    <xf numFmtId="1" fontId="0" fillId="3" borderId="13" xfId="0" applyNumberFormat="1" applyFont="1" applyFill="1" applyBorder="1"/>
    <xf numFmtId="0" fontId="0" fillId="3" borderId="9" xfId="0" applyFont="1" applyFill="1" applyBorder="1" applyAlignment="1">
      <alignment horizontal="right"/>
    </xf>
    <xf numFmtId="1" fontId="0" fillId="3" borderId="9" xfId="0" applyNumberFormat="1" applyFont="1" applyFill="1" applyBorder="1"/>
    <xf numFmtId="2" fontId="0" fillId="3" borderId="9" xfId="0" applyNumberFormat="1" applyFont="1" applyFill="1" applyBorder="1"/>
    <xf numFmtId="2" fontId="0" fillId="3" borderId="14" xfId="0" applyNumberFormat="1" applyFont="1" applyFill="1" applyBorder="1"/>
    <xf numFmtId="0" fontId="0" fillId="0" borderId="1" xfId="0" applyFont="1" applyBorder="1" applyAlignment="1">
      <alignment wrapText="1"/>
    </xf>
    <xf numFmtId="0" fontId="0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="90" zoomScaleNormal="90" workbookViewId="0">
      <selection activeCell="Q8" sqref="Q8"/>
    </sheetView>
  </sheetViews>
  <sheetFormatPr defaultRowHeight="15" x14ac:dyDescent="0.25"/>
  <cols>
    <col min="1" max="1" width="15.85546875" customWidth="1"/>
    <col min="2" max="2" width="57.28515625" customWidth="1"/>
    <col min="3" max="3" width="9.140625" style="2" customWidth="1"/>
  </cols>
  <sheetData>
    <row r="1" spans="1:16" s="2" customFormat="1" x14ac:dyDescent="0.25">
      <c r="A1" s="27" t="s">
        <v>36</v>
      </c>
      <c r="B1" s="27"/>
    </row>
    <row r="2" spans="1:16" x14ac:dyDescent="0.25">
      <c r="A2" s="20"/>
      <c r="B2" s="3"/>
      <c r="C2" s="3"/>
      <c r="D2" s="20"/>
      <c r="E2" s="28" t="s">
        <v>0</v>
      </c>
      <c r="F2" s="28"/>
      <c r="G2" s="28"/>
      <c r="H2" s="28"/>
      <c r="I2" s="28"/>
      <c r="J2" s="28" t="s">
        <v>1</v>
      </c>
      <c r="K2" s="28"/>
      <c r="L2" s="28"/>
      <c r="M2" s="28"/>
      <c r="N2" s="28"/>
      <c r="O2" s="4"/>
      <c r="P2" s="2"/>
    </row>
    <row r="3" spans="1:16" ht="126" thickBot="1" x14ac:dyDescent="0.3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4" t="s">
        <v>10</v>
      </c>
      <c r="J3" s="13" t="s">
        <v>11</v>
      </c>
      <c r="K3" s="13" t="s">
        <v>7</v>
      </c>
      <c r="L3" s="13" t="s">
        <v>12</v>
      </c>
      <c r="M3" s="14" t="s">
        <v>13</v>
      </c>
      <c r="N3" s="14" t="s">
        <v>10</v>
      </c>
      <c r="O3" s="14" t="s">
        <v>14</v>
      </c>
      <c r="P3" s="2"/>
    </row>
    <row r="4" spans="1:16" s="21" customFormat="1" ht="15.75" thickTop="1" x14ac:dyDescent="0.25">
      <c r="A4" s="29" t="s">
        <v>32</v>
      </c>
      <c r="B4" s="22" t="s">
        <v>33</v>
      </c>
      <c r="C4" s="22" t="s">
        <v>34</v>
      </c>
      <c r="D4" s="23">
        <v>3</v>
      </c>
      <c r="E4" s="23">
        <v>3</v>
      </c>
      <c r="F4" s="23">
        <v>1</v>
      </c>
      <c r="G4" s="23">
        <f t="shared" ref="G4:G14" si="0">E4*F4</f>
        <v>3</v>
      </c>
      <c r="H4" s="24">
        <v>1.5</v>
      </c>
      <c r="I4" s="24">
        <f t="shared" ref="I4:I14" si="1">G4*H4</f>
        <v>4.5</v>
      </c>
      <c r="J4" s="23">
        <f t="shared" ref="J4:J14" si="2">D4-E4</f>
        <v>0</v>
      </c>
      <c r="K4" s="23">
        <v>1</v>
      </c>
      <c r="L4" s="23">
        <f t="shared" ref="L4:L14" si="3">J4*K4</f>
        <v>0</v>
      </c>
      <c r="M4" s="24">
        <v>0.02</v>
      </c>
      <c r="N4" s="24">
        <f t="shared" ref="N4:N14" si="4">L4*M4</f>
        <v>0</v>
      </c>
      <c r="O4" s="24">
        <f t="shared" ref="O4:O14" si="5">N4+I4</f>
        <v>4.5</v>
      </c>
    </row>
    <row r="5" spans="1:16" s="21" customFormat="1" x14ac:dyDescent="0.25">
      <c r="A5" s="30"/>
      <c r="B5" s="26" t="s">
        <v>28</v>
      </c>
      <c r="C5" s="40" t="s">
        <v>15</v>
      </c>
      <c r="D5" s="41">
        <v>52</v>
      </c>
      <c r="E5" s="41">
        <v>52</v>
      </c>
      <c r="F5" s="41">
        <v>1</v>
      </c>
      <c r="G5" s="41">
        <f t="shared" ref="G5" si="6">E5*F5</f>
        <v>52</v>
      </c>
      <c r="H5" s="42">
        <v>0.08</v>
      </c>
      <c r="I5" s="42">
        <f t="shared" ref="I5" si="7">G5*H5</f>
        <v>4.16</v>
      </c>
      <c r="J5" s="41">
        <f t="shared" ref="J5" si="8">D5-E5</f>
        <v>0</v>
      </c>
      <c r="K5" s="41">
        <v>1</v>
      </c>
      <c r="L5" s="41">
        <f t="shared" ref="L5" si="9">J5*K5</f>
        <v>0</v>
      </c>
      <c r="M5" s="42">
        <v>0.02</v>
      </c>
      <c r="N5" s="42">
        <f t="shared" ref="N5" si="10">L5*M5</f>
        <v>0</v>
      </c>
      <c r="O5" s="42">
        <f t="shared" ref="O5" si="11">N5+I5</f>
        <v>4.16</v>
      </c>
    </row>
    <row r="6" spans="1:16" ht="14.45" customHeight="1" x14ac:dyDescent="0.25">
      <c r="A6" s="30"/>
      <c r="B6" s="17" t="s">
        <v>16</v>
      </c>
      <c r="C6" s="17" t="s">
        <v>17</v>
      </c>
      <c r="D6" s="34">
        <v>52</v>
      </c>
      <c r="E6" s="35">
        <v>12</v>
      </c>
      <c r="F6" s="35">
        <v>1</v>
      </c>
      <c r="G6" s="35">
        <f t="shared" si="0"/>
        <v>12</v>
      </c>
      <c r="H6" s="36">
        <v>0.1</v>
      </c>
      <c r="I6" s="36">
        <f t="shared" si="1"/>
        <v>1.2000000000000002</v>
      </c>
      <c r="J6" s="35">
        <f t="shared" si="2"/>
        <v>40</v>
      </c>
      <c r="K6" s="35">
        <v>1</v>
      </c>
      <c r="L6" s="35">
        <f t="shared" si="3"/>
        <v>40</v>
      </c>
      <c r="M6" s="36">
        <v>0.02</v>
      </c>
      <c r="N6" s="36">
        <f t="shared" si="4"/>
        <v>0.8</v>
      </c>
      <c r="O6" s="36">
        <f t="shared" si="5"/>
        <v>2</v>
      </c>
      <c r="P6" s="2"/>
    </row>
    <row r="7" spans="1:16" x14ac:dyDescent="0.25">
      <c r="A7" s="30"/>
      <c r="B7" s="17" t="s">
        <v>26</v>
      </c>
      <c r="C7" s="17" t="s">
        <v>18</v>
      </c>
      <c r="D7" s="43">
        <f>J6</f>
        <v>40</v>
      </c>
      <c r="E7" s="44">
        <v>10</v>
      </c>
      <c r="F7" s="45">
        <v>1</v>
      </c>
      <c r="G7" s="46">
        <f t="shared" si="0"/>
        <v>10</v>
      </c>
      <c r="H7" s="47">
        <v>0.05</v>
      </c>
      <c r="I7" s="47">
        <f t="shared" si="1"/>
        <v>0.5</v>
      </c>
      <c r="J7" s="46">
        <f t="shared" si="2"/>
        <v>30</v>
      </c>
      <c r="K7" s="45">
        <v>1</v>
      </c>
      <c r="L7" s="46">
        <f t="shared" si="3"/>
        <v>30</v>
      </c>
      <c r="M7" s="47">
        <v>0.02</v>
      </c>
      <c r="N7" s="48">
        <f t="shared" si="4"/>
        <v>0.6</v>
      </c>
      <c r="O7" s="36">
        <f t="shared" si="5"/>
        <v>1.1000000000000001</v>
      </c>
      <c r="P7" s="2"/>
    </row>
    <row r="8" spans="1:16" s="2" customFormat="1" x14ac:dyDescent="0.25">
      <c r="A8" s="30"/>
      <c r="B8" s="17" t="s">
        <v>26</v>
      </c>
      <c r="C8" s="17" t="s">
        <v>18</v>
      </c>
      <c r="D8" s="43">
        <f>J7</f>
        <v>30</v>
      </c>
      <c r="E8" s="44">
        <v>12</v>
      </c>
      <c r="F8" s="45">
        <v>1</v>
      </c>
      <c r="G8" s="46">
        <f t="shared" si="0"/>
        <v>12</v>
      </c>
      <c r="H8" s="47">
        <v>0.05</v>
      </c>
      <c r="I8" s="47">
        <f t="shared" si="1"/>
        <v>0.60000000000000009</v>
      </c>
      <c r="J8" s="46">
        <f t="shared" si="2"/>
        <v>18</v>
      </c>
      <c r="K8" s="45">
        <v>1</v>
      </c>
      <c r="L8" s="46">
        <f t="shared" si="3"/>
        <v>18</v>
      </c>
      <c r="M8" s="47">
        <v>0.02</v>
      </c>
      <c r="N8" s="48">
        <f t="shared" si="4"/>
        <v>0.36</v>
      </c>
      <c r="O8" s="36">
        <f t="shared" si="5"/>
        <v>0.96000000000000008</v>
      </c>
    </row>
    <row r="9" spans="1:16" s="2" customFormat="1" x14ac:dyDescent="0.25">
      <c r="A9" s="30"/>
      <c r="B9" s="17" t="s">
        <v>26</v>
      </c>
      <c r="C9" s="17" t="s">
        <v>18</v>
      </c>
      <c r="D9" s="43">
        <f>J8</f>
        <v>18</v>
      </c>
      <c r="E9" s="44">
        <v>9</v>
      </c>
      <c r="F9" s="45">
        <v>1</v>
      </c>
      <c r="G9" s="46">
        <f t="shared" si="0"/>
        <v>9</v>
      </c>
      <c r="H9" s="47">
        <v>0.05</v>
      </c>
      <c r="I9" s="47">
        <f t="shared" si="1"/>
        <v>0.45</v>
      </c>
      <c r="J9" s="46">
        <f t="shared" si="2"/>
        <v>9</v>
      </c>
      <c r="K9" s="45">
        <v>1</v>
      </c>
      <c r="L9" s="46">
        <f t="shared" si="3"/>
        <v>9</v>
      </c>
      <c r="M9" s="47">
        <v>0.02</v>
      </c>
      <c r="N9" s="48">
        <f t="shared" si="4"/>
        <v>0.18</v>
      </c>
      <c r="O9" s="36">
        <f t="shared" si="5"/>
        <v>0.63</v>
      </c>
    </row>
    <row r="10" spans="1:16" x14ac:dyDescent="0.25">
      <c r="A10" s="30"/>
      <c r="B10" s="16" t="s">
        <v>27</v>
      </c>
      <c r="C10" s="49" t="s">
        <v>19</v>
      </c>
      <c r="D10" s="43">
        <v>30</v>
      </c>
      <c r="E10" s="44">
        <v>15</v>
      </c>
      <c r="F10" s="45">
        <v>1</v>
      </c>
      <c r="G10" s="46">
        <f t="shared" ref="G10:G11" si="12">E10*F10</f>
        <v>15</v>
      </c>
      <c r="H10" s="47">
        <v>0.08</v>
      </c>
      <c r="I10" s="47">
        <f t="shared" ref="I10:I11" si="13">G10*H10</f>
        <v>1.2</v>
      </c>
      <c r="J10" s="46">
        <f t="shared" ref="J10:J11" si="14">D10-E10</f>
        <v>15</v>
      </c>
      <c r="K10" s="45">
        <v>1</v>
      </c>
      <c r="L10" s="46">
        <f t="shared" ref="L10:L11" si="15">J10*K10</f>
        <v>15</v>
      </c>
      <c r="M10" s="47">
        <v>0.02</v>
      </c>
      <c r="N10" s="48">
        <f t="shared" ref="N10:N11" si="16">L10*M10</f>
        <v>0.3</v>
      </c>
      <c r="O10" s="36">
        <f t="shared" si="5"/>
        <v>1.5</v>
      </c>
      <c r="P10" s="2"/>
    </row>
    <row r="11" spans="1:16" s="2" customFormat="1" x14ac:dyDescent="0.25">
      <c r="A11" s="30"/>
      <c r="B11" s="16" t="s">
        <v>27</v>
      </c>
      <c r="C11" s="50" t="s">
        <v>19</v>
      </c>
      <c r="D11" s="43">
        <f t="shared" ref="D10:D11" si="17">J10</f>
        <v>15</v>
      </c>
      <c r="E11" s="44">
        <v>10</v>
      </c>
      <c r="F11" s="45">
        <v>1</v>
      </c>
      <c r="G11" s="46">
        <f t="shared" si="12"/>
        <v>10</v>
      </c>
      <c r="H11" s="47">
        <v>0.08</v>
      </c>
      <c r="I11" s="47">
        <f t="shared" si="13"/>
        <v>0.8</v>
      </c>
      <c r="J11" s="46">
        <f t="shared" si="14"/>
        <v>5</v>
      </c>
      <c r="K11" s="45">
        <v>1</v>
      </c>
      <c r="L11" s="46">
        <f t="shared" si="15"/>
        <v>5</v>
      </c>
      <c r="M11" s="47">
        <v>0.02</v>
      </c>
      <c r="N11" s="48">
        <f t="shared" si="16"/>
        <v>0.1</v>
      </c>
      <c r="O11" s="36">
        <f t="shared" si="5"/>
        <v>0.9</v>
      </c>
    </row>
    <row r="12" spans="1:16" s="2" customFormat="1" x14ac:dyDescent="0.25">
      <c r="A12" s="30"/>
      <c r="B12" s="16" t="s">
        <v>29</v>
      </c>
      <c r="C12" s="50" t="s">
        <v>30</v>
      </c>
      <c r="D12" s="37">
        <v>52</v>
      </c>
      <c r="E12" s="37">
        <v>52</v>
      </c>
      <c r="F12" s="37">
        <v>1</v>
      </c>
      <c r="G12" s="37">
        <f>(D12*F12)</f>
        <v>52</v>
      </c>
      <c r="H12" s="38">
        <v>0.33</v>
      </c>
      <c r="I12" s="38">
        <f t="shared" si="1"/>
        <v>17.16</v>
      </c>
      <c r="J12" s="35">
        <f t="shared" si="2"/>
        <v>0</v>
      </c>
      <c r="K12" s="37">
        <v>1</v>
      </c>
      <c r="L12" s="37">
        <f t="shared" si="3"/>
        <v>0</v>
      </c>
      <c r="M12" s="39">
        <v>0.02</v>
      </c>
      <c r="N12" s="39">
        <f t="shared" si="4"/>
        <v>0</v>
      </c>
      <c r="O12" s="39">
        <f t="shared" si="5"/>
        <v>17.16</v>
      </c>
      <c r="P12" s="21"/>
    </row>
    <row r="13" spans="1:16" s="2" customFormat="1" x14ac:dyDescent="0.25">
      <c r="A13" s="30"/>
      <c r="B13" s="25" t="s">
        <v>20</v>
      </c>
      <c r="C13" s="18" t="s">
        <v>21</v>
      </c>
      <c r="D13" s="6">
        <v>11</v>
      </c>
      <c r="E13" s="6">
        <v>6</v>
      </c>
      <c r="F13" s="6">
        <v>1</v>
      </c>
      <c r="G13" s="6">
        <f>(E13*F13)</f>
        <v>6</v>
      </c>
      <c r="H13" s="7">
        <v>0.1</v>
      </c>
      <c r="I13" s="7">
        <f t="shared" si="1"/>
        <v>0.60000000000000009</v>
      </c>
      <c r="J13" s="5">
        <f t="shared" si="2"/>
        <v>5</v>
      </c>
      <c r="K13" s="6">
        <v>1</v>
      </c>
      <c r="L13" s="6">
        <f t="shared" si="3"/>
        <v>5</v>
      </c>
      <c r="M13" s="7">
        <v>0.02</v>
      </c>
      <c r="N13" s="7">
        <f t="shared" si="4"/>
        <v>0.1</v>
      </c>
      <c r="O13" s="7">
        <f t="shared" si="5"/>
        <v>0.70000000000000007</v>
      </c>
    </row>
    <row r="14" spans="1:16" ht="15.75" thickBot="1" x14ac:dyDescent="0.3">
      <c r="A14" s="31"/>
      <c r="B14" s="19" t="s">
        <v>22</v>
      </c>
      <c r="C14" s="18" t="s">
        <v>23</v>
      </c>
      <c r="D14" s="6">
        <v>5</v>
      </c>
      <c r="E14" s="6">
        <v>5</v>
      </c>
      <c r="F14" s="6">
        <v>1</v>
      </c>
      <c r="G14" s="6">
        <f t="shared" si="0"/>
        <v>5</v>
      </c>
      <c r="H14" s="7">
        <v>0.1</v>
      </c>
      <c r="I14" s="7">
        <f t="shared" si="1"/>
        <v>0.5</v>
      </c>
      <c r="J14" s="5">
        <f t="shared" si="2"/>
        <v>0</v>
      </c>
      <c r="K14" s="6">
        <v>1</v>
      </c>
      <c r="L14" s="6">
        <f t="shared" si="3"/>
        <v>0</v>
      </c>
      <c r="M14" s="7">
        <v>0.02</v>
      </c>
      <c r="N14" s="7">
        <f t="shared" si="4"/>
        <v>0</v>
      </c>
      <c r="O14" s="7">
        <f t="shared" si="5"/>
        <v>0.5</v>
      </c>
      <c r="P14" s="2"/>
    </row>
    <row r="15" spans="1:16" s="2" customFormat="1" ht="16.5" thickTop="1" thickBot="1" x14ac:dyDescent="0.3">
      <c r="A15" s="8"/>
      <c r="B15" s="15" t="s">
        <v>24</v>
      </c>
      <c r="C15" s="15"/>
      <c r="D15" s="9">
        <f>D5+D4</f>
        <v>55</v>
      </c>
      <c r="E15" s="9">
        <f>E5+E4</f>
        <v>55</v>
      </c>
      <c r="F15" s="10">
        <f>(G15/E15)</f>
        <v>3.3818181818181818</v>
      </c>
      <c r="G15" s="9">
        <f>SUM(G4:G14)</f>
        <v>186</v>
      </c>
      <c r="H15" s="10">
        <f>I15/G15</f>
        <v>0.17026881720430109</v>
      </c>
      <c r="I15" s="10">
        <f>SUM(I4:I14)</f>
        <v>31.67</v>
      </c>
      <c r="J15" s="9">
        <f>(D15-E15)</f>
        <v>0</v>
      </c>
      <c r="K15" s="10">
        <v>0</v>
      </c>
      <c r="L15" s="9">
        <f>SUM(L4:L14)</f>
        <v>122</v>
      </c>
      <c r="M15" s="10">
        <f>N15/L15</f>
        <v>0.02</v>
      </c>
      <c r="N15" s="10">
        <f>SUM(N4:N14)</f>
        <v>2.44</v>
      </c>
      <c r="O15" s="10">
        <f>N15+I15</f>
        <v>34.11</v>
      </c>
      <c r="P15" s="1"/>
    </row>
    <row r="16" spans="1:16" ht="15.75" customHeight="1" thickTop="1" x14ac:dyDescent="0.25">
      <c r="A16" s="33" t="s">
        <v>35</v>
      </c>
      <c r="B16" s="33"/>
      <c r="C16" s="33"/>
      <c r="D16" s="33"/>
      <c r="E16" s="33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</row>
    <row r="17" spans="1:16" x14ac:dyDescent="0.25">
      <c r="A17" s="32" t="s">
        <v>25</v>
      </c>
      <c r="B17" s="32"/>
      <c r="C17" s="32"/>
      <c r="D17" s="3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"/>
    </row>
    <row r="18" spans="1:16" x14ac:dyDescent="0.25">
      <c r="A18" s="2" t="s">
        <v>31</v>
      </c>
      <c r="B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</row>
  </sheetData>
  <mergeCells count="6">
    <mergeCell ref="A1:B1"/>
    <mergeCell ref="E2:I2"/>
    <mergeCell ref="J2:N2"/>
    <mergeCell ref="A4:A14"/>
    <mergeCell ref="A17:D17"/>
    <mergeCell ref="A16:E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e214cab-865f-46ec-9216-e89bf2086554">
      <UserInfo>
        <DisplayName>Linda Piccinino, MPS</DisplayName>
        <AccountId>34</AccountId>
        <AccountType/>
      </UserInfo>
      <UserInfo>
        <DisplayName>Alicia Garza, MA</DisplayName>
        <AccountId>35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8D541C12736A499FA05A26714FF682" ma:contentTypeVersion="6" ma:contentTypeDescription="Create a new document." ma:contentTypeScope="" ma:versionID="bac4bf43659e24d4d6820d46faf82acb">
  <xsd:schema xmlns:xsd="http://www.w3.org/2001/XMLSchema" xmlns:xs="http://www.w3.org/2001/XMLSchema" xmlns:p="http://schemas.microsoft.com/office/2006/metadata/properties" xmlns:ns2="8a9d3f5f-dbaf-4451-93e2-1a21ef412670" xmlns:ns3="4e214cab-865f-46ec-9216-e89bf2086554" targetNamespace="http://schemas.microsoft.com/office/2006/metadata/properties" ma:root="true" ma:fieldsID="0834f65fbab1362533845325b5114f68" ns2:_="" ns3:_="">
    <xsd:import namespace="8a9d3f5f-dbaf-4451-93e2-1a21ef412670"/>
    <xsd:import namespace="4e214cab-865f-46ec-9216-e89bf20865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d3f5f-dbaf-4451-93e2-1a21ef4126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14cab-865f-46ec-9216-e89bf20865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5FEF0C-7132-4442-BEFD-945AD0202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EA3978-7BA9-4064-93EB-E268BD5FD59B}">
  <ds:schemaRefs>
    <ds:schemaRef ds:uri="http://www.w3.org/XML/1998/namespace"/>
    <ds:schemaRef ds:uri="http://schemas.microsoft.com/office/2006/documentManagement/types"/>
    <ds:schemaRef ds:uri="8a9d3f5f-dbaf-4451-93e2-1a21ef41267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e214cab-865f-46ec-9216-e89bf2086554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2643A8-1531-4169-88AC-C705242EC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9d3f5f-dbaf-4451-93e2-1a21ef412670"/>
    <ds:schemaRef ds:uri="4e214cab-865f-46ec-9216-e89bf20865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Paolicelli, Courtney - FNS</dc:creator>
  <cp:keywords/>
  <dc:description/>
  <cp:lastModifiedBy>Chaifetz, Ashley - FNS</cp:lastModifiedBy>
  <cp:revision/>
  <dcterms:created xsi:type="dcterms:W3CDTF">2019-06-07T15:09:27Z</dcterms:created>
  <dcterms:modified xsi:type="dcterms:W3CDTF">2020-09-16T16:15:03Z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0x0101001D8D541C12736A499FA05A26714FF682</vt:lpwstr>
  </property>
  <property fmtid="{D5CDD505-2E9C-101B-9397-08002B2CF9AE}" pid="3" name="Order">
    <vt:r8>407600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