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NEWALS\3150-0009, Part 70\2016\ROCIS\"/>
    </mc:Choice>
  </mc:AlternateContent>
  <bookViews>
    <workbookView xWindow="96" yWindow="156" windowWidth="19440" windowHeight="8208"/>
  </bookViews>
  <sheets>
    <sheet name="Reporting" sheetId="1" r:id="rId1"/>
    <sheet name="Recordkeeping" sheetId="2" r:id="rId2"/>
    <sheet name="Third Party Disclosure" sheetId="3" r:id="rId3"/>
    <sheet name="TOTAL" sheetId="4" r:id="rId4"/>
    <sheet name="Burden change" sheetId="5" r:id="rId5"/>
  </sheets>
  <definedNames>
    <definedName name="_xlnm.Print_Area" localSheetId="4">'Burden change'!$A$1:$D$6</definedName>
    <definedName name="_xlnm.Print_Area" localSheetId="1">Recordkeeping!$A$1:$F$13</definedName>
    <definedName name="_xlnm.Print_Area" localSheetId="0">Reporting!$A$1:$H$39</definedName>
    <definedName name="_xlnm.Print_Area" localSheetId="2">'Third Party Disclosure'!$1:$5</definedName>
    <definedName name="_xlnm.Print_Area" localSheetId="3">TOTAL!$A$1:$D$10</definedName>
    <definedName name="_xlnm.Print_Titles" localSheetId="0">Reporting!$1:$2</definedName>
  </definedNames>
  <calcPr calcId="152511"/>
</workbook>
</file>

<file path=xl/calcChain.xml><?xml version="1.0" encoding="utf-8"?>
<calcChain xmlns="http://schemas.openxmlformats.org/spreadsheetml/2006/main">
  <c r="C6" i="5" l="1"/>
  <c r="B6" i="5"/>
  <c r="D5" i="5"/>
  <c r="D4" i="5"/>
  <c r="D6" i="5" s="1"/>
  <c r="D3" i="5"/>
  <c r="B10" i="4"/>
  <c r="B8" i="4"/>
  <c r="D4" i="4"/>
  <c r="D5" i="4"/>
  <c r="D6" i="4"/>
  <c r="D3" i="4"/>
  <c r="H4" i="3" l="1"/>
  <c r="H5" i="3"/>
  <c r="H3" i="3"/>
  <c r="E10" i="2" l="1"/>
  <c r="F10" i="2" s="1"/>
  <c r="H39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G21" i="1" l="1"/>
  <c r="G22" i="1"/>
  <c r="E6" i="2" l="1"/>
  <c r="F6" i="2" s="1"/>
  <c r="E7" i="2"/>
  <c r="F7" i="2" s="1"/>
  <c r="E8" i="2"/>
  <c r="F8" i="2" s="1"/>
  <c r="E9" i="2"/>
  <c r="F9" i="2"/>
  <c r="E11" i="2"/>
  <c r="F11" i="2" s="1"/>
  <c r="E12" i="2"/>
  <c r="F12" i="2" s="1"/>
  <c r="G9" i="1"/>
  <c r="G10" i="1"/>
  <c r="G11" i="1"/>
  <c r="G12" i="1"/>
  <c r="G13" i="1"/>
  <c r="G14" i="1"/>
  <c r="G15" i="1"/>
  <c r="G16" i="1"/>
  <c r="G17" i="1"/>
  <c r="G18" i="1"/>
  <c r="G19" i="1"/>
  <c r="G20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B4" i="4" l="1"/>
  <c r="E4" i="3"/>
  <c r="G4" i="3" s="1"/>
  <c r="E3" i="3"/>
  <c r="G3" i="3" s="1"/>
  <c r="E4" i="2"/>
  <c r="F4" i="2" s="1"/>
  <c r="E5" i="2"/>
  <c r="F5" i="2" s="1"/>
  <c r="E3" i="2"/>
  <c r="F3" i="2" s="1"/>
  <c r="G5" i="3" l="1"/>
  <c r="E5" i="3"/>
  <c r="B5" i="4" s="1"/>
  <c r="E13" i="2"/>
  <c r="G8" i="1"/>
  <c r="G7" i="1"/>
  <c r="E6" i="1"/>
  <c r="G6" i="1" s="1"/>
  <c r="E5" i="1"/>
  <c r="G5" i="1" s="1"/>
  <c r="E4" i="1"/>
  <c r="G4" i="1" s="1"/>
  <c r="H4" i="1" s="1"/>
  <c r="E3" i="1"/>
  <c r="G3" i="1" s="1"/>
  <c r="H3" i="1" s="1"/>
  <c r="F13" i="2" l="1"/>
  <c r="C4" i="4"/>
  <c r="C5" i="4"/>
  <c r="G39" i="1"/>
  <c r="E39" i="1"/>
  <c r="B3" i="4" s="1"/>
  <c r="B6" i="4" s="1"/>
  <c r="C3" i="4" l="1"/>
  <c r="C6" i="4" l="1"/>
</calcChain>
</file>

<file path=xl/sharedStrings.xml><?xml version="1.0" encoding="utf-8"?>
<sst xmlns="http://schemas.openxmlformats.org/spreadsheetml/2006/main" count="141" uniqueCount="117">
  <si>
    <t>No. of Respondents</t>
  </si>
  <si>
    <t xml:space="preserve">Number of Responses </t>
  </si>
  <si>
    <t>Burden Hours per Response</t>
  </si>
  <si>
    <t>Total Annual Burden Hours</t>
  </si>
  <si>
    <t>Requirement</t>
  </si>
  <si>
    <t>TOTAL</t>
  </si>
  <si>
    <t xml:space="preserve"> Responses per Respondent</t>
  </si>
  <si>
    <t>Number of Recordkeepers</t>
  </si>
  <si>
    <t>Burden Per Recordkeeper</t>
  </si>
  <si>
    <t>TABLE 2: ANNUAL RECORDKEEPING BURDEN</t>
  </si>
  <si>
    <t>TABLE 3: ANNUAL THIRD PARTY DISCLOSURE BURDEN</t>
  </si>
  <si>
    <t>TABLE 1: ANNUAL REPORTING BURDEN</t>
  </si>
  <si>
    <t>Responses</t>
  </si>
  <si>
    <t>Burden</t>
  </si>
  <si>
    <t>Reporting</t>
  </si>
  <si>
    <t>Recordkeeping</t>
  </si>
  <si>
    <t>Third Party Disclosure</t>
  </si>
  <si>
    <t>TABLE 4: BURDEN TOTALS</t>
  </si>
  <si>
    <t>Cost at $279/hr</t>
  </si>
  <si>
    <t>Description</t>
  </si>
  <si>
    <t>70.9(b)</t>
  </si>
  <si>
    <t>new information</t>
  </si>
  <si>
    <t>70.17(a)</t>
  </si>
  <si>
    <t>application for esemption</t>
  </si>
  <si>
    <t>transportation of SNM</t>
  </si>
  <si>
    <t>notification of shipments</t>
  </si>
  <si>
    <t>notification of unscheduled stops</t>
  </si>
  <si>
    <t>70.25 Certification</t>
  </si>
  <si>
    <t>70.25(c)(1)&amp;(2) NRC Licenses</t>
  </si>
  <si>
    <t>70.25(c)(1)&amp;(2) Agreement States</t>
  </si>
  <si>
    <t>70.25(e) NRC Licenses</t>
  </si>
  <si>
    <t>70.25(e) Agreement States</t>
  </si>
  <si>
    <t>70.32(a)(9)</t>
  </si>
  <si>
    <t>70.32(c)(2)</t>
  </si>
  <si>
    <t>70.32(d)</t>
  </si>
  <si>
    <t>70.32(e)</t>
  </si>
  <si>
    <t>70.32(g)</t>
  </si>
  <si>
    <t>70.32(i)</t>
  </si>
  <si>
    <t>70.38(d)</t>
  </si>
  <si>
    <t>70.38(e)</t>
  </si>
  <si>
    <t>70.38(f)</t>
  </si>
  <si>
    <t>70.38(g)(2)</t>
  </si>
  <si>
    <t>70.38(j)</t>
  </si>
  <si>
    <t>70.50(a)&amp;(b)</t>
  </si>
  <si>
    <t>70.50(c)(1)&amp;(2)</t>
  </si>
  <si>
    <t>70.51(a)</t>
  </si>
  <si>
    <t>70.52(a)&amp;(b)</t>
  </si>
  <si>
    <t>70.62(c)(3)i) (Action completed)</t>
  </si>
  <si>
    <t>70.62(c)(3)(ii)</t>
  </si>
  <si>
    <t>70.72(d)(1)</t>
  </si>
  <si>
    <t>70.72(d)(2)</t>
  </si>
  <si>
    <t>70.72(d)(3)</t>
  </si>
  <si>
    <t>decommissioning funding plan</t>
  </si>
  <si>
    <t>financial assurance</t>
  </si>
  <si>
    <t>notification of filing for bankruptcy</t>
  </si>
  <si>
    <t>control&amp;accounting of source matl</t>
  </si>
  <si>
    <t>security plans</t>
  </si>
  <si>
    <t>emergency plans</t>
  </si>
  <si>
    <t>notification of cessation of operations</t>
  </si>
  <si>
    <t>financial assurance for decommissioning</t>
  </si>
  <si>
    <t>relief to postpone decommissioning</t>
  </si>
  <si>
    <t>decommissioning plan</t>
  </si>
  <si>
    <t>alternate schedule for decom. plan</t>
  </si>
  <si>
    <t>final decom steps</t>
  </si>
  <si>
    <t>immediate &amp;24-hour reporting</t>
  </si>
  <si>
    <t>contents of reports</t>
  </si>
  <si>
    <t>records for license termination</t>
  </si>
  <si>
    <t>reports of accidental criticality</t>
  </si>
  <si>
    <t>effluent monitoring reports</t>
  </si>
  <si>
    <t>ISA Schedule CY 2004</t>
  </si>
  <si>
    <t>submittal of ISA</t>
  </si>
  <si>
    <t>changes that require ammendment</t>
  </si>
  <si>
    <t>changes that don’t require ammendment</t>
  </si>
  <si>
    <t>ISA annual update</t>
  </si>
  <si>
    <t>70.22(g)-(k)</t>
  </si>
  <si>
    <t>70.24(a)(3)</t>
  </si>
  <si>
    <t>70.25(g)</t>
  </si>
  <si>
    <t>70.42(c)&amp;(d)</t>
  </si>
  <si>
    <t>70.62(b)</t>
  </si>
  <si>
    <t>70.51(b)</t>
  </si>
  <si>
    <t>tranference of records</t>
  </si>
  <si>
    <t>em. procedures for SNM areas</t>
  </si>
  <si>
    <t>decommissioning records</t>
  </si>
  <si>
    <t>changes physical protection plan</t>
  </si>
  <si>
    <t>change in security plan</t>
  </si>
  <si>
    <t>change in security plans</t>
  </si>
  <si>
    <t>change in transportation security plans</t>
  </si>
  <si>
    <t>change insafeguards contingency plan</t>
  </si>
  <si>
    <t>SNM tranference</t>
  </si>
  <si>
    <t>process safety info</t>
  </si>
  <si>
    <t>70.22(a)(9) and 70.25 Funding Plan</t>
  </si>
  <si>
    <t>detailed cost estimate, once every 3 years</t>
  </si>
  <si>
    <t>70.38(g)(1)&amp;(4)</t>
  </si>
  <si>
    <t>70.65(a)&amp;(b)</t>
  </si>
  <si>
    <t>description of safety program, contents of an ISA</t>
  </si>
  <si>
    <t>70.21(a), 70.22(a), 70.32(c)(1), 70.33, 70.34, 70.39(a), 70.73</t>
  </si>
  <si>
    <t>filing an application or renewal</t>
  </si>
  <si>
    <t>70.74(a)&amp;(b) and Appendix A</t>
  </si>
  <si>
    <t>reports to Ops center, written reports, reportable safety events</t>
  </si>
  <si>
    <t>70.20a(d)</t>
  </si>
  <si>
    <t>70.20b(f)</t>
  </si>
  <si>
    <t>70.20b(g)</t>
  </si>
  <si>
    <t>Cost at $265/hr</t>
  </si>
  <si>
    <t>70.62(a) &amp; 70.64(a)</t>
  </si>
  <si>
    <t>safety program, baseline design criteria</t>
  </si>
  <si>
    <t>70.61(a)&amp;(f), 70.62(d), 70.72(a),(e),&amp;(f)</t>
  </si>
  <si>
    <t>performance req compliance, controlled area, management measures, confirmation management, documentation updates, records of bases determination</t>
  </si>
  <si>
    <t>70.19(c)(2) &amp; 70.39(b)</t>
  </si>
  <si>
    <t>calibration &amp; reference sources, labeling of sources</t>
  </si>
  <si>
    <t>Cost @$265/hr</t>
  </si>
  <si>
    <t>Recordkeeping costs</t>
  </si>
  <si>
    <t>NRC staff costs</t>
  </si>
  <si>
    <t>BURDEN HOURS</t>
  </si>
  <si>
    <t>Current Request</t>
  </si>
  <si>
    <t>Change</t>
  </si>
  <si>
    <t>Third party</t>
  </si>
  <si>
    <t>Previous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</si>
</sst>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#,##0.0"/>
    <numFmt numFmtId="167" formatCode="_(&quot;$&quot;* #,##0.0_);_(&quot;$&quot;* \(#,##0.0\);_(&quot;$&quot;* &quot;-&quot;??_);_(@_)"/>
    <numFmt numFmtId="168" formatCode="_(* #,##0.0_);_(* \(#,##0.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0" xfId="1" applyNumberFormat="1" applyFont="1"/>
    <xf numFmtId="164" fontId="2" fillId="0" borderId="0" xfId="0" applyNumberFormat="1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165" fontId="3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1" applyNumberFormat="1" applyFont="1" applyBorder="1"/>
    <xf numFmtId="0" fontId="3" fillId="0" borderId="0" xfId="0" applyFont="1"/>
    <xf numFmtId="5" fontId="2" fillId="0" borderId="1" xfId="1" applyNumberFormat="1" applyFont="1" applyBorder="1"/>
    <xf numFmtId="5" fontId="3" fillId="0" borderId="1" xfId="1" applyNumberFormat="1" applyFont="1" applyBorder="1"/>
    <xf numFmtId="166" fontId="2" fillId="0" borderId="1" xfId="0" applyNumberFormat="1" applyFont="1" applyBorder="1"/>
    <xf numFmtId="166" fontId="3" fillId="0" borderId="1" xfId="0" applyNumberFormat="1" applyFont="1" applyBorder="1"/>
    <xf numFmtId="166" fontId="2" fillId="0" borderId="1" xfId="0" applyNumberFormat="1" applyFont="1" applyBorder="1" applyAlignment="1">
      <alignment horizontal="right" vertical="top" wrapText="1"/>
    </xf>
    <xf numFmtId="166" fontId="3" fillId="2" borderId="1" xfId="0" applyNumberFormat="1" applyFont="1" applyFill="1" applyBorder="1"/>
    <xf numFmtId="4" fontId="2" fillId="0" borderId="1" xfId="0" applyNumberFormat="1" applyFont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167" fontId="3" fillId="0" borderId="1" xfId="1" applyNumberFormat="1" applyFont="1" applyBorder="1"/>
    <xf numFmtId="168" fontId="3" fillId="0" borderId="1" xfId="2" applyNumberFormat="1" applyFont="1" applyBorder="1"/>
    <xf numFmtId="166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Normal="100" workbookViewId="0">
      <pane ySplit="2" topLeftCell="A3" activePane="bottomLeft" state="frozen"/>
      <selection pane="bottomLeft" activeCell="A3" sqref="A3:XFD3"/>
    </sheetView>
  </sheetViews>
  <sheetFormatPr defaultColWidth="8.69921875" defaultRowHeight="13.2" x14ac:dyDescent="0.25"/>
  <cols>
    <col min="1" max="1" width="20.8984375" style="25" customWidth="1"/>
    <col min="2" max="2" width="20.8984375" style="1" customWidth="1"/>
    <col min="3" max="3" width="11.8984375" style="1" customWidth="1"/>
    <col min="4" max="7" width="10.5" style="1" customWidth="1"/>
    <col min="8" max="8" width="15.19921875" style="5" customWidth="1"/>
    <col min="9" max="16384" width="8.69921875" style="1"/>
  </cols>
  <sheetData>
    <row r="1" spans="1:8" ht="13.05" x14ac:dyDescent="0.3">
      <c r="A1" s="33" t="s">
        <v>11</v>
      </c>
      <c r="B1" s="33"/>
      <c r="C1" s="33"/>
      <c r="D1" s="33"/>
      <c r="E1" s="33"/>
      <c r="F1" s="33"/>
      <c r="G1" s="33"/>
      <c r="H1" s="33"/>
    </row>
    <row r="2" spans="1:8" ht="52.8" x14ac:dyDescent="0.25">
      <c r="A2" s="23" t="s">
        <v>4</v>
      </c>
      <c r="B2" s="7" t="s">
        <v>19</v>
      </c>
      <c r="C2" s="8" t="s">
        <v>0</v>
      </c>
      <c r="D2" s="8" t="s">
        <v>6</v>
      </c>
      <c r="E2" s="8" t="s">
        <v>1</v>
      </c>
      <c r="F2" s="8" t="s">
        <v>2</v>
      </c>
      <c r="G2" s="9" t="s">
        <v>3</v>
      </c>
      <c r="H2" s="10" t="s">
        <v>102</v>
      </c>
    </row>
    <row r="3" spans="1:8" x14ac:dyDescent="0.25">
      <c r="A3" s="4" t="s">
        <v>20</v>
      </c>
      <c r="B3" s="4" t="s">
        <v>21</v>
      </c>
      <c r="C3" s="19">
        <v>43</v>
      </c>
      <c r="D3" s="19">
        <v>1</v>
      </c>
      <c r="E3" s="19">
        <f>D3*C3</f>
        <v>43</v>
      </c>
      <c r="F3" s="19">
        <v>1</v>
      </c>
      <c r="G3" s="19">
        <f>F3*E3</f>
        <v>43</v>
      </c>
      <c r="H3" s="15">
        <f>G3*265</f>
        <v>11395</v>
      </c>
    </row>
    <row r="4" spans="1:8" x14ac:dyDescent="0.25">
      <c r="A4" s="4" t="s">
        <v>22</v>
      </c>
      <c r="B4" s="4" t="s">
        <v>23</v>
      </c>
      <c r="C4" s="19">
        <v>1</v>
      </c>
      <c r="D4" s="19">
        <v>1</v>
      </c>
      <c r="E4" s="19">
        <f t="shared" ref="E4:E6" si="0">D4*C4</f>
        <v>1</v>
      </c>
      <c r="F4" s="19">
        <v>40</v>
      </c>
      <c r="G4" s="19">
        <f t="shared" ref="G4:G8" si="1">F4*E4</f>
        <v>40</v>
      </c>
      <c r="H4" s="15">
        <f t="shared" ref="H4:H38" si="2">G4*265</f>
        <v>10600</v>
      </c>
    </row>
    <row r="5" spans="1:8" x14ac:dyDescent="0.25">
      <c r="A5" s="4" t="s">
        <v>99</v>
      </c>
      <c r="B5" s="4" t="s">
        <v>24</v>
      </c>
      <c r="C5" s="19">
        <v>6</v>
      </c>
      <c r="D5" s="19">
        <v>1</v>
      </c>
      <c r="E5" s="19">
        <f t="shared" si="0"/>
        <v>6</v>
      </c>
      <c r="F5" s="19">
        <v>40</v>
      </c>
      <c r="G5" s="19">
        <f t="shared" si="1"/>
        <v>240</v>
      </c>
      <c r="H5" s="15">
        <f t="shared" si="2"/>
        <v>63600</v>
      </c>
    </row>
    <row r="6" spans="1:8" x14ac:dyDescent="0.25">
      <c r="A6" s="4" t="s">
        <v>100</v>
      </c>
      <c r="B6" s="4" t="s">
        <v>25</v>
      </c>
      <c r="C6" s="19">
        <v>10</v>
      </c>
      <c r="D6" s="19">
        <v>1</v>
      </c>
      <c r="E6" s="19">
        <f t="shared" si="0"/>
        <v>10</v>
      </c>
      <c r="F6" s="19">
        <v>4</v>
      </c>
      <c r="G6" s="19">
        <f t="shared" si="1"/>
        <v>40</v>
      </c>
      <c r="H6" s="15">
        <f t="shared" si="2"/>
        <v>10600</v>
      </c>
    </row>
    <row r="7" spans="1:8" ht="26.4" x14ac:dyDescent="0.25">
      <c r="A7" s="4" t="s">
        <v>101</v>
      </c>
      <c r="B7" s="4" t="s">
        <v>26</v>
      </c>
      <c r="C7" s="19">
        <v>1</v>
      </c>
      <c r="D7" s="19">
        <v>1</v>
      </c>
      <c r="E7" s="19">
        <v>1</v>
      </c>
      <c r="F7" s="19">
        <v>4</v>
      </c>
      <c r="G7" s="19">
        <f t="shared" si="1"/>
        <v>4</v>
      </c>
      <c r="H7" s="15">
        <f t="shared" si="2"/>
        <v>1060</v>
      </c>
    </row>
    <row r="8" spans="1:8" ht="39.6" x14ac:dyDescent="0.25">
      <c r="A8" s="4" t="s">
        <v>95</v>
      </c>
      <c r="B8" s="4" t="s">
        <v>96</v>
      </c>
      <c r="C8" s="19">
        <v>8</v>
      </c>
      <c r="D8" s="19">
        <v>35</v>
      </c>
      <c r="E8" s="19">
        <v>280</v>
      </c>
      <c r="F8" s="19">
        <v>213</v>
      </c>
      <c r="G8" s="19">
        <f t="shared" si="1"/>
        <v>59640</v>
      </c>
      <c r="H8" s="15">
        <f t="shared" si="2"/>
        <v>15804600</v>
      </c>
    </row>
    <row r="9" spans="1:8" x14ac:dyDescent="0.25">
      <c r="A9" s="4" t="s">
        <v>27</v>
      </c>
      <c r="B9" s="3" t="s">
        <v>53</v>
      </c>
      <c r="C9" s="19">
        <v>1</v>
      </c>
      <c r="D9" s="19">
        <v>1</v>
      </c>
      <c r="E9" s="19">
        <v>1</v>
      </c>
      <c r="F9" s="19">
        <v>100</v>
      </c>
      <c r="G9" s="19">
        <f t="shared" ref="G9:G38" si="3">F9*E9</f>
        <v>100</v>
      </c>
      <c r="H9" s="15">
        <f t="shared" si="2"/>
        <v>26500</v>
      </c>
    </row>
    <row r="10" spans="1:8" ht="26.4" x14ac:dyDescent="0.25">
      <c r="A10" s="4" t="s">
        <v>90</v>
      </c>
      <c r="B10" s="3" t="s">
        <v>52</v>
      </c>
      <c r="C10" s="19">
        <v>5</v>
      </c>
      <c r="D10" s="19">
        <v>1</v>
      </c>
      <c r="E10" s="19">
        <v>5</v>
      </c>
      <c r="F10" s="19">
        <v>300</v>
      </c>
      <c r="G10" s="19">
        <f t="shared" si="3"/>
        <v>1500</v>
      </c>
      <c r="H10" s="15">
        <f t="shared" si="2"/>
        <v>397500</v>
      </c>
    </row>
    <row r="11" spans="1:8" ht="26.4" x14ac:dyDescent="0.25">
      <c r="A11" s="4" t="s">
        <v>28</v>
      </c>
      <c r="B11" s="3" t="s">
        <v>52</v>
      </c>
      <c r="C11" s="19">
        <v>1</v>
      </c>
      <c r="D11" s="19">
        <v>1</v>
      </c>
      <c r="E11" s="19">
        <v>1</v>
      </c>
      <c r="F11" s="19">
        <v>4</v>
      </c>
      <c r="G11" s="19">
        <f t="shared" si="3"/>
        <v>4</v>
      </c>
      <c r="H11" s="15">
        <f t="shared" si="2"/>
        <v>1060</v>
      </c>
    </row>
    <row r="12" spans="1:8" ht="26.4" x14ac:dyDescent="0.25">
      <c r="A12" s="4" t="s">
        <v>29</v>
      </c>
      <c r="B12" s="3" t="s">
        <v>52</v>
      </c>
      <c r="C12" s="19">
        <v>4</v>
      </c>
      <c r="D12" s="19">
        <v>1</v>
      </c>
      <c r="E12" s="19">
        <v>4</v>
      </c>
      <c r="F12" s="19">
        <v>4</v>
      </c>
      <c r="G12" s="19">
        <f t="shared" si="3"/>
        <v>16</v>
      </c>
      <c r="H12" s="15">
        <f t="shared" si="2"/>
        <v>4240</v>
      </c>
    </row>
    <row r="13" spans="1:8" ht="26.4" x14ac:dyDescent="0.25">
      <c r="A13" s="4" t="s">
        <v>30</v>
      </c>
      <c r="B13" s="3" t="s">
        <v>91</v>
      </c>
      <c r="C13" s="19">
        <v>11</v>
      </c>
      <c r="D13" s="19">
        <v>1</v>
      </c>
      <c r="E13" s="19">
        <v>11</v>
      </c>
      <c r="F13" s="19">
        <v>8</v>
      </c>
      <c r="G13" s="19">
        <f t="shared" si="3"/>
        <v>88</v>
      </c>
      <c r="H13" s="15">
        <f t="shared" si="2"/>
        <v>23320</v>
      </c>
    </row>
    <row r="14" spans="1:8" ht="26.4" x14ac:dyDescent="0.25">
      <c r="A14" s="4" t="s">
        <v>31</v>
      </c>
      <c r="B14" s="3" t="s">
        <v>91</v>
      </c>
      <c r="C14" s="19">
        <v>35</v>
      </c>
      <c r="D14" s="19">
        <v>1</v>
      </c>
      <c r="E14" s="19">
        <v>35</v>
      </c>
      <c r="F14" s="19">
        <v>8</v>
      </c>
      <c r="G14" s="19">
        <f t="shared" si="3"/>
        <v>280</v>
      </c>
      <c r="H14" s="15">
        <f t="shared" si="2"/>
        <v>74200</v>
      </c>
    </row>
    <row r="15" spans="1:8" ht="26.4" x14ac:dyDescent="0.25">
      <c r="A15" s="4" t="s">
        <v>32</v>
      </c>
      <c r="B15" s="3" t="s">
        <v>54</v>
      </c>
      <c r="C15" s="19">
        <v>1</v>
      </c>
      <c r="D15" s="19">
        <v>1</v>
      </c>
      <c r="E15" s="19">
        <v>1</v>
      </c>
      <c r="F15" s="19">
        <v>1</v>
      </c>
      <c r="G15" s="19">
        <f t="shared" si="3"/>
        <v>1</v>
      </c>
      <c r="H15" s="15">
        <f t="shared" si="2"/>
        <v>265</v>
      </c>
    </row>
    <row r="16" spans="1:8" ht="26.4" x14ac:dyDescent="0.25">
      <c r="A16" s="4" t="s">
        <v>33</v>
      </c>
      <c r="B16" s="3" t="s">
        <v>55</v>
      </c>
      <c r="C16" s="19">
        <v>30</v>
      </c>
      <c r="D16" s="19">
        <v>1</v>
      </c>
      <c r="E16" s="19">
        <v>30</v>
      </c>
      <c r="F16" s="19">
        <v>13.3</v>
      </c>
      <c r="G16" s="19">
        <f t="shared" si="3"/>
        <v>399</v>
      </c>
      <c r="H16" s="15">
        <f t="shared" si="2"/>
        <v>105735</v>
      </c>
    </row>
    <row r="17" spans="1:8" ht="26.4" x14ac:dyDescent="0.25">
      <c r="A17" s="4" t="s">
        <v>34</v>
      </c>
      <c r="B17" s="3" t="s">
        <v>86</v>
      </c>
      <c r="C17" s="19">
        <v>1</v>
      </c>
      <c r="D17" s="19">
        <v>1</v>
      </c>
      <c r="E17" s="19">
        <v>1</v>
      </c>
      <c r="F17" s="19">
        <v>16</v>
      </c>
      <c r="G17" s="19">
        <f t="shared" si="3"/>
        <v>16</v>
      </c>
      <c r="H17" s="15">
        <f t="shared" si="2"/>
        <v>4240</v>
      </c>
    </row>
    <row r="18" spans="1:8" x14ac:dyDescent="0.25">
      <c r="A18" s="4" t="s">
        <v>35</v>
      </c>
      <c r="B18" s="3" t="s">
        <v>85</v>
      </c>
      <c r="C18" s="19">
        <v>30</v>
      </c>
      <c r="D18" s="19">
        <v>1</v>
      </c>
      <c r="E18" s="19">
        <v>30</v>
      </c>
      <c r="F18" s="19">
        <v>80</v>
      </c>
      <c r="G18" s="19">
        <f t="shared" si="3"/>
        <v>2400</v>
      </c>
      <c r="H18" s="15">
        <f t="shared" si="2"/>
        <v>636000</v>
      </c>
    </row>
    <row r="19" spans="1:8" ht="26.4" x14ac:dyDescent="0.25">
      <c r="A19" s="4" t="s">
        <v>36</v>
      </c>
      <c r="B19" s="3" t="s">
        <v>87</v>
      </c>
      <c r="C19" s="19">
        <v>5</v>
      </c>
      <c r="D19" s="19">
        <v>1</v>
      </c>
      <c r="E19" s="19">
        <v>5</v>
      </c>
      <c r="F19" s="19">
        <v>80</v>
      </c>
      <c r="G19" s="19">
        <f t="shared" si="3"/>
        <v>400</v>
      </c>
      <c r="H19" s="15">
        <f t="shared" si="2"/>
        <v>106000</v>
      </c>
    </row>
    <row r="20" spans="1:8" x14ac:dyDescent="0.25">
      <c r="A20" s="4" t="s">
        <v>37</v>
      </c>
      <c r="B20" s="3" t="s">
        <v>57</v>
      </c>
      <c r="C20" s="19">
        <v>1</v>
      </c>
      <c r="D20" s="19">
        <v>1</v>
      </c>
      <c r="E20" s="19">
        <v>1</v>
      </c>
      <c r="F20" s="19">
        <v>16</v>
      </c>
      <c r="G20" s="19">
        <f t="shared" si="3"/>
        <v>16</v>
      </c>
      <c r="H20" s="15">
        <f t="shared" si="2"/>
        <v>4240</v>
      </c>
    </row>
    <row r="21" spans="1:8" ht="26.4" x14ac:dyDescent="0.25">
      <c r="A21" s="4" t="s">
        <v>38</v>
      </c>
      <c r="B21" s="3" t="s">
        <v>58</v>
      </c>
      <c r="C21" s="19">
        <v>6</v>
      </c>
      <c r="D21" s="19">
        <v>1</v>
      </c>
      <c r="E21" s="19">
        <v>6</v>
      </c>
      <c r="F21" s="19">
        <v>1</v>
      </c>
      <c r="G21" s="19">
        <f t="shared" si="3"/>
        <v>6</v>
      </c>
      <c r="H21" s="15">
        <f t="shared" si="2"/>
        <v>1590</v>
      </c>
    </row>
    <row r="22" spans="1:8" ht="26.4" x14ac:dyDescent="0.25">
      <c r="A22" s="4" t="s">
        <v>39</v>
      </c>
      <c r="B22" s="3" t="s">
        <v>59</v>
      </c>
      <c r="C22" s="19">
        <v>6</v>
      </c>
      <c r="D22" s="19">
        <v>1</v>
      </c>
      <c r="E22" s="19">
        <v>6</v>
      </c>
      <c r="F22" s="19">
        <v>40</v>
      </c>
      <c r="G22" s="19">
        <f t="shared" si="3"/>
        <v>240</v>
      </c>
      <c r="H22" s="15">
        <f t="shared" si="2"/>
        <v>63600</v>
      </c>
    </row>
    <row r="23" spans="1:8" ht="26.4" x14ac:dyDescent="0.25">
      <c r="A23" s="4" t="s">
        <v>40</v>
      </c>
      <c r="B23" s="3" t="s">
        <v>60</v>
      </c>
      <c r="C23" s="19">
        <v>2</v>
      </c>
      <c r="D23" s="19">
        <v>1</v>
      </c>
      <c r="E23" s="19">
        <v>2</v>
      </c>
      <c r="F23" s="19">
        <v>40</v>
      </c>
      <c r="G23" s="19">
        <f t="shared" si="3"/>
        <v>80</v>
      </c>
      <c r="H23" s="15">
        <f t="shared" si="2"/>
        <v>21200</v>
      </c>
    </row>
    <row r="24" spans="1:8" ht="13.8" customHeight="1" x14ac:dyDescent="0.25">
      <c r="A24" s="4" t="s">
        <v>92</v>
      </c>
      <c r="B24" s="3" t="s">
        <v>61</v>
      </c>
      <c r="C24" s="19">
        <v>4</v>
      </c>
      <c r="D24" s="19">
        <v>1</v>
      </c>
      <c r="E24" s="19">
        <v>4</v>
      </c>
      <c r="F24" s="19">
        <v>1000</v>
      </c>
      <c r="G24" s="19">
        <f t="shared" si="3"/>
        <v>4000</v>
      </c>
      <c r="H24" s="15">
        <f t="shared" si="2"/>
        <v>1060000</v>
      </c>
    </row>
    <row r="25" spans="1:8" ht="26.4" x14ac:dyDescent="0.25">
      <c r="A25" s="4" t="s">
        <v>41</v>
      </c>
      <c r="B25" s="3" t="s">
        <v>62</v>
      </c>
      <c r="C25" s="19">
        <v>2</v>
      </c>
      <c r="D25" s="19">
        <v>1</v>
      </c>
      <c r="E25" s="19">
        <v>2</v>
      </c>
      <c r="F25" s="19">
        <v>40</v>
      </c>
      <c r="G25" s="19">
        <f t="shared" si="3"/>
        <v>80</v>
      </c>
      <c r="H25" s="15">
        <f t="shared" si="2"/>
        <v>21200</v>
      </c>
    </row>
    <row r="26" spans="1:8" x14ac:dyDescent="0.25">
      <c r="A26" s="4" t="s">
        <v>42</v>
      </c>
      <c r="B26" s="3" t="s">
        <v>63</v>
      </c>
      <c r="C26" s="19">
        <v>6</v>
      </c>
      <c r="D26" s="19">
        <v>1</v>
      </c>
      <c r="E26" s="19">
        <v>6</v>
      </c>
      <c r="F26" s="19">
        <v>300</v>
      </c>
      <c r="G26" s="19">
        <f t="shared" si="3"/>
        <v>1800</v>
      </c>
      <c r="H26" s="15">
        <f t="shared" si="2"/>
        <v>477000</v>
      </c>
    </row>
    <row r="27" spans="1:8" ht="26.4" x14ac:dyDescent="0.25">
      <c r="A27" s="4" t="s">
        <v>43</v>
      </c>
      <c r="B27" s="3" t="s">
        <v>64</v>
      </c>
      <c r="C27" s="19">
        <v>30</v>
      </c>
      <c r="D27" s="19">
        <v>1</v>
      </c>
      <c r="E27" s="19">
        <v>30</v>
      </c>
      <c r="F27" s="19">
        <v>4</v>
      </c>
      <c r="G27" s="19">
        <f t="shared" si="3"/>
        <v>120</v>
      </c>
      <c r="H27" s="15">
        <f t="shared" si="2"/>
        <v>31800</v>
      </c>
    </row>
    <row r="28" spans="1:8" x14ac:dyDescent="0.25">
      <c r="A28" s="4" t="s">
        <v>44</v>
      </c>
      <c r="B28" s="3" t="s">
        <v>65</v>
      </c>
      <c r="C28" s="19">
        <v>13</v>
      </c>
      <c r="D28" s="19">
        <v>1</v>
      </c>
      <c r="E28" s="19">
        <v>13</v>
      </c>
      <c r="F28" s="19">
        <v>4</v>
      </c>
      <c r="G28" s="19">
        <f t="shared" si="3"/>
        <v>52</v>
      </c>
      <c r="H28" s="15">
        <f t="shared" si="2"/>
        <v>13780</v>
      </c>
    </row>
    <row r="29" spans="1:8" ht="26.4" x14ac:dyDescent="0.25">
      <c r="A29" s="4" t="s">
        <v>45</v>
      </c>
      <c r="B29" s="3" t="s">
        <v>66</v>
      </c>
      <c r="C29" s="19">
        <v>30</v>
      </c>
      <c r="D29" s="19">
        <v>4</v>
      </c>
      <c r="E29" s="19">
        <v>120</v>
      </c>
      <c r="F29" s="19">
        <v>2</v>
      </c>
      <c r="G29" s="19">
        <f t="shared" si="3"/>
        <v>240</v>
      </c>
      <c r="H29" s="15">
        <f t="shared" si="2"/>
        <v>63600</v>
      </c>
    </row>
    <row r="30" spans="1:8" ht="26.4" x14ac:dyDescent="0.25">
      <c r="A30" s="4" t="s">
        <v>46</v>
      </c>
      <c r="B30" s="3" t="s">
        <v>67</v>
      </c>
      <c r="C30" s="19">
        <v>1</v>
      </c>
      <c r="D30" s="19">
        <v>1</v>
      </c>
      <c r="E30" s="19">
        <v>1</v>
      </c>
      <c r="F30" s="19">
        <v>16</v>
      </c>
      <c r="G30" s="19">
        <f t="shared" si="3"/>
        <v>16</v>
      </c>
      <c r="H30" s="15">
        <f t="shared" si="2"/>
        <v>4240</v>
      </c>
    </row>
    <row r="31" spans="1:8" x14ac:dyDescent="0.25">
      <c r="A31" s="4">
        <v>70.59</v>
      </c>
      <c r="B31" s="3" t="s">
        <v>68</v>
      </c>
      <c r="C31" s="19">
        <v>72</v>
      </c>
      <c r="D31" s="19">
        <v>1</v>
      </c>
      <c r="E31" s="19">
        <v>72</v>
      </c>
      <c r="F31" s="28">
        <v>5</v>
      </c>
      <c r="G31" s="19">
        <f t="shared" si="3"/>
        <v>360</v>
      </c>
      <c r="H31" s="15">
        <f t="shared" si="2"/>
        <v>95400</v>
      </c>
    </row>
    <row r="32" spans="1:8" ht="26.4" x14ac:dyDescent="0.25">
      <c r="A32" s="4" t="s">
        <v>47</v>
      </c>
      <c r="B32" s="3" t="s">
        <v>69</v>
      </c>
      <c r="C32" s="19"/>
      <c r="D32" s="19"/>
      <c r="E32" s="19"/>
      <c r="F32" s="19"/>
      <c r="G32" s="19"/>
      <c r="H32" s="15">
        <f t="shared" si="2"/>
        <v>0</v>
      </c>
    </row>
    <row r="33" spans="1:8" x14ac:dyDescent="0.25">
      <c r="A33" s="4" t="s">
        <v>48</v>
      </c>
      <c r="B33" s="3" t="s">
        <v>70</v>
      </c>
      <c r="C33" s="19">
        <v>3</v>
      </c>
      <c r="D33" s="19">
        <v>1</v>
      </c>
      <c r="E33" s="19">
        <v>3</v>
      </c>
      <c r="F33" s="19">
        <v>800</v>
      </c>
      <c r="G33" s="19">
        <f t="shared" si="3"/>
        <v>2400</v>
      </c>
      <c r="H33" s="15">
        <f t="shared" si="2"/>
        <v>636000</v>
      </c>
    </row>
    <row r="34" spans="1:8" ht="39.6" x14ac:dyDescent="0.25">
      <c r="A34" s="4" t="s">
        <v>93</v>
      </c>
      <c r="B34" s="3" t="s">
        <v>94</v>
      </c>
      <c r="C34" s="19">
        <v>1</v>
      </c>
      <c r="D34" s="19">
        <v>1</v>
      </c>
      <c r="E34" s="19">
        <v>1</v>
      </c>
      <c r="F34" s="19">
        <v>200</v>
      </c>
      <c r="G34" s="19">
        <f t="shared" si="3"/>
        <v>200</v>
      </c>
      <c r="H34" s="15">
        <f t="shared" si="2"/>
        <v>53000</v>
      </c>
    </row>
    <row r="35" spans="1:8" ht="26.4" x14ac:dyDescent="0.25">
      <c r="A35" s="4" t="s">
        <v>49</v>
      </c>
      <c r="B35" s="3" t="s">
        <v>71</v>
      </c>
      <c r="C35" s="19">
        <v>4</v>
      </c>
      <c r="D35" s="19">
        <v>1</v>
      </c>
      <c r="E35" s="19">
        <v>4</v>
      </c>
      <c r="F35" s="19">
        <v>800</v>
      </c>
      <c r="G35" s="19">
        <f t="shared" si="3"/>
        <v>3200</v>
      </c>
      <c r="H35" s="15">
        <f t="shared" si="2"/>
        <v>848000</v>
      </c>
    </row>
    <row r="36" spans="1:8" ht="26.4" x14ac:dyDescent="0.25">
      <c r="A36" s="4" t="s">
        <v>50</v>
      </c>
      <c r="B36" s="3" t="s">
        <v>72</v>
      </c>
      <c r="C36" s="19">
        <v>4</v>
      </c>
      <c r="D36" s="19">
        <v>1</v>
      </c>
      <c r="E36" s="19">
        <v>4</v>
      </c>
      <c r="F36" s="19">
        <v>600</v>
      </c>
      <c r="G36" s="19">
        <f t="shared" si="3"/>
        <v>2400</v>
      </c>
      <c r="H36" s="15">
        <f t="shared" si="2"/>
        <v>636000</v>
      </c>
    </row>
    <row r="37" spans="1:8" ht="13.8" customHeight="1" x14ac:dyDescent="0.25">
      <c r="A37" s="4" t="s">
        <v>51</v>
      </c>
      <c r="B37" s="3" t="s">
        <v>73</v>
      </c>
      <c r="C37" s="19">
        <v>4</v>
      </c>
      <c r="D37" s="19">
        <v>1</v>
      </c>
      <c r="E37" s="19">
        <v>4</v>
      </c>
      <c r="F37" s="19">
        <v>40</v>
      </c>
      <c r="G37" s="19">
        <f t="shared" si="3"/>
        <v>160</v>
      </c>
      <c r="H37" s="15">
        <f t="shared" si="2"/>
        <v>42400</v>
      </c>
    </row>
    <row r="38" spans="1:8" s="14" customFormat="1" ht="39.6" x14ac:dyDescent="0.25">
      <c r="A38" s="4" t="s">
        <v>97</v>
      </c>
      <c r="B38" s="3" t="s">
        <v>98</v>
      </c>
      <c r="C38" s="19">
        <v>30</v>
      </c>
      <c r="D38" s="19">
        <v>1</v>
      </c>
      <c r="E38" s="19">
        <v>30</v>
      </c>
      <c r="F38" s="19">
        <v>40</v>
      </c>
      <c r="G38" s="19">
        <f t="shared" si="3"/>
        <v>1200</v>
      </c>
      <c r="H38" s="15">
        <f t="shared" si="2"/>
        <v>318000</v>
      </c>
    </row>
    <row r="39" spans="1:8" x14ac:dyDescent="0.25">
      <c r="A39" s="24" t="s">
        <v>5</v>
      </c>
      <c r="B39" s="11"/>
      <c r="C39" s="18">
        <v>72</v>
      </c>
      <c r="D39" s="18"/>
      <c r="E39" s="18">
        <f>SUM(E3:E38)</f>
        <v>774</v>
      </c>
      <c r="F39" s="18"/>
      <c r="G39" s="27">
        <f>SUM(G3:G38)</f>
        <v>81781</v>
      </c>
      <c r="H39" s="26">
        <f>SUM(H3:H38)</f>
        <v>21671965</v>
      </c>
    </row>
  </sheetData>
  <mergeCells count="1">
    <mergeCell ref="A1:H1"/>
  </mergeCells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2" topLeftCell="A3" activePane="bottomLeft" state="frozen"/>
      <selection pane="bottomLeft" activeCell="A3" sqref="A3:XFD3"/>
    </sheetView>
  </sheetViews>
  <sheetFormatPr defaultColWidth="13.19921875" defaultRowHeight="13.2" x14ac:dyDescent="0.25"/>
  <cols>
    <col min="1" max="1" width="13.19921875" style="1"/>
    <col min="2" max="2" width="16.5" style="1" customWidth="1"/>
    <col min="3" max="5" width="13.19921875" style="1"/>
    <col min="6" max="6" width="13.19921875" style="5"/>
    <col min="7" max="16384" width="13.19921875" style="1"/>
  </cols>
  <sheetData>
    <row r="1" spans="1:6" ht="13.05" x14ac:dyDescent="0.3">
      <c r="A1" s="34" t="s">
        <v>9</v>
      </c>
      <c r="B1" s="35"/>
      <c r="C1" s="35"/>
      <c r="D1" s="35"/>
      <c r="E1" s="35"/>
      <c r="F1" s="36"/>
    </row>
    <row r="2" spans="1:6" ht="26.4" x14ac:dyDescent="0.25">
      <c r="A2" s="7" t="s">
        <v>4</v>
      </c>
      <c r="B2" s="7" t="s">
        <v>19</v>
      </c>
      <c r="C2" s="8" t="s">
        <v>7</v>
      </c>
      <c r="D2" s="8" t="s">
        <v>8</v>
      </c>
      <c r="E2" s="9" t="s">
        <v>3</v>
      </c>
      <c r="F2" s="10" t="s">
        <v>102</v>
      </c>
    </row>
    <row r="3" spans="1:6" ht="12.45" x14ac:dyDescent="0.25">
      <c r="A3" s="4" t="s">
        <v>74</v>
      </c>
      <c r="B3" s="4" t="s">
        <v>56</v>
      </c>
      <c r="C3" s="19">
        <v>2</v>
      </c>
      <c r="D3" s="19">
        <v>200</v>
      </c>
      <c r="E3" s="19">
        <f>C3*D3</f>
        <v>400</v>
      </c>
      <c r="F3" s="15">
        <f>E3*265</f>
        <v>106000</v>
      </c>
    </row>
    <row r="4" spans="1:6" ht="26.4" x14ac:dyDescent="0.25">
      <c r="A4" s="4" t="s">
        <v>75</v>
      </c>
      <c r="B4" s="4" t="s">
        <v>81</v>
      </c>
      <c r="C4" s="19">
        <v>114</v>
      </c>
      <c r="D4" s="28">
        <v>7.5</v>
      </c>
      <c r="E4" s="19">
        <f t="shared" ref="E4:E5" si="0">C4*D4</f>
        <v>855</v>
      </c>
      <c r="F4" s="15">
        <f t="shared" ref="F4:F5" si="1">E4*265</f>
        <v>226575</v>
      </c>
    </row>
    <row r="5" spans="1:6" ht="26.4" x14ac:dyDescent="0.25">
      <c r="A5" s="4" t="s">
        <v>76</v>
      </c>
      <c r="B5" s="4" t="s">
        <v>82</v>
      </c>
      <c r="C5" s="19">
        <v>240</v>
      </c>
      <c r="D5" s="28">
        <v>3</v>
      </c>
      <c r="E5" s="19">
        <f t="shared" si="0"/>
        <v>720</v>
      </c>
      <c r="F5" s="15">
        <f t="shared" si="1"/>
        <v>190800</v>
      </c>
    </row>
    <row r="6" spans="1:6" ht="26.4" x14ac:dyDescent="0.25">
      <c r="A6" s="4" t="s">
        <v>34</v>
      </c>
      <c r="B6" s="4" t="s">
        <v>83</v>
      </c>
      <c r="C6" s="19">
        <v>2</v>
      </c>
      <c r="D6" s="28">
        <v>0.5</v>
      </c>
      <c r="E6" s="19">
        <f t="shared" ref="E6:E12" si="2">C6*D6</f>
        <v>1</v>
      </c>
      <c r="F6" s="15">
        <f t="shared" ref="F6:F12" si="3">E6*279</f>
        <v>279</v>
      </c>
    </row>
    <row r="7" spans="1:6" ht="26.4" x14ac:dyDescent="0.25">
      <c r="A7" s="4" t="s">
        <v>35</v>
      </c>
      <c r="B7" s="4" t="s">
        <v>84</v>
      </c>
      <c r="C7" s="19">
        <v>55</v>
      </c>
      <c r="D7" s="29">
        <v>0.25</v>
      </c>
      <c r="E7" s="21">
        <f t="shared" si="2"/>
        <v>13.75</v>
      </c>
      <c r="F7" s="15">
        <f t="shared" si="3"/>
        <v>3836.25</v>
      </c>
    </row>
    <row r="8" spans="1:6" ht="26.4" x14ac:dyDescent="0.25">
      <c r="A8" s="4" t="s">
        <v>36</v>
      </c>
      <c r="B8" s="3" t="s">
        <v>87</v>
      </c>
      <c r="C8" s="19">
        <v>5</v>
      </c>
      <c r="D8" s="29">
        <v>0.25</v>
      </c>
      <c r="E8" s="21">
        <f t="shared" si="2"/>
        <v>1.25</v>
      </c>
      <c r="F8" s="15">
        <f t="shared" si="3"/>
        <v>348.75</v>
      </c>
    </row>
    <row r="9" spans="1:6" x14ac:dyDescent="0.25">
      <c r="A9" s="4" t="s">
        <v>77</v>
      </c>
      <c r="B9" s="4" t="s">
        <v>88</v>
      </c>
      <c r="C9" s="19">
        <v>100</v>
      </c>
      <c r="D9" s="19">
        <v>10</v>
      </c>
      <c r="E9" s="19">
        <f t="shared" si="2"/>
        <v>1000</v>
      </c>
      <c r="F9" s="15">
        <f t="shared" si="3"/>
        <v>279000</v>
      </c>
    </row>
    <row r="10" spans="1:6" ht="132" x14ac:dyDescent="0.25">
      <c r="A10" s="4" t="s">
        <v>105</v>
      </c>
      <c r="B10" s="4" t="s">
        <v>106</v>
      </c>
      <c r="C10" s="19">
        <v>8</v>
      </c>
      <c r="D10" s="19">
        <v>300</v>
      </c>
      <c r="E10" s="19">
        <f t="shared" ref="E10" si="4">C10*D10</f>
        <v>2400</v>
      </c>
      <c r="F10" s="15">
        <f t="shared" ref="F10" si="5">E10*279</f>
        <v>669600</v>
      </c>
    </row>
    <row r="11" spans="1:6" ht="39.6" x14ac:dyDescent="0.25">
      <c r="A11" s="4" t="s">
        <v>103</v>
      </c>
      <c r="B11" s="4" t="s">
        <v>104</v>
      </c>
      <c r="C11" s="19">
        <v>8</v>
      </c>
      <c r="D11" s="19">
        <v>87.5</v>
      </c>
      <c r="E11" s="19">
        <f t="shared" si="2"/>
        <v>700</v>
      </c>
      <c r="F11" s="15">
        <f t="shared" si="3"/>
        <v>195300</v>
      </c>
    </row>
    <row r="12" spans="1:6" x14ac:dyDescent="0.25">
      <c r="A12" s="4" t="s">
        <v>78</v>
      </c>
      <c r="B12" s="4" t="s">
        <v>89</v>
      </c>
      <c r="C12" s="19">
        <v>8</v>
      </c>
      <c r="D12" s="19">
        <v>160</v>
      </c>
      <c r="E12" s="19">
        <f t="shared" si="2"/>
        <v>1280</v>
      </c>
      <c r="F12" s="15">
        <f t="shared" si="3"/>
        <v>357120</v>
      </c>
    </row>
    <row r="13" spans="1:6" s="14" customFormat="1" x14ac:dyDescent="0.25">
      <c r="A13" s="11" t="s">
        <v>5</v>
      </c>
      <c r="B13" s="11"/>
      <c r="C13" s="20">
        <v>240</v>
      </c>
      <c r="D13" s="18"/>
      <c r="E13" s="18">
        <f>SUM(E3:E12)</f>
        <v>7371</v>
      </c>
      <c r="F13" s="16">
        <f t="shared" ref="F13" si="6">E13*279</f>
        <v>2056509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Normal="100" workbookViewId="0">
      <selection sqref="A1:XFD5"/>
    </sheetView>
  </sheetViews>
  <sheetFormatPr defaultColWidth="12.09765625" defaultRowHeight="13.2" x14ac:dyDescent="0.25"/>
  <cols>
    <col min="1" max="1" width="12.09765625" style="1"/>
    <col min="2" max="2" width="16" style="1" customWidth="1"/>
    <col min="3" max="7" width="12.09765625" style="1"/>
    <col min="8" max="8" width="14.69921875" style="1" customWidth="1"/>
    <col min="9" max="16384" width="12.09765625" style="1"/>
  </cols>
  <sheetData>
    <row r="1" spans="1:8" ht="13.05" x14ac:dyDescent="0.3">
      <c r="A1" s="33" t="s">
        <v>10</v>
      </c>
      <c r="B1" s="33"/>
      <c r="C1" s="33"/>
      <c r="D1" s="33"/>
      <c r="E1" s="33"/>
      <c r="F1" s="33"/>
      <c r="G1" s="33"/>
      <c r="H1" s="33"/>
    </row>
    <row r="2" spans="1:8" ht="39.6" x14ac:dyDescent="0.25">
      <c r="A2" s="7" t="s">
        <v>4</v>
      </c>
      <c r="B2" s="7" t="s">
        <v>19</v>
      </c>
      <c r="C2" s="8" t="s">
        <v>0</v>
      </c>
      <c r="D2" s="8" t="s">
        <v>6</v>
      </c>
      <c r="E2" s="8" t="s">
        <v>1</v>
      </c>
      <c r="F2" s="8" t="s">
        <v>2</v>
      </c>
      <c r="G2" s="9" t="s">
        <v>3</v>
      </c>
      <c r="H2" s="10" t="s">
        <v>18</v>
      </c>
    </row>
    <row r="3" spans="1:8" ht="39.6" x14ac:dyDescent="0.25">
      <c r="A3" s="4" t="s">
        <v>107</v>
      </c>
      <c r="B3" s="4" t="s">
        <v>108</v>
      </c>
      <c r="C3" s="19">
        <v>601</v>
      </c>
      <c r="D3" s="19">
        <v>1</v>
      </c>
      <c r="E3" s="19">
        <f t="shared" ref="E3:E4" si="0">D3*C3</f>
        <v>601</v>
      </c>
      <c r="F3" s="22">
        <v>0.1</v>
      </c>
      <c r="G3" s="19">
        <f t="shared" ref="G3:G4" si="1">F3*E3</f>
        <v>60.1</v>
      </c>
      <c r="H3" s="15">
        <f>G3*265</f>
        <v>15926.5</v>
      </c>
    </row>
    <row r="4" spans="1:8" ht="26.4" x14ac:dyDescent="0.25">
      <c r="A4" s="4" t="s">
        <v>79</v>
      </c>
      <c r="B4" s="4" t="s">
        <v>80</v>
      </c>
      <c r="C4" s="19">
        <v>5</v>
      </c>
      <c r="D4" s="19">
        <v>1</v>
      </c>
      <c r="E4" s="19">
        <f t="shared" si="0"/>
        <v>5</v>
      </c>
      <c r="F4" s="19">
        <v>2</v>
      </c>
      <c r="G4" s="19">
        <f t="shared" si="1"/>
        <v>10</v>
      </c>
      <c r="H4" s="15">
        <f t="shared" ref="H4:H5" si="2">G4*265</f>
        <v>2650</v>
      </c>
    </row>
    <row r="5" spans="1:8" s="14" customFormat="1" x14ac:dyDescent="0.25">
      <c r="A5" s="11" t="s">
        <v>5</v>
      </c>
      <c r="B5" s="11"/>
      <c r="C5" s="18">
        <v>606</v>
      </c>
      <c r="D5" s="18"/>
      <c r="E5" s="18">
        <f>SUM(E3:E4)</f>
        <v>606</v>
      </c>
      <c r="F5" s="18"/>
      <c r="G5" s="18">
        <f>SUM(G3:G4)</f>
        <v>70.099999999999994</v>
      </c>
      <c r="H5" s="15">
        <f t="shared" si="2"/>
        <v>18576.5</v>
      </c>
    </row>
  </sheetData>
  <mergeCells count="1">
    <mergeCell ref="A1:H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Normal="100" workbookViewId="0">
      <selection activeCell="D19" sqref="D19"/>
    </sheetView>
  </sheetViews>
  <sheetFormatPr defaultColWidth="8.69921875" defaultRowHeight="13.2" x14ac:dyDescent="0.25"/>
  <cols>
    <col min="1" max="1" width="22.296875" style="1" customWidth="1"/>
    <col min="2" max="3" width="14" style="6" customWidth="1"/>
    <col min="4" max="4" width="14" style="5" customWidth="1"/>
    <col min="5" max="16384" width="8.69921875" style="1"/>
  </cols>
  <sheetData>
    <row r="1" spans="1:4" ht="13.05" x14ac:dyDescent="0.3">
      <c r="A1" s="33" t="s">
        <v>17</v>
      </c>
      <c r="B1" s="33"/>
      <c r="C1" s="33"/>
      <c r="D1" s="33"/>
    </row>
    <row r="2" spans="1:4" ht="13.05" x14ac:dyDescent="0.3">
      <c r="A2" s="2"/>
      <c r="B2" s="12" t="s">
        <v>12</v>
      </c>
      <c r="C2" s="12" t="s">
        <v>13</v>
      </c>
      <c r="D2" s="13" t="s">
        <v>109</v>
      </c>
    </row>
    <row r="3" spans="1:4" ht="12.45" x14ac:dyDescent="0.25">
      <c r="A3" s="2" t="s">
        <v>14</v>
      </c>
      <c r="B3" s="17">
        <f>Reporting!E39</f>
        <v>774</v>
      </c>
      <c r="C3" s="17">
        <f>Reporting!G39</f>
        <v>81781</v>
      </c>
      <c r="D3" s="15">
        <f>C3*265</f>
        <v>21671965</v>
      </c>
    </row>
    <row r="4" spans="1:4" ht="12.45" x14ac:dyDescent="0.25">
      <c r="A4" s="2" t="s">
        <v>15</v>
      </c>
      <c r="B4" s="17">
        <f>Recordkeeping!C13</f>
        <v>240</v>
      </c>
      <c r="C4" s="17">
        <f>Recordkeeping!E13</f>
        <v>7371</v>
      </c>
      <c r="D4" s="15">
        <f t="shared" ref="D4:D6" si="0">C4*265</f>
        <v>1953315</v>
      </c>
    </row>
    <row r="5" spans="1:4" ht="12.45" x14ac:dyDescent="0.25">
      <c r="A5" s="2" t="s">
        <v>16</v>
      </c>
      <c r="B5" s="17">
        <f>'Third Party Disclosure'!E5</f>
        <v>606</v>
      </c>
      <c r="C5" s="17">
        <f>'Third Party Disclosure'!G5</f>
        <v>70.099999999999994</v>
      </c>
      <c r="D5" s="15">
        <f t="shared" si="0"/>
        <v>18576.5</v>
      </c>
    </row>
    <row r="6" spans="1:4" s="14" customFormat="1" x14ac:dyDescent="0.25">
      <c r="A6" s="11" t="s">
        <v>5</v>
      </c>
      <c r="B6" s="18">
        <f>SUM(B3:B5)</f>
        <v>1620</v>
      </c>
      <c r="C6" s="18">
        <f>SUM(C3:C5)</f>
        <v>89222.1</v>
      </c>
      <c r="D6" s="16">
        <f t="shared" si="0"/>
        <v>23643856.5</v>
      </c>
    </row>
    <row r="8" spans="1:4" x14ac:dyDescent="0.25">
      <c r="A8" s="1" t="s">
        <v>110</v>
      </c>
      <c r="B8" s="5">
        <f>C4*0.0004*265</f>
        <v>781.32600000000014</v>
      </c>
    </row>
    <row r="10" spans="1:4" x14ac:dyDescent="0.25">
      <c r="A10" s="1" t="s">
        <v>111</v>
      </c>
      <c r="B10" s="5">
        <f>17.5*2000*265</f>
        <v>9275000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G24" sqref="G24"/>
    </sheetView>
  </sheetViews>
  <sheetFormatPr defaultColWidth="15.19921875" defaultRowHeight="13.8" x14ac:dyDescent="0.25"/>
  <sheetData>
    <row r="1" spans="1:4" x14ac:dyDescent="0.25">
      <c r="B1" s="37" t="s">
        <v>112</v>
      </c>
      <c r="C1" s="37"/>
      <c r="D1" s="37"/>
    </row>
    <row r="2" spans="1:4" x14ac:dyDescent="0.25">
      <c r="B2" s="30" t="s">
        <v>116</v>
      </c>
      <c r="C2" s="30" t="s">
        <v>113</v>
      </c>
      <c r="D2" s="30" t="s">
        <v>114</v>
      </c>
    </row>
    <row r="3" spans="1:4" x14ac:dyDescent="0.25">
      <c r="A3" s="31" t="s">
        <v>14</v>
      </c>
      <c r="B3" s="32">
        <v>81791.100000000006</v>
      </c>
      <c r="C3" s="32">
        <v>81781</v>
      </c>
      <c r="D3" s="32">
        <f>C3-B3</f>
        <v>-10.100000000005821</v>
      </c>
    </row>
    <row r="4" spans="1:4" x14ac:dyDescent="0.25">
      <c r="A4" s="31" t="s">
        <v>15</v>
      </c>
      <c r="B4" s="32">
        <v>7379.3</v>
      </c>
      <c r="C4" s="32">
        <v>7371</v>
      </c>
      <c r="D4" s="32">
        <f t="shared" ref="D4:D5" si="0">C4-B4</f>
        <v>-8.3000000000001819</v>
      </c>
    </row>
    <row r="5" spans="1:4" x14ac:dyDescent="0.25">
      <c r="A5" s="31" t="s">
        <v>115</v>
      </c>
      <c r="B5" s="32">
        <v>70.099999999999994</v>
      </c>
      <c r="C5" s="32">
        <v>70.099999999999994</v>
      </c>
      <c r="D5" s="32">
        <f t="shared" si="0"/>
        <v>0</v>
      </c>
    </row>
    <row r="6" spans="1:4" x14ac:dyDescent="0.25">
      <c r="A6" s="31" t="s">
        <v>5</v>
      </c>
      <c r="B6" s="32">
        <f>SUM(B3:B5)</f>
        <v>89240.500000000015</v>
      </c>
      <c r="C6" s="32">
        <f>SUM(C3:C5)</f>
        <v>89222.1</v>
      </c>
      <c r="D6" s="32">
        <f>SUM(D3:D5)</f>
        <v>-18.400000000006003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Reporting</vt:lpstr>
      <vt:lpstr>Recordkeeping</vt:lpstr>
      <vt:lpstr>Third Party Disclosure</vt:lpstr>
      <vt:lpstr>TOTAL</vt:lpstr>
      <vt:lpstr>Burden change</vt:lpstr>
      <vt:lpstr>'Burden change'!Print_Area</vt:lpstr>
      <vt:lpstr>Recordkeeping!Print_Area</vt:lpstr>
      <vt:lpstr>Reporting!Print_Area</vt:lpstr>
      <vt:lpstr>'Third Party Disclosure'!Print_Area</vt:lpstr>
      <vt:lpstr>TOTAL!Print_Area</vt:lpstr>
      <vt:lpstr>Reporting!Print_Titles</vt:lpstr>
    </vt:vector>
  </TitlesOfParts>
  <Company>USNRC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nrclcadmin</cp:lastModifiedBy>
  <cp:lastPrinted>2017-05-09T14:20:25Z</cp:lastPrinted>
  <dcterms:created xsi:type="dcterms:W3CDTF">2014-06-05T12:01:53Z</dcterms:created>
  <dcterms:modified xsi:type="dcterms:W3CDTF">2017-10-17T12:04:41Z</dcterms:modified>
</cp:coreProperties>
</file>