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Vietnam Mangoes 2016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H37" i="2" s="1"/>
  <c r="I37" i="2" s="1"/>
  <c r="J37" i="2" s="1"/>
  <c r="E35" i="2"/>
  <c r="H35" i="2"/>
  <c r="J35" i="2" s="1"/>
  <c r="E28" i="2"/>
  <c r="H28" i="2" s="1"/>
  <c r="I28" i="2" s="1"/>
  <c r="J28" i="2" s="1"/>
  <c r="E17" i="2"/>
  <c r="H17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5" i="2"/>
  <c r="E39" i="2" l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 s="1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J7" i="2" s="1"/>
  <c r="H39" i="2"/>
  <c r="I34" i="2"/>
  <c r="J34" i="2" s="1"/>
  <c r="I11" i="2"/>
  <c r="J11" i="2" s="1"/>
  <c r="J38" i="2"/>
  <c r="I38" i="2"/>
  <c r="I15" i="2"/>
  <c r="J15" i="2" s="1"/>
  <c r="J6" i="2"/>
  <c r="J39" i="2" l="1"/>
  <c r="I39" i="2"/>
</calcChain>
</file>

<file path=xl/sharedStrings.xml><?xml version="1.0" encoding="utf-8"?>
<sst xmlns="http://schemas.openxmlformats.org/spreadsheetml/2006/main" count="63" uniqueCount="49">
  <si>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</si>
  <si>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</si>
  <si>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</si>
  <si>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</si>
  <si>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</si>
  <si>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</si>
  <si>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</si>
  <si>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</si>
  <si>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</si>
  <si>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</si>
  <si>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</si>
  <si>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</si>
  <si>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</si>
  <si>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</si>
  <si>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</si>
  <si>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</si>
  <si>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</si>
  <si>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</si>
  <si>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</si>
  <si>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</si>
  <si>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</si>
  <si>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</si>
  <si>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</si>
  <si>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</si>
  <si>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</si>
  <si>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</si>
  <si>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</si>
  <si>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</si>
  <si>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</si>
  <si>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12</t>
  </si>
  <si>
    <t>Phytosanitary Certificate</t>
  </si>
  <si>
    <t>Facility Layout Plan</t>
  </si>
  <si>
    <t>14</t>
  </si>
  <si>
    <t>Facility Contingency Plan</t>
  </si>
  <si>
    <t>Treatment Arrangements</t>
  </si>
  <si>
    <t>Pest Management Plan</t>
  </si>
  <si>
    <t>Facility Approval and Concurrence</t>
  </si>
  <si>
    <t>Compliance Agreements</t>
  </si>
  <si>
    <t>Facility Certification</t>
  </si>
  <si>
    <t>Monitoring</t>
  </si>
  <si>
    <t>Operations Notifications</t>
  </si>
  <si>
    <t>Preclearance Workplan</t>
  </si>
  <si>
    <t>Trust Fund Agreement</t>
  </si>
  <si>
    <t>Recordkeeping</t>
  </si>
  <si>
    <t>Initial Facility Certification</t>
  </si>
  <si>
    <t>Withdrawal of Certificate</t>
  </si>
  <si>
    <t>Port of Entry Inspections</t>
  </si>
  <si>
    <t>OMB Control No.
0579-0452</t>
  </si>
  <si>
    <t>Importation of Fresh Mango Fruit from Vietnam into 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</si>
</sst>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32" sqref="D3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48</v>
      </c>
      <c r="B2" s="44"/>
      <c r="C2" s="44"/>
      <c r="D2" s="44"/>
      <c r="E2" s="44"/>
      <c r="F2" s="44"/>
      <c r="G2" s="44"/>
      <c r="H2" s="50" t="s">
        <v>47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</v>
      </c>
      <c r="D6" s="29">
        <v>80</v>
      </c>
      <c r="E6" s="5">
        <v>1</v>
      </c>
      <c r="F6" s="21" t="s">
        <v>32</v>
      </c>
      <c r="G6" s="25">
        <v>59.04</v>
      </c>
      <c r="H6" s="26">
        <f>+E6*G6</f>
        <v>59.04</v>
      </c>
      <c r="I6" s="26">
        <f t="shared" ref="I6:I17" si="0">+H6*0.139</f>
        <v>8.2065600000000014</v>
      </c>
      <c r="J6" s="26">
        <f t="shared" ref="J6:J17" si="1">+H6+I6</f>
        <v>67.246560000000002</v>
      </c>
      <c r="K6" s="2"/>
    </row>
    <row r="7" spans="1:11" x14ac:dyDescent="0.2">
      <c r="A7" s="2"/>
      <c r="B7" s="2" t="s">
        <v>33</v>
      </c>
      <c r="C7" s="5">
        <v>2</v>
      </c>
      <c r="D7" s="29">
        <v>1</v>
      </c>
      <c r="E7" s="5">
        <f t="shared" ref="E7:E17" si="2">+C7*D7</f>
        <v>2</v>
      </c>
      <c r="F7" s="21" t="s">
        <v>29</v>
      </c>
      <c r="G7" s="25">
        <v>42.02</v>
      </c>
      <c r="H7" s="26">
        <f t="shared" ref="H7:H17" si="3">+E7*G7</f>
        <v>84.04</v>
      </c>
      <c r="I7" s="26">
        <f t="shared" si="0"/>
        <v>11.681560000000001</v>
      </c>
      <c r="J7" s="26">
        <f t="shared" si="1"/>
        <v>95.721560000000011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30" t="s">
        <v>34</v>
      </c>
      <c r="C11" s="5">
        <v>1</v>
      </c>
      <c r="D11" s="29">
        <v>0.5</v>
      </c>
      <c r="E11" s="5">
        <f t="shared" si="2"/>
        <v>0.5</v>
      </c>
      <c r="F11" s="21" t="s">
        <v>29</v>
      </c>
      <c r="G11" s="25">
        <v>42.02</v>
      </c>
      <c r="H11" s="26">
        <f t="shared" si="3"/>
        <v>21.01</v>
      </c>
      <c r="I11" s="26">
        <f t="shared" si="0"/>
        <v>2.9203900000000003</v>
      </c>
      <c r="J11" s="26">
        <f t="shared" si="1"/>
        <v>23.930390000000003</v>
      </c>
      <c r="K11" s="2"/>
    </row>
    <row r="12" spans="1:11" x14ac:dyDescent="0.2">
      <c r="A12" s="2"/>
      <c r="B12" s="2" t="s">
        <v>35</v>
      </c>
      <c r="C12" s="5">
        <v>1</v>
      </c>
      <c r="D12" s="29">
        <v>0.5</v>
      </c>
      <c r="E12" s="5">
        <f t="shared" si="2"/>
        <v>0.5</v>
      </c>
      <c r="F12" s="21" t="s">
        <v>29</v>
      </c>
      <c r="G12" s="25">
        <v>42.02</v>
      </c>
      <c r="H12" s="26">
        <f t="shared" si="3"/>
        <v>21.01</v>
      </c>
      <c r="I12" s="26">
        <f t="shared" si="0"/>
        <v>2.9203900000000003</v>
      </c>
      <c r="J12" s="26">
        <f t="shared" si="1"/>
        <v>23.930390000000003</v>
      </c>
      <c r="K12" s="2"/>
    </row>
    <row r="13" spans="1:11" x14ac:dyDescent="0.2">
      <c r="A13" s="2"/>
      <c r="B13" s="2" t="s">
        <v>36</v>
      </c>
      <c r="C13" s="5">
        <v>1</v>
      </c>
      <c r="D13" s="29">
        <v>0.5</v>
      </c>
      <c r="E13" s="5">
        <f t="shared" si="2"/>
        <v>0.5</v>
      </c>
      <c r="F13" s="21" t="s">
        <v>29</v>
      </c>
      <c r="G13" s="25">
        <v>42.02</v>
      </c>
      <c r="H13" s="26">
        <f t="shared" si="3"/>
        <v>21.01</v>
      </c>
      <c r="I13" s="26">
        <f t="shared" si="0"/>
        <v>2.9203900000000003</v>
      </c>
      <c r="J13" s="26">
        <f t="shared" si="1"/>
        <v>23.930390000000003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 t="s">
        <v>37</v>
      </c>
      <c r="C15" s="32">
        <v>1</v>
      </c>
      <c r="D15" s="33">
        <v>0.5</v>
      </c>
      <c r="E15" s="32">
        <f t="shared" si="2"/>
        <v>0.5</v>
      </c>
      <c r="F15" s="34" t="s">
        <v>29</v>
      </c>
      <c r="G15" s="25">
        <v>42.02</v>
      </c>
      <c r="H15" s="36">
        <f t="shared" si="3"/>
        <v>21.01</v>
      </c>
      <c r="I15" s="36">
        <f t="shared" si="0"/>
        <v>2.9203900000000003</v>
      </c>
      <c r="J15" s="36">
        <f t="shared" si="1"/>
        <v>23.930390000000003</v>
      </c>
      <c r="K15" s="30"/>
    </row>
    <row r="16" spans="1:11" x14ac:dyDescent="0.2">
      <c r="A16" s="30"/>
      <c r="B16" s="30" t="s">
        <v>38</v>
      </c>
      <c r="C16" s="32">
        <v>1</v>
      </c>
      <c r="D16" s="33">
        <v>0.5</v>
      </c>
      <c r="E16" s="32">
        <f t="shared" si="2"/>
        <v>0.5</v>
      </c>
      <c r="F16" s="34" t="s">
        <v>29</v>
      </c>
      <c r="G16" s="25">
        <v>42.02</v>
      </c>
      <c r="H16" s="36">
        <f t="shared" si="3"/>
        <v>21.01</v>
      </c>
      <c r="I16" s="36">
        <f t="shared" si="0"/>
        <v>2.9203900000000003</v>
      </c>
      <c r="J16" s="36">
        <f t="shared" si="1"/>
        <v>23.930390000000003</v>
      </c>
      <c r="K16" s="30"/>
    </row>
    <row r="17" spans="1:11" s="31" customFormat="1" x14ac:dyDescent="0.2">
      <c r="A17" s="30"/>
      <c r="B17" s="30" t="s">
        <v>39</v>
      </c>
      <c r="C17" s="32">
        <v>3</v>
      </c>
      <c r="D17" s="33">
        <v>1</v>
      </c>
      <c r="E17" s="32">
        <f t="shared" si="2"/>
        <v>3</v>
      </c>
      <c r="F17" s="34" t="s">
        <v>29</v>
      </c>
      <c r="G17" s="25">
        <v>42.02</v>
      </c>
      <c r="H17" s="36">
        <f t="shared" si="3"/>
        <v>126.06</v>
      </c>
      <c r="I17" s="36">
        <f t="shared" si="0"/>
        <v>17.522340000000003</v>
      </c>
      <c r="J17" s="36">
        <f t="shared" si="1"/>
        <v>143.58234000000002</v>
      </c>
      <c r="K17" s="30"/>
    </row>
    <row r="18" spans="1:11" s="31" customFormat="1" x14ac:dyDescent="0.2">
      <c r="A18" s="2"/>
      <c r="B18" s="2" t="s">
        <v>40</v>
      </c>
      <c r="C18" s="5">
        <v>4</v>
      </c>
      <c r="D18" s="29">
        <v>0.25</v>
      </c>
      <c r="E18" s="5">
        <f t="shared" ref="E18:E28" si="4">+C18*D18</f>
        <v>1</v>
      </c>
      <c r="F18" s="21" t="s">
        <v>29</v>
      </c>
      <c r="G18" s="25">
        <v>42.02</v>
      </c>
      <c r="H18" s="26">
        <f t="shared" ref="H18:H27" si="5">+E18*G18</f>
        <v>42.02</v>
      </c>
      <c r="I18" s="26">
        <f t="shared" ref="I18:I27" si="6">+H18*0.139</f>
        <v>5.8407800000000005</v>
      </c>
      <c r="J18" s="26">
        <f t="shared" ref="J18:J27" si="7">+H18+I18</f>
        <v>47.860780000000005</v>
      </c>
      <c r="K18" s="2"/>
    </row>
    <row r="19" spans="1:11" s="31" customFormat="1" x14ac:dyDescent="0.2">
      <c r="A19" s="2"/>
      <c r="B19" s="2" t="s">
        <v>41</v>
      </c>
      <c r="C19" s="5">
        <v>1</v>
      </c>
      <c r="D19" s="29">
        <v>80</v>
      </c>
      <c r="E19" s="5">
        <f t="shared" si="4"/>
        <v>80</v>
      </c>
      <c r="F19" s="21" t="s">
        <v>32</v>
      </c>
      <c r="G19" s="25">
        <v>59.04</v>
      </c>
      <c r="H19" s="26">
        <f t="shared" si="5"/>
        <v>4723.2</v>
      </c>
      <c r="I19" s="26">
        <f t="shared" si="6"/>
        <v>656.52480000000003</v>
      </c>
      <c r="J19" s="26">
        <f t="shared" si="7"/>
        <v>5379.7248</v>
      </c>
      <c r="K19" s="2"/>
    </row>
    <row r="20" spans="1:11" s="31" customFormat="1" x14ac:dyDescent="0.2">
      <c r="A20" s="2"/>
      <c r="B20" s="2" t="s">
        <v>42</v>
      </c>
      <c r="C20" s="5">
        <v>1</v>
      </c>
      <c r="D20" s="29">
        <v>80</v>
      </c>
      <c r="E20" s="5">
        <f t="shared" si="4"/>
        <v>80</v>
      </c>
      <c r="F20" s="21" t="s">
        <v>32</v>
      </c>
      <c r="G20" s="25">
        <v>59.04</v>
      </c>
      <c r="H20" s="26">
        <f t="shared" si="5"/>
        <v>4723.2</v>
      </c>
      <c r="I20" s="26">
        <f t="shared" si="6"/>
        <v>656.52480000000003</v>
      </c>
      <c r="J20" s="26">
        <f t="shared" si="7"/>
        <v>5379.7248</v>
      </c>
      <c r="K20" s="2"/>
    </row>
    <row r="21" spans="1:11" s="31" customFormat="1" x14ac:dyDescent="0.2">
      <c r="A21" s="2"/>
      <c r="B21" s="2" t="s">
        <v>43</v>
      </c>
      <c r="C21" s="5">
        <v>1</v>
      </c>
      <c r="D21" s="29">
        <v>1.6000000000000001E-3</v>
      </c>
      <c r="E21" s="5">
        <f t="shared" si="4"/>
        <v>1.6000000000000001E-3</v>
      </c>
      <c r="F21" s="21" t="s">
        <v>29</v>
      </c>
      <c r="G21" s="25">
        <v>42.02</v>
      </c>
      <c r="H21" s="26">
        <f t="shared" si="5"/>
        <v>6.7232000000000014E-2</v>
      </c>
      <c r="I21" s="26">
        <f t="shared" si="6"/>
        <v>9.3452480000000022E-3</v>
      </c>
      <c r="J21" s="26">
        <f t="shared" si="7"/>
        <v>7.6577248000000014E-2</v>
      </c>
      <c r="K21" s="2"/>
    </row>
    <row r="22" spans="1:11" s="31" customFormat="1" x14ac:dyDescent="0.2">
      <c r="A22" s="2"/>
      <c r="B22" s="2" t="s">
        <v>44</v>
      </c>
      <c r="C22" s="5">
        <v>1</v>
      </c>
      <c r="D22" s="29">
        <v>0.25</v>
      </c>
      <c r="E22" s="5">
        <f t="shared" si="4"/>
        <v>0.25</v>
      </c>
      <c r="F22" s="21" t="s">
        <v>29</v>
      </c>
      <c r="G22" s="25">
        <v>42.02</v>
      </c>
      <c r="H22" s="26">
        <f t="shared" si="5"/>
        <v>10.505000000000001</v>
      </c>
      <c r="I22" s="26">
        <f t="shared" si="6"/>
        <v>1.4601950000000001</v>
      </c>
      <c r="J22" s="26">
        <f t="shared" si="7"/>
        <v>11.965195000000001</v>
      </c>
      <c r="K22" s="2"/>
    </row>
    <row r="23" spans="1:11" s="31" customFormat="1" x14ac:dyDescent="0.2">
      <c r="A23" s="2"/>
      <c r="B23" s="2" t="s">
        <v>45</v>
      </c>
      <c r="C23" s="5">
        <v>1</v>
      </c>
      <c r="D23" s="29">
        <v>0.25</v>
      </c>
      <c r="E23" s="5">
        <f t="shared" si="4"/>
        <v>0.25</v>
      </c>
      <c r="F23" s="21" t="s">
        <v>29</v>
      </c>
      <c r="G23" s="25">
        <v>42.02</v>
      </c>
      <c r="H23" s="26">
        <f t="shared" si="5"/>
        <v>10.505000000000001</v>
      </c>
      <c r="I23" s="26">
        <f t="shared" si="6"/>
        <v>1.4601950000000001</v>
      </c>
      <c r="J23" s="26">
        <f t="shared" si="7"/>
        <v>11.965195000000001</v>
      </c>
      <c r="K23" s="2"/>
    </row>
    <row r="24" spans="1:11" s="31" customFormat="1" x14ac:dyDescent="0.2">
      <c r="A24" s="2"/>
      <c r="B24" s="2" t="s">
        <v>30</v>
      </c>
      <c r="C24" s="5">
        <v>50</v>
      </c>
      <c r="D24" s="29">
        <v>0.5</v>
      </c>
      <c r="E24" s="5">
        <f t="shared" si="4"/>
        <v>25</v>
      </c>
      <c r="F24" s="21" t="s">
        <v>29</v>
      </c>
      <c r="G24" s="25">
        <v>42.02</v>
      </c>
      <c r="H24" s="26">
        <f t="shared" si="5"/>
        <v>1050.5</v>
      </c>
      <c r="I24" s="26">
        <f t="shared" si="6"/>
        <v>146.01950000000002</v>
      </c>
      <c r="J24" s="26">
        <f t="shared" si="7"/>
        <v>1196.5195000000001</v>
      </c>
      <c r="K24" s="2"/>
    </row>
    <row r="25" spans="1:11" s="31" customFormat="1" x14ac:dyDescent="0.2">
      <c r="A25" s="2"/>
      <c r="B25" s="2" t="s">
        <v>46</v>
      </c>
      <c r="C25" s="5">
        <v>3</v>
      </c>
      <c r="D25" s="29">
        <v>1</v>
      </c>
      <c r="E25" s="5">
        <f t="shared" si="4"/>
        <v>3</v>
      </c>
      <c r="F25" s="21" t="s">
        <v>29</v>
      </c>
      <c r="G25" s="25">
        <v>42.02</v>
      </c>
      <c r="H25" s="26">
        <f t="shared" si="5"/>
        <v>126.06</v>
      </c>
      <c r="I25" s="26">
        <f t="shared" si="6"/>
        <v>17.522340000000003</v>
      </c>
      <c r="J25" s="26">
        <f t="shared" si="7"/>
        <v>143.58234000000002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198.32159999999999</v>
      </c>
      <c r="F39" s="27"/>
      <c r="G39" s="25"/>
      <c r="H39" s="26">
        <f>SUM(H6:H38)</f>
        <v>11060.247231999998</v>
      </c>
      <c r="I39" s="26">
        <f>SUM(I6:I38)</f>
        <v>1537.3743652480005</v>
      </c>
      <c r="J39" s="26">
        <f>SUM(J6:J38)</f>
        <v>12597.621597248004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Vietnam Mangoes</Project_x0020_Name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A7UXA6N55WET-2455-708</_dlc_DocId>
    <_dlc_DocIdUrl xmlns="ed6d8045-9bce-45b8-96e9-ffa15b628daa">
      <Url>http://sp.we.aphis.gov/PPQ/policy/php/PCC/Paperwork Burden/_layouts/DocIdRedir.aspx?ID=A7UXA6N55WET-2455-708</Url>
      <Description>A7UXA6N55WET-2455-708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0A271-723D-416E-8861-FF32A6AFD20A}">
  <ds:schemaRefs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64E31D74-685E-46CD-AE51-A264634057B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B7EDBE-496A-480B-9002-AA8C15BC76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B01CA8-1CD1-456A-97E3-1E24A97BC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81C70E-1D88-486A-BA15-8B5284B38F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2017-11-08T20:27:02Z</cp:lastPrinted>
  <dcterms:created xsi:type="dcterms:W3CDTF">2001-05-15T11:23:39Z</dcterms:created>
  <dcterms:modified xsi:type="dcterms:W3CDTF">2017-11-08T20:27:19Z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71b7b779-b296-4e51-a9a3-4c2692235df0</vt:lpwstr>
  </property>
</Properties>
</file>